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770" yWindow="255" windowWidth="27300" windowHeight="11250"/>
  </bookViews>
  <sheets>
    <sheet name="AER final decision 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" hidden="1">[1]SECTORS!$BP$16:$BP$33</definedName>
    <definedName name="__123Graph_CWH2" hidden="1">[1]SECTORS!$CD$33:$CD$71</definedName>
    <definedName name="__123Graph_CWH3" hidden="1">[1]SECTORS!$CH$33:$CH$71</definedName>
    <definedName name="__123Graph_X" hidden="1">[1]SECTORS!$A$16:$A$37</definedName>
    <definedName name="_1__123Graph_ACHART_3" hidden="1">'[2]Degree Days'!$G$14:$G$44</definedName>
    <definedName name="_101__123Graph_ACHART_2" hidden="1">[3]VIC!$AU$9:$AU$26</definedName>
    <definedName name="_109__123Graph_ACHART_3" hidden="1">[3]VIC!$AB$9:$AB$26</definedName>
    <definedName name="_110__123Graph_ACHART_30" hidden="1">[3]SA!$BJ$9:$BJ$26</definedName>
    <definedName name="_111__123Graph_ACHART_31" hidden="1">[3]WA!$BJ$9:$BJ$26</definedName>
    <definedName name="_112__123Graph_ACHART_35" hidden="1">[3]WA!$BJ$9:$BJ$26</definedName>
    <definedName name="_116__123Graph_ACHART_3" hidden="1">[3]VIC!$AB$9:$AB$26</definedName>
    <definedName name="_117__123Graph_ACHART_30" hidden="1">[3]SA!$BJ$9:$BJ$26</definedName>
    <definedName name="_118__123Graph_ACHART_31" hidden="1">[3]WA!$BJ$9:$BJ$26</definedName>
    <definedName name="_119__123Graph_ACHART_35" hidden="1">[3]WA!$BJ$9:$BJ$26</definedName>
    <definedName name="_126__123Graph_ACHART_4" hidden="1">[3]VIC!$AV$9:$AV$26</definedName>
    <definedName name="_134__123Graph_ACHART_4" hidden="1">[3]VIC!$AV$9:$AV$26</definedName>
    <definedName name="_14__123Graph_ACHART_1" hidden="1">[3]VIC!$AA$9:$AA$26</definedName>
    <definedName name="_140__123Graph_ACHART_5" hidden="1">[3]VIC!$R$5:$R$26</definedName>
    <definedName name="_149__123Graph_ACHART_5" hidden="1">[3]VIC!$R$5:$R$26</definedName>
    <definedName name="_15__123Graph_ACHART_1" hidden="1">[3]VIC!$AA$9:$AA$26</definedName>
    <definedName name="_154__123Graph_ACHART_6" hidden="1">[3]VIC!$S$5:$S$26</definedName>
    <definedName name="_155__123Graph_ACHART_62" hidden="1">[3]ACT!$BA$7:$BA$26</definedName>
    <definedName name="_156__123Graph_ACHART_66" hidden="1">[4]NSW!$AZ$5:$AZ$26</definedName>
    <definedName name="_157__123Graph_ACHART_68" hidden="1">[3]TAS!$AG$5:$AG$26</definedName>
    <definedName name="_158__123Graph_ACHART_69" hidden="1">[4]NSW!$AG$5:$AG$26</definedName>
    <definedName name="_164__123Graph_ACHART_6" hidden="1">[3]VIC!$S$5:$S$26</definedName>
    <definedName name="_165__123Graph_ACHART_62" hidden="1">[3]ACT!$BA$7:$BA$26</definedName>
    <definedName name="_166__123Graph_ACHART_66" hidden="1">[4]NSW!$AZ$5:$AZ$26</definedName>
    <definedName name="_167__123Graph_ACHART_68" hidden="1">[3]TAS!$AG$5:$AG$26</definedName>
    <definedName name="_168__123Graph_ACHART_69" hidden="1">[4]NSW!$AG$5:$AG$26</definedName>
    <definedName name="_172__123Graph_ACHART_7" hidden="1">[3]VIC!$F$5:$F$26</definedName>
    <definedName name="_173__123Graph_ACHART_70" hidden="1">[3]ACT!$J$5:$J$26</definedName>
    <definedName name="_174__123Graph_ACHART_71" hidden="1">[3]ACT!$N$12:$N$27</definedName>
    <definedName name="_183__123Graph_ACHART_7" hidden="1">[3]VIC!$F$5:$F$26</definedName>
    <definedName name="_184__123Graph_ACHART_70" hidden="1">[3]ACT!$J$5:$J$26</definedName>
    <definedName name="_185__123Graph_ACHART_71" hidden="1">[3]ACT!$N$12:$N$27</definedName>
    <definedName name="_188__123Graph_ACHART_8" hidden="1">[3]VIC!$G$5:$G$26</definedName>
    <definedName name="_2__123Graph_ACHART_7" localSheetId="0" hidden="1">'[2]Degree Days'!#REF!</definedName>
    <definedName name="_2__123Graph_ACHART_7" hidden="1">'[2]Degree Days'!#REF!</definedName>
    <definedName name="_200__123Graph_ACHART_8" hidden="1">[3]VIC!$G$5:$G$26</definedName>
    <definedName name="_202__123Graph_ACHART_9" hidden="1">[3]VIC!$BC$5:$BC$26</definedName>
    <definedName name="_210__123Graph_BCHART_1" localSheetId="0" hidden="1">[5]charts!#REF!</definedName>
    <definedName name="_210__123Graph_BCHART_1" hidden="1">[5]charts!#REF!</definedName>
    <definedName name="_215__123Graph_ACHART_9" hidden="1">[3]VIC!$BC$5:$BC$26</definedName>
    <definedName name="_223__123Graph_BCHART_1" localSheetId="0" hidden="1">[5]charts!#REF!</definedName>
    <definedName name="_223__123Graph_BCHART_1" hidden="1">[5]charts!#REF!</definedName>
    <definedName name="_224__123Graph_BCHART_10" hidden="1">[3]VIC!$BA$5:$BA$26</definedName>
    <definedName name="_238__123Graph_BCHART_10" hidden="1">[3]VIC!$BA$5:$BA$26</definedName>
    <definedName name="_238__123Graph_BCHART_11" hidden="1">[3]VIC!$BE$5:$BE$26</definedName>
    <definedName name="_239__123Graph_BCHART_12" hidden="1">[3]VIC!$N$6:$N$26</definedName>
    <definedName name="_253__123Graph_BCHART_11" hidden="1">[3]VIC!$BE$5:$BE$26</definedName>
    <definedName name="_254__123Graph_BCHART_12" hidden="1">[3]VIC!$N$6:$N$26</definedName>
    <definedName name="_257__123Graph_BCHART_13" localSheetId="0" hidden="1">[3]VIC!#REF!</definedName>
    <definedName name="_257__123Graph_BCHART_13" hidden="1">[3]VIC!#REF!</definedName>
    <definedName name="_258__123Graph_BCHART_15" hidden="1">[3]VIC!$AG$6:$AG$26</definedName>
    <definedName name="_259__123Graph_BCHART_16" hidden="1">[3]VIC!$BE$5:$BE$26</definedName>
    <definedName name="_273__123Graph_BCHART_13" localSheetId="0" hidden="1">[3]VIC!#REF!</definedName>
    <definedName name="_273__123Graph_BCHART_13" hidden="1">[3]VIC!#REF!</definedName>
    <definedName name="_273__123Graph_BCHART_2" hidden="1">[3]VIC!$AX$9:$AX$26</definedName>
    <definedName name="_274__123Graph_BCHART_15" hidden="1">[3]VIC!$AG$6:$AG$26</definedName>
    <definedName name="_275__123Graph_BCHART_16" hidden="1">[3]VIC!$BE$5:$BE$26</definedName>
    <definedName name="_28__123Graph_ACHART_10" hidden="1">[3]VIC!$BD$5:$BD$26</definedName>
    <definedName name="_287__123Graph_BCHART_3" hidden="1">[3]VIC!$AF$9:$AF$26</definedName>
    <definedName name="_288__123Graph_BCHART_30" hidden="1">[3]SA!$BI$9:$BI$26</definedName>
    <definedName name="_289__123Graph_BCHART_31" hidden="1">[3]WA!$BI$9:$BI$26</definedName>
    <definedName name="_290__123Graph_BCHART_2" hidden="1">[3]VIC!$AX$9:$AX$26</definedName>
    <definedName name="_290__123Graph_BCHART_35" hidden="1">[3]WA!$BI$9:$BI$26</definedName>
    <definedName name="_3__123Graph_ACHART_8" hidden="1">'[2]Degree Days'!$K$14:$K$44</definedName>
    <definedName name="_30__123Graph_ACHART_10" hidden="1">[3]VIC!$BD$5:$BD$26</definedName>
    <definedName name="_304__123Graph_BCHART_4" hidden="1">[3]VIC!$AY$9:$AY$26</definedName>
    <definedName name="_305__123Graph_BCHART_3" hidden="1">[3]VIC!$AF$9:$AF$26</definedName>
    <definedName name="_306__123Graph_BCHART_30" hidden="1">[3]SA!$BI$9:$BI$26</definedName>
    <definedName name="_307__123Graph_BCHART_31" hidden="1">[3]WA!$BI$9:$BI$26</definedName>
    <definedName name="_308__123Graph_BCHART_35" hidden="1">[3]WA!$BI$9:$BI$26</definedName>
    <definedName name="_318__123Graph_BCHART_5" hidden="1">[3]VIC!$U$5:$U$26</definedName>
    <definedName name="_323__123Graph_BCHART_4" hidden="1">[3]VIC!$AY$9:$AY$26</definedName>
    <definedName name="_332__123Graph_BCHART_6" hidden="1">[3]VIC!$V$5:$V$26</definedName>
    <definedName name="_333__123Graph_BCHART_62" hidden="1">[3]ACT!$BB$7:$BB$26</definedName>
    <definedName name="_334__123Graph_BCHART_66" hidden="1">[4]NSW!$BE$5:$BE$26</definedName>
    <definedName name="_335__123Graph_BCHART_68" hidden="1">[3]TAS!$AN$5:$AN$26</definedName>
    <definedName name="_336__123Graph_BCHART_69" hidden="1">[4]NSW!$AN$5:$AN$26</definedName>
    <definedName name="_338__123Graph_BCHART_5" hidden="1">[3]VIC!$U$5:$U$26</definedName>
    <definedName name="_353__123Graph_BCHART_6" hidden="1">[3]VIC!$V$5:$V$26</definedName>
    <definedName name="_354__123Graph_BCHART_62" hidden="1">[3]ACT!$BB$7:$BB$26</definedName>
    <definedName name="_354__123Graph_BCHART_7" localSheetId="0" hidden="1">[3]VIC!#REF!</definedName>
    <definedName name="_354__123Graph_BCHART_7" hidden="1">[3]VIC!#REF!</definedName>
    <definedName name="_355__123Graph_BCHART_66" hidden="1">[4]NSW!$BE$5:$BE$26</definedName>
    <definedName name="_355__123Graph_BCHART_70" hidden="1">[3]ACT!$L$5:$L$26</definedName>
    <definedName name="_356__123Graph_BCHART_68" hidden="1">[3]TAS!$AN$5:$AN$26</definedName>
    <definedName name="_356__123Graph_BCHART_71" hidden="1">[3]ACT!$L$12:$L$27</definedName>
    <definedName name="_357__123Graph_BCHART_69" hidden="1">[4]NSW!$AN$5:$AN$26</definedName>
    <definedName name="_374__123Graph_BCHART_8" localSheetId="0" hidden="1">[3]VIC!#REF!</definedName>
    <definedName name="_374__123Graph_BCHART_8" hidden="1">[3]VIC!#REF!</definedName>
    <definedName name="_376__123Graph_BCHART_7" localSheetId="0" hidden="1">[3]VIC!#REF!</definedName>
    <definedName name="_376__123Graph_BCHART_7" hidden="1">[3]VIC!#REF!</definedName>
    <definedName name="_377__123Graph_BCHART_70" hidden="1">[3]ACT!$L$5:$L$26</definedName>
    <definedName name="_378__123Graph_BCHART_71" hidden="1">[3]ACT!$L$12:$L$27</definedName>
    <definedName name="_388__123Graph_BCHART_9" hidden="1">[3]VIC!$AZ$5:$AZ$26</definedName>
    <definedName name="_396__123Graph_CCHART_1" localSheetId="0" hidden="1">[5]charts!#REF!</definedName>
    <definedName name="_396__123Graph_CCHART_1" hidden="1">[5]charts!#REF!</definedName>
    <definedName name="_397__123Graph_BCHART_8" localSheetId="0" hidden="1">[3]VIC!#REF!</definedName>
    <definedName name="_397__123Graph_BCHART_8" hidden="1">[3]VIC!#REF!</definedName>
    <definedName name="_4__123Graph_BCHART_3" hidden="1">'[2]Degree Days'!$I$14:$I$44</definedName>
    <definedName name="_404__123Graph_CCHART_10" localSheetId="0" hidden="1">[5]charts!#REF!</definedName>
    <definedName name="_404__123Graph_CCHART_10" hidden="1">[5]charts!#REF!</definedName>
    <definedName name="_412__123Graph_BCHART_9" hidden="1">[3]VIC!$AZ$5:$AZ$26</definedName>
    <definedName name="_418__123Graph_CCHART_11" hidden="1">[3]VIC!$BG$5:$BG$26</definedName>
    <definedName name="_419__123Graph_CCHART_12" hidden="1">[3]VIC!$P$6:$P$26</definedName>
    <definedName name="_42__123Graph_ACHART_11" hidden="1">[3]VIC!$AZ$5:$AZ$26</definedName>
    <definedName name="_420__123Graph_CCHART_1" localSheetId="0" hidden="1">[5]charts!#REF!</definedName>
    <definedName name="_420__123Graph_CCHART_1" hidden="1">[5]charts!#REF!</definedName>
    <definedName name="_420__123Graph_CCHART_13" hidden="1">[3]VIC!$D$9:$D$26</definedName>
    <definedName name="_421__123Graph_CCHART_14" hidden="1">[3]VIC!$C$6:$C$26</definedName>
    <definedName name="_422__123Graph_CCHART_15" hidden="1">[3]VIC!$BE$6:$BE$26</definedName>
    <definedName name="_423__123Graph_CCHART_16" hidden="1">[3]VIC!$BG$5:$BG$26</definedName>
    <definedName name="_428__123Graph_CCHART_10" localSheetId="0" hidden="1">[5]charts!#REF!</definedName>
    <definedName name="_428__123Graph_CCHART_10" hidden="1">[5]charts!#REF!</definedName>
    <definedName name="_437__123Graph_CCHART_2" hidden="1">[3]VIC!$AW$9:$AW$26</definedName>
    <definedName name="_443__123Graph_CCHART_11" hidden="1">[3]VIC!$BG$5:$BG$26</definedName>
    <definedName name="_444__123Graph_CCHART_12" hidden="1">[3]VIC!$P$6:$P$26</definedName>
    <definedName name="_445__123Graph_CCHART_13" hidden="1">[3]VIC!$D$9:$D$26</definedName>
    <definedName name="_445__123Graph_CCHART_3" localSheetId="0" hidden="1">[5]charts!#REF!</definedName>
    <definedName name="_445__123Graph_CCHART_3" hidden="1">[5]charts!#REF!</definedName>
    <definedName name="_446__123Graph_CCHART_14" hidden="1">[3]VIC!$C$6:$C$26</definedName>
    <definedName name="_447__123Graph_CCHART_15" hidden="1">[3]VIC!$BE$6:$BE$26</definedName>
    <definedName name="_448__123Graph_CCHART_16" hidden="1">[3]VIC!$BG$5:$BG$26</definedName>
    <definedName name="_45__123Graph_ACHART_11" hidden="1">[3]VIC!$AZ$5:$AZ$26</definedName>
    <definedName name="_453__123Graph_CCHART_4" localSheetId="0" hidden="1">[5]charts!#REF!</definedName>
    <definedName name="_453__123Graph_CCHART_4" hidden="1">[5]charts!#REF!</definedName>
    <definedName name="_461__123Graph_CCHART_5" localSheetId="0" hidden="1">[5]charts!#REF!</definedName>
    <definedName name="_461__123Graph_CCHART_5" hidden="1">[5]charts!#REF!</definedName>
    <definedName name="_463__123Graph_CCHART_2" hidden="1">[3]VIC!$AW$9:$AW$26</definedName>
    <definedName name="_469__123Graph_CCHART_6" localSheetId="0" hidden="1">[5]charts!#REF!</definedName>
    <definedName name="_469__123Graph_CCHART_6" hidden="1">[5]charts!#REF!</definedName>
    <definedName name="_470__123Graph_CCHART_62" hidden="1">[3]ACT!$BD$7:$BD$26</definedName>
    <definedName name="_471__123Graph_CCHART_3" localSheetId="0" hidden="1">[5]charts!#REF!</definedName>
    <definedName name="_471__123Graph_CCHART_3" hidden="1">[5]charts!#REF!</definedName>
    <definedName name="_471__123Graph_CCHART_66" hidden="1">[4]NSW!$BG$5:$BG$26</definedName>
    <definedName name="_472__123Graph_CCHART_68" hidden="1">[3]TAS!$AU$5:$AU$26</definedName>
    <definedName name="_473__123Graph_CCHART_69" hidden="1">[4]NSW!$AX$5:$AX$26</definedName>
    <definedName name="_479__123Graph_CCHART_4" localSheetId="0" hidden="1">[5]charts!#REF!</definedName>
    <definedName name="_479__123Graph_CCHART_4" hidden="1">[5]charts!#REF!</definedName>
    <definedName name="_481__123Graph_CCHART_7" localSheetId="0" hidden="1">[5]charts!#REF!</definedName>
    <definedName name="_481__123Graph_CCHART_7" hidden="1">[5]charts!#REF!</definedName>
    <definedName name="_482__123Graph_CCHART_70" hidden="1">[3]ACT!$P$5:$P$26</definedName>
    <definedName name="_487__123Graph_CCHART_5" localSheetId="0" hidden="1">[5]charts!#REF!</definedName>
    <definedName name="_487__123Graph_CCHART_5" hidden="1">[5]charts!#REF!</definedName>
    <definedName name="_490__123Graph_CCHART_8" localSheetId="0" hidden="1">[5]charts!#REF!</definedName>
    <definedName name="_490__123Graph_CCHART_8" hidden="1">[5]charts!#REF!</definedName>
    <definedName name="_495__123Graph_CCHART_6" localSheetId="0" hidden="1">[5]charts!#REF!</definedName>
    <definedName name="_495__123Graph_CCHART_6" hidden="1">[5]charts!#REF!</definedName>
    <definedName name="_496__123Graph_CCHART_62" hidden="1">[3]ACT!$BD$7:$BD$26</definedName>
    <definedName name="_497__123Graph_CCHART_66" hidden="1">[4]NSW!$BG$5:$BG$26</definedName>
    <definedName name="_498__123Graph_CCHART_68" hidden="1">[3]TAS!$AU$5:$AU$26</definedName>
    <definedName name="_498__123Graph_CCHART_9" localSheetId="0" hidden="1">[5]charts!#REF!</definedName>
    <definedName name="_498__123Graph_CCHART_9" hidden="1">[5]charts!#REF!</definedName>
    <definedName name="_499__123Graph_CCHART_69" hidden="1">[4]NSW!$AX$5:$AX$26</definedName>
    <definedName name="_499__123Graph_DCHART_1" hidden="1">[3]VIC!$W$9:$W$26</definedName>
    <definedName name="_5__123Graph_BCHART_7" localSheetId="0" hidden="1">'[2]Degree Days'!#REF!</definedName>
    <definedName name="_5__123Graph_BCHART_7" hidden="1">'[2]Degree Days'!#REF!</definedName>
    <definedName name="_507__123Graph_CCHART_7" localSheetId="0" hidden="1">[5]charts!#REF!</definedName>
    <definedName name="_507__123Graph_CCHART_7" hidden="1">[5]charts!#REF!</definedName>
    <definedName name="_507__123Graph_DCHART_10" localSheetId="0" hidden="1">[5]charts!#REF!</definedName>
    <definedName name="_507__123Graph_DCHART_10" hidden="1">[5]charts!#REF!</definedName>
    <definedName name="_508__123Graph_CCHART_70" hidden="1">[3]ACT!$P$5:$P$26</definedName>
    <definedName name="_508__123Graph_DCHART_11" hidden="1">[3]VIC!$BI$5:$BI$26</definedName>
    <definedName name="_509__123Graph_DCHART_13" hidden="1">[3]VIC!$B$9:$B$26</definedName>
    <definedName name="_510__123Graph_DCHART_16" hidden="1">[3]VIC!$BI$5:$BI$26</definedName>
    <definedName name="_511__123Graph_DCHART_2" hidden="1">[3]VIC!$AG$9:$AG$26</definedName>
    <definedName name="_512__123Graph_DCHART_66" hidden="1">[4]NSW!$BI$5:$BI$26</definedName>
    <definedName name="_513__123Graph_DCHART_68" hidden="1">[3]TAS!$AW$5:$AW$26</definedName>
    <definedName name="_514__123Graph_DCHART_70" hidden="1">[3]ACT!$R$5:$R$26</definedName>
    <definedName name="_516__123Graph_CCHART_8" localSheetId="0" hidden="1">[5]charts!#REF!</definedName>
    <definedName name="_516__123Graph_CCHART_8" hidden="1">[5]charts!#REF!</definedName>
    <definedName name="_522__123Graph_ECHART_10" localSheetId="0" hidden="1">[5]charts!#REF!</definedName>
    <definedName name="_522__123Graph_ECHART_10" hidden="1">[5]charts!#REF!</definedName>
    <definedName name="_523__123Graph_ECHART_11" hidden="1">[3]VIC!$BO$5:$BO$26</definedName>
    <definedName name="_524__123Graph_CCHART_9" localSheetId="0" hidden="1">[5]charts!#REF!</definedName>
    <definedName name="_524__123Graph_CCHART_9" hidden="1">[5]charts!#REF!</definedName>
    <definedName name="_524__123Graph_ECHART_2" hidden="1">[3]VIC!$AN$9:$AN$26</definedName>
    <definedName name="_525__123Graph_DCHART_1" hidden="1">[3]VIC!$W$9:$W$26</definedName>
    <definedName name="_525__123Graph_ECHART_66" hidden="1">[4]NSW!$BO$5:$BO$26</definedName>
    <definedName name="_526__123Graph_ECHART_68" hidden="1">[3]TAS!$AX$5:$AX$26</definedName>
    <definedName name="_533__123Graph_DCHART_10" localSheetId="0" hidden="1">[5]charts!#REF!</definedName>
    <definedName name="_533__123Graph_DCHART_10" hidden="1">[5]charts!#REF!</definedName>
    <definedName name="_534__123Graph_DCHART_11" hidden="1">[3]VIC!$BI$5:$BI$26</definedName>
    <definedName name="_534__123Graph_FCHART_10" localSheetId="0" hidden="1">[5]charts!#REF!</definedName>
    <definedName name="_534__123Graph_FCHART_10" hidden="1">[5]charts!#REF!</definedName>
    <definedName name="_535__123Graph_DCHART_13" hidden="1">[3]VIC!$B$9:$B$26</definedName>
    <definedName name="_536__123Graph_DCHART_16" hidden="1">[3]VIC!$BI$5:$BI$26</definedName>
    <definedName name="_537__123Graph_DCHART_2" hidden="1">[3]VIC!$AG$9:$AG$26</definedName>
    <definedName name="_538__123Graph_DCHART_66" hidden="1">[4]NSW!$BI$5:$BI$26</definedName>
    <definedName name="_539__123Graph_DCHART_68" hidden="1">[3]TAS!$AW$5:$AW$26</definedName>
    <definedName name="_540__123Graph_DCHART_70" hidden="1">[3]ACT!$R$5:$R$26</definedName>
    <definedName name="_548__123Graph_ECHART_10" localSheetId="0" hidden="1">[5]charts!#REF!</definedName>
    <definedName name="_548__123Graph_ECHART_10" hidden="1">[5]charts!#REF!</definedName>
    <definedName name="_548__123Graph_XCHART_10" hidden="1">[3]VIC!$A$5:$A$26</definedName>
    <definedName name="_549__123Graph_ECHART_11" hidden="1">[3]VIC!$BO$5:$BO$26</definedName>
    <definedName name="_550__123Graph_ECHART_2" hidden="1">[3]VIC!$AN$9:$AN$26</definedName>
    <definedName name="_551__123Graph_ECHART_66" hidden="1">[4]NSW!$BO$5:$BO$26</definedName>
    <definedName name="_552__123Graph_ECHART_68" hidden="1">[3]TAS!$AX$5:$AX$26</definedName>
    <definedName name="_560__123Graph_FCHART_10" localSheetId="0" hidden="1">[5]charts!#REF!</definedName>
    <definedName name="_560__123Graph_FCHART_10" hidden="1">[5]charts!#REF!</definedName>
    <definedName name="_562__123Graph_XCHART_11" hidden="1">[3]VIC!$A$5:$A$26</definedName>
    <definedName name="_563__123Graph_XCHART_12" hidden="1">[3]VIC!$A$6:$A$26</definedName>
    <definedName name="_564__123Graph_XCHART_13" hidden="1">[3]VIC!$A$9:$A$26</definedName>
    <definedName name="_565__123Graph_XCHART_14" hidden="1">[3]VIC!$A$9:$A$26</definedName>
    <definedName name="_566__123Graph_XCHART_15" hidden="1">[3]VIC!$A$6:$A$26</definedName>
    <definedName name="_567__123Graph_XCHART_16" hidden="1">[3]VIC!$A$5:$A$26</definedName>
    <definedName name="_575__123Graph_XCHART_10" hidden="1">[3]VIC!$A$5:$A$26</definedName>
    <definedName name="_581__123Graph_XCHART_2" hidden="1">[3]VIC!$A$9:$A$26</definedName>
    <definedName name="_590__123Graph_XCHART_11" hidden="1">[3]VIC!$A$5:$A$26</definedName>
    <definedName name="_591__123Graph_XCHART_12" hidden="1">[3]VIC!$A$6:$A$26</definedName>
    <definedName name="_592__123Graph_XCHART_13" hidden="1">[3]VIC!$A$9:$A$26</definedName>
    <definedName name="_593__123Graph_XCHART_14" hidden="1">[3]VIC!$A$9:$A$26</definedName>
    <definedName name="_594__123Graph_XCHART_15" hidden="1">[3]VIC!$A$6:$A$26</definedName>
    <definedName name="_595__123Graph_XCHART_16" hidden="1">[3]VIC!$A$5:$A$26</definedName>
    <definedName name="_595__123Graph_XCHART_3" hidden="1">[3]VIC!$A$9:$A$26</definedName>
    <definedName name="_596__123Graph_XCHART_35" hidden="1">[3]WA!$A$9:$A$26</definedName>
    <definedName name="_6__123Graph_BCHART_8" hidden="1">'[2]Degree Days'!$L$14:$L$44</definedName>
    <definedName name="_60__123Graph_ACHART_12" localSheetId="0" hidden="1">[3]VIC!#REF!</definedName>
    <definedName name="_60__123Graph_ACHART_12" hidden="1">[3]VIC!#REF!</definedName>
    <definedName name="_610__123Graph_XCHART_2" hidden="1">[3]VIC!$A$9:$A$26</definedName>
    <definedName name="_610__123Graph_XCHART_4" hidden="1">[3]VIC!$A$9:$A$26</definedName>
    <definedName name="_624__123Graph_XCHART_5" hidden="1">[3]VIC!$A$5:$A$26</definedName>
    <definedName name="_625__123Graph_XCHART_3" hidden="1">[3]VIC!$A$9:$A$26</definedName>
    <definedName name="_626__123Graph_XCHART_35" hidden="1">[3]WA!$A$9:$A$26</definedName>
    <definedName name="_638__123Graph_XCHART_6" hidden="1">[3]VIC!$A$5:$A$26</definedName>
    <definedName name="_64__123Graph_ACHART_12" localSheetId="0" hidden="1">[3]VIC!#REF!</definedName>
    <definedName name="_64__123Graph_ACHART_12" hidden="1">[3]VIC!#REF!</definedName>
    <definedName name="_641__123Graph_XCHART_4" hidden="1">[3]VIC!$A$9:$A$26</definedName>
    <definedName name="_652__123Graph_XCHART_7" hidden="1">[3]VIC!$A$5:$A$26</definedName>
    <definedName name="_653__123Graph_XCHART_71" hidden="1">[3]ACT!$A$12:$A$27</definedName>
    <definedName name="_656__123Graph_XCHART_5" hidden="1">[3]VIC!$A$5:$A$26</definedName>
    <definedName name="_667__123Graph_XCHART_8" hidden="1">[3]VIC!$A$5:$A$26</definedName>
    <definedName name="_671__123Graph_XCHART_6" hidden="1">[3]VIC!$A$5:$A$26</definedName>
    <definedName name="_681__123Graph_XCHART_9" hidden="1">[3]VIC!$A$5:$A$26</definedName>
    <definedName name="_686__123Graph_XCHART_7" hidden="1">[3]VIC!$A$5:$A$26</definedName>
    <definedName name="_687__123Graph_XCHART_71" hidden="1">[3]ACT!$A$12:$A$27</definedName>
    <definedName name="_7__123Graph_CCHART_7" hidden="1">'[2]Degree Days'!$P$22:$P$33</definedName>
    <definedName name="_702__123Graph_XCHART_8" hidden="1">[3]VIC!$A$5:$A$26</definedName>
    <definedName name="_717__123Graph_XCHART_9" hidden="1">[3]VIC!$A$5:$A$26</definedName>
    <definedName name="_78__123Graph_ACHART_13" localSheetId="0" hidden="1">[3]VIC!#REF!</definedName>
    <definedName name="_78__123Graph_ACHART_13" hidden="1">[3]VIC!#REF!</definedName>
    <definedName name="_79__123Graph_ACHART_14" hidden="1">[3]VIC!$X$6:$X$26</definedName>
    <definedName name="_8__123Graph_DCHART_7" hidden="1">'[2]Degree Days'!$Q$22:$Q$33</definedName>
    <definedName name="_80__123Graph_ACHART_15" hidden="1">[3]VIC!$N$6:$N$26</definedName>
    <definedName name="_81__123Graph_ACHART_16" hidden="1">[3]VIC!$AZ$5:$AZ$26</definedName>
    <definedName name="_83__123Graph_ACHART_13" localSheetId="0" hidden="1">[3]VIC!#REF!</definedName>
    <definedName name="_83__123Graph_ACHART_13" hidden="1">[3]VIC!#REF!</definedName>
    <definedName name="_84__123Graph_ACHART_14" hidden="1">[3]VIC!$X$6:$X$26</definedName>
    <definedName name="_85__123Graph_ACHART_15" hidden="1">[3]VIC!$N$6:$N$26</definedName>
    <definedName name="_86__123Graph_ACHART_16" hidden="1">[3]VIC!$AZ$5:$AZ$26</definedName>
    <definedName name="_9__123Graph_XCHART_8" hidden="1">'[2]Degree Days'!$B$14:$B$44</definedName>
    <definedName name="_95__123Graph_ACHART_2" hidden="1">[3]VIC!$AU$9:$AU$26</definedName>
    <definedName name="_Fill" localSheetId="0" hidden="1">#REF!</definedName>
    <definedName name="_Fill" hidden="1">#REF!</definedName>
    <definedName name="a">'[6]Lookup|Tables'!$G$12</definedName>
    <definedName name="abc" localSheetId="0">#REF!</definedName>
    <definedName name="abc">#REF!</definedName>
    <definedName name="Actuals">'[7]Lookup|Tables'!$G$26</definedName>
    <definedName name="anscount" hidden="1">1</definedName>
    <definedName name="Asset_class">'[8]Capex input'!$W$109:$W$115</definedName>
    <definedName name="Asset1" localSheetId="0">'[9]4. RAB'!#REF!</definedName>
    <definedName name="Asset1">'[9]4. RAB'!#REF!</definedName>
    <definedName name="Asset10" localSheetId="0">'[9]4. RAB'!#REF!</definedName>
    <definedName name="Asset10">'[9]4. RAB'!#REF!</definedName>
    <definedName name="Asset11" localSheetId="0">'[9]4. RAB'!#REF!</definedName>
    <definedName name="Asset11">'[9]4. RAB'!#REF!</definedName>
    <definedName name="asset11a" localSheetId="0">#REF!</definedName>
    <definedName name="asset11a">#REF!</definedName>
    <definedName name="Asset12" localSheetId="0">'[9]4. RAB'!#REF!</definedName>
    <definedName name="Asset12">'[9]4. RAB'!#REF!</definedName>
    <definedName name="Asset13" localSheetId="0">'[9]4. RAB'!#REF!</definedName>
    <definedName name="Asset13">'[9]4. RAB'!#REF!</definedName>
    <definedName name="Asset14" localSheetId="0">'[9]4. RAB'!#REF!</definedName>
    <definedName name="Asset14">'[9]4. RAB'!#REF!</definedName>
    <definedName name="Asset15" localSheetId="0">'[9]4. RAB'!#REF!</definedName>
    <definedName name="Asset15">'[9]4. RAB'!#REF!</definedName>
    <definedName name="Asset16" localSheetId="0">'[9]4. RAB'!#REF!</definedName>
    <definedName name="Asset16">'[9]4. RAB'!#REF!</definedName>
    <definedName name="Asset17" localSheetId="0">'[9]4. RAB'!#REF!</definedName>
    <definedName name="Asset17">'[9]4. RAB'!#REF!</definedName>
    <definedName name="Asset18" localSheetId="0">'[9]4. RAB'!#REF!</definedName>
    <definedName name="Asset18">'[9]4. RAB'!#REF!</definedName>
    <definedName name="Asset19" localSheetId="0">'[9]4. RAB'!#REF!</definedName>
    <definedName name="Asset19">'[9]4. RAB'!#REF!</definedName>
    <definedName name="Asset2" localSheetId="0">'[9]4. RAB'!#REF!</definedName>
    <definedName name="Asset2">'[9]4. RAB'!#REF!</definedName>
    <definedName name="Asset20" localSheetId="0">'[9]4. RAB'!#REF!</definedName>
    <definedName name="Asset20">'[9]4. RAB'!#REF!</definedName>
    <definedName name="Asset3" localSheetId="0">'[9]4. RAB'!#REF!</definedName>
    <definedName name="Asset3">'[9]4. RAB'!#REF!</definedName>
    <definedName name="Asset4" localSheetId="0">'[9]4. RAB'!#REF!</definedName>
    <definedName name="Asset4">'[9]4. RAB'!#REF!</definedName>
    <definedName name="Asset5" localSheetId="0">'[9]4. RAB'!#REF!</definedName>
    <definedName name="Asset5">'[9]4. RAB'!#REF!</definedName>
    <definedName name="Asset6" localSheetId="0">'[9]4. RAB'!#REF!</definedName>
    <definedName name="Asset6">'[9]4. RAB'!#REF!</definedName>
    <definedName name="Asset7" localSheetId="0">'[9]4. RAB'!#REF!</definedName>
    <definedName name="Asset7">'[9]4. RAB'!#REF!</definedName>
    <definedName name="Asset8" localSheetId="0">'[9]4. RAB'!#REF!</definedName>
    <definedName name="Asset8">'[9]4. RAB'!#REF!</definedName>
    <definedName name="Asset9" localSheetId="0">'[9]4. RAB'!#REF!</definedName>
    <definedName name="Asset9">'[9]4. RAB'!#REF!</definedName>
    <definedName name="assset1" localSheetId="0">#REF!</definedName>
    <definedName name="assset1">#REF!</definedName>
    <definedName name="assset10" localSheetId="0">#REF!</definedName>
    <definedName name="assset10">#REF!</definedName>
    <definedName name="CRCP_y1">'[10]Business &amp; other details'!$C$38</definedName>
    <definedName name="CRCP_y2">'[10]Business &amp; other details'!$D$38</definedName>
    <definedName name="CRCP_y3">'[10]Business &amp; other details'!$E$38</definedName>
    <definedName name="CRCP_y4">'[10]Business &amp; other details'!$F$38</definedName>
    <definedName name="CRCP_y5">'[10]Business &amp; other details'!$G$38</definedName>
    <definedName name="CRCP_y6">'[10]Business &amp; other details'!$H$38</definedName>
    <definedName name="dms_ABN_List">'[10]Business &amp; other details'!$K$27:$K$47</definedName>
    <definedName name="dms_ActewAGL_NonsystemAssets">'[10]18. Tax depreciation'!$B$29:$B$39</definedName>
    <definedName name="dms_ActewAGL_SystemAssets">'[10]18. Tax depreciation'!$B$19:$B$27</definedName>
    <definedName name="dms_DollarReal">'[10]Business &amp; other details'!$C$55</definedName>
    <definedName name="dms_DollarRealPrev_y5">'[11]Business &amp; other details'!$C$56</definedName>
    <definedName name="dms_EBSS_status">'[11]Business &amp; other details'!$C$58</definedName>
    <definedName name="dms_Model">'[10]Business &amp; other details'!$C$49</definedName>
    <definedName name="dms_RPT">'[10]Business &amp; other details'!$C$48</definedName>
    <definedName name="dms_TradingName">'[10]Business &amp; other details'!$C$14</definedName>
    <definedName name="dms_TradingName_List">'[10]Business &amp; other details'!$J$27:$J$47</definedName>
    <definedName name="DNSP">[12]Outcomes!$B$2</definedName>
    <definedName name="Dollar_Conversion_Factor">'[13]Actew Revised Rate of change'!$I$10</definedName>
    <definedName name="dollars">'[7]Lookup|Tables'!$G$10</definedName>
    <definedName name="factor">'[7]Lookup|Tables'!$G$17</definedName>
    <definedName name="FRCP">'[10]Business &amp; other details'!$C$35:$G$35</definedName>
    <definedName name="FRCP_span">CONCATENATE(FRCP_y1, " to ", FRCP_y5)</definedName>
    <definedName name="FRCP_y1">'[10]Business &amp; other details'!$C$35</definedName>
    <definedName name="FRCP_y2">'[10]Business &amp; other details'!$D$35</definedName>
    <definedName name="FRCP_y3">'[10]Business &amp; other details'!$E$35</definedName>
    <definedName name="FRCP_y4">'[10]Business &amp; other details'!$F$35</definedName>
    <definedName name="FRCP_y5">'[10]Business &amp; other details'!$G$35</definedName>
    <definedName name="InputRange">'[14]Scale escalation (2.8)'!$AA$26:$AA$32</definedName>
    <definedName name="kms">'[7]Lookup|Tables'!$G$23</definedName>
    <definedName name="millions">'[7]Lookup|Tables'!$G$12</definedName>
    <definedName name="Nominal" localSheetId="0">'[13]Actew Revised Rate of change'!#REF!</definedName>
    <definedName name="Nominal">'[13]Actew Revised Rate of change'!#REF!</definedName>
    <definedName name="Nominal_to_Real" localSheetId="0">'[13]Actew Revised Rate of change'!#REF!</definedName>
    <definedName name="Nominal_to_Real">'[13]Actew Revised Rate of change'!#REF!</definedName>
    <definedName name="number">'[7]Lookup|Tables'!$G$16</definedName>
    <definedName name="percent">'[7]Lookup|Tables'!$G$14</definedName>
    <definedName name="PRCP">'[10]Business &amp; other details'!$C$41:$G$41</definedName>
    <definedName name="PRCP_y1">'[10]Business &amp; other details'!$C$41</definedName>
    <definedName name="PRCP_y2">'[10]Business &amp; other details'!$D$41</definedName>
    <definedName name="PRCP_y3">'[10]Business &amp; other details'!$E$41</definedName>
    <definedName name="PRCP_y4">'[10]Business &amp; other details'!$F$41</definedName>
    <definedName name="PRCP_y5">'[10]Business &amp; other details'!$G$41</definedName>
    <definedName name="RCP_1to5">"2015-16 to 2019-20"</definedName>
    <definedName name="Real_to_Nominal" localSheetId="0">#REF!</definedName>
    <definedName name="Real_to_Nominal">#REF!</definedName>
    <definedName name="Select" localSheetId="0">#REF!</definedName>
    <definedName name="Select">#REF!</definedName>
    <definedName name="sencount" hidden="1">1</definedName>
    <definedName name="SheetHeader">'[10]Business &amp; other details'!$B$1</definedName>
    <definedName name="TJ">'[7]Lookup|Tables'!$G$20</definedName>
    <definedName name="TM1REBUILDOPTION">1</definedName>
    <definedName name="wan.bpr" hidden="1">{#N/A,#N/A,FALSE,"Group P&amp;L";#N/A,#N/A,FALSE,"Group Balance Sheet"}</definedName>
    <definedName name="wrn.BPR." hidden="1">{#N/A,#N/A,FALSE,"Group P&amp;L";#N/A,#N/A,FALSE,"Group Balance Sheet"}</definedName>
  </definedNames>
  <calcPr calcId="145621" concurrentCalc="0"/>
</workbook>
</file>

<file path=xl/calcChain.xml><?xml version="1.0" encoding="utf-8"?>
<calcChain xmlns="http://schemas.openxmlformats.org/spreadsheetml/2006/main">
  <c r="K53" i="15" l="1"/>
  <c r="B72" i="15"/>
  <c r="B71" i="15"/>
  <c r="K55" i="15"/>
  <c r="D88" i="15"/>
  <c r="D26" i="15"/>
  <c r="D29" i="15"/>
  <c r="D31" i="15"/>
  <c r="E88" i="15"/>
  <c r="E26" i="15"/>
  <c r="E29" i="15"/>
  <c r="E31" i="15"/>
  <c r="E51" i="15"/>
  <c r="F88" i="15"/>
  <c r="F26" i="15"/>
  <c r="F29" i="15"/>
  <c r="F31" i="15"/>
  <c r="F51" i="15"/>
  <c r="G88" i="15"/>
  <c r="G26" i="15"/>
  <c r="G29" i="15"/>
  <c r="G31" i="15"/>
  <c r="G51" i="15"/>
  <c r="H88" i="15"/>
  <c r="H26" i="15"/>
  <c r="H29" i="15"/>
  <c r="H31" i="15"/>
  <c r="H51" i="15"/>
  <c r="I88" i="15"/>
  <c r="I26" i="15"/>
  <c r="I29" i="15"/>
  <c r="I31" i="15"/>
  <c r="I51" i="15"/>
  <c r="K51" i="15"/>
  <c r="E53" i="15"/>
  <c r="F53" i="15"/>
  <c r="G53" i="15"/>
  <c r="H53" i="15"/>
  <c r="I53" i="15"/>
  <c r="E45" i="15"/>
  <c r="F45" i="15"/>
  <c r="G45" i="15"/>
  <c r="H45" i="15"/>
  <c r="I45" i="15"/>
  <c r="D45" i="15"/>
  <c r="K39" i="15"/>
  <c r="D139" i="15"/>
  <c r="D40" i="15"/>
  <c r="I123" i="15"/>
  <c r="J123" i="15"/>
  <c r="J124" i="15"/>
  <c r="I98" i="15"/>
  <c r="I126" i="15"/>
  <c r="J126" i="15"/>
  <c r="J127" i="15"/>
  <c r="E123" i="15"/>
  <c r="E124" i="15"/>
  <c r="F123" i="15"/>
  <c r="F124" i="15"/>
  <c r="G123" i="15"/>
  <c r="G124" i="15"/>
  <c r="H123" i="15"/>
  <c r="H124" i="15"/>
  <c r="D123" i="15"/>
  <c r="D124" i="15"/>
  <c r="E98" i="15"/>
  <c r="E126" i="15"/>
  <c r="E127" i="15"/>
  <c r="E130" i="15"/>
  <c r="E131" i="15"/>
  <c r="E133" i="15"/>
  <c r="D119" i="15"/>
  <c r="E119" i="15"/>
  <c r="F119" i="15"/>
  <c r="G119" i="15"/>
  <c r="H119" i="15"/>
  <c r="I119" i="15"/>
  <c r="J119" i="15"/>
  <c r="F98" i="15"/>
  <c r="E139" i="15"/>
  <c r="D141" i="15"/>
  <c r="E141" i="15"/>
  <c r="E40" i="15"/>
  <c r="G98" i="15"/>
  <c r="F139" i="15"/>
  <c r="F141" i="15"/>
  <c r="F40" i="15"/>
  <c r="H98" i="15"/>
  <c r="H126" i="15"/>
  <c r="H127" i="15"/>
  <c r="H130" i="15"/>
  <c r="G139" i="15"/>
  <c r="G141" i="15"/>
  <c r="G40" i="15"/>
  <c r="H139" i="15"/>
  <c r="H141" i="15"/>
  <c r="H40" i="15"/>
  <c r="J133" i="15"/>
  <c r="I139" i="15"/>
  <c r="I141" i="15"/>
  <c r="I40" i="15"/>
  <c r="D98" i="15"/>
  <c r="D126" i="15"/>
  <c r="D127" i="15"/>
  <c r="D130" i="15"/>
  <c r="D131" i="15"/>
  <c r="D133" i="15"/>
  <c r="D142" i="15"/>
  <c r="K47" i="15"/>
  <c r="M47" i="15"/>
  <c r="K36" i="15"/>
  <c r="M36" i="15"/>
  <c r="K37" i="15"/>
  <c r="M37" i="15"/>
  <c r="K38" i="15"/>
  <c r="M38" i="15"/>
  <c r="C10" i="15"/>
  <c r="C20" i="15"/>
  <c r="D80" i="15"/>
  <c r="D84" i="15"/>
  <c r="B74" i="15"/>
  <c r="F92" i="15"/>
  <c r="B92" i="15"/>
  <c r="C98" i="15"/>
  <c r="D93" i="15"/>
  <c r="E93" i="15"/>
  <c r="D103" i="15"/>
  <c r="C103" i="15"/>
  <c r="D113" i="15"/>
  <c r="D28" i="15"/>
  <c r="E80" i="15"/>
  <c r="E84" i="15"/>
  <c r="E103" i="15"/>
  <c r="E113" i="15"/>
  <c r="E28" i="15"/>
  <c r="F80" i="15"/>
  <c r="F84" i="15"/>
  <c r="F103" i="15"/>
  <c r="F113" i="15"/>
  <c r="F28" i="15"/>
  <c r="G80" i="15"/>
  <c r="G84" i="15"/>
  <c r="G103" i="15"/>
  <c r="G105" i="15"/>
  <c r="G113" i="15"/>
  <c r="G28" i="15"/>
  <c r="H80" i="15"/>
  <c r="H84" i="15"/>
  <c r="H100" i="15"/>
  <c r="H103" i="15"/>
  <c r="H113" i="15"/>
  <c r="H28" i="15"/>
  <c r="I80" i="15"/>
  <c r="I84" i="15"/>
  <c r="I103" i="15"/>
  <c r="I105" i="15"/>
  <c r="I113" i="15"/>
  <c r="I28" i="15"/>
  <c r="B98" i="15"/>
  <c r="B103" i="15"/>
  <c r="C104" i="15"/>
  <c r="E99" i="15"/>
  <c r="H105" i="15"/>
  <c r="F100" i="15"/>
  <c r="E105" i="15"/>
  <c r="D105" i="15"/>
  <c r="F93" i="15"/>
  <c r="B93" i="15"/>
  <c r="H104" i="15"/>
  <c r="F105" i="15"/>
  <c r="D86" i="15"/>
  <c r="G86" i="15"/>
  <c r="I143" i="15"/>
  <c r="I46" i="15"/>
  <c r="G100" i="15"/>
  <c r="G107" i="15"/>
  <c r="G27" i="15"/>
  <c r="E143" i="15"/>
  <c r="E46" i="15"/>
  <c r="F104" i="15"/>
  <c r="I86" i="15"/>
  <c r="E86" i="15"/>
  <c r="H143" i="15"/>
  <c r="H46" i="15"/>
  <c r="G143" i="15"/>
  <c r="G46" i="15"/>
  <c r="H131" i="15"/>
  <c r="H133" i="15"/>
  <c r="F143" i="15"/>
  <c r="F46" i="15"/>
  <c r="D134" i="15"/>
  <c r="D44" i="15"/>
  <c r="E104" i="15"/>
  <c r="I104" i="15"/>
  <c r="G104" i="15"/>
  <c r="D104" i="15"/>
  <c r="I99" i="15"/>
  <c r="I100" i="15"/>
  <c r="H86" i="15"/>
  <c r="F86" i="15"/>
  <c r="E100" i="15"/>
  <c r="E107" i="15"/>
  <c r="E27" i="15"/>
  <c r="C22" i="15"/>
  <c r="K40" i="15"/>
  <c r="I124" i="15"/>
  <c r="D100" i="15"/>
  <c r="D99" i="15"/>
  <c r="C100" i="15"/>
  <c r="G126" i="15"/>
  <c r="G127" i="15"/>
  <c r="G130" i="15"/>
  <c r="G131" i="15"/>
  <c r="G133" i="15"/>
  <c r="H99" i="15"/>
  <c r="K45" i="15"/>
  <c r="M45" i="15"/>
  <c r="F126" i="15"/>
  <c r="F127" i="15"/>
  <c r="F130" i="15"/>
  <c r="F131" i="15"/>
  <c r="F133" i="15"/>
  <c r="F99" i="15"/>
  <c r="D143" i="15"/>
  <c r="D46" i="15"/>
  <c r="G99" i="15"/>
  <c r="C99" i="15"/>
  <c r="F107" i="15"/>
  <c r="F27" i="15"/>
  <c r="H107" i="15"/>
  <c r="H27" i="15"/>
  <c r="I127" i="15"/>
  <c r="I130" i="15"/>
  <c r="I131" i="15"/>
  <c r="I133" i="15"/>
  <c r="I134" i="15"/>
  <c r="I44" i="15"/>
  <c r="I48" i="15"/>
  <c r="M39" i="15"/>
  <c r="M40" i="15"/>
  <c r="D48" i="15"/>
  <c r="D107" i="15"/>
  <c r="D27" i="15"/>
  <c r="I107" i="15"/>
  <c r="I27" i="15"/>
  <c r="K46" i="15"/>
  <c r="M46" i="15"/>
  <c r="F134" i="15"/>
  <c r="F44" i="15"/>
  <c r="F48" i="15"/>
  <c r="G134" i="15"/>
  <c r="G44" i="15"/>
  <c r="G48" i="15"/>
  <c r="C31" i="15"/>
  <c r="C23" i="15"/>
  <c r="M32" i="15"/>
  <c r="E134" i="15"/>
  <c r="E44" i="15"/>
  <c r="H134" i="15"/>
  <c r="H44" i="15"/>
  <c r="H48" i="15"/>
  <c r="D51" i="15"/>
  <c r="D53" i="15"/>
  <c r="K44" i="15"/>
  <c r="E48" i="15"/>
  <c r="K48" i="15"/>
  <c r="M44" i="15"/>
  <c r="M48" i="15"/>
  <c r="K31" i="15"/>
  <c r="M51" i="15"/>
  <c r="M31" i="15"/>
  <c r="K57" i="15"/>
  <c r="M33" i="15"/>
</calcChain>
</file>

<file path=xl/sharedStrings.xml><?xml version="1.0" encoding="utf-8"?>
<sst xmlns="http://schemas.openxmlformats.org/spreadsheetml/2006/main" count="217" uniqueCount="122">
  <si>
    <t>Productivity growth of JGN (Economic Insights)</t>
  </si>
  <si>
    <t>Productivity growth rate (Acil Allen)</t>
  </si>
  <si>
    <t>Productivity growth rate</t>
  </si>
  <si>
    <t>Output growth rate</t>
  </si>
  <si>
    <t>Consumption growth rate (per cent)</t>
  </si>
  <si>
    <t>Change in consumption (TJ)</t>
  </si>
  <si>
    <t>Total consumption (TJ)</t>
  </si>
  <si>
    <t>Consumption/demand</t>
  </si>
  <si>
    <t>Customer growth rate (per cent)</t>
  </si>
  <si>
    <t>Incremental customer numbers</t>
  </si>
  <si>
    <t>Total customer numbers</t>
  </si>
  <si>
    <t>Customer numbers</t>
  </si>
  <si>
    <t>Consumption/demand growth rate component</t>
  </si>
  <si>
    <t>Customer growth rate component</t>
  </si>
  <si>
    <t>Average</t>
  </si>
  <si>
    <t>AER draft</t>
  </si>
  <si>
    <t>Output growth rate ratio</t>
  </si>
  <si>
    <t>2020-21</t>
  </si>
  <si>
    <t>2019-20</t>
  </si>
  <si>
    <t>2018-19</t>
  </si>
  <si>
    <t>2017-18</t>
  </si>
  <si>
    <t>2016-17</t>
  </si>
  <si>
    <t>2015-16</t>
  </si>
  <si>
    <t>2014-15</t>
  </si>
  <si>
    <t>Year 5</t>
  </si>
  <si>
    <t>Year 4</t>
  </si>
  <si>
    <t>Year 3</t>
  </si>
  <si>
    <t>Year 2</t>
  </si>
  <si>
    <t>Year 1</t>
  </si>
  <si>
    <t>Interval of delay</t>
  </si>
  <si>
    <t>Base year</t>
  </si>
  <si>
    <t>Ratio of NSW labour</t>
  </si>
  <si>
    <t>Ratio of ACT labour</t>
  </si>
  <si>
    <t>Labour NSW (Average)</t>
  </si>
  <si>
    <t>Labour ACT (Average)</t>
  </si>
  <si>
    <t>Labour cost price growth rates (per cent)</t>
  </si>
  <si>
    <t xml:space="preserve">Materials component </t>
  </si>
  <si>
    <t>Input price growth rate</t>
  </si>
  <si>
    <t>Total 'Cateogry specific'</t>
  </si>
  <si>
    <t>EIL</t>
  </si>
  <si>
    <t>UAG</t>
  </si>
  <si>
    <t>UNFT</t>
  </si>
  <si>
    <t>Category specific adjustments</t>
  </si>
  <si>
    <t>Capitalisation of corporate overheads</t>
  </si>
  <si>
    <t>Tariff variation notice gas quantities</t>
  </si>
  <si>
    <t>NECF Combined</t>
  </si>
  <si>
    <t>National B2B Requirements</t>
  </si>
  <si>
    <t>IT Asset Utilisation Fee</t>
  </si>
  <si>
    <t>One off adjustments</t>
  </si>
  <si>
    <t>Step</t>
  </si>
  <si>
    <t>Rate of change</t>
  </si>
  <si>
    <t>Productivity change (per cent)</t>
  </si>
  <si>
    <t>Output change (per cent)</t>
  </si>
  <si>
    <t>Input price change (per cent)</t>
  </si>
  <si>
    <t>Total ($2015-16)</t>
  </si>
  <si>
    <t>Total ($2014-15)</t>
  </si>
  <si>
    <t>Trend</t>
  </si>
  <si>
    <t>Efficient base opex ($2015-16)</t>
  </si>
  <si>
    <t>Efficient base opex ($2014-15)</t>
  </si>
  <si>
    <t xml:space="preserve">Total opex adjustments </t>
  </si>
  <si>
    <t>Changes in provisions</t>
  </si>
  <si>
    <t>Base</t>
  </si>
  <si>
    <t>Figures in $million unless otherwise indicated</t>
  </si>
  <si>
    <t>Operating Expenditure</t>
  </si>
  <si>
    <t>n/a</t>
  </si>
  <si>
    <t xml:space="preserve">Base opex </t>
  </si>
  <si>
    <t>Rate/Km 2013/14</t>
  </si>
  <si>
    <t>Annual increase based on 2014-15 ACT Budget revenue and forward estimates of 5% (nominal)</t>
  </si>
  <si>
    <t>Assumed % of total mains length and customers in ACT</t>
  </si>
  <si>
    <t>True Up</t>
  </si>
  <si>
    <t>Inflation</t>
  </si>
  <si>
    <t>Total 'Base + Trend'</t>
  </si>
  <si>
    <t>Labour ACT (Deloitte February 2016)</t>
  </si>
  <si>
    <t>Labour NSW (Deloitte February 2015)</t>
  </si>
  <si>
    <t>Labour ACT (BAE February 2015)</t>
  </si>
  <si>
    <t>Labour NSW (BAE February 2015)</t>
  </si>
  <si>
    <t>Final decision</t>
  </si>
  <si>
    <t>Mains route length (km)</t>
  </si>
  <si>
    <t>Average service length (km)</t>
  </si>
  <si>
    <t>Total services length (km)</t>
  </si>
  <si>
    <t>Total line length (km)</t>
  </si>
  <si>
    <t>ACT mains length</t>
  </si>
  <si>
    <t>ACT customer numbers</t>
  </si>
  <si>
    <t>2021-22</t>
  </si>
  <si>
    <t>Demand (GJ)</t>
  </si>
  <si>
    <t>Fixed Charge ($)</t>
  </si>
  <si>
    <t>EIL (million $2014-15)</t>
  </si>
  <si>
    <t>Forecast customer numbers</t>
  </si>
  <si>
    <t>Forecast customer demand (TJ)</t>
  </si>
  <si>
    <t>Forecast mains length (km)</t>
  </si>
  <si>
    <t>Final input price growth rate (calculated)</t>
  </si>
  <si>
    <t>Final output growth rate</t>
  </si>
  <si>
    <t>Final productivity change</t>
  </si>
  <si>
    <t>Energy Industry Levy (EIL) forecast</t>
  </si>
  <si>
    <t>Unaccounted for Gas forecast</t>
  </si>
  <si>
    <t>Total UAG (million $2014-15)</t>
  </si>
  <si>
    <t>Utilities Network Facilities Tax (UNFT) forecast</t>
  </si>
  <si>
    <t xml:space="preserve">UNFT - annual </t>
  </si>
  <si>
    <t>UNFT- adjusted for tax year (million $2014-15)</t>
  </si>
  <si>
    <t>Labour cost price forecasts</t>
  </si>
  <si>
    <t>Labour (made up of ACT and NSW components)</t>
  </si>
  <si>
    <t>Input price rate ratios</t>
  </si>
  <si>
    <t>ActewAGL initial</t>
  </si>
  <si>
    <t>Category specific forecasts</t>
  </si>
  <si>
    <t>Total opex in base year ($2014-15)</t>
  </si>
  <si>
    <t>Total opex adjustments ($2014-15)</t>
  </si>
  <si>
    <t xml:space="preserve">Total opex in base year </t>
  </si>
  <si>
    <t>calculated</t>
  </si>
  <si>
    <t>February RIN see response to information request 46</t>
  </si>
  <si>
    <t>Labour price growth rate (calculated)</t>
  </si>
  <si>
    <t>ActewAGL revised proposal</t>
  </si>
  <si>
    <t>Forecasts used in calculations (from our final demand and capital expenditure assessments)</t>
  </si>
  <si>
    <t>ActewAGL's revised forecast ($2015-16)</t>
  </si>
  <si>
    <t>Difference (per cent)</t>
  </si>
  <si>
    <t>Total 'step adjustments' accepted</t>
  </si>
  <si>
    <t>Source</t>
  </si>
  <si>
    <t>AER total opex forecast $2014-15 (PTRM input)</t>
  </si>
  <si>
    <t>AER total opex forecast $2015-16 (Final decision)</t>
  </si>
  <si>
    <t xml:space="preserve">AER forecast </t>
  </si>
  <si>
    <t>AER capital expenditure attachment</t>
  </si>
  <si>
    <t>Rate of change (Trend) forecasts</t>
  </si>
  <si>
    <t>EIL Rate ($/GJ)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</si>
</sst>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_);\(#,##0\);\-_)"/>
    <numFmt numFmtId="166" formatCode="_-* #,##0_-;\-* #,##0_-;_-* &quot;-&quot;??_-;_-@_-"/>
    <numFmt numFmtId="167" formatCode="_(#,##0_);\(#,##0\);_(&quot;-&quot;_)"/>
    <numFmt numFmtId="168" formatCode="0.0"/>
    <numFmt numFmtId="169" formatCode="#,##0.00,,;\(#,##0.00,,\)"/>
    <numFmt numFmtId="170" formatCode="_([$€-2]* #,##0.00_);_([$€-2]* \(#,##0.00\);_([$€-2]* &quot;-&quot;??_)"/>
    <numFmt numFmtId="171" formatCode="_-* #,##0.00_-;[Red]\(#,##0.00\)_-;_-* &quot;-&quot;??_-;_-@_-"/>
    <numFmt numFmtId="172" formatCode="[$-C09]dd\-mmm\-yy;@"/>
    <numFmt numFmtId="173" formatCode="_(&quot;$&quot;#,##0.0_);\(&quot;$&quot;#,##0.0\);_(&quot;-&quot;_)"/>
    <numFmt numFmtId="174" formatCode="_)d\-mmm\-yy_);_)d\-mmm\-yy_);_)&quot;-&quot;_)"/>
    <numFmt numFmtId="175" formatCode="_(#,##0.0\x_);\(#,##0.0\x\);_(&quot;-&quot;_)"/>
    <numFmt numFmtId="176" formatCode="_(#,##0.0_);\(#,##0.0\);_(&quot;-&quot;_)"/>
    <numFmt numFmtId="177" formatCode="_(#,##0.0%_);\(#,##0.0%\);_(&quot;-&quot;_)"/>
    <numFmt numFmtId="178" formatCode="_(###0_);\(###0\);_(&quot;-&quot;_)"/>
    <numFmt numFmtId="179" formatCode="_(&quot;$&quot;* #,##0_);_(&quot;$&quot;* \(#,##0\);_(&quot;$&quot;* &quot;-&quot;_);_(@_)"/>
    <numFmt numFmtId="180" formatCode="_(* #,##0_);_(* \(#,##0\);_(* &quot;-&quot;_);_(@_)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mm/dd/yy"/>
    <numFmt numFmtId="184" formatCode="0_);[Red]\(0\)"/>
    <numFmt numFmtId="185" formatCode=";;;"/>
    <numFmt numFmtId="186" formatCode="0;\-0;0;* @"/>
    <numFmt numFmtId="187" formatCode="#,##0.000_);\(#,##0.000\);\-_)"/>
    <numFmt numFmtId="188" formatCode="0.00%_);\(0.00%\);\-_%_)"/>
    <numFmt numFmtId="189" formatCode="dd/mmm"/>
    <numFmt numFmtId="190" formatCode="_(* #,##0_);_(* \(#,##0\);_(* &quot;-&quot;?_);_(@_)"/>
    <numFmt numFmtId="191" formatCode="_(* #,##0.0_);_(* \(#,##0.0\);_(* &quot;-&quot;?_);_(@_)"/>
    <numFmt numFmtId="192" formatCode="_(#,##0_);\(#,##0\);_(#,##0_)"/>
    <numFmt numFmtId="193" formatCode="#,##0.0_);\(#,##0.0\)"/>
    <numFmt numFmtId="194" formatCode="0.00_)"/>
    <numFmt numFmtId="195" formatCode="#,##0;[Red]\(#,##0.0\)"/>
    <numFmt numFmtId="196" formatCode="#,##0_ ;[Red]\(#,##0\)\ "/>
    <numFmt numFmtId="197" formatCode="#,##0.00;\(#,##0.00\)"/>
    <numFmt numFmtId="198" formatCode="_)d\-mmm\-yy_)"/>
    <numFmt numFmtId="199" formatCode="_(###0_);\(###0\);_(###0_)"/>
    <numFmt numFmtId="200" formatCode="#,##0.0000_);[Red]\(#,##0.0000\)"/>
    <numFmt numFmtId="201" formatCode="#,##0.0,,;\(#,##0.0,,\)"/>
    <numFmt numFmtId="202" formatCode="0.00000"/>
  </numFmts>
  <fonts count="1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  <font>
      <u/>
      <sz val="14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i/>
      <sz val="14"/>
      <color theme="1"/>
      <name val="Arial"/>
      <family val="2"/>
    </font>
    <font>
      <b/>
      <u/>
      <sz val="14"/>
      <color theme="4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 tint="0.24994659260841701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b/>
      <sz val="11"/>
      <color indexed="9"/>
      <name val="Calibri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0"/>
      <color indexed="24"/>
      <name val="Arial"/>
      <family val="2"/>
    </font>
    <font>
      <sz val="10"/>
      <name val="Verdana"/>
      <family val="2"/>
    </font>
    <font>
      <sz val="9"/>
      <name val="Tms Rmn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  <scheme val="minor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0"/>
      <name val="Cambria"/>
      <family val="2"/>
      <scheme val="major"/>
    </font>
    <font>
      <b/>
      <sz val="13"/>
      <color theme="3"/>
      <name val="Arial"/>
      <family val="2"/>
    </font>
    <font>
      <b/>
      <sz val="13"/>
      <color indexed="56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9"/>
      <name val="Cambria"/>
      <family val="2"/>
      <scheme val="major"/>
    </font>
    <font>
      <b/>
      <sz val="11"/>
      <color indexed="62"/>
      <name val="Calibri"/>
      <family val="2"/>
    </font>
    <font>
      <b/>
      <sz val="11"/>
      <color indexed="56"/>
      <name val="Calibri"/>
      <family val="2"/>
      <scheme val="minor"/>
    </font>
    <font>
      <b/>
      <sz val="11"/>
      <color indexed="56"/>
      <name val="Calibri"/>
      <family val="2"/>
    </font>
    <font>
      <b/>
      <sz val="8"/>
      <name val="Cambria"/>
      <family val="2"/>
      <scheme val="major"/>
    </font>
    <font>
      <sz val="8"/>
      <name val="Cambria"/>
      <family val="2"/>
      <scheme val="major"/>
    </font>
    <font>
      <b/>
      <sz val="8.5"/>
      <name val="Univers 65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8"/>
      <color theme="10"/>
      <name val="Arial"/>
      <family val="2"/>
    </font>
    <font>
      <b/>
      <sz val="10"/>
      <color indexed="56"/>
      <name val="Wingdings"/>
      <charset val="2"/>
    </font>
    <font>
      <b/>
      <sz val="10"/>
      <color indexed="21"/>
      <name val="Wingdings"/>
      <charset val="2"/>
    </font>
    <font>
      <b/>
      <u/>
      <sz val="8"/>
      <color indexed="56"/>
      <name val="Arial"/>
      <family val="2"/>
    </font>
    <font>
      <b/>
      <u/>
      <sz val="8"/>
      <color indexed="21"/>
      <name val="Calibri"/>
      <family val="2"/>
      <scheme val="minor"/>
    </font>
    <font>
      <b/>
      <u/>
      <sz val="10"/>
      <color indexed="21"/>
      <name val="Calibri"/>
      <family val="2"/>
      <scheme val="minor"/>
    </font>
    <font>
      <b/>
      <u/>
      <sz val="9"/>
      <color indexed="21"/>
      <name val="Calibri"/>
      <family val="2"/>
      <scheme val="minor"/>
    </font>
    <font>
      <sz val="8"/>
      <color indexed="21"/>
      <name val="Calibri"/>
      <family val="2"/>
      <scheme val="minor"/>
    </font>
    <font>
      <sz val="8"/>
      <color indexed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62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  <scheme val="minor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b/>
      <sz val="12"/>
      <name val="Cambria"/>
      <family val="2"/>
      <scheme val="major"/>
    </font>
    <font>
      <sz val="11"/>
      <color indexed="60"/>
      <name val="Calibri"/>
      <family val="2"/>
      <scheme val="minor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8"/>
      <color theme="1"/>
      <name val="Tahoma"/>
      <family val="2"/>
    </font>
    <font>
      <sz val="8"/>
      <color indexed="8"/>
      <name val="Tahoma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2"/>
      <name val="Arial MT"/>
    </font>
    <font>
      <sz val="10"/>
      <color indexed="8"/>
      <name val="Arial"/>
      <family val="2"/>
    </font>
    <font>
      <sz val="10"/>
      <name val="Courier"/>
      <family val="3"/>
    </font>
    <font>
      <b/>
      <sz val="11"/>
      <color rgb="FF3F3F3F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8.5"/>
      <name val="Univers 55"/>
      <family val="2"/>
    </font>
    <font>
      <b/>
      <sz val="13"/>
      <name val="Cambria"/>
      <family val="2"/>
      <scheme val="major"/>
    </font>
    <font>
      <b/>
      <sz val="14"/>
      <name val="Cambria"/>
      <family val="2"/>
      <scheme val="major"/>
    </font>
    <font>
      <sz val="10"/>
      <color indexed="18"/>
      <name val="Times New Roman"/>
      <family val="1"/>
    </font>
    <font>
      <b/>
      <sz val="10"/>
      <name val="MS Sans Serif"/>
      <family val="2"/>
    </font>
    <font>
      <i/>
      <sz val="10"/>
      <name val="Arial"/>
      <family val="2"/>
    </font>
    <font>
      <b/>
      <sz val="18"/>
      <color indexed="62"/>
      <name val="Cambria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9"/>
      <color indexed="21"/>
      <name val="Helvetica-Black"/>
      <family val="2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name val="돋움"/>
      <family val="3"/>
      <charset val="129"/>
    </font>
    <font>
      <b/>
      <i/>
      <sz val="8"/>
      <color indexed="8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</font>
    <font>
      <sz val="14"/>
      <color rgb="FFFF000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7DDF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medium">
        <color indexed="3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3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1058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22" fillId="0" borderId="0"/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0" fontId="28" fillId="0" borderId="0"/>
    <xf numFmtId="0" fontId="22" fillId="0" borderId="0"/>
    <xf numFmtId="0" fontId="22" fillId="0" borderId="0"/>
    <xf numFmtId="0" fontId="22" fillId="0" borderId="0"/>
    <xf numFmtId="170" fontId="22" fillId="0" borderId="0"/>
    <xf numFmtId="0" fontId="33" fillId="0" borderId="0"/>
    <xf numFmtId="0" fontId="33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171" fontId="24" fillId="0" borderId="0"/>
    <xf numFmtId="171" fontId="24" fillId="0" borderId="0"/>
    <xf numFmtId="9" fontId="35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47" borderId="0" applyNumberFormat="0" applyBorder="0" applyAlignment="0" applyProtection="0"/>
    <xf numFmtId="0" fontId="17" fillId="12" borderId="0" applyNumberFormat="0" applyBorder="0" applyAlignment="0" applyProtection="0"/>
    <xf numFmtId="0" fontId="37" fillId="43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37" borderId="0" applyNumberFormat="0" applyBorder="0" applyAlignment="0" applyProtection="0"/>
    <xf numFmtId="0" fontId="17" fillId="16" borderId="0" applyNumberFormat="0" applyBorder="0" applyAlignment="0" applyProtection="0"/>
    <xf numFmtId="0" fontId="37" fillId="48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20" borderId="0" applyNumberFormat="0" applyBorder="0" applyAlignment="0" applyProtection="0"/>
    <xf numFmtId="0" fontId="37" fillId="4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49" borderId="0" applyNumberFormat="0" applyBorder="0" applyAlignment="0" applyProtection="0"/>
    <xf numFmtId="0" fontId="17" fillId="24" borderId="0" applyNumberFormat="0" applyBorder="0" applyAlignment="0" applyProtection="0"/>
    <xf numFmtId="0" fontId="37" fillId="3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50" borderId="0" applyNumberFormat="0" applyBorder="0" applyAlignment="0" applyProtection="0"/>
    <xf numFmtId="0" fontId="17" fillId="28" borderId="0" applyNumberFormat="0" applyBorder="0" applyAlignment="0" applyProtection="0"/>
    <xf numFmtId="0" fontId="37" fillId="43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51" borderId="0" applyNumberFormat="0" applyBorder="0" applyAlignment="0" applyProtection="0"/>
    <xf numFmtId="0" fontId="17" fillId="32" borderId="0" applyNumberFormat="0" applyBorder="0" applyAlignment="0" applyProtection="0"/>
    <xf numFmtId="0" fontId="37" fillId="37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172" fontId="38" fillId="52" borderId="12" applyNumberFormat="0" applyFont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7" fillId="56" borderId="0" applyNumberFormat="0" applyBorder="0" applyAlignment="0" applyProtection="0"/>
    <xf numFmtId="0" fontId="37" fillId="55" borderId="0" applyNumberFormat="0" applyBorder="0" applyAlignment="0" applyProtection="0"/>
    <xf numFmtId="0" fontId="17" fillId="9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6" fillId="57" borderId="0" applyNumberFormat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60" borderId="0" applyNumberFormat="0" applyBorder="0" applyAlignment="0" applyProtection="0"/>
    <xf numFmtId="0" fontId="17" fillId="13" borderId="0" applyNumberFormat="0" applyBorder="0" applyAlignment="0" applyProtection="0"/>
    <xf numFmtId="0" fontId="37" fillId="48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6" fillId="57" borderId="0" applyNumberFormat="0" applyBorder="0" applyAlignment="0" applyProtection="0"/>
    <xf numFmtId="0" fontId="36" fillId="61" borderId="0" applyNumberFormat="0" applyBorder="0" applyAlignment="0" applyProtection="0"/>
    <xf numFmtId="0" fontId="37" fillId="58" borderId="0" applyNumberFormat="0" applyBorder="0" applyAlignment="0" applyProtection="0"/>
    <xf numFmtId="0" fontId="17" fillId="17" borderId="0" applyNumberFormat="0" applyBorder="0" applyAlignment="0" applyProtection="0"/>
    <xf numFmtId="0" fontId="17" fillId="62" borderId="0" applyNumberFormat="0" applyBorder="0" applyAlignment="0" applyProtection="0"/>
    <xf numFmtId="0" fontId="17" fillId="17" borderId="0" applyNumberFormat="0" applyBorder="0" applyAlignment="0" applyProtection="0"/>
    <xf numFmtId="0" fontId="37" fillId="46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6" fillId="53" borderId="0" applyNumberFormat="0" applyBorder="0" applyAlignment="0" applyProtection="0"/>
    <xf numFmtId="0" fontId="36" fillId="58" borderId="0" applyNumberFormat="0" applyBorder="0" applyAlignment="0" applyProtection="0"/>
    <xf numFmtId="0" fontId="37" fillId="58" borderId="0" applyNumberFormat="0" applyBorder="0" applyAlignment="0" applyProtection="0"/>
    <xf numFmtId="0" fontId="17" fillId="21" borderId="0" applyNumberFormat="0" applyBorder="0" applyAlignment="0" applyProtection="0"/>
    <xf numFmtId="0" fontId="17" fillId="49" borderId="0" applyNumberFormat="0" applyBorder="0" applyAlignment="0" applyProtection="0"/>
    <xf numFmtId="0" fontId="17" fillId="21" borderId="0" applyNumberFormat="0" applyBorder="0" applyAlignment="0" applyProtection="0"/>
    <xf numFmtId="0" fontId="37" fillId="63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6" fillId="64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25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6" fillId="57" borderId="0" applyNumberFormat="0" applyBorder="0" applyAlignment="0" applyProtection="0"/>
    <xf numFmtId="0" fontId="36" fillId="65" borderId="0" applyNumberFormat="0" applyBorder="0" applyAlignment="0" applyProtection="0"/>
    <xf numFmtId="0" fontId="37" fillId="65" borderId="0" applyNumberFormat="0" applyBorder="0" applyAlignment="0" applyProtection="0"/>
    <xf numFmtId="0" fontId="17" fillId="29" borderId="0" applyNumberFormat="0" applyBorder="0" applyAlignment="0" applyProtection="0"/>
    <xf numFmtId="0" fontId="17" fillId="48" borderId="0" applyNumberFormat="0" applyBorder="0" applyAlignment="0" applyProtection="0"/>
    <xf numFmtId="0" fontId="17" fillId="29" borderId="0" applyNumberFormat="0" applyBorder="0" applyAlignment="0" applyProtection="0"/>
    <xf numFmtId="0" fontId="37" fillId="60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9" fillId="0" borderId="0"/>
    <xf numFmtId="173" fontId="27" fillId="0" borderId="13">
      <alignment vertical="center"/>
      <protection locked="0"/>
    </xf>
    <xf numFmtId="173" fontId="27" fillId="0" borderId="13">
      <alignment vertical="center"/>
      <protection locked="0"/>
    </xf>
    <xf numFmtId="174" fontId="27" fillId="0" borderId="13">
      <alignment vertical="center"/>
      <protection locked="0"/>
    </xf>
    <xf numFmtId="174" fontId="27" fillId="0" borderId="13">
      <alignment vertical="center"/>
      <protection locked="0"/>
    </xf>
    <xf numFmtId="0" fontId="27" fillId="0" borderId="13">
      <alignment vertical="center"/>
      <protection locked="0"/>
    </xf>
    <xf numFmtId="0" fontId="27" fillId="0" borderId="13">
      <alignment vertical="center"/>
      <protection locked="0"/>
    </xf>
    <xf numFmtId="175" fontId="27" fillId="0" borderId="13">
      <alignment vertical="center"/>
      <protection locked="0"/>
    </xf>
    <xf numFmtId="175" fontId="27" fillId="0" borderId="13">
      <alignment vertical="center"/>
      <protection locked="0"/>
    </xf>
    <xf numFmtId="176" fontId="27" fillId="0" borderId="13">
      <alignment vertical="center"/>
      <protection locked="0"/>
    </xf>
    <xf numFmtId="176" fontId="27" fillId="0" borderId="13">
      <alignment vertical="center"/>
      <protection locked="0"/>
    </xf>
    <xf numFmtId="177" fontId="27" fillId="0" borderId="13">
      <alignment vertical="center"/>
      <protection locked="0"/>
    </xf>
    <xf numFmtId="177" fontId="27" fillId="0" borderId="13">
      <alignment vertical="center"/>
      <protection locked="0"/>
    </xf>
    <xf numFmtId="178" fontId="27" fillId="0" borderId="13">
      <alignment vertical="center"/>
      <protection locked="0"/>
    </xf>
    <xf numFmtId="178" fontId="27" fillId="0" borderId="13">
      <alignment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67" fontId="24" fillId="0" borderId="10">
      <alignment horizontal="right" vertical="center"/>
      <protection locked="0"/>
    </xf>
    <xf numFmtId="179" fontId="40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8" borderId="0" applyNumberFormat="0" applyBorder="0" applyAlignment="0" applyProtection="0"/>
    <xf numFmtId="0" fontId="7" fillId="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2" fillId="0" borderId="0" applyNumberFormat="0" applyFill="0" applyBorder="0" applyAlignment="0"/>
    <xf numFmtId="180" fontId="22" fillId="66" borderId="0" applyNumberFormat="0" applyFont="0" applyBorder="0" applyAlignment="0">
      <alignment horizontal="right"/>
    </xf>
    <xf numFmtId="180" fontId="22" fillId="66" borderId="0" applyNumberFormat="0" applyFont="0" applyBorder="0" applyAlignment="0">
      <alignment horizontal="right"/>
    </xf>
    <xf numFmtId="0" fontId="43" fillId="67" borderId="0"/>
    <xf numFmtId="0" fontId="44" fillId="0" borderId="0" applyNumberFormat="0" applyFill="0" applyBorder="0" applyAlignment="0">
      <protection locked="0"/>
    </xf>
    <xf numFmtId="0" fontId="11" fillId="6" borderId="4" applyNumberFormat="0" applyAlignment="0" applyProtection="0"/>
    <xf numFmtId="0" fontId="45" fillId="68" borderId="4" applyNumberFormat="0" applyAlignment="0" applyProtection="0"/>
    <xf numFmtId="0" fontId="11" fillId="6" borderId="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7" fillId="69" borderId="14" applyNumberFormat="0" applyAlignment="0" applyProtection="0"/>
    <xf numFmtId="0" fontId="47" fillId="69" borderId="14" applyNumberFormat="0" applyAlignment="0" applyProtection="0"/>
    <xf numFmtId="0" fontId="46" fillId="68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9" borderId="14" applyNumberFormat="0" applyAlignment="0" applyProtection="0"/>
    <xf numFmtId="0" fontId="46" fillId="68" borderId="14" applyNumberFormat="0" applyAlignment="0" applyProtection="0"/>
    <xf numFmtId="0" fontId="46" fillId="68" borderId="14" applyNumberFormat="0" applyAlignment="0" applyProtection="0"/>
    <xf numFmtId="0" fontId="46" fillId="68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48" fillId="0" borderId="0" applyNumberFormat="0" applyFont="0" applyFill="0" applyBorder="0">
      <alignment horizontal="center" vertical="center"/>
      <protection locked="0"/>
    </xf>
    <xf numFmtId="0" fontId="13" fillId="7" borderId="7" applyNumberFormat="0" applyAlignment="0" applyProtection="0"/>
    <xf numFmtId="0" fontId="43" fillId="70" borderId="15" applyNumberFormat="0" applyAlignment="0" applyProtection="0"/>
    <xf numFmtId="0" fontId="43" fillId="70" borderId="15" applyNumberFormat="0" applyAlignment="0" applyProtection="0"/>
    <xf numFmtId="0" fontId="43" fillId="70" borderId="15" applyNumberFormat="0" applyAlignment="0" applyProtection="0"/>
    <xf numFmtId="0" fontId="43" fillId="70" borderId="15" applyNumberFormat="0" applyAlignment="0" applyProtection="0"/>
    <xf numFmtId="0" fontId="43" fillId="70" borderId="15" applyNumberFormat="0" applyAlignment="0" applyProtection="0"/>
    <xf numFmtId="15" fontId="49" fillId="0" borderId="0" applyFill="0" applyBorder="0" applyProtection="0">
      <alignment horizontal="centerContinuous"/>
    </xf>
    <xf numFmtId="180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3" fontId="52" fillId="0" borderId="0" applyFont="0" applyFill="0" applyBorder="0" applyAlignment="0" applyProtection="0"/>
    <xf numFmtId="179" fontId="27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73" fontId="27" fillId="0" borderId="0" applyFill="0" applyBorder="0">
      <alignment vertical="center"/>
    </xf>
    <xf numFmtId="179" fontId="22" fillId="0" borderId="0" applyFont="0" applyFill="0" applyBorder="0" applyAlignment="0" applyProtection="0"/>
    <xf numFmtId="15" fontId="50" fillId="0" borderId="0"/>
    <xf numFmtId="183" fontId="22" fillId="0" borderId="0" applyFont="0" applyFill="0" applyBorder="0" applyAlignment="0" applyProtection="0"/>
    <xf numFmtId="174" fontId="27" fillId="0" borderId="0" applyFill="0" applyBorder="0">
      <alignment vertical="center"/>
    </xf>
    <xf numFmtId="168" fontId="54" fillId="0" borderId="0"/>
    <xf numFmtId="0" fontId="55" fillId="71" borderId="0" applyNumberFormat="0" applyBorder="0" applyAlignment="0" applyProtection="0"/>
    <xf numFmtId="0" fontId="55" fillId="72" borderId="0" applyNumberFormat="0" applyBorder="0" applyAlignment="0" applyProtection="0"/>
    <xf numFmtId="0" fontId="55" fillId="73" borderId="0" applyNumberFormat="0" applyBorder="0" applyAlignment="0" applyProtection="0"/>
    <xf numFmtId="170" fontId="3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57" fillId="0" borderId="0"/>
    <xf numFmtId="0" fontId="58" fillId="0" borderId="0"/>
    <xf numFmtId="0" fontId="6" fillId="2" borderId="0" applyNumberFormat="0" applyBorder="0" applyAlignment="0" applyProtection="0"/>
    <xf numFmtId="0" fontId="6" fillId="40" borderId="0" applyNumberFormat="0" applyBorder="0" applyAlignment="0" applyProtection="0"/>
    <xf numFmtId="0" fontId="6" fillId="2" borderId="0" applyNumberFormat="0" applyBorder="0" applyAlignment="0" applyProtection="0"/>
    <xf numFmtId="0" fontId="59" fillId="43" borderId="0" applyNumberFormat="0" applyBorder="0" applyAlignment="0" applyProtection="0"/>
    <xf numFmtId="0" fontId="59" fillId="40" borderId="0" applyNumberFormat="0" applyBorder="0" applyAlignment="0" applyProtection="0"/>
    <xf numFmtId="0" fontId="59" fillId="40" borderId="0" applyNumberFormat="0" applyBorder="0" applyAlignment="0" applyProtection="0"/>
    <xf numFmtId="0" fontId="59" fillId="4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4" fillId="66" borderId="0" applyNumberFormat="0" applyBorder="0" applyAlignment="0" applyProtection="0"/>
    <xf numFmtId="0" fontId="60" fillId="0" borderId="1" applyNumberFormat="0" applyFill="0" applyAlignment="0" applyProtection="0"/>
    <xf numFmtId="0" fontId="61" fillId="0" borderId="16" applyNumberFormat="0" applyFill="0" applyAlignment="0" applyProtection="0"/>
    <xf numFmtId="0" fontId="62" fillId="0" borderId="17" applyNumberFormat="0" applyFill="0" applyAlignment="0" applyProtection="0"/>
    <xf numFmtId="0" fontId="63" fillId="0" borderId="16" applyNumberFormat="0" applyFill="0" applyAlignment="0" applyProtection="0"/>
    <xf numFmtId="0" fontId="64" fillId="0" borderId="16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5" fillId="0" borderId="0" applyFill="0" applyBorder="0">
      <alignment vertical="center"/>
    </xf>
    <xf numFmtId="0" fontId="66" fillId="0" borderId="2" applyNumberFormat="0" applyFill="0" applyAlignment="0" applyProtection="0"/>
    <xf numFmtId="0" fontId="67" fillId="0" borderId="18" applyNumberFormat="0" applyFill="0" applyAlignment="0" applyProtection="0"/>
    <xf numFmtId="0" fontId="68" fillId="0" borderId="19" applyNumberFormat="0" applyFill="0" applyAlignment="0" applyProtection="0"/>
    <xf numFmtId="0" fontId="69" fillId="0" borderId="18" applyNumberFormat="0" applyFill="0" applyAlignment="0" applyProtection="0"/>
    <xf numFmtId="0" fontId="70" fillId="0" borderId="18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71" fillId="0" borderId="0" applyFill="0" applyBorder="0">
      <alignment vertical="center"/>
    </xf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5" fillId="0" borderId="3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3" fillId="0" borderId="21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3" fillId="0" borderId="21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2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4" fillId="0" borderId="21" applyNumberFormat="0" applyFill="0" applyAlignment="0" applyProtection="0"/>
    <xf numFmtId="0" fontId="5" fillId="0" borderId="3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4" fillId="0" borderId="21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4" fillId="0" borderId="21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5" fillId="0" borderId="3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5" fillId="0" borderId="3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72" fillId="0" borderId="20" applyNumberFormat="0" applyFill="0" applyAlignment="0" applyProtection="0"/>
    <xf numFmtId="0" fontId="75" fillId="0" borderId="0" applyFill="0" applyBorder="0">
      <alignment vertical="center"/>
    </xf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Fill="0" applyBorder="0">
      <alignment vertical="center"/>
    </xf>
    <xf numFmtId="164" fontId="77" fillId="0" borderId="0"/>
    <xf numFmtId="185" fontId="22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Fill="0" applyBorder="0">
      <alignment horizontal="center" vertical="center"/>
      <protection locked="0"/>
    </xf>
    <xf numFmtId="0" fontId="82" fillId="0" borderId="0" applyFill="0" applyBorder="0">
      <alignment horizontal="center" vertical="center"/>
    </xf>
    <xf numFmtId="0" fontId="82" fillId="0" borderId="0" applyFill="0" applyBorder="0">
      <alignment horizontal="center" vertical="center"/>
    </xf>
    <xf numFmtId="0" fontId="83" fillId="0" borderId="0" applyFill="0" applyBorder="0">
      <alignment horizontal="left" vertical="center"/>
      <protection locked="0"/>
    </xf>
    <xf numFmtId="0" fontId="84" fillId="0" borderId="0" applyFill="0" applyBorder="0">
      <alignment vertical="center"/>
    </xf>
    <xf numFmtId="0" fontId="85" fillId="0" borderId="0" applyFill="0" applyBorder="0">
      <alignment vertical="center"/>
    </xf>
    <xf numFmtId="0" fontId="86" fillId="0" borderId="0" applyFill="0" applyBorder="0">
      <alignment vertical="center"/>
    </xf>
    <xf numFmtId="0" fontId="87" fillId="0" borderId="0" applyFill="0" applyBorder="0">
      <alignment vertical="center"/>
    </xf>
    <xf numFmtId="0" fontId="87" fillId="0" borderId="0" applyFill="0" applyBorder="0">
      <alignment vertical="center"/>
    </xf>
    <xf numFmtId="186" fontId="88" fillId="0" borderId="0" applyFill="0" applyBorder="0">
      <alignment vertical="top"/>
      <protection locked="0"/>
    </xf>
    <xf numFmtId="180" fontId="89" fillId="66" borderId="0" applyFont="0" applyBorder="0" applyAlignment="0"/>
    <xf numFmtId="164" fontId="89" fillId="66" borderId="0" applyFont="0" applyBorder="0" applyAlignment="0"/>
    <xf numFmtId="180" fontId="89" fillId="66" borderId="0" applyFont="0" applyBorder="0" applyAlignment="0"/>
    <xf numFmtId="187" fontId="22" fillId="0" borderId="0" applyFont="0" applyFill="0" applyBorder="0" applyAlignment="0" applyProtection="0"/>
    <xf numFmtId="10" fontId="24" fillId="74" borderId="24" applyNumberFormat="0" applyBorder="0" applyAlignment="0" applyProtection="0"/>
    <xf numFmtId="10" fontId="24" fillId="74" borderId="24" applyNumberFormat="0" applyBorder="0" applyAlignment="0" applyProtection="0"/>
    <xf numFmtId="0" fontId="90" fillId="75" borderId="4" applyNumberFormat="0" applyAlignment="0" applyProtection="0"/>
    <xf numFmtId="188" fontId="22" fillId="76" borderId="25" applyNumberFormat="0" applyFont="0" applyAlignment="0">
      <protection locked="0"/>
    </xf>
    <xf numFmtId="0" fontId="9" fillId="5" borderId="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4" borderId="14" applyNumberFormat="0" applyAlignment="0" applyProtection="0"/>
    <xf numFmtId="0" fontId="91" fillId="44" borderId="14" applyNumberFormat="0" applyAlignment="0" applyProtection="0"/>
    <xf numFmtId="188" fontId="22" fillId="76" borderId="25" applyNumberFormat="0" applyFont="0" applyAlignment="0">
      <protection locked="0"/>
    </xf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188" fontId="22" fillId="76" borderId="25" applyNumberFormat="0" applyFont="0" applyAlignment="0">
      <protection locked="0"/>
    </xf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188" fontId="22" fillId="76" borderId="25" applyNumberFormat="0" applyFont="0" applyAlignment="0">
      <protection locked="0"/>
    </xf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1" fillId="41" borderId="14" applyNumberFormat="0" applyAlignment="0" applyProtection="0"/>
    <xf numFmtId="0" fontId="90" fillId="77" borderId="14" applyNumberFormat="0" applyAlignment="0" applyProtection="0"/>
    <xf numFmtId="188" fontId="22" fillId="76" borderId="25" applyNumberFormat="0" applyFont="0" applyAlignment="0">
      <protection locked="0"/>
    </xf>
    <xf numFmtId="188" fontId="22" fillId="76" borderId="25" applyNumberFormat="0" applyFont="0" applyAlignment="0">
      <protection locked="0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88" fontId="22" fillId="76" borderId="25" applyNumberFormat="0" applyFont="0" applyAlignment="0">
      <protection locked="0"/>
    </xf>
    <xf numFmtId="188" fontId="22" fillId="76" borderId="25" applyNumberFormat="0" applyFont="0" applyAlignment="0">
      <protection locked="0"/>
    </xf>
    <xf numFmtId="189" fontId="92" fillId="78" borderId="0" applyProtection="0"/>
    <xf numFmtId="180" fontId="22" fillId="79" borderId="0" applyFont="0" applyBorder="0" applyAlignment="0">
      <alignment horizontal="right"/>
      <protection locked="0"/>
    </xf>
    <xf numFmtId="180" fontId="22" fillId="79" borderId="0" applyFont="0" applyBorder="0" applyAlignment="0">
      <alignment horizontal="right"/>
      <protection locked="0"/>
    </xf>
    <xf numFmtId="180" fontId="22" fillId="80" borderId="0" applyFont="0" applyBorder="0" applyAlignment="0">
      <alignment horizontal="right"/>
      <protection locked="0"/>
    </xf>
    <xf numFmtId="180" fontId="22" fillId="80" borderId="0" applyFont="0" applyBorder="0" applyAlignment="0">
      <alignment horizontal="right"/>
      <protection locked="0"/>
    </xf>
    <xf numFmtId="10" fontId="22" fillId="79" borderId="0" applyFont="0" applyBorder="0">
      <alignment horizontal="right"/>
      <protection locked="0"/>
    </xf>
    <xf numFmtId="180" fontId="22" fillId="79" borderId="0" applyFont="0" applyBorder="0" applyAlignment="0">
      <alignment horizontal="right"/>
      <protection locked="0"/>
    </xf>
    <xf numFmtId="3" fontId="22" fillId="81" borderId="0" applyFont="0" applyBorder="0">
      <protection locked="0"/>
    </xf>
    <xf numFmtId="10" fontId="89" fillId="81" borderId="0" applyBorder="0" applyAlignment="0">
      <protection locked="0"/>
    </xf>
    <xf numFmtId="10" fontId="89" fillId="81" borderId="0" applyBorder="0" applyAlignment="0">
      <protection locked="0"/>
    </xf>
    <xf numFmtId="190" fontId="22" fillId="82" borderId="0" applyFont="0" applyBorder="0">
      <alignment horizontal="right"/>
      <protection locked="0"/>
    </xf>
    <xf numFmtId="190" fontId="22" fillId="82" borderId="0" applyFont="0" applyBorder="0">
      <alignment horizontal="right"/>
      <protection locked="0"/>
    </xf>
    <xf numFmtId="10" fontId="49" fillId="82" borderId="0" applyFont="0" applyBorder="0" applyAlignment="0">
      <alignment horizontal="left"/>
      <protection locked="0"/>
    </xf>
    <xf numFmtId="180" fontId="22" fillId="74" borderId="0" applyFont="0" applyBorder="0">
      <alignment horizontal="right"/>
      <protection locked="0"/>
    </xf>
    <xf numFmtId="180" fontId="22" fillId="74" borderId="0" applyFont="0" applyBorder="0">
      <alignment horizontal="right"/>
      <protection locked="0"/>
    </xf>
    <xf numFmtId="180" fontId="22" fillId="74" borderId="0" applyFont="0" applyBorder="0">
      <alignment horizontal="right"/>
      <protection locked="0"/>
    </xf>
    <xf numFmtId="180" fontId="22" fillId="74" borderId="0" applyFont="0" applyBorder="0">
      <alignment horizontal="right"/>
      <protection locked="0"/>
    </xf>
    <xf numFmtId="9" fontId="49" fillId="74" borderId="0" applyFont="0" applyBorder="0">
      <alignment horizontal="right"/>
      <protection locked="0"/>
    </xf>
    <xf numFmtId="180" fontId="22" fillId="74" borderId="0" applyFont="0" applyBorder="0">
      <alignment horizontal="right"/>
      <protection locked="0"/>
    </xf>
    <xf numFmtId="164" fontId="93" fillId="83" borderId="0" applyBorder="0" applyAlignment="0"/>
    <xf numFmtId="0" fontId="24" fillId="66" borderId="0"/>
    <xf numFmtId="0" fontId="12" fillId="0" borderId="6" applyNumberFormat="0" applyFill="0" applyAlignment="0" applyProtection="0"/>
    <xf numFmtId="0" fontId="94" fillId="0" borderId="26" applyNumberFormat="0" applyFill="0" applyAlignment="0" applyProtection="0"/>
    <xf numFmtId="0" fontId="95" fillId="0" borderId="27" applyNumberFormat="0" applyFill="0" applyAlignment="0" applyProtection="0"/>
    <xf numFmtId="0" fontId="96" fillId="0" borderId="26" applyNumberFormat="0" applyFill="0" applyAlignment="0" applyProtection="0"/>
    <xf numFmtId="0" fontId="96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91" fontId="89" fillId="66" borderId="28" applyFont="0" applyBorder="0" applyAlignment="0"/>
    <xf numFmtId="164" fontId="97" fillId="66" borderId="0" applyFont="0" applyBorder="0" applyAlignment="0"/>
    <xf numFmtId="191" fontId="89" fillId="66" borderId="28" applyFont="0" applyBorder="0" applyAlignment="0"/>
    <xf numFmtId="191" fontId="89" fillId="66" borderId="28" applyFont="0" applyBorder="0" applyAlignment="0"/>
    <xf numFmtId="9" fontId="98" fillId="66" borderId="0" applyNumberFormat="0" applyFont="0" applyBorder="0" applyAlignment="0">
      <protection locked="0"/>
    </xf>
    <xf numFmtId="0" fontId="25" fillId="0" borderId="24" applyFill="0">
      <alignment horizontal="center" vertical="center"/>
    </xf>
    <xf numFmtId="0" fontId="25" fillId="0" borderId="24" applyFill="0">
      <alignment horizontal="center" vertical="center"/>
    </xf>
    <xf numFmtId="0" fontId="27" fillId="0" borderId="24" applyFill="0">
      <alignment horizontal="center" vertical="center"/>
    </xf>
    <xf numFmtId="0" fontId="27" fillId="0" borderId="24" applyFill="0">
      <alignment horizontal="center" vertical="center"/>
    </xf>
    <xf numFmtId="192" fontId="27" fillId="0" borderId="24" applyFill="0">
      <alignment horizontal="center" vertical="center"/>
    </xf>
    <xf numFmtId="192" fontId="27" fillId="0" borderId="24" applyFill="0">
      <alignment horizontal="center" vertical="center"/>
    </xf>
    <xf numFmtId="188" fontId="99" fillId="0" borderId="0" applyNumberFormat="0" applyFill="0" applyBorder="0" applyAlignment="0">
      <protection locked="0"/>
    </xf>
    <xf numFmtId="193" fontId="100" fillId="0" borderId="0"/>
    <xf numFmtId="0" fontId="101" fillId="0" borderId="0" applyFill="0" applyBorder="0">
      <alignment horizontal="left" vertical="center"/>
    </xf>
    <xf numFmtId="0" fontId="102" fillId="0" borderId="0" applyFill="0" applyBorder="0">
      <alignment vertical="center"/>
    </xf>
    <xf numFmtId="175" fontId="27" fillId="0" borderId="0" applyFill="0" applyBorder="0">
      <alignment vertical="center"/>
    </xf>
    <xf numFmtId="0" fontId="8" fillId="4" borderId="0" applyNumberFormat="0" applyBorder="0" applyAlignment="0" applyProtection="0"/>
    <xf numFmtId="0" fontId="103" fillId="4" borderId="0" applyNumberFormat="0" applyBorder="0" applyAlignment="0" applyProtection="0"/>
    <xf numFmtId="0" fontId="8" fillId="4" borderId="0" applyNumberFormat="0" applyBorder="0" applyAlignment="0" applyProtection="0"/>
    <xf numFmtId="0" fontId="104" fillId="44" borderId="0" applyNumberFormat="0" applyBorder="0" applyAlignment="0" applyProtection="0"/>
    <xf numFmtId="0" fontId="105" fillId="44" borderId="0" applyNumberFormat="0" applyBorder="0" applyAlignment="0" applyProtection="0"/>
    <xf numFmtId="0" fontId="105" fillId="44" borderId="0" applyNumberFormat="0" applyBorder="0" applyAlignment="0" applyProtection="0"/>
    <xf numFmtId="0" fontId="105" fillId="4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0" fillId="0" borderId="0"/>
    <xf numFmtId="194" fontId="10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 applyFill="0"/>
    <xf numFmtId="0" fontId="22" fillId="0" borderId="0"/>
    <xf numFmtId="165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22" fillId="0" borderId="0" applyFill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109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07" fillId="0" borderId="0"/>
    <xf numFmtId="0" fontId="22" fillId="0" borderId="0"/>
    <xf numFmtId="0" fontId="107" fillId="0" borderId="0"/>
    <xf numFmtId="0" fontId="22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22" fillId="0" borderId="0"/>
    <xf numFmtId="0" fontId="1" fillId="0" borderId="0"/>
    <xf numFmtId="0" fontId="22" fillId="0" borderId="0">
      <alignment wrapText="1"/>
    </xf>
    <xf numFmtId="0" fontId="36" fillId="0" borderId="0"/>
    <xf numFmtId="0" fontId="36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22" fillId="0" borderId="0"/>
    <xf numFmtId="0" fontId="22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107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0" fillId="0" borderId="0"/>
    <xf numFmtId="0" fontId="107" fillId="0" borderId="0"/>
    <xf numFmtId="0" fontId="36" fillId="0" borderId="0"/>
    <xf numFmtId="0" fontId="107" fillId="0" borderId="0"/>
    <xf numFmtId="0" fontId="110" fillId="0" borderId="0"/>
    <xf numFmtId="0" fontId="107" fillId="0" borderId="0"/>
    <xf numFmtId="0" fontId="36" fillId="0" borderId="0"/>
    <xf numFmtId="0" fontId="107" fillId="0" borderId="0"/>
    <xf numFmtId="0" fontId="107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1" fillId="0" borderId="0"/>
    <xf numFmtId="0" fontId="22" fillId="0" borderId="0"/>
    <xf numFmtId="0" fontId="22" fillId="0" borderId="0"/>
    <xf numFmtId="0" fontId="11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5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07" fillId="0" borderId="0"/>
    <xf numFmtId="165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Fill="0"/>
    <xf numFmtId="0" fontId="22" fillId="0" borderId="0"/>
    <xf numFmtId="0" fontId="22" fillId="0" borderId="0"/>
    <xf numFmtId="0" fontId="22" fillId="0" borderId="0"/>
    <xf numFmtId="0" fontId="22" fillId="0" borderId="0"/>
    <xf numFmtId="0" fontId="107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3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6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07" fillId="0" borderId="0"/>
    <xf numFmtId="0" fontId="107" fillId="0" borderId="0"/>
    <xf numFmtId="0" fontId="1" fillId="0" borderId="0"/>
    <xf numFmtId="0" fontId="1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Fill="0" applyBorder="0">
      <alignment vertical="center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111" fillId="39" borderId="29" applyNumberFormat="0" applyFont="0" applyAlignment="0" applyProtection="0"/>
    <xf numFmtId="0" fontId="111" fillId="39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22" fillId="39" borderId="29" applyNumberFormat="0" applyFont="0" applyAlignment="0" applyProtection="0"/>
    <xf numFmtId="0" fontId="36" fillId="39" borderId="29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39" borderId="29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39" borderId="29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39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4" fillId="0" borderId="0" applyNumberFormat="0" applyFill="0" applyBorder="0" applyAlignment="0">
      <protection locked="0"/>
    </xf>
    <xf numFmtId="176" fontId="27" fillId="0" borderId="0" applyFill="0" applyBorder="0">
      <alignment vertical="center"/>
    </xf>
    <xf numFmtId="0" fontId="114" fillId="6" borderId="5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8" borderId="30" applyNumberFormat="0" applyAlignment="0" applyProtection="0"/>
    <xf numFmtId="0" fontId="115" fillId="68" borderId="30" applyNumberFormat="0" applyAlignment="0" applyProtection="0"/>
    <xf numFmtId="0" fontId="10" fillId="68" borderId="5" applyNumberFormat="0" applyAlignment="0" applyProtection="0"/>
    <xf numFmtId="0" fontId="10" fillId="6" borderId="5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8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5" fillId="69" borderId="30" applyNumberFormat="0" applyAlignment="0" applyProtection="0"/>
    <xf numFmtId="0" fontId="116" fillId="68" borderId="3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0" fontId="112" fillId="69" borderId="0">
      <alignment horizontal="right"/>
    </xf>
    <xf numFmtId="0" fontId="117" fillId="84" borderId="0">
      <alignment horizontal="center"/>
    </xf>
    <xf numFmtId="0" fontId="118" fillId="85" borderId="0"/>
    <xf numFmtId="0" fontId="118" fillId="85" borderId="0"/>
    <xf numFmtId="0" fontId="118" fillId="85" borderId="0"/>
    <xf numFmtId="0" fontId="118" fillId="85" borderId="0"/>
    <xf numFmtId="0" fontId="119" fillId="69" borderId="0" applyBorder="0">
      <alignment horizontal="centerContinuous"/>
    </xf>
    <xf numFmtId="0" fontId="120" fillId="85" borderId="0" applyBorder="0">
      <alignment horizontal="centerContinuous"/>
    </xf>
    <xf numFmtId="10" fontId="22" fillId="0" borderId="0" applyFont="0" applyFill="0" applyBorder="0" applyAlignment="0" applyProtection="0"/>
    <xf numFmtId="195" fontId="22" fillId="0" borderId="0" applyFill="0" applyBorder="0"/>
    <xf numFmtId="195" fontId="22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88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164" fontId="121" fillId="0" borderId="0"/>
    <xf numFmtId="177" fontId="27" fillId="0" borderId="0" applyFill="0" applyBorder="0">
      <alignment vertical="center"/>
    </xf>
    <xf numFmtId="0" fontId="98" fillId="0" borderId="0" applyFill="0" applyBorder="0">
      <alignment vertical="center"/>
    </xf>
    <xf numFmtId="0" fontId="25" fillId="0" borderId="0" applyFill="0" applyBorder="0">
      <alignment vertical="center"/>
    </xf>
    <xf numFmtId="173" fontId="27" fillId="0" borderId="0" applyFill="0" applyBorder="0">
      <alignment vertical="center"/>
    </xf>
    <xf numFmtId="174" fontId="27" fillId="0" borderId="0" applyFill="0" applyBorder="0">
      <alignment vertical="center"/>
    </xf>
    <xf numFmtId="0" fontId="65" fillId="0" borderId="0" applyFill="0" applyBorder="0">
      <alignment vertical="center"/>
    </xf>
    <xf numFmtId="0" fontId="71" fillId="0" borderId="0" applyFill="0" applyBorder="0">
      <alignment vertical="center"/>
    </xf>
    <xf numFmtId="0" fontId="75" fillId="0" borderId="0" applyFill="0" applyBorder="0">
      <alignment vertical="center"/>
    </xf>
    <xf numFmtId="0" fontId="76" fillId="0" borderId="0" applyFill="0" applyBorder="0">
      <alignment vertical="center"/>
    </xf>
    <xf numFmtId="0" fontId="82" fillId="0" borderId="0" applyFill="0" applyBorder="0">
      <alignment horizontal="center" vertical="center"/>
    </xf>
    <xf numFmtId="0" fontId="82" fillId="0" borderId="0" applyFill="0" applyBorder="0">
      <alignment horizontal="center" vertical="center"/>
    </xf>
    <xf numFmtId="0" fontId="84" fillId="0" borderId="0" applyFill="0" applyBorder="0">
      <alignment vertical="center"/>
    </xf>
    <xf numFmtId="0" fontId="102" fillId="0" borderId="0" applyFill="0" applyBorder="0">
      <alignment vertical="center"/>
    </xf>
    <xf numFmtId="175" fontId="27" fillId="0" borderId="0" applyFill="0" applyBorder="0">
      <alignment vertical="center"/>
    </xf>
    <xf numFmtId="0" fontId="27" fillId="0" borderId="0" applyFill="0" applyBorder="0">
      <alignment vertical="center"/>
    </xf>
    <xf numFmtId="176" fontId="27" fillId="0" borderId="0" applyFill="0" applyBorder="0">
      <alignment vertical="center"/>
    </xf>
    <xf numFmtId="177" fontId="27" fillId="0" borderId="0" applyFill="0" applyBorder="0">
      <alignment vertical="center"/>
    </xf>
    <xf numFmtId="0" fontId="25" fillId="0" borderId="0" applyFill="0" applyBorder="0">
      <alignment vertical="center"/>
    </xf>
    <xf numFmtId="0" fontId="122" fillId="0" borderId="0" applyFill="0" applyBorder="0">
      <alignment vertical="center"/>
    </xf>
    <xf numFmtId="0" fontId="123" fillId="0" borderId="0" applyFill="0" applyBorder="0">
      <alignment vertical="center"/>
    </xf>
    <xf numFmtId="0" fontId="76" fillId="0" borderId="0" applyFill="0" applyBorder="0">
      <alignment vertical="center"/>
      <protection locked="0"/>
    </xf>
    <xf numFmtId="0" fontId="85" fillId="0" borderId="0" applyFill="0" applyBorder="0">
      <alignment vertical="center"/>
    </xf>
    <xf numFmtId="0" fontId="86" fillId="0" borderId="0" applyFill="0" applyBorder="0">
      <alignment vertical="center"/>
    </xf>
    <xf numFmtId="0" fontId="87" fillId="0" borderId="0" applyFill="0" applyBorder="0">
      <alignment vertical="center"/>
    </xf>
    <xf numFmtId="0" fontId="87" fillId="0" borderId="0" applyFill="0" applyBorder="0">
      <alignment vertical="center"/>
    </xf>
    <xf numFmtId="178" fontId="27" fillId="0" borderId="0" applyFill="0" applyBorder="0">
      <alignment vertical="center"/>
    </xf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196" fontId="124" fillId="0" borderId="31"/>
    <xf numFmtId="196" fontId="124" fillId="0" borderId="31"/>
    <xf numFmtId="0" fontId="125" fillId="0" borderId="32">
      <alignment horizontal="center"/>
    </xf>
    <xf numFmtId="0" fontId="125" fillId="0" borderId="32">
      <alignment horizontal="center"/>
    </xf>
    <xf numFmtId="0" fontId="125" fillId="0" borderId="32">
      <alignment horizontal="center"/>
    </xf>
    <xf numFmtId="0" fontId="125" fillId="0" borderId="32">
      <alignment horizontal="center"/>
    </xf>
    <xf numFmtId="0" fontId="125" fillId="0" borderId="32">
      <alignment horizontal="center"/>
    </xf>
    <xf numFmtId="0" fontId="125" fillId="0" borderId="32">
      <alignment horizontal="center"/>
    </xf>
    <xf numFmtId="0" fontId="125" fillId="0" borderId="32">
      <alignment horizontal="center"/>
    </xf>
    <xf numFmtId="0" fontId="125" fillId="0" borderId="32">
      <alignment horizontal="center"/>
    </xf>
    <xf numFmtId="0" fontId="125" fillId="0" borderId="32">
      <alignment horizontal="center"/>
    </xf>
    <xf numFmtId="0" fontId="125" fillId="0" borderId="32">
      <alignment horizontal="center"/>
    </xf>
    <xf numFmtId="0" fontId="125" fillId="0" borderId="32">
      <alignment horizontal="center"/>
    </xf>
    <xf numFmtId="0" fontId="125" fillId="0" borderId="32">
      <alignment horizontal="center"/>
    </xf>
    <xf numFmtId="3" fontId="50" fillId="0" borderId="0" applyFont="0" applyFill="0" applyBorder="0" applyAlignment="0" applyProtection="0"/>
    <xf numFmtId="0" fontId="50" fillId="86" borderId="0" applyNumberFormat="0" applyFont="0" applyBorder="0" applyAlignment="0" applyProtection="0"/>
    <xf numFmtId="197" fontId="22" fillId="0" borderId="0"/>
    <xf numFmtId="197" fontId="22" fillId="0" borderId="0"/>
    <xf numFmtId="197" fontId="22" fillId="0" borderId="0"/>
    <xf numFmtId="198" fontId="24" fillId="0" borderId="0" applyFill="0" applyBorder="0">
      <alignment horizontal="right" vertical="center"/>
    </xf>
    <xf numFmtId="176" fontId="24" fillId="0" borderId="0" applyFill="0" applyBorder="0">
      <alignment horizontal="right" vertical="center"/>
    </xf>
    <xf numFmtId="199" fontId="24" fillId="0" borderId="0" applyFill="0" applyBorder="0">
      <alignment horizontal="right" vertical="center"/>
    </xf>
    <xf numFmtId="165" fontId="49" fillId="0" borderId="0" applyNumberFormat="0" applyFill="0" applyBorder="0" applyAlignment="0" applyProtection="0"/>
    <xf numFmtId="165" fontId="118" fillId="87" borderId="0" applyNumberFormat="0" applyBorder="0" applyProtection="0">
      <alignment horizontal="centerContinuous"/>
    </xf>
    <xf numFmtId="165" fontId="126" fillId="0" borderId="0" applyNumberFormat="0" applyFill="0" applyBorder="0" applyAlignment="0" applyProtection="0"/>
    <xf numFmtId="0" fontId="22" fillId="39" borderId="0" applyNumberFormat="0" applyFont="0" applyBorder="0" applyAlignment="0" applyProtection="0"/>
    <xf numFmtId="0" fontId="22" fillId="39" borderId="0" applyNumberFormat="0" applyFont="0" applyBorder="0" applyAlignment="0" applyProtection="0"/>
    <xf numFmtId="0" fontId="22" fillId="69" borderId="0" applyNumberFormat="0" applyFont="0" applyBorder="0" applyAlignment="0" applyProtection="0"/>
    <xf numFmtId="0" fontId="22" fillId="69" borderId="0" applyNumberFormat="0" applyFont="0" applyBorder="0" applyAlignment="0" applyProtection="0"/>
    <xf numFmtId="0" fontId="22" fillId="68" borderId="0" applyNumberFormat="0" applyFont="0" applyBorder="0" applyAlignment="0" applyProtection="0"/>
    <xf numFmtId="0" fontId="22" fillId="68" borderId="0" applyNumberFormat="0" applyFont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68" borderId="0" applyNumberFormat="0" applyFont="0" applyBorder="0" applyAlignment="0" applyProtection="0"/>
    <xf numFmtId="0" fontId="22" fillId="68" borderId="0" applyNumberFormat="0" applyFont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Border="0" applyAlignment="0" applyProtection="0"/>
    <xf numFmtId="0" fontId="22" fillId="0" borderId="0" applyNumberFormat="0" applyFont="0" applyBorder="0" applyAlignment="0" applyProtection="0"/>
    <xf numFmtId="0" fontId="122" fillId="0" borderId="0" applyFill="0" applyBorder="0">
      <alignment vertical="center"/>
    </xf>
    <xf numFmtId="0" fontId="127" fillId="0" borderId="0" applyNumberFormat="0" applyFill="0" applyBorder="0" applyAlignment="0" applyProtection="0"/>
    <xf numFmtId="0" fontId="123" fillId="0" borderId="0" applyFill="0" applyBorder="0">
      <alignment vertical="center"/>
    </xf>
    <xf numFmtId="0" fontId="22" fillId="88" borderId="0" applyNumberFormat="0" applyFont="0" applyBorder="0" applyAlignment="0">
      <alignment vertical="center"/>
    </xf>
    <xf numFmtId="171" fontId="24" fillId="0" borderId="0"/>
    <xf numFmtId="0" fontId="22" fillId="0" borderId="0"/>
    <xf numFmtId="0" fontId="22" fillId="0" borderId="0"/>
    <xf numFmtId="0" fontId="128" fillId="0" borderId="0" applyNumberFormat="0" applyBorder="0" applyAlignment="0"/>
    <xf numFmtId="0" fontId="101" fillId="0" borderId="0"/>
    <xf numFmtId="0" fontId="129" fillId="0" borderId="0"/>
    <xf numFmtId="15" fontId="22" fillId="0" borderId="0"/>
    <xf numFmtId="15" fontId="22" fillId="0" borderId="0"/>
    <xf numFmtId="15" fontId="22" fillId="0" borderId="0"/>
    <xf numFmtId="10" fontId="22" fillId="0" borderId="0"/>
    <xf numFmtId="10" fontId="22" fillId="0" borderId="0"/>
    <xf numFmtId="10" fontId="22" fillId="0" borderId="0"/>
    <xf numFmtId="0" fontId="76" fillId="0" borderId="0" applyFill="0" applyBorder="0">
      <alignment vertical="center"/>
      <protection locked="0"/>
    </xf>
    <xf numFmtId="0" fontId="130" fillId="87" borderId="11" applyBorder="0" applyProtection="0">
      <alignment horizontal="centerContinuous" vertical="center"/>
    </xf>
    <xf numFmtId="0" fontId="130" fillId="87" borderId="11" applyBorder="0" applyProtection="0">
      <alignment horizontal="centerContinuous" vertical="center"/>
    </xf>
    <xf numFmtId="0" fontId="130" fillId="87" borderId="11" applyBorder="0" applyProtection="0">
      <alignment horizontal="centerContinuous" vertical="center"/>
    </xf>
    <xf numFmtId="0" fontId="130" fillId="87" borderId="11" applyBorder="0" applyProtection="0">
      <alignment horizontal="centerContinuous" vertical="center"/>
    </xf>
    <xf numFmtId="0" fontId="130" fillId="87" borderId="11" applyBorder="0" applyProtection="0">
      <alignment horizontal="centerContinuous" vertical="center"/>
    </xf>
    <xf numFmtId="0" fontId="130" fillId="87" borderId="11" applyBorder="0" applyProtection="0">
      <alignment horizontal="centerContinuous" vertical="center"/>
    </xf>
    <xf numFmtId="0" fontId="130" fillId="87" borderId="11" applyBorder="0" applyProtection="0">
      <alignment horizontal="centerContinuous" vertical="center"/>
    </xf>
    <xf numFmtId="0" fontId="130" fillId="87" borderId="11" applyBorder="0" applyProtection="0">
      <alignment horizontal="centerContinuous" vertical="center"/>
    </xf>
    <xf numFmtId="0" fontId="131" fillId="0" borderId="0" applyBorder="0" applyProtection="0">
      <alignment vertical="center"/>
    </xf>
    <xf numFmtId="0" fontId="132" fillId="0" borderId="0">
      <alignment horizontal="left"/>
    </xf>
    <xf numFmtId="0" fontId="132" fillId="0" borderId="33" applyFill="0" applyBorder="0" applyProtection="0">
      <alignment horizontal="left" vertical="top"/>
    </xf>
    <xf numFmtId="0" fontId="132" fillId="0" borderId="33" applyFill="0" applyBorder="0" applyProtection="0">
      <alignment horizontal="left" vertical="top"/>
    </xf>
    <xf numFmtId="49" fontId="22" fillId="0" borderId="0" applyFont="0" applyFill="0" applyBorder="0" applyAlignment="0" applyProtection="0"/>
    <xf numFmtId="0" fontId="133" fillId="0" borderId="0"/>
    <xf numFmtId="49" fontId="22" fillId="0" borderId="0" applyFont="0" applyFill="0" applyBorder="0" applyAlignment="0" applyProtection="0"/>
    <xf numFmtId="0" fontId="134" fillId="0" borderId="0"/>
    <xf numFmtId="0" fontId="134" fillId="0" borderId="0"/>
    <xf numFmtId="0" fontId="133" fillId="0" borderId="0"/>
    <xf numFmtId="193" fontId="135" fillId="0" borderId="0"/>
    <xf numFmtId="15" fontId="136" fillId="87" borderId="0" applyBorder="0" applyProtection="0">
      <alignment horizontal="centerContinuous"/>
    </xf>
    <xf numFmtId="15" fontId="137" fillId="87" borderId="0" applyBorder="0" applyProtection="0">
      <alignment horizontal="centerContinuous"/>
    </xf>
    <xf numFmtId="0" fontId="13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165" fontId="118" fillId="87" borderId="0" applyNumberFormat="0" applyBorder="0" applyProtection="0">
      <alignment horizontal="centerContinuous"/>
    </xf>
    <xf numFmtId="165" fontId="118" fillId="87" borderId="0" applyNumberFormat="0" applyBorder="0" applyProtection="0">
      <alignment horizontal="centerContinuous"/>
    </xf>
    <xf numFmtId="165" fontId="118" fillId="87" borderId="0" applyNumberFormat="0" applyBorder="0" applyProtection="0">
      <alignment horizontal="centerContinuous"/>
    </xf>
    <xf numFmtId="165" fontId="118" fillId="87" borderId="0" applyNumberFormat="0" applyBorder="0" applyProtection="0">
      <alignment horizontal="centerContinuous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9" fillId="0" borderId="0" applyFill="0" applyBorder="0">
      <alignment horizontal="left" vertical="center"/>
      <protection locked="0"/>
    </xf>
    <xf numFmtId="0" fontId="133" fillId="0" borderId="0"/>
    <xf numFmtId="0" fontId="140" fillId="0" borderId="0" applyFill="0" applyBorder="0">
      <alignment horizontal="left" vertical="center"/>
      <protection locked="0"/>
    </xf>
    <xf numFmtId="0" fontId="16" fillId="0" borderId="9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16" fillId="0" borderId="35" applyNumberFormat="0" applyFill="0" applyAlignment="0" applyProtection="0"/>
    <xf numFmtId="0" fontId="16" fillId="0" borderId="9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16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5" fillId="0" borderId="35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200" fontId="22" fillId="0" borderId="11" applyBorder="0" applyProtection="0">
      <alignment horizontal="right"/>
    </xf>
    <xf numFmtId="200" fontId="22" fillId="0" borderId="11" applyBorder="0" applyProtection="0">
      <alignment horizontal="right"/>
    </xf>
    <xf numFmtId="200" fontId="22" fillId="0" borderId="11" applyBorder="0" applyProtection="0">
      <alignment horizontal="right"/>
    </xf>
    <xf numFmtId="200" fontId="22" fillId="0" borderId="11" applyBorder="0" applyProtection="0">
      <alignment horizontal="right"/>
    </xf>
    <xf numFmtId="200" fontId="22" fillId="0" borderId="11" applyBorder="0" applyProtection="0">
      <alignment horizontal="right"/>
    </xf>
    <xf numFmtId="200" fontId="22" fillId="0" borderId="11" applyBorder="0" applyProtection="0">
      <alignment horizontal="right"/>
    </xf>
    <xf numFmtId="200" fontId="22" fillId="0" borderId="11" applyBorder="0" applyProtection="0">
      <alignment horizontal="right"/>
    </xf>
    <xf numFmtId="200" fontId="22" fillId="0" borderId="11" applyBorder="0" applyProtection="0">
      <alignment horizontal="right"/>
    </xf>
    <xf numFmtId="178" fontId="27" fillId="0" borderId="0" applyFill="0" applyBorder="0">
      <alignment vertical="center"/>
    </xf>
    <xf numFmtId="200" fontId="22" fillId="0" borderId="11" applyBorder="0" applyProtection="0">
      <alignment horizontal="right"/>
    </xf>
    <xf numFmtId="0" fontId="141" fillId="0" borderId="0"/>
    <xf numFmtId="165" fontId="143" fillId="0" borderId="0"/>
    <xf numFmtId="9" fontId="1" fillId="0" borderId="0" applyFont="0" applyFill="0" applyBorder="0" applyAlignment="0" applyProtection="0"/>
    <xf numFmtId="0" fontId="143" fillId="0" borderId="0"/>
    <xf numFmtId="0" fontId="22" fillId="0" borderId="0"/>
    <xf numFmtId="0" fontId="72" fillId="0" borderId="48" applyNumberFormat="0" applyFill="0" applyAlignment="0" applyProtection="0"/>
    <xf numFmtId="0" fontId="36" fillId="89" borderId="0" applyNumberFormat="0" applyBorder="0" applyAlignment="0" applyProtection="0"/>
    <xf numFmtId="0" fontId="36" fillId="41" borderId="0" applyNumberFormat="0" applyBorder="0" applyAlignment="0" applyProtection="0"/>
    <xf numFmtId="0" fontId="115" fillId="69" borderId="42" applyNumberFormat="0" applyAlignment="0" applyProtection="0"/>
    <xf numFmtId="0" fontId="36" fillId="69" borderId="0" applyNumberFormat="0" applyBorder="0" applyAlignment="0" applyProtection="0"/>
    <xf numFmtId="0" fontId="36" fillId="89" borderId="0" applyNumberFormat="0" applyBorder="0" applyAlignment="0" applyProtection="0"/>
    <xf numFmtId="0" fontId="36" fillId="41" borderId="0" applyNumberFormat="0" applyBorder="0" applyAlignment="0" applyProtection="0"/>
    <xf numFmtId="0" fontId="36" fillId="89" borderId="0" applyNumberFormat="0" applyBorder="0" applyAlignment="0" applyProtection="0"/>
    <xf numFmtId="0" fontId="36" fillId="41" borderId="0" applyNumberFormat="0" applyBorder="0" applyAlignment="0" applyProtection="0"/>
    <xf numFmtId="0" fontId="72" fillId="0" borderId="53" applyNumberFormat="0" applyFill="0" applyAlignment="0" applyProtection="0"/>
    <xf numFmtId="0" fontId="36" fillId="68" borderId="0" applyNumberFormat="0" applyBorder="0" applyAlignment="0" applyProtection="0"/>
    <xf numFmtId="0" fontId="36" fillId="89" borderId="0" applyNumberFormat="0" applyBorder="0" applyAlignment="0" applyProtection="0"/>
    <xf numFmtId="0" fontId="36" fillId="41" borderId="0" applyNumberFormat="0" applyBorder="0" applyAlignment="0" applyProtection="0"/>
    <xf numFmtId="0" fontId="37" fillId="89" borderId="0" applyNumberFormat="0" applyBorder="0" applyAlignment="0" applyProtection="0"/>
    <xf numFmtId="0" fontId="37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68" borderId="0" applyNumberFormat="0" applyBorder="0" applyAlignment="0" applyProtection="0"/>
    <xf numFmtId="0" fontId="37" fillId="89" borderId="0" applyNumberFormat="0" applyBorder="0" applyAlignment="0" applyProtection="0"/>
    <xf numFmtId="0" fontId="37" fillId="41" borderId="0" applyNumberFormat="0" applyBorder="0" applyAlignment="0" applyProtection="0"/>
    <xf numFmtId="0" fontId="37" fillId="50" borderId="0" applyNumberFormat="0" applyBorder="0" applyAlignment="0" applyProtection="0"/>
    <xf numFmtId="0" fontId="37" fillId="60" borderId="0" applyNumberFormat="0" applyBorder="0" applyAlignment="0" applyProtection="0"/>
    <xf numFmtId="0" fontId="37" fillId="62" borderId="0" applyNumberFormat="0" applyBorder="0" applyAlignment="0" applyProtection="0"/>
    <xf numFmtId="0" fontId="37" fillId="63" borderId="0" applyNumberFormat="0" applyBorder="0" applyAlignment="0" applyProtection="0"/>
    <xf numFmtId="0" fontId="37" fillId="50" borderId="0" applyNumberFormat="0" applyBorder="0" applyAlignment="0" applyProtection="0"/>
    <xf numFmtId="0" fontId="37" fillId="48" borderId="0" applyNumberFormat="0" applyBorder="0" applyAlignment="0" applyProtection="0"/>
    <xf numFmtId="0" fontId="41" fillId="38" borderId="0" applyNumberFormat="0" applyBorder="0" applyAlignment="0" applyProtection="0"/>
    <xf numFmtId="0" fontId="46" fillId="69" borderId="37" applyNumberFormat="0" applyAlignment="0" applyProtection="0"/>
    <xf numFmtId="0" fontId="72" fillId="0" borderId="48" applyNumberFormat="0" applyFill="0" applyAlignment="0" applyProtection="0"/>
    <xf numFmtId="181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72" fillId="0" borderId="48" applyNumberFormat="0" applyFill="0" applyAlignment="0" applyProtection="0"/>
    <xf numFmtId="0" fontId="59" fillId="40" borderId="0" applyNumberFormat="0" applyBorder="0" applyAlignment="0" applyProtection="0"/>
    <xf numFmtId="0" fontId="62" fillId="0" borderId="38" applyNumberFormat="0" applyFill="0" applyAlignment="0" applyProtection="0"/>
    <xf numFmtId="0" fontId="68" fillId="0" borderId="39" applyNumberFormat="0" applyFill="0" applyAlignment="0" applyProtection="0"/>
    <xf numFmtId="0" fontId="72" fillId="0" borderId="40" applyNumberFormat="0" applyFill="0" applyAlignment="0" applyProtection="0"/>
    <xf numFmtId="0" fontId="72" fillId="0" borderId="50" applyNumberFormat="0" applyFill="0" applyAlignment="0" applyProtection="0"/>
    <xf numFmtId="0" fontId="91" fillId="41" borderId="37" applyNumberFormat="0" applyAlignment="0" applyProtection="0"/>
    <xf numFmtId="0" fontId="72" fillId="0" borderId="50" applyNumberFormat="0" applyFill="0" applyAlignment="0" applyProtection="0"/>
    <xf numFmtId="0" fontId="105" fillId="44" borderId="0" applyNumberFormat="0" applyBorder="0" applyAlignment="0" applyProtection="0"/>
    <xf numFmtId="0" fontId="22" fillId="39" borderId="41" applyNumberFormat="0" applyFont="0" applyAlignment="0" applyProtection="0"/>
    <xf numFmtId="0" fontId="115" fillId="69" borderId="42" applyNumberFormat="0" applyAlignment="0" applyProtection="0"/>
    <xf numFmtId="9" fontId="22" fillId="0" borderId="0" applyFont="0" applyFill="0" applyBorder="0" applyAlignment="0" applyProtection="0"/>
    <xf numFmtId="0" fontId="55" fillId="0" borderId="43" applyNumberFormat="0" applyFill="0" applyAlignment="0" applyProtection="0"/>
    <xf numFmtId="0" fontId="22" fillId="0" borderId="0"/>
    <xf numFmtId="0" fontId="72" fillId="0" borderId="48" applyNumberFormat="0" applyFill="0" applyAlignment="0" applyProtection="0"/>
    <xf numFmtId="0" fontId="72" fillId="0" borderId="50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50" applyNumberFormat="0" applyFill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36" fillId="69" borderId="0" applyNumberFormat="0" applyBorder="0" applyAlignment="0" applyProtection="0"/>
    <xf numFmtId="0" fontId="105" fillId="44" borderId="0" applyNumberFormat="0" applyBorder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0" fontId="36" fillId="41" borderId="0" applyNumberFormat="0" applyBorder="0" applyAlignment="0" applyProtection="0"/>
    <xf numFmtId="0" fontId="72" fillId="0" borderId="55" applyNumberFormat="0" applyFill="0" applyAlignment="0" applyProtection="0"/>
    <xf numFmtId="0" fontId="72" fillId="0" borderId="48" applyNumberFormat="0" applyFill="0" applyAlignment="0" applyProtection="0"/>
    <xf numFmtId="0" fontId="72" fillId="0" borderId="49" applyNumberFormat="0" applyFill="0" applyAlignment="0" applyProtection="0"/>
    <xf numFmtId="0" fontId="72" fillId="0" borderId="53" applyNumberFormat="0" applyFill="0" applyAlignment="0" applyProtection="0"/>
    <xf numFmtId="0" fontId="36" fillId="41" borderId="0" applyNumberFormat="0" applyBorder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4" applyNumberFormat="0" applyFill="0" applyAlignment="0" applyProtection="0"/>
    <xf numFmtId="0" fontId="22" fillId="39" borderId="41" applyNumberFormat="0" applyFont="0" applyAlignment="0" applyProtection="0"/>
    <xf numFmtId="167" fontId="24" fillId="0" borderId="45">
      <alignment horizontal="right" vertical="center"/>
      <protection locked="0"/>
    </xf>
    <xf numFmtId="0" fontId="72" fillId="0" borderId="55" applyNumberFormat="0" applyFill="0" applyAlignment="0" applyProtection="0"/>
    <xf numFmtId="0" fontId="37" fillId="41" borderId="0" applyNumberFormat="0" applyBorder="0" applyAlignment="0" applyProtection="0"/>
    <xf numFmtId="0" fontId="91" fillId="41" borderId="37" applyNumberFormat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72" fillId="0" borderId="44" applyNumberFormat="0" applyFill="0" applyAlignment="0" applyProtection="0"/>
    <xf numFmtId="0" fontId="72" fillId="0" borderId="50" applyNumberFormat="0" applyFill="0" applyAlignment="0" applyProtection="0"/>
    <xf numFmtId="0" fontId="72" fillId="0" borderId="48" applyNumberFormat="0" applyFill="0" applyAlignment="0" applyProtection="0"/>
    <xf numFmtId="0" fontId="72" fillId="0" borderId="50" applyNumberFormat="0" applyFill="0" applyAlignment="0" applyProtection="0"/>
    <xf numFmtId="0" fontId="37" fillId="89" borderId="0" applyNumberFormat="0" applyBorder="0" applyAlignment="0" applyProtection="0"/>
    <xf numFmtId="0" fontId="72" fillId="0" borderId="48" applyNumberFormat="0" applyFill="0" applyAlignment="0" applyProtection="0"/>
    <xf numFmtId="0" fontId="72" fillId="0" borderId="55" applyNumberFormat="0" applyFill="0" applyAlignment="0" applyProtection="0"/>
    <xf numFmtId="0" fontId="72" fillId="0" borderId="50" applyNumberFormat="0" applyFill="0" applyAlignment="0" applyProtection="0"/>
    <xf numFmtId="0" fontId="72" fillId="0" borderId="48" applyNumberFormat="0" applyFill="0" applyAlignment="0" applyProtection="0"/>
    <xf numFmtId="0" fontId="72" fillId="0" borderId="20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0" applyNumberFormat="0" applyFill="0" applyAlignment="0" applyProtection="0"/>
    <xf numFmtId="0" fontId="72" fillId="0" borderId="20" applyNumberFormat="0" applyFill="0" applyAlignment="0" applyProtection="0"/>
    <xf numFmtId="0" fontId="72" fillId="0" borderId="48" applyNumberFormat="0" applyFill="0" applyAlignment="0" applyProtection="0"/>
    <xf numFmtId="0" fontId="37" fillId="89" borderId="0" applyNumberFormat="0" applyBorder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37" fillId="50" borderId="0" applyNumberFormat="0" applyBorder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20" applyNumberFormat="0" applyFill="0" applyAlignment="0" applyProtection="0"/>
    <xf numFmtId="0" fontId="72" fillId="0" borderId="50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36" fillId="89" borderId="0" applyNumberFormat="0" applyBorder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0" fontId="37" fillId="48" borderId="0" applyNumberFormat="0" applyBorder="0" applyAlignment="0" applyProtection="0"/>
    <xf numFmtId="0" fontId="72" fillId="0" borderId="50" applyNumberFormat="0" applyFill="0" applyAlignment="0" applyProtection="0"/>
    <xf numFmtId="182" fontId="22" fillId="0" borderId="0" applyFont="0" applyFill="0" applyBorder="0" applyAlignment="0" applyProtection="0"/>
    <xf numFmtId="0" fontId="72" fillId="0" borderId="48" applyNumberFormat="0" applyFill="0" applyAlignment="0" applyProtection="0"/>
    <xf numFmtId="0" fontId="72" fillId="0" borderId="20" applyNumberFormat="0" applyFill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9" fontId="1" fillId="0" borderId="0" applyFont="0" applyFill="0" applyBorder="0" applyAlignment="0" applyProtection="0"/>
    <xf numFmtId="0" fontId="72" fillId="0" borderId="50" applyNumberFormat="0" applyFill="0" applyAlignment="0" applyProtection="0"/>
    <xf numFmtId="0" fontId="72" fillId="0" borderId="48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0" fontId="72" fillId="0" borderId="50" applyNumberFormat="0" applyFill="0" applyAlignment="0" applyProtection="0"/>
    <xf numFmtId="0" fontId="36" fillId="41" borderId="0" applyNumberFormat="0" applyBorder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48" applyNumberFormat="0" applyFill="0" applyAlignment="0" applyProtection="0"/>
    <xf numFmtId="0" fontId="22" fillId="0" borderId="0"/>
    <xf numFmtId="9" fontId="1" fillId="0" borderId="0" applyFont="0" applyFill="0" applyBorder="0" applyAlignment="0" applyProtection="0"/>
    <xf numFmtId="0" fontId="1" fillId="0" borderId="0"/>
    <xf numFmtId="181" fontId="22" fillId="0" borderId="0" applyFont="0" applyFill="0" applyBorder="0" applyAlignment="0" applyProtection="0"/>
    <xf numFmtId="0" fontId="72" fillId="0" borderId="48" applyNumberFormat="0" applyFill="0" applyAlignment="0" applyProtection="0"/>
    <xf numFmtId="0" fontId="37" fillId="89" borderId="0" applyNumberFormat="0" applyBorder="0" applyAlignment="0" applyProtection="0"/>
    <xf numFmtId="181" fontId="22" fillId="0" borderId="0" applyFont="0" applyFill="0" applyBorder="0" applyAlignment="0" applyProtection="0"/>
    <xf numFmtId="0" fontId="36" fillId="89" borderId="0" applyNumberFormat="0" applyBorder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36" fillId="68" borderId="0" applyNumberFormat="0" applyBorder="0" applyAlignment="0" applyProtection="0"/>
    <xf numFmtId="0" fontId="72" fillId="0" borderId="50" applyNumberFormat="0" applyFill="0" applyAlignment="0" applyProtection="0"/>
    <xf numFmtId="9" fontId="22" fillId="0" borderId="0" applyFont="0" applyFill="0" applyBorder="0" applyAlignment="0" applyProtection="0"/>
    <xf numFmtId="0" fontId="37" fillId="62" borderId="0" applyNumberFormat="0" applyBorder="0" applyAlignment="0" applyProtection="0"/>
    <xf numFmtId="0" fontId="37" fillId="44" borderId="0" applyNumberFormat="0" applyBorder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0" applyNumberFormat="0" applyFill="0" applyAlignment="0" applyProtection="0"/>
    <xf numFmtId="0" fontId="72" fillId="0" borderId="55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46" fillId="69" borderId="37" applyNumberFormat="0" applyAlignment="0" applyProtection="0"/>
    <xf numFmtId="9" fontId="22" fillId="0" borderId="0" applyFont="0" applyFill="0" applyBorder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0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115" fillId="69" borderId="42" applyNumberFormat="0" applyAlignment="0" applyProtection="0"/>
    <xf numFmtId="9" fontId="1" fillId="0" borderId="0" applyFont="0" applyFill="0" applyBorder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36" fillId="41" borderId="0" applyNumberFormat="0" applyBorder="0" applyAlignment="0" applyProtection="0"/>
    <xf numFmtId="0" fontId="72" fillId="0" borderId="55" applyNumberFormat="0" applyFill="0" applyAlignment="0" applyProtection="0"/>
    <xf numFmtId="0" fontId="37" fillId="60" borderId="0" applyNumberFormat="0" applyBorder="0" applyAlignment="0" applyProtection="0"/>
    <xf numFmtId="0" fontId="72" fillId="0" borderId="48" applyNumberFormat="0" applyFill="0" applyAlignment="0" applyProtection="0"/>
    <xf numFmtId="0" fontId="105" fillId="44" borderId="0" applyNumberFormat="0" applyBorder="0" applyAlignment="0" applyProtection="0"/>
    <xf numFmtId="0" fontId="72" fillId="0" borderId="50" applyNumberFormat="0" applyFill="0" applyAlignment="0" applyProtection="0"/>
    <xf numFmtId="0" fontId="62" fillId="0" borderId="38" applyNumberFormat="0" applyFill="0" applyAlignment="0" applyProtection="0"/>
    <xf numFmtId="0" fontId="72" fillId="0" borderId="48" applyNumberFormat="0" applyFill="0" applyAlignment="0" applyProtection="0"/>
    <xf numFmtId="0" fontId="41" fillId="38" borderId="0" applyNumberFormat="0" applyBorder="0" applyAlignment="0" applyProtection="0"/>
    <xf numFmtId="0" fontId="36" fillId="69" borderId="0" applyNumberFormat="0" applyBorder="0" applyAlignment="0" applyProtection="0"/>
    <xf numFmtId="0" fontId="37" fillId="41" borderId="0" applyNumberFormat="0" applyBorder="0" applyAlignment="0" applyProtection="0"/>
    <xf numFmtId="0" fontId="72" fillId="0" borderId="20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2" fillId="0" borderId="20" applyNumberFormat="0" applyFill="0" applyAlignment="0" applyProtection="0"/>
    <xf numFmtId="41" fontId="22" fillId="0" borderId="0" applyFont="0" applyFill="0" applyBorder="0" applyAlignment="0" applyProtection="0"/>
    <xf numFmtId="167" fontId="24" fillId="0" borderId="46">
      <alignment horizontal="right" vertical="center"/>
      <protection locked="0"/>
    </xf>
    <xf numFmtId="0" fontId="72" fillId="0" borderId="48" applyNumberFormat="0" applyFill="0" applyAlignment="0" applyProtection="0"/>
    <xf numFmtId="167" fontId="24" fillId="0" borderId="46">
      <alignment horizontal="right" vertical="center"/>
      <protection locked="0"/>
    </xf>
    <xf numFmtId="0" fontId="72" fillId="0" borderId="48" applyNumberFormat="0" applyFill="0" applyAlignment="0" applyProtection="0"/>
    <xf numFmtId="0" fontId="37" fillId="50" borderId="0" applyNumberFormat="0" applyBorder="0" applyAlignment="0" applyProtection="0"/>
    <xf numFmtId="0" fontId="72" fillId="0" borderId="50" applyNumberFormat="0" applyFill="0" applyAlignment="0" applyProtection="0"/>
    <xf numFmtId="0" fontId="72" fillId="0" borderId="20" applyNumberFormat="0" applyFill="0" applyAlignment="0" applyProtection="0"/>
    <xf numFmtId="0" fontId="72" fillId="0" borderId="50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167" fontId="24" fillId="0" borderId="46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167" fontId="24" fillId="0" borderId="46">
      <alignment horizontal="right" vertical="center"/>
      <protection locked="0"/>
    </xf>
    <xf numFmtId="0" fontId="1" fillId="0" borderId="0"/>
    <xf numFmtId="9" fontId="1" fillId="0" borderId="0" applyFont="0" applyFill="0" applyBorder="0" applyAlignment="0" applyProtection="0"/>
    <xf numFmtId="0" fontId="72" fillId="0" borderId="50" applyNumberFormat="0" applyFill="0" applyAlignment="0" applyProtection="0"/>
    <xf numFmtId="0" fontId="72" fillId="0" borderId="48" applyNumberFormat="0" applyFill="0" applyAlignment="0" applyProtection="0"/>
    <xf numFmtId="0" fontId="37" fillId="50" borderId="0" applyNumberFormat="0" applyBorder="0" applyAlignment="0" applyProtection="0"/>
    <xf numFmtId="0" fontId="36" fillId="41" borderId="0" applyNumberFormat="0" applyBorder="0" applyAlignment="0" applyProtection="0"/>
    <xf numFmtId="0" fontId="1" fillId="0" borderId="0"/>
    <xf numFmtId="167" fontId="24" fillId="0" borderId="46">
      <alignment horizontal="right" vertical="center"/>
      <protection locked="0"/>
    </xf>
    <xf numFmtId="0" fontId="37" fillId="68" borderId="0" applyNumberFormat="0" applyBorder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167" fontId="24" fillId="0" borderId="46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167" fontId="24" fillId="0" borderId="46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4" applyNumberFormat="0" applyFill="0" applyAlignment="0" applyProtection="0"/>
    <xf numFmtId="167" fontId="24" fillId="0" borderId="46">
      <alignment horizontal="right" vertical="center"/>
      <protection locked="0"/>
    </xf>
    <xf numFmtId="0" fontId="1" fillId="0" borderId="0"/>
    <xf numFmtId="9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72" fillId="0" borderId="55" applyNumberFormat="0" applyFill="0" applyAlignment="0" applyProtection="0"/>
    <xf numFmtId="0" fontId="72" fillId="0" borderId="44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167" fontId="24" fillId="0" borderId="46">
      <alignment horizontal="right" vertical="center"/>
      <protection locked="0"/>
    </xf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167" fontId="24" fillId="0" borderId="46">
      <alignment horizontal="right" vertical="center"/>
      <protection locked="0"/>
    </xf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167" fontId="24" fillId="0" borderId="46">
      <alignment horizontal="right" vertical="center"/>
      <protection locked="0"/>
    </xf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167" fontId="24" fillId="0" borderId="46">
      <alignment horizontal="right" vertical="center"/>
      <protection locked="0"/>
    </xf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50" applyNumberFormat="0" applyFill="0" applyAlignment="0" applyProtection="0"/>
    <xf numFmtId="0" fontId="72" fillId="0" borderId="44" applyNumberFormat="0" applyFill="0" applyAlignment="0" applyProtection="0"/>
    <xf numFmtId="0" fontId="72" fillId="0" borderId="55" applyNumberFormat="0" applyFill="0" applyAlignment="0" applyProtection="0"/>
    <xf numFmtId="0" fontId="72" fillId="0" borderId="44" applyNumberFormat="0" applyFill="0" applyAlignment="0" applyProtection="0"/>
    <xf numFmtId="0" fontId="72" fillId="0" borderId="55" applyNumberFormat="0" applyFill="0" applyAlignment="0" applyProtection="0"/>
    <xf numFmtId="0" fontId="36" fillId="89" borderId="0" applyNumberFormat="0" applyBorder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55" fillId="0" borderId="43" applyNumberFormat="0" applyFill="0" applyAlignment="0" applyProtection="0"/>
    <xf numFmtId="9" fontId="1" fillId="0" borderId="0" applyFont="0" applyFill="0" applyBorder="0" applyAlignment="0" applyProtection="0"/>
    <xf numFmtId="0" fontId="1" fillId="0" borderId="0"/>
    <xf numFmtId="0" fontId="72" fillId="0" borderId="44" applyNumberFormat="0" applyFill="0" applyAlignment="0" applyProtection="0"/>
    <xf numFmtId="0" fontId="37" fillId="63" borderId="0" applyNumberFormat="0" applyBorder="0" applyAlignment="0" applyProtection="0"/>
    <xf numFmtId="0" fontId="36" fillId="89" borderId="0" applyNumberFormat="0" applyBorder="0" applyAlignment="0" applyProtection="0"/>
    <xf numFmtId="0" fontId="72" fillId="0" borderId="53" applyNumberFormat="0" applyFill="0" applyAlignment="0" applyProtection="0"/>
    <xf numFmtId="0" fontId="37" fillId="44" borderId="0" applyNumberFormat="0" applyBorder="0" applyAlignment="0" applyProtection="0"/>
    <xf numFmtId="167" fontId="24" fillId="0" borderId="46">
      <alignment horizontal="right" vertical="center"/>
      <protection locked="0"/>
    </xf>
    <xf numFmtId="0" fontId="72" fillId="0" borderId="44" applyNumberFormat="0" applyFill="0" applyAlignment="0" applyProtection="0"/>
    <xf numFmtId="167" fontId="24" fillId="0" borderId="46">
      <alignment horizontal="right" vertical="center"/>
      <protection locked="0"/>
    </xf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167" fontId="24" fillId="0" borderId="46">
      <alignment horizontal="right" vertical="center"/>
      <protection locked="0"/>
    </xf>
    <xf numFmtId="0" fontId="72" fillId="0" borderId="44" applyNumberFormat="0" applyFill="0" applyAlignment="0" applyProtection="0"/>
    <xf numFmtId="167" fontId="24" fillId="0" borderId="46">
      <alignment horizontal="right" vertical="center"/>
      <protection locked="0"/>
    </xf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167" fontId="24" fillId="0" borderId="46">
      <alignment horizontal="right" vertical="center"/>
      <protection locked="0"/>
    </xf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167" fontId="24" fillId="0" borderId="46">
      <alignment horizontal="right" vertical="center"/>
      <protection locked="0"/>
    </xf>
    <xf numFmtId="181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8" fillId="0" borderId="39" applyNumberFormat="0" applyFill="0" applyAlignment="0" applyProtection="0"/>
    <xf numFmtId="0" fontId="46" fillId="69" borderId="37" applyNumberFormat="0" applyAlignment="0" applyProtection="0"/>
    <xf numFmtId="0" fontId="36" fillId="89" borderId="0" applyNumberFormat="0" applyBorder="0" applyAlignment="0" applyProtection="0"/>
    <xf numFmtId="181" fontId="22" fillId="0" borderId="0" applyFont="0" applyFill="0" applyBorder="0" applyAlignment="0" applyProtection="0"/>
    <xf numFmtId="0" fontId="37" fillId="50" borderId="0" applyNumberFormat="0" applyBorder="0" applyAlignment="0" applyProtection="0"/>
    <xf numFmtId="0" fontId="72" fillId="0" borderId="44" applyNumberFormat="0" applyFill="0" applyAlignment="0" applyProtection="0"/>
    <xf numFmtId="0" fontId="72" fillId="0" borderId="50" applyNumberFormat="0" applyFill="0" applyAlignment="0" applyProtection="0"/>
    <xf numFmtId="0" fontId="36" fillId="41" borderId="0" applyNumberFormat="0" applyBorder="0" applyAlignment="0" applyProtection="0"/>
    <xf numFmtId="0" fontId="59" fillId="40" borderId="0" applyNumberFormat="0" applyBorder="0" applyAlignment="0" applyProtection="0"/>
    <xf numFmtId="0" fontId="72" fillId="0" borderId="44" applyNumberFormat="0" applyFill="0" applyAlignment="0" applyProtection="0"/>
    <xf numFmtId="0" fontId="37" fillId="48" borderId="0" applyNumberFormat="0" applyBorder="0" applyAlignment="0" applyProtection="0"/>
    <xf numFmtId="0" fontId="72" fillId="0" borderId="50" applyNumberFormat="0" applyFill="0" applyAlignment="0" applyProtection="0"/>
    <xf numFmtId="0" fontId="72" fillId="0" borderId="52" applyNumberFormat="0" applyFill="0" applyAlignment="0" applyProtection="0"/>
    <xf numFmtId="0" fontId="37" fillId="89" borderId="0" applyNumberFormat="0" applyBorder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167" fontId="24" fillId="0" borderId="46">
      <alignment horizontal="right" vertical="center"/>
      <protection locked="0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72" fillId="0" borderId="48" applyNumberFormat="0" applyFill="0" applyAlignment="0" applyProtection="0"/>
    <xf numFmtId="0" fontId="72" fillId="0" borderId="55" applyNumberFormat="0" applyFill="0" applyAlignment="0" applyProtection="0"/>
    <xf numFmtId="0" fontId="72" fillId="0" borderId="4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41" fillId="38" borderId="0" applyNumberFormat="0" applyBorder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53" applyNumberFormat="0" applyFill="0" applyAlignment="0" applyProtection="0"/>
    <xf numFmtId="0" fontId="36" fillId="68" borderId="0" applyNumberFormat="0" applyBorder="0" applyAlignment="0" applyProtection="0"/>
    <xf numFmtId="0" fontId="22" fillId="0" borderId="0"/>
    <xf numFmtId="0" fontId="72" fillId="0" borderId="48" applyNumberFormat="0" applyFill="0" applyAlignment="0" applyProtection="0"/>
    <xf numFmtId="0" fontId="91" fillId="41" borderId="37" applyNumberFormat="0" applyAlignment="0" applyProtection="0"/>
    <xf numFmtId="0" fontId="36" fillId="41" borderId="0" applyNumberFormat="0" applyBorder="0" applyAlignment="0" applyProtection="0"/>
    <xf numFmtId="0" fontId="46" fillId="69" borderId="51" applyNumberFormat="0" applyAlignment="0" applyProtection="0"/>
    <xf numFmtId="167" fontId="24" fillId="0" borderId="47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0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55" fillId="0" borderId="43" applyNumberFormat="0" applyFill="0" applyAlignment="0" applyProtection="0"/>
    <xf numFmtId="0" fontId="72" fillId="0" borderId="52" applyNumberFormat="0" applyFill="0" applyAlignment="0" applyProtection="0"/>
    <xf numFmtId="0" fontId="72" fillId="0" borderId="50" applyNumberFormat="0" applyFill="0" applyAlignment="0" applyProtection="0"/>
    <xf numFmtId="0" fontId="72" fillId="0" borderId="55" applyNumberFormat="0" applyFill="0" applyAlignment="0" applyProtection="0"/>
    <xf numFmtId="0" fontId="37" fillId="62" borderId="0" applyNumberFormat="0" applyBorder="0" applyAlignment="0" applyProtection="0"/>
    <xf numFmtId="167" fontId="24" fillId="0" borderId="47">
      <alignment horizontal="right" vertical="center"/>
      <protection locked="0"/>
    </xf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20" applyNumberFormat="0" applyFill="0" applyAlignment="0" applyProtection="0"/>
    <xf numFmtId="0" fontId="37" fillId="50" borderId="0" applyNumberFormat="0" applyBorder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20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50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20" applyNumberFormat="0" applyFill="0" applyAlignment="0" applyProtection="0"/>
    <xf numFmtId="0" fontId="37" fillId="48" borderId="0" applyNumberFormat="0" applyBorder="0" applyAlignment="0" applyProtection="0"/>
    <xf numFmtId="0" fontId="72" fillId="0" borderId="50" applyNumberFormat="0" applyFill="0" applyAlignment="0" applyProtection="0"/>
    <xf numFmtId="0" fontId="37" fillId="50" borderId="0" applyNumberFormat="0" applyBorder="0" applyAlignment="0" applyProtection="0"/>
    <xf numFmtId="0" fontId="72" fillId="0" borderId="50" applyNumberFormat="0" applyFill="0" applyAlignment="0" applyProtection="0"/>
    <xf numFmtId="0" fontId="72" fillId="0" borderId="53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20" applyNumberFormat="0" applyFill="0" applyAlignment="0" applyProtection="0"/>
    <xf numFmtId="167" fontId="24" fillId="0" borderId="47">
      <alignment horizontal="right" vertical="center"/>
      <protection locked="0"/>
    </xf>
    <xf numFmtId="0" fontId="91" fillId="41" borderId="37" applyNumberFormat="0" applyAlignment="0" applyProtection="0"/>
    <xf numFmtId="0" fontId="37" fillId="68" borderId="0" applyNumberFormat="0" applyBorder="0" applyAlignment="0" applyProtection="0"/>
    <xf numFmtId="0" fontId="72" fillId="0" borderId="53" applyNumberFormat="0" applyFill="0" applyAlignment="0" applyProtection="0"/>
    <xf numFmtId="0" fontId="72" fillId="0" borderId="50" applyNumberFormat="0" applyFill="0" applyAlignment="0" applyProtection="0"/>
    <xf numFmtId="0" fontId="72" fillId="0" borderId="55" applyNumberFormat="0" applyFill="0" applyAlignment="0" applyProtection="0"/>
    <xf numFmtId="0" fontId="72" fillId="0" borderId="50" applyNumberFormat="0" applyFill="0" applyAlignment="0" applyProtection="0"/>
    <xf numFmtId="0" fontId="36" fillId="41" borderId="0" applyNumberFormat="0" applyBorder="0" applyAlignment="0" applyProtection="0"/>
    <xf numFmtId="0" fontId="37" fillId="63" borderId="0" applyNumberFormat="0" applyBorder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37" fillId="41" borderId="0" applyNumberFormat="0" applyBorder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0" fontId="36" fillId="89" borderId="0" applyNumberFormat="0" applyBorder="0" applyAlignment="0" applyProtection="0"/>
    <xf numFmtId="0" fontId="72" fillId="0" borderId="55" applyNumberFormat="0" applyFill="0" applyAlignment="0" applyProtection="0"/>
    <xf numFmtId="182" fontId="22" fillId="0" borderId="0" applyFont="0" applyFill="0" applyBorder="0" applyAlignment="0" applyProtection="0"/>
    <xf numFmtId="167" fontId="24" fillId="0" borderId="47">
      <alignment horizontal="right" vertical="center"/>
      <protection locked="0"/>
    </xf>
    <xf numFmtId="0" fontId="72" fillId="0" borderId="50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3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50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50" applyNumberFormat="0" applyFill="0" applyAlignment="0" applyProtection="0"/>
    <xf numFmtId="0" fontId="72" fillId="0" borderId="53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50" applyNumberFormat="0" applyFill="0" applyAlignment="0" applyProtection="0"/>
    <xf numFmtId="0" fontId="72" fillId="0" borderId="53" applyNumberFormat="0" applyFill="0" applyAlignment="0" applyProtection="0"/>
    <xf numFmtId="0" fontId="72" fillId="0" borderId="50" applyNumberFormat="0" applyFill="0" applyAlignment="0" applyProtection="0"/>
    <xf numFmtId="0" fontId="72" fillId="0" borderId="55" applyNumberFormat="0" applyFill="0" applyAlignment="0" applyProtection="0"/>
    <xf numFmtId="0" fontId="72" fillId="0" borderId="50" applyNumberFormat="0" applyFill="0" applyAlignment="0" applyProtection="0"/>
    <xf numFmtId="0" fontId="72" fillId="0" borderId="55" applyNumberFormat="0" applyFill="0" applyAlignment="0" applyProtection="0"/>
    <xf numFmtId="0" fontId="72" fillId="0" borderId="50" applyNumberFormat="0" applyFill="0" applyAlignment="0" applyProtection="0"/>
    <xf numFmtId="0" fontId="72" fillId="0" borderId="55" applyNumberFormat="0" applyFill="0" applyAlignment="0" applyProtection="0"/>
    <xf numFmtId="0" fontId="72" fillId="0" borderId="50" applyNumberFormat="0" applyFill="0" applyAlignment="0" applyProtection="0"/>
    <xf numFmtId="0" fontId="72" fillId="0" borderId="53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53" applyNumberFormat="0" applyFill="0" applyAlignment="0" applyProtection="0"/>
    <xf numFmtId="0" fontId="37" fillId="41" borderId="0" applyNumberFormat="0" applyBorder="0" applyAlignment="0" applyProtection="0"/>
    <xf numFmtId="0" fontId="72" fillId="0" borderId="53" applyNumberFormat="0" applyFill="0" applyAlignment="0" applyProtection="0"/>
    <xf numFmtId="181" fontId="22" fillId="0" borderId="0" applyFont="0" applyFill="0" applyBorder="0" applyAlignment="0" applyProtection="0"/>
    <xf numFmtId="0" fontId="36" fillId="89" borderId="0" applyNumberFormat="0" applyBorder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0" applyNumberFormat="0" applyFill="0" applyAlignment="0" applyProtection="0"/>
    <xf numFmtId="0" fontId="72" fillId="0" borderId="53" applyNumberFormat="0" applyFill="0" applyAlignment="0" applyProtection="0"/>
    <xf numFmtId="0" fontId="36" fillId="89" borderId="0" applyNumberFormat="0" applyBorder="0" applyAlignment="0" applyProtection="0"/>
    <xf numFmtId="0" fontId="72" fillId="0" borderId="53" applyNumberFormat="0" applyFill="0" applyAlignment="0" applyProtection="0"/>
    <xf numFmtId="9" fontId="22" fillId="0" borderId="0" applyFont="0" applyFill="0" applyBorder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59" fillId="40" borderId="0" applyNumberFormat="0" applyBorder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167" fontId="24" fillId="0" borderId="47">
      <alignment horizontal="right" vertical="center"/>
      <protection locked="0"/>
    </xf>
    <xf numFmtId="0" fontId="72" fillId="0" borderId="53" applyNumberFormat="0" applyFill="0" applyAlignment="0" applyProtection="0"/>
    <xf numFmtId="0" fontId="36" fillId="41" borderId="0" applyNumberFormat="0" applyBorder="0" applyAlignment="0" applyProtection="0"/>
    <xf numFmtId="0" fontId="72" fillId="0" borderId="55" applyNumberFormat="0" applyFill="0" applyAlignment="0" applyProtection="0"/>
    <xf numFmtId="0" fontId="72" fillId="0" borderId="48" applyNumberFormat="0" applyFill="0" applyAlignment="0" applyProtection="0"/>
    <xf numFmtId="0" fontId="72" fillId="0" borderId="55" applyNumberFormat="0" applyFill="0" applyAlignment="0" applyProtection="0"/>
    <xf numFmtId="0" fontId="72" fillId="0" borderId="48" applyNumberFormat="0" applyFill="0" applyAlignment="0" applyProtection="0"/>
    <xf numFmtId="0" fontId="37" fillId="60" borderId="0" applyNumberFormat="0" applyBorder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0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0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37" fillId="60" borderId="0" applyNumberFormat="0" applyBorder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22" fillId="0" borderId="0"/>
    <xf numFmtId="0" fontId="72" fillId="0" borderId="50" applyNumberFormat="0" applyFill="0" applyAlignment="0" applyProtection="0"/>
    <xf numFmtId="0" fontId="91" fillId="41" borderId="51" applyNumberFormat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3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48" applyNumberFormat="0" applyFill="0" applyAlignment="0" applyProtection="0"/>
    <xf numFmtId="0" fontId="37" fillId="48" borderId="0" applyNumberFormat="0" applyBorder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48" applyNumberFormat="0" applyFill="0" applyAlignment="0" applyProtection="0"/>
    <xf numFmtId="0" fontId="37" fillId="62" borderId="0" applyNumberFormat="0" applyBorder="0" applyAlignment="0" applyProtection="0"/>
    <xf numFmtId="0" fontId="72" fillId="0" borderId="53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5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48" applyNumberFormat="0" applyFill="0" applyAlignment="0" applyProtection="0"/>
    <xf numFmtId="0" fontId="72" fillId="0" borderId="55" applyNumberFormat="0" applyFill="0" applyAlignment="0" applyProtection="0"/>
    <xf numFmtId="0" fontId="72" fillId="0" borderId="48" applyNumberFormat="0" applyFill="0" applyAlignment="0" applyProtection="0"/>
    <xf numFmtId="0" fontId="37" fillId="63" borderId="0" applyNumberFormat="0" applyBorder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48" applyNumberFormat="0" applyFill="0" applyAlignment="0" applyProtection="0"/>
    <xf numFmtId="0" fontId="72" fillId="0" borderId="55" applyNumberFormat="0" applyFill="0" applyAlignment="0" applyProtection="0"/>
    <xf numFmtId="182" fontId="22" fillId="0" borderId="0" applyFont="0" applyFill="0" applyBorder="0" applyAlignment="0" applyProtection="0"/>
    <xf numFmtId="0" fontId="72" fillId="0" borderId="53" applyNumberFormat="0" applyFill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48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36" fillId="89" borderId="0" applyNumberFormat="0" applyBorder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48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48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5" applyNumberFormat="0" applyFill="0" applyAlignment="0" applyProtection="0"/>
    <xf numFmtId="0" fontId="36" fillId="41" borderId="0" applyNumberFormat="0" applyBorder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5" applyNumberFormat="0" applyFill="0" applyAlignment="0" applyProtection="0"/>
    <xf numFmtId="0" fontId="37" fillId="60" borderId="0" applyNumberFormat="0" applyBorder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36" fillId="89" borderId="0" applyNumberFormat="0" applyBorder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2" applyNumberFormat="0" applyFill="0" applyAlignment="0" applyProtection="0"/>
    <xf numFmtId="167" fontId="24" fillId="0" borderId="54">
      <alignment horizontal="right" vertical="center"/>
      <protection locked="0"/>
    </xf>
    <xf numFmtId="0" fontId="72" fillId="0" borderId="52" applyNumberFormat="0" applyFill="0" applyAlignment="0" applyProtection="0"/>
    <xf numFmtId="0" fontId="37" fillId="63" borderId="0" applyNumberFormat="0" applyBorder="0" applyAlignment="0" applyProtection="0"/>
    <xf numFmtId="167" fontId="24" fillId="0" borderId="54">
      <alignment horizontal="right" vertical="center"/>
      <protection locked="0"/>
    </xf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167" fontId="24" fillId="0" borderId="54">
      <alignment horizontal="right" vertical="center"/>
      <protection locked="0"/>
    </xf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167" fontId="24" fillId="0" borderId="54">
      <alignment horizontal="right" vertical="center"/>
      <protection locked="0"/>
    </xf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167" fontId="24" fillId="0" borderId="54">
      <alignment horizontal="right" vertical="center"/>
      <protection locked="0"/>
    </xf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37" fillId="50" borderId="0" applyNumberFormat="0" applyBorder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37" fillId="50" borderId="0" applyNumberFormat="0" applyBorder="0" applyAlignment="0" applyProtection="0"/>
    <xf numFmtId="0" fontId="72" fillId="0" borderId="52" applyNumberFormat="0" applyFill="0" applyAlignment="0" applyProtection="0"/>
    <xf numFmtId="167" fontId="24" fillId="0" borderId="54">
      <alignment horizontal="right" vertical="center"/>
      <protection locked="0"/>
    </xf>
    <xf numFmtId="0" fontId="72" fillId="0" borderId="52" applyNumberFormat="0" applyFill="0" applyAlignment="0" applyProtection="0"/>
    <xf numFmtId="167" fontId="24" fillId="0" borderId="54">
      <alignment horizontal="right" vertical="center"/>
      <protection locked="0"/>
    </xf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167" fontId="24" fillId="0" borderId="54">
      <alignment horizontal="right" vertical="center"/>
      <protection locked="0"/>
    </xf>
    <xf numFmtId="0" fontId="72" fillId="0" borderId="52" applyNumberFormat="0" applyFill="0" applyAlignment="0" applyProtection="0"/>
    <xf numFmtId="167" fontId="24" fillId="0" borderId="54">
      <alignment horizontal="right" vertical="center"/>
      <protection locked="0"/>
    </xf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167" fontId="24" fillId="0" borderId="54">
      <alignment horizontal="right" vertical="center"/>
      <protection locked="0"/>
    </xf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167" fontId="24" fillId="0" borderId="54">
      <alignment horizontal="right" vertical="center"/>
      <protection locked="0"/>
    </xf>
    <xf numFmtId="9" fontId="22" fillId="0" borderId="0" applyFont="0" applyFill="0" applyBorder="0" applyAlignment="0" applyProtection="0"/>
    <xf numFmtId="0" fontId="72" fillId="0" borderId="52" applyNumberFormat="0" applyFill="0" applyAlignment="0" applyProtection="0"/>
    <xf numFmtId="0" fontId="72" fillId="0" borderId="52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167" fontId="24" fillId="0" borderId="54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37" fillId="62" borderId="0" applyNumberFormat="0" applyBorder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3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3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3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3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3" applyNumberFormat="0" applyFill="0" applyAlignment="0" applyProtection="0"/>
    <xf numFmtId="0" fontId="72" fillId="0" borderId="53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3" fontId="27" fillId="0" borderId="57">
      <alignment vertical="center"/>
      <protection locked="0"/>
    </xf>
    <xf numFmtId="173" fontId="27" fillId="0" borderId="57">
      <alignment vertical="center"/>
      <protection locked="0"/>
    </xf>
    <xf numFmtId="174" fontId="27" fillId="0" borderId="57">
      <alignment vertical="center"/>
      <protection locked="0"/>
    </xf>
    <xf numFmtId="174" fontId="27" fillId="0" borderId="57">
      <alignment vertical="center"/>
      <protection locked="0"/>
    </xf>
    <xf numFmtId="0" fontId="27" fillId="0" borderId="57">
      <alignment vertical="center"/>
      <protection locked="0"/>
    </xf>
    <xf numFmtId="0" fontId="27" fillId="0" borderId="57">
      <alignment vertical="center"/>
      <protection locked="0"/>
    </xf>
    <xf numFmtId="175" fontId="27" fillId="0" borderId="57">
      <alignment vertical="center"/>
      <protection locked="0"/>
    </xf>
    <xf numFmtId="175" fontId="27" fillId="0" borderId="57">
      <alignment vertical="center"/>
      <protection locked="0"/>
    </xf>
    <xf numFmtId="176" fontId="27" fillId="0" borderId="57">
      <alignment vertical="center"/>
      <protection locked="0"/>
    </xf>
    <xf numFmtId="176" fontId="27" fillId="0" borderId="57">
      <alignment vertical="center"/>
      <protection locked="0"/>
    </xf>
    <xf numFmtId="177" fontId="27" fillId="0" borderId="57">
      <alignment vertical="center"/>
      <protection locked="0"/>
    </xf>
    <xf numFmtId="177" fontId="27" fillId="0" borderId="57">
      <alignment vertical="center"/>
      <protection locked="0"/>
    </xf>
    <xf numFmtId="178" fontId="27" fillId="0" borderId="57">
      <alignment vertical="center"/>
      <protection locked="0"/>
    </xf>
    <xf numFmtId="178" fontId="27" fillId="0" borderId="57">
      <alignment vertical="center"/>
      <protection locked="0"/>
    </xf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7" fillId="69" borderId="51" applyNumberFormat="0" applyAlignment="0" applyProtection="0"/>
    <xf numFmtId="0" fontId="47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9" borderId="51" applyNumberFormat="0" applyAlignment="0" applyProtection="0"/>
    <xf numFmtId="0" fontId="46" fillId="68" borderId="51" applyNumberFormat="0" applyAlignment="0" applyProtection="0"/>
    <xf numFmtId="0" fontId="46" fillId="68" borderId="51" applyNumberFormat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3" fillId="0" borderId="58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60" applyNumberFormat="0" applyFill="0" applyAlignment="0" applyProtection="0"/>
    <xf numFmtId="0" fontId="72" fillId="0" borderId="60" applyNumberFormat="0" applyFill="0" applyAlignment="0" applyProtection="0"/>
    <xf numFmtId="0" fontId="72" fillId="0" borderId="60" applyNumberFormat="0" applyFill="0" applyAlignment="0" applyProtection="0"/>
    <xf numFmtId="0" fontId="72" fillId="0" borderId="60" applyNumberFormat="0" applyFill="0" applyAlignment="0" applyProtection="0"/>
    <xf numFmtId="0" fontId="73" fillId="0" borderId="58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9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2" fillId="0" borderId="59" applyNumberFormat="0" applyFill="0" applyAlignment="0" applyProtection="0"/>
    <xf numFmtId="0" fontId="74" fillId="0" borderId="58" applyNumberFormat="0" applyFill="0" applyAlignment="0" applyProtection="0"/>
    <xf numFmtId="0" fontId="74" fillId="0" borderId="58" applyNumberFormat="0" applyFill="0" applyAlignment="0" applyProtection="0"/>
    <xf numFmtId="0" fontId="74" fillId="0" borderId="58" applyNumberFormat="0" applyFill="0" applyAlignment="0" applyProtection="0"/>
    <xf numFmtId="0" fontId="74" fillId="0" borderId="58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4" fillId="0" borderId="58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4" fillId="0" borderId="58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4" borderId="51" applyNumberFormat="0" applyAlignment="0" applyProtection="0"/>
    <xf numFmtId="0" fontId="91" fillId="44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91" fillId="41" borderId="51" applyNumberForma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111" fillId="39" borderId="41" applyNumberFormat="0" applyFont="0" applyAlignment="0" applyProtection="0"/>
    <xf numFmtId="0" fontId="111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8" borderId="42" applyNumberFormat="0" applyAlignment="0" applyProtection="0"/>
    <xf numFmtId="0" fontId="115" fillId="68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15" fillId="69" borderId="42" applyNumberFormat="0" applyAlignment="0" applyProtection="0"/>
    <xf numFmtId="0" fontId="125" fillId="0" borderId="61">
      <alignment horizontal="center"/>
    </xf>
    <xf numFmtId="0" fontId="125" fillId="0" borderId="61">
      <alignment horizontal="center"/>
    </xf>
    <xf numFmtId="0" fontId="125" fillId="0" borderId="61">
      <alignment horizontal="center"/>
    </xf>
    <xf numFmtId="0" fontId="125" fillId="0" borderId="61">
      <alignment horizontal="center"/>
    </xf>
    <xf numFmtId="0" fontId="125" fillId="0" borderId="61">
      <alignment horizontal="center"/>
    </xf>
    <xf numFmtId="0" fontId="125" fillId="0" borderId="61">
      <alignment horizontal="center"/>
    </xf>
    <xf numFmtId="0" fontId="125" fillId="0" borderId="61">
      <alignment horizontal="center"/>
    </xf>
    <xf numFmtId="0" fontId="125" fillId="0" borderId="61">
      <alignment horizontal="center"/>
    </xf>
    <xf numFmtId="0" fontId="125" fillId="0" borderId="61">
      <alignment horizontal="center"/>
    </xf>
    <xf numFmtId="0" fontId="125" fillId="0" borderId="61">
      <alignment horizontal="center"/>
    </xf>
    <xf numFmtId="0" fontId="125" fillId="0" borderId="61">
      <alignment horizontal="center"/>
    </xf>
    <xf numFmtId="0" fontId="125" fillId="0" borderId="61">
      <alignment horizontal="center"/>
    </xf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62" applyNumberFormat="0" applyFill="0" applyAlignment="0" applyProtection="0"/>
    <xf numFmtId="0" fontId="55" fillId="0" borderId="62" applyNumberFormat="0" applyFill="0" applyAlignment="0" applyProtection="0"/>
    <xf numFmtId="0" fontId="16" fillId="0" borderId="62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63" applyNumberFormat="0" applyFill="0" applyAlignment="0" applyProtection="0"/>
    <xf numFmtId="0" fontId="55" fillId="0" borderId="63" applyNumberFormat="0" applyFill="0" applyAlignment="0" applyProtection="0"/>
    <xf numFmtId="0" fontId="16" fillId="0" borderId="62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165" fontId="22" fillId="0" borderId="0"/>
    <xf numFmtId="0" fontId="22" fillId="0" borderId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46" fillId="69" borderId="51" applyNumberFormat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91" fillId="41" borderId="51" applyNumberFormat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91" fillId="41" borderId="51" applyNumberFormat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46" fillId="69" borderId="51" applyNumberFormat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46" fillId="69" borderId="51" applyNumberFormat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91" fillId="41" borderId="51" applyNumberFormat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91" fillId="41" borderId="51" applyNumberFormat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167" fontId="24" fillId="0" borderId="56">
      <alignment horizontal="right" vertical="center"/>
      <protection locked="0"/>
    </xf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72" fillId="0" borderId="55" applyNumberFormat="0" applyFill="0" applyAlignment="0" applyProtection="0"/>
    <xf numFmtId="0" fontId="146" fillId="0" borderId="0"/>
    <xf numFmtId="0" fontId="37" fillId="50" borderId="0" applyNumberFormat="0" applyBorder="0" applyAlignment="0" applyProtection="0"/>
    <xf numFmtId="0" fontId="37" fillId="60" borderId="0" applyNumberFormat="0" applyBorder="0" applyAlignment="0" applyProtection="0"/>
    <xf numFmtId="0" fontId="37" fillId="62" borderId="0" applyNumberFormat="0" applyBorder="0" applyAlignment="0" applyProtection="0"/>
    <xf numFmtId="0" fontId="37" fillId="63" borderId="0" applyNumberFormat="0" applyBorder="0" applyAlignment="0" applyProtection="0"/>
    <xf numFmtId="0" fontId="37" fillId="50" borderId="0" applyNumberFormat="0" applyBorder="0" applyAlignment="0" applyProtection="0"/>
    <xf numFmtId="0" fontId="37" fillId="48" borderId="0" applyNumberFormat="0" applyBorder="0" applyAlignment="0" applyProtection="0"/>
    <xf numFmtId="0" fontId="46" fillId="69" borderId="64" applyNumberFormat="0" applyAlignment="0" applyProtection="0"/>
    <xf numFmtId="181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91" fillId="41" borderId="64" applyNumberFormat="0" applyAlignment="0" applyProtection="0"/>
    <xf numFmtId="0" fontId="22" fillId="39" borderId="65" applyNumberFormat="0" applyFont="0" applyAlignment="0" applyProtection="0"/>
    <xf numFmtId="0" fontId="115" fillId="69" borderId="66" applyNumberFormat="0" applyAlignment="0" applyProtection="0"/>
    <xf numFmtId="9" fontId="22" fillId="0" borderId="0" applyFont="0" applyFill="0" applyBorder="0" applyAlignment="0" applyProtection="0"/>
    <xf numFmtId="0" fontId="55" fillId="0" borderId="67" applyNumberFormat="0" applyFill="0" applyAlignment="0" applyProtection="0"/>
    <xf numFmtId="0" fontId="22" fillId="39" borderId="65" applyNumberFormat="0" applyFont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167" fontId="24" fillId="0" borderId="69">
      <alignment horizontal="right" vertical="center"/>
      <protection locked="0"/>
    </xf>
    <xf numFmtId="0" fontId="72" fillId="0" borderId="68" applyNumberFormat="0" applyFill="0" applyAlignment="0" applyProtection="0"/>
    <xf numFmtId="167" fontId="24" fillId="0" borderId="69">
      <alignment horizontal="right" vertical="center"/>
      <protection locked="0"/>
    </xf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167" fontId="24" fillId="0" borderId="69">
      <alignment horizontal="right" vertical="center"/>
      <protection locked="0"/>
    </xf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167" fontId="24" fillId="0" borderId="69">
      <alignment horizontal="right" vertical="center"/>
      <protection locked="0"/>
    </xf>
    <xf numFmtId="0" fontId="72" fillId="0" borderId="68" applyNumberFormat="0" applyFill="0" applyAlignment="0" applyProtection="0"/>
    <xf numFmtId="167" fontId="24" fillId="0" borderId="69">
      <alignment horizontal="right" vertical="center"/>
      <protection locked="0"/>
    </xf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167" fontId="24" fillId="0" borderId="69">
      <alignment horizontal="right" vertical="center"/>
      <protection locked="0"/>
    </xf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167" fontId="24" fillId="0" borderId="69">
      <alignment horizontal="right" vertical="center"/>
      <protection locked="0"/>
    </xf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167" fontId="24" fillId="0" borderId="69">
      <alignment horizontal="right" vertical="center"/>
      <protection locked="0"/>
    </xf>
    <xf numFmtId="167" fontId="24" fillId="0" borderId="69">
      <alignment horizontal="right" vertical="center"/>
      <protection locked="0"/>
    </xf>
    <xf numFmtId="167" fontId="24" fillId="0" borderId="69">
      <alignment horizontal="right" vertical="center"/>
      <protection locked="0"/>
    </xf>
    <xf numFmtId="167" fontId="24" fillId="0" borderId="69">
      <alignment horizontal="right" vertical="center"/>
      <protection locked="0"/>
    </xf>
    <xf numFmtId="167" fontId="24" fillId="0" borderId="69">
      <alignment horizontal="right" vertical="center"/>
      <protection locked="0"/>
    </xf>
    <xf numFmtId="167" fontId="24" fillId="0" borderId="69">
      <alignment horizontal="right" vertical="center"/>
      <protection locked="0"/>
    </xf>
    <xf numFmtId="167" fontId="24" fillId="0" borderId="69">
      <alignment horizontal="right" vertical="center"/>
      <protection locked="0"/>
    </xf>
    <xf numFmtId="167" fontId="24" fillId="0" borderId="69">
      <alignment horizontal="right" vertical="center"/>
      <protection locked="0"/>
    </xf>
    <xf numFmtId="167" fontId="24" fillId="0" borderId="69">
      <alignment horizontal="right" vertical="center"/>
      <protection locked="0"/>
    </xf>
    <xf numFmtId="167" fontId="24" fillId="0" borderId="69">
      <alignment horizontal="right" vertical="center"/>
      <protection locked="0"/>
    </xf>
    <xf numFmtId="167" fontId="24" fillId="0" borderId="69">
      <alignment horizontal="right" vertical="center"/>
      <protection locked="0"/>
    </xf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167" fontId="24" fillId="0" borderId="70">
      <alignment horizontal="right" vertical="center"/>
      <protection locked="0"/>
    </xf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0" fontId="72" fillId="0" borderId="68" applyNumberFormat="0" applyFill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18" fillId="0" borderId="0" xfId="1" applyFont="1"/>
    <xf numFmtId="0" fontId="19" fillId="33" borderId="0" xfId="1" applyFont="1" applyFill="1" applyAlignment="1"/>
    <xf numFmtId="0" fontId="19" fillId="33" borderId="0" xfId="1" applyFont="1" applyFill="1"/>
    <xf numFmtId="0" fontId="19" fillId="0" borderId="0" xfId="1" applyFont="1"/>
    <xf numFmtId="0" fontId="18" fillId="0" borderId="0" xfId="1" applyFont="1" applyFill="1"/>
    <xf numFmtId="0" fontId="19" fillId="0" borderId="0" xfId="1" applyFont="1" applyFill="1"/>
    <xf numFmtId="0" fontId="20" fillId="0" borderId="0" xfId="1" applyFont="1"/>
    <xf numFmtId="0" fontId="19" fillId="0" borderId="0" xfId="1" applyFont="1" applyFill="1" applyAlignment="1"/>
    <xf numFmtId="0" fontId="18" fillId="0" borderId="0" xfId="1" applyFont="1" applyAlignment="1"/>
    <xf numFmtId="166" fontId="23" fillId="0" borderId="0" xfId="3" applyNumberFormat="1" applyFont="1" applyFill="1" applyAlignment="1"/>
    <xf numFmtId="167" fontId="21" fillId="0" borderId="0" xfId="4" applyNumberFormat="1" applyFont="1" applyFill="1" applyBorder="1" applyAlignment="1" applyProtection="1">
      <alignment vertical="center"/>
    </xf>
    <xf numFmtId="167" fontId="25" fillId="0" borderId="0" xfId="5" applyNumberFormat="1" applyFont="1" applyFill="1" applyBorder="1" applyAlignment="1" applyProtection="1">
      <alignment vertical="center"/>
    </xf>
    <xf numFmtId="0" fontId="18" fillId="0" borderId="0" xfId="1" applyFont="1" applyFill="1" applyAlignment="1"/>
    <xf numFmtId="0" fontId="18" fillId="33" borderId="0" xfId="1" applyFont="1" applyFill="1"/>
    <xf numFmtId="0" fontId="26" fillId="0" borderId="0" xfId="1" applyFont="1"/>
    <xf numFmtId="0" fontId="18" fillId="34" borderId="0" xfId="1" applyFont="1" applyFill="1"/>
    <xf numFmtId="168" fontId="18" fillId="0" borderId="0" xfId="1" applyNumberFormat="1" applyFont="1"/>
    <xf numFmtId="168" fontId="19" fillId="33" borderId="0" xfId="1" applyNumberFormat="1" applyFont="1" applyFill="1"/>
    <xf numFmtId="169" fontId="25" fillId="0" borderId="0" xfId="5" applyNumberFormat="1" applyFont="1" applyFill="1" applyBorder="1" applyAlignment="1" applyProtection="1">
      <alignment horizontal="right" vertical="center"/>
    </xf>
    <xf numFmtId="0" fontId="18" fillId="0" borderId="0" xfId="1" applyFont="1" applyAlignment="1">
      <alignment horizontal="right"/>
    </xf>
    <xf numFmtId="0" fontId="19" fillId="0" borderId="0" xfId="1" applyFont="1" applyAlignment="1">
      <alignment horizontal="right"/>
    </xf>
    <xf numFmtId="169" fontId="27" fillId="0" borderId="0" xfId="5" applyNumberFormat="1" applyFont="1" applyFill="1" applyBorder="1" applyAlignment="1" applyProtection="1">
      <alignment horizontal="right" vertical="center"/>
    </xf>
    <xf numFmtId="166" fontId="29" fillId="0" borderId="0" xfId="6" applyNumberFormat="1" applyFont="1" applyAlignment="1">
      <alignment horizontal="center"/>
    </xf>
    <xf numFmtId="166" fontId="30" fillId="0" borderId="0" xfId="6" applyNumberFormat="1" applyFont="1" applyAlignment="1">
      <alignment horizontal="center"/>
    </xf>
    <xf numFmtId="168" fontId="19" fillId="0" borderId="0" xfId="1" applyNumberFormat="1" applyFont="1" applyAlignment="1">
      <alignment horizontal="right" wrapText="1"/>
    </xf>
    <xf numFmtId="0" fontId="31" fillId="0" borderId="0" xfId="1" applyFont="1"/>
    <xf numFmtId="0" fontId="32" fillId="0" borderId="0" xfId="1" applyFont="1"/>
    <xf numFmtId="201" fontId="25" fillId="0" borderId="0" xfId="732" applyNumberFormat="1" applyFont="1" applyFill="1" applyBorder="1" applyAlignment="1" applyProtection="1">
      <alignment horizontal="right" vertical="center"/>
    </xf>
    <xf numFmtId="166" fontId="49" fillId="0" borderId="0" xfId="966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1" applyFont="1" applyFill="1" applyAlignment="1">
      <alignment horizontal="right"/>
    </xf>
    <xf numFmtId="0" fontId="19" fillId="0" borderId="0" xfId="1" applyFont="1" applyFill="1" applyAlignment="1">
      <alignment horizontal="right"/>
    </xf>
    <xf numFmtId="168" fontId="18" fillId="0" borderId="0" xfId="1" applyNumberFormat="1" applyFont="1" applyFill="1"/>
    <xf numFmtId="0" fontId="19" fillId="34" borderId="0" xfId="1" applyFont="1" applyFill="1"/>
    <xf numFmtId="0" fontId="18" fillId="0" borderId="0" xfId="1" applyFont="1" applyAlignment="1">
      <alignment wrapText="1"/>
    </xf>
    <xf numFmtId="0" fontId="18" fillId="0" borderId="0" xfId="1" applyFont="1"/>
    <xf numFmtId="0" fontId="19" fillId="0" borderId="0" xfId="1" applyFont="1"/>
    <xf numFmtId="2" fontId="18" fillId="0" borderId="0" xfId="1" applyNumberFormat="1" applyFont="1"/>
    <xf numFmtId="167" fontId="21" fillId="90" borderId="0" xfId="4" applyNumberFormat="1" applyFont="1" applyFill="1" applyBorder="1" applyAlignment="1" applyProtection="1">
      <alignment horizontal="right" vertical="center"/>
    </xf>
    <xf numFmtId="167" fontId="21" fillId="90" borderId="0" xfId="4" applyNumberFormat="1" applyFont="1" applyFill="1" applyBorder="1" applyAlignment="1" applyProtection="1">
      <alignment vertical="center"/>
    </xf>
    <xf numFmtId="168" fontId="18" fillId="0" borderId="0" xfId="1" applyNumberFormat="1" applyFont="1" applyAlignment="1">
      <alignment horizontal="right" wrapText="1"/>
    </xf>
    <xf numFmtId="0" fontId="20" fillId="0" borderId="0" xfId="1" applyFont="1" applyFill="1"/>
    <xf numFmtId="0" fontId="145" fillId="0" borderId="0" xfId="1" applyFont="1" applyFill="1"/>
    <xf numFmtId="0" fontId="145" fillId="0" borderId="0" xfId="1" applyFont="1"/>
    <xf numFmtId="168" fontId="19" fillId="33" borderId="0" xfId="1" applyNumberFormat="1" applyFont="1" applyFill="1" applyAlignment="1"/>
    <xf numFmtId="0" fontId="18" fillId="0" borderId="0" xfId="1" applyFont="1" applyAlignment="1">
      <alignment horizontal="right" vertical="top" wrapText="1"/>
    </xf>
    <xf numFmtId="0" fontId="18" fillId="0" borderId="0" xfId="1" applyFont="1" applyAlignment="1">
      <alignment horizontal="right" vertical="top"/>
    </xf>
    <xf numFmtId="2" fontId="18" fillId="0" borderId="0" xfId="1" applyNumberFormat="1" applyFont="1" applyAlignment="1">
      <alignment horizontal="right"/>
    </xf>
    <xf numFmtId="2" fontId="18" fillId="0" borderId="0" xfId="1" applyNumberFormat="1" applyFont="1" applyFill="1" applyAlignment="1">
      <alignment horizontal="right"/>
    </xf>
    <xf numFmtId="0" fontId="18" fillId="0" borderId="0" xfId="1" applyFont="1" applyFill="1" applyBorder="1" applyAlignment="1">
      <alignment horizontal="right"/>
    </xf>
    <xf numFmtId="43" fontId="19" fillId="0" borderId="0" xfId="1" applyNumberFormat="1" applyFont="1" applyFill="1" applyBorder="1" applyAlignment="1">
      <alignment horizontal="right"/>
    </xf>
    <xf numFmtId="1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168" fontId="18" fillId="0" borderId="0" xfId="1" applyNumberFormat="1" applyFont="1" applyAlignment="1">
      <alignment horizontal="right"/>
    </xf>
    <xf numFmtId="168" fontId="19" fillId="33" borderId="0" xfId="1" applyNumberFormat="1" applyFont="1" applyFill="1" applyAlignment="1">
      <alignment horizontal="right"/>
    </xf>
    <xf numFmtId="168" fontId="19" fillId="0" borderId="0" xfId="1" applyNumberFormat="1" applyFont="1" applyAlignment="1">
      <alignment horizontal="right"/>
    </xf>
    <xf numFmtId="166" fontId="29" fillId="0" borderId="0" xfId="6" applyNumberFormat="1" applyFont="1" applyAlignment="1">
      <alignment horizontal="right" indent="1"/>
    </xf>
    <xf numFmtId="10" fontId="18" fillId="0" borderId="0" xfId="2" applyNumberFormat="1" applyFont="1" applyAlignment="1">
      <alignment horizontal="right"/>
    </xf>
    <xf numFmtId="10" fontId="18" fillId="0" borderId="0" xfId="2" applyNumberFormat="1" applyFont="1" applyFill="1" applyAlignment="1">
      <alignment horizontal="right"/>
    </xf>
    <xf numFmtId="166" fontId="29" fillId="0" borderId="0" xfId="6" applyNumberFormat="1" applyFont="1" applyBorder="1" applyAlignment="1">
      <alignment horizontal="right" indent="1"/>
    </xf>
    <xf numFmtId="10" fontId="18" fillId="0" borderId="11" xfId="2" applyNumberFormat="1" applyFont="1" applyFill="1" applyBorder="1" applyAlignment="1">
      <alignment horizontal="right"/>
    </xf>
    <xf numFmtId="10" fontId="19" fillId="0" borderId="0" xfId="2" applyNumberFormat="1" applyFont="1" applyFill="1" applyAlignment="1">
      <alignment horizontal="right"/>
    </xf>
    <xf numFmtId="10" fontId="19" fillId="0" borderId="0" xfId="2" applyNumberFormat="1" applyFont="1" applyAlignment="1">
      <alignment horizontal="right"/>
    </xf>
    <xf numFmtId="0" fontId="18" fillId="33" borderId="0" xfId="1" applyFont="1" applyFill="1" applyAlignment="1">
      <alignment horizontal="right"/>
    </xf>
    <xf numFmtId="168" fontId="18" fillId="33" borderId="0" xfId="1" applyNumberFormat="1" applyFont="1" applyFill="1" applyAlignment="1">
      <alignment horizontal="right"/>
    </xf>
    <xf numFmtId="168" fontId="19" fillId="0" borderId="0" xfId="1" applyNumberFormat="1" applyFont="1" applyFill="1" applyAlignment="1">
      <alignment horizontal="right"/>
    </xf>
    <xf numFmtId="168" fontId="18" fillId="0" borderId="0" xfId="1" applyNumberFormat="1" applyFont="1" applyFill="1" applyAlignment="1">
      <alignment horizontal="right"/>
    </xf>
    <xf numFmtId="10" fontId="19" fillId="0" borderId="0" xfId="7233" applyNumberFormat="1" applyFont="1" applyFill="1" applyAlignment="1">
      <alignment horizontal="right"/>
    </xf>
    <xf numFmtId="2" fontId="18" fillId="0" borderId="11" xfId="1" applyNumberFormat="1" applyFont="1" applyFill="1" applyBorder="1" applyAlignment="1">
      <alignment horizontal="right"/>
    </xf>
    <xf numFmtId="168" fontId="18" fillId="0" borderId="11" xfId="1" applyNumberFormat="1" applyFont="1" applyBorder="1" applyAlignment="1">
      <alignment horizontal="right"/>
    </xf>
    <xf numFmtId="2" fontId="19" fillId="33" borderId="0" xfId="1" applyNumberFormat="1" applyFont="1" applyFill="1" applyAlignment="1">
      <alignment horizontal="right"/>
    </xf>
    <xf numFmtId="2" fontId="18" fillId="0" borderId="0" xfId="1" applyNumberFormat="1" applyFont="1" applyBorder="1" applyAlignment="1">
      <alignment horizontal="right"/>
    </xf>
    <xf numFmtId="168" fontId="18" fillId="0" borderId="0" xfId="1" applyNumberFormat="1" applyFont="1" applyBorder="1" applyAlignment="1">
      <alignment horizontal="right"/>
    </xf>
    <xf numFmtId="2" fontId="18" fillId="0" borderId="11" xfId="1" applyNumberFormat="1" applyFont="1" applyBorder="1" applyAlignment="1">
      <alignment horizontal="right"/>
    </xf>
    <xf numFmtId="2" fontId="19" fillId="0" borderId="0" xfId="1" applyNumberFormat="1" applyFont="1" applyAlignment="1">
      <alignment horizontal="right"/>
    </xf>
    <xf numFmtId="0" fontId="19" fillId="33" borderId="0" xfId="1" applyFont="1" applyFill="1" applyAlignment="1">
      <alignment horizontal="right"/>
    </xf>
    <xf numFmtId="10" fontId="19" fillId="0" borderId="0" xfId="7233" applyNumberFormat="1" applyFont="1" applyAlignment="1">
      <alignment horizontal="right"/>
    </xf>
    <xf numFmtId="0" fontId="18" fillId="34" borderId="0" xfId="1" applyFont="1" applyFill="1" applyAlignment="1">
      <alignment horizontal="right"/>
    </xf>
    <xf numFmtId="168" fontId="18" fillId="34" borderId="0" xfId="1" applyNumberFormat="1" applyFont="1" applyFill="1" applyAlignment="1">
      <alignment horizontal="right"/>
    </xf>
    <xf numFmtId="0" fontId="18" fillId="0" borderId="0" xfId="1" applyFont="1" applyFill="1" applyAlignment="1">
      <alignment horizontal="right" vertical="top" wrapText="1"/>
    </xf>
    <xf numFmtId="0" fontId="18" fillId="0" borderId="0" xfId="1" applyFont="1" applyFill="1" applyAlignment="1">
      <alignment horizontal="right" vertical="top"/>
    </xf>
    <xf numFmtId="167" fontId="21" fillId="0" borderId="0" xfId="4" applyNumberFormat="1" applyFont="1" applyFill="1" applyBorder="1" applyAlignment="1" applyProtection="1">
      <alignment horizontal="right" vertical="center"/>
    </xf>
    <xf numFmtId="1" fontId="18" fillId="0" borderId="0" xfId="1" applyNumberFormat="1" applyFont="1" applyFill="1" applyAlignment="1">
      <alignment horizontal="right"/>
    </xf>
    <xf numFmtId="168" fontId="144" fillId="0" borderId="0" xfId="0" applyNumberFormat="1" applyFont="1" applyBorder="1" applyAlignment="1">
      <alignment horizontal="right"/>
    </xf>
    <xf numFmtId="10" fontId="21" fillId="0" borderId="0" xfId="2" applyNumberFormat="1" applyFont="1" applyFill="1" applyAlignment="1">
      <alignment horizontal="right"/>
    </xf>
    <xf numFmtId="10" fontId="19" fillId="33" borderId="0" xfId="2" applyNumberFormat="1" applyFont="1" applyFill="1" applyAlignment="1">
      <alignment horizontal="right"/>
    </xf>
    <xf numFmtId="167" fontId="18" fillId="0" borderId="0" xfId="1" applyNumberFormat="1" applyFont="1" applyAlignment="1">
      <alignment horizontal="right"/>
    </xf>
    <xf numFmtId="10" fontId="21" fillId="0" borderId="0" xfId="2" applyNumberFormat="1" applyFont="1" applyFill="1" applyBorder="1" applyAlignment="1">
      <alignment horizontal="right" vertical="center"/>
    </xf>
    <xf numFmtId="167" fontId="25" fillId="0" borderId="0" xfId="5" applyNumberFormat="1" applyFont="1" applyFill="1" applyBorder="1" applyAlignment="1" applyProtection="1">
      <alignment horizontal="right" vertical="center"/>
    </xf>
    <xf numFmtId="164" fontId="18" fillId="0" borderId="0" xfId="2" applyNumberFormat="1" applyFont="1" applyFill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0" fontId="18" fillId="0" borderId="0" xfId="1" applyFont="1" applyAlignment="1">
      <alignment horizontal="right" wrapText="1"/>
    </xf>
    <xf numFmtId="1" fontId="18" fillId="0" borderId="0" xfId="1" applyNumberFormat="1" applyFont="1" applyAlignment="1">
      <alignment horizontal="right"/>
    </xf>
    <xf numFmtId="10" fontId="18" fillId="0" borderId="0" xfId="7233" applyNumberFormat="1" applyFont="1" applyAlignment="1">
      <alignment horizontal="right"/>
    </xf>
    <xf numFmtId="10" fontId="18" fillId="0" borderId="0" xfId="7233" applyNumberFormat="1" applyFont="1" applyFill="1" applyAlignment="1">
      <alignment horizontal="right"/>
    </xf>
    <xf numFmtId="167" fontId="18" fillId="0" borderId="0" xfId="1" applyNumberFormat="1" applyFont="1" applyFill="1" applyAlignment="1">
      <alignment horizontal="right"/>
    </xf>
    <xf numFmtId="10" fontId="147" fillId="0" borderId="0" xfId="7233" applyNumberFormat="1" applyFont="1" applyFill="1" applyAlignment="1">
      <alignment horizontal="right"/>
    </xf>
    <xf numFmtId="168" fontId="147" fillId="0" borderId="0" xfId="1" applyNumberFormat="1" applyFont="1" applyFill="1" applyAlignment="1">
      <alignment horizontal="right"/>
    </xf>
    <xf numFmtId="1" fontId="147" fillId="0" borderId="0" xfId="1" applyNumberFormat="1" applyFont="1" applyFill="1" applyBorder="1" applyAlignment="1">
      <alignment horizontal="right"/>
    </xf>
    <xf numFmtId="10" fontId="147" fillId="0" borderId="0" xfId="7233" applyNumberFormat="1" applyFont="1" applyFill="1" applyBorder="1" applyAlignment="1">
      <alignment horizontal="right" vertical="center"/>
    </xf>
    <xf numFmtId="1" fontId="18" fillId="0" borderId="0" xfId="1" applyNumberFormat="1" applyFont="1" applyFill="1" applyBorder="1" applyAlignment="1">
      <alignment horizontal="right"/>
    </xf>
    <xf numFmtId="1" fontId="18" fillId="0" borderId="0" xfId="1" applyNumberFormat="1" applyFont="1" applyBorder="1" applyAlignment="1">
      <alignment horizontal="right"/>
    </xf>
    <xf numFmtId="2" fontId="18" fillId="0" borderId="0" xfId="1" applyNumberFormat="1" applyFont="1" applyFill="1" applyBorder="1" applyAlignment="1">
      <alignment horizontal="right"/>
    </xf>
    <xf numFmtId="0" fontId="145" fillId="0" borderId="0" xfId="1" applyFont="1" applyFill="1" applyAlignment="1">
      <alignment horizontal="right"/>
    </xf>
    <xf numFmtId="0" fontId="18" fillId="0" borderId="0" xfId="1" applyFont="1" applyBorder="1" applyAlignment="1">
      <alignment horizontal="right"/>
    </xf>
    <xf numFmtId="0" fontId="19" fillId="33" borderId="0" xfId="1" applyFont="1" applyFill="1" applyBorder="1" applyAlignment="1">
      <alignment horizontal="right"/>
    </xf>
    <xf numFmtId="2" fontId="19" fillId="33" borderId="0" xfId="1" applyNumberFormat="1" applyFont="1" applyFill="1" applyBorder="1" applyAlignment="1">
      <alignment horizontal="right"/>
    </xf>
    <xf numFmtId="202" fontId="18" fillId="0" borderId="0" xfId="1" applyNumberFormat="1" applyFont="1" applyAlignment="1">
      <alignment horizontal="right"/>
    </xf>
    <xf numFmtId="166" fontId="18" fillId="0" borderId="0" xfId="10583" applyNumberFormat="1" applyFont="1" applyFill="1" applyAlignment="1">
      <alignment horizontal="right"/>
    </xf>
    <xf numFmtId="166" fontId="21" fillId="0" borderId="0" xfId="10583" applyNumberFormat="1" applyFont="1" applyFill="1" applyBorder="1" applyAlignment="1" applyProtection="1">
      <alignment horizontal="right" vertical="center"/>
    </xf>
    <xf numFmtId="2" fontId="18" fillId="91" borderId="0" xfId="1" applyNumberFormat="1" applyFont="1" applyFill="1"/>
    <xf numFmtId="166" fontId="18" fillId="0" borderId="0" xfId="10583" applyNumberFormat="1" applyFont="1" applyAlignment="1">
      <alignment horizontal="right"/>
    </xf>
    <xf numFmtId="166" fontId="30" fillId="0" borderId="0" xfId="6" applyNumberFormat="1" applyFont="1" applyAlignment="1">
      <alignment horizontal="right"/>
    </xf>
    <xf numFmtId="166" fontId="142" fillId="0" borderId="0" xfId="6" applyNumberFormat="1" applyFont="1" applyAlignment="1">
      <alignment horizontal="right"/>
    </xf>
    <xf numFmtId="168" fontId="19" fillId="0" borderId="11" xfId="1" applyNumberFormat="1" applyFont="1" applyFill="1" applyBorder="1" applyAlignment="1">
      <alignment horizontal="right"/>
    </xf>
    <xf numFmtId="168" fontId="19" fillId="0" borderId="0" xfId="1" applyNumberFormat="1" applyFont="1" applyBorder="1" applyAlignment="1">
      <alignment horizontal="right"/>
    </xf>
    <xf numFmtId="168" fontId="19" fillId="0" borderId="11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2" fontId="19" fillId="0" borderId="0" xfId="1" applyNumberFormat="1" applyFont="1" applyBorder="1" applyAlignment="1">
      <alignment horizontal="right"/>
    </xf>
    <xf numFmtId="0" fontId="145" fillId="0" borderId="0" xfId="1" applyFont="1" applyAlignment="1">
      <alignment horizontal="right"/>
    </xf>
  </cellXfs>
  <cellStyles count="10584">
    <cellStyle name=" 1" xfId="7"/>
    <cellStyle name=" 1 2" xfId="8"/>
    <cellStyle name=" 1 2 2" xfId="9"/>
    <cellStyle name=" 1 3" xfId="10"/>
    <cellStyle name=" 1 3 2" xfId="11"/>
    <cellStyle name=" 1 4" xfId="12"/>
    <cellStyle name=" 1_29(d) - Gas extensions -tariffs" xfId="13"/>
    <cellStyle name="%" xfId="14"/>
    <cellStyle name="_3GIS model v2.77_Distribution Business_Retail Fin Perform " xfId="15"/>
    <cellStyle name="_3GIS model v2.77_Fleet Overhead Costs 2_Retail Fin Perform " xfId="16"/>
    <cellStyle name="_3GIS model v2.77_Fleet Overhead Costs_Retail Fin Perform " xfId="17"/>
    <cellStyle name="_3GIS model v2.77_Forecast 2_Retail Fin Perform " xfId="18"/>
    <cellStyle name="_3GIS model v2.77_Forecast_Retail Fin Perform " xfId="19"/>
    <cellStyle name="_3GIS model v2.77_Funding &amp; Cashflow_1_Retail Fin Perform " xfId="20"/>
    <cellStyle name="_3GIS model v2.77_Funding &amp; Cashflow_Retail Fin Perform " xfId="21"/>
    <cellStyle name="_3GIS model v2.77_Group P&amp;L_1_Retail Fin Perform " xfId="22"/>
    <cellStyle name="_3GIS model v2.77_Group P&amp;L_Retail Fin Perform " xfId="23"/>
    <cellStyle name="_3GIS model v2.77_Opening  Detailed BS_Retail Fin Perform " xfId="24"/>
    <cellStyle name="_3GIS model v2.77_OUTPUT DB_Retail Fin Perform " xfId="25"/>
    <cellStyle name="_3GIS model v2.77_OUTPUT EB_Retail Fin Perform " xfId="26"/>
    <cellStyle name="_3GIS model v2.77_Report_Retail Fin Perform " xfId="27"/>
    <cellStyle name="_3GIS model v2.77_Retail Fin Perform " xfId="28"/>
    <cellStyle name="_3GIS model v2.77_Sheet2 2_Retail Fin Perform " xfId="29"/>
    <cellStyle name="_3GIS model v2.77_Sheet2_Retail Fin Perform " xfId="30"/>
    <cellStyle name="_Capex" xfId="31"/>
    <cellStyle name="_Capex 2" xfId="32"/>
    <cellStyle name="_Capex_29(d) - Gas extensions -tariffs" xfId="33"/>
    <cellStyle name="_UED AMP 2009-14 Final 250309 Less PU" xfId="34"/>
    <cellStyle name="_UED AMP 2009-14 Final 250309 Less PU_1011 monthly" xfId="35"/>
    <cellStyle name="0000" xfId="36"/>
    <cellStyle name="20% - Accent1 10" xfId="7711"/>
    <cellStyle name="20% - Accent1 2" xfId="37"/>
    <cellStyle name="20% - Accent1 2 2" xfId="38"/>
    <cellStyle name="20% - Accent1 2 2 2" xfId="39"/>
    <cellStyle name="20% - Accent1 2 2 2 2" xfId="40"/>
    <cellStyle name="20% - Accent1 2 2 2 2 2" xfId="41"/>
    <cellStyle name="20% - Accent1 2 2 2 3" xfId="42"/>
    <cellStyle name="20% - Accent1 2 2 3" xfId="43"/>
    <cellStyle name="20% - Accent1 2 2 4" xfId="44"/>
    <cellStyle name="20% - Accent1 2 2 4 2" xfId="45"/>
    <cellStyle name="20% - Accent1 2 2 5" xfId="46"/>
    <cellStyle name="20% - Accent1 2 2_Regulatory Template" xfId="47"/>
    <cellStyle name="20% - Accent1 2 3" xfId="48"/>
    <cellStyle name="20% - Accent1 2 4" xfId="49"/>
    <cellStyle name="20% - Accent1 2 4 2" xfId="50"/>
    <cellStyle name="20% - Accent1 2 5" xfId="51"/>
    <cellStyle name="20% - Accent1 2_Regulatory Template" xfId="52"/>
    <cellStyle name="20% - Accent1 3" xfId="53"/>
    <cellStyle name="20% - Accent1 3 2" xfId="54"/>
    <cellStyle name="20% - Accent1 3 2 2" xfId="55"/>
    <cellStyle name="20% - Accent1 3 2 2 2" xfId="56"/>
    <cellStyle name="20% - Accent1 3 2 3" xfId="57"/>
    <cellStyle name="20% - Accent1 3 3" xfId="58"/>
    <cellStyle name="20% - Accent1 3 3 2" xfId="59"/>
    <cellStyle name="20% - Accent1 3 4" xfId="60"/>
    <cellStyle name="20% - Accent1 3_Regulatory Template" xfId="61"/>
    <cellStyle name="20% - Accent1 4" xfId="62"/>
    <cellStyle name="20% - Accent1 4 2" xfId="63"/>
    <cellStyle name="20% - Accent1 4 2 2" xfId="64"/>
    <cellStyle name="20% - Accent1 4 2 2 2" xfId="65"/>
    <cellStyle name="20% - Accent1 4 2 3" xfId="66"/>
    <cellStyle name="20% - Accent1 4 3" xfId="67"/>
    <cellStyle name="20% - Accent1 4 3 2" xfId="68"/>
    <cellStyle name="20% - Accent1 4 4" xfId="69"/>
    <cellStyle name="20% - Accent1 4_Regulatory Template" xfId="70"/>
    <cellStyle name="20% - Accent1 5" xfId="71"/>
    <cellStyle name="20% - Accent1 5 2" xfId="72"/>
    <cellStyle name="20% - Accent1 5 2 2" xfId="73"/>
    <cellStyle name="20% - Accent1 5 3" xfId="74"/>
    <cellStyle name="20% - Accent1 6" xfId="75"/>
    <cellStyle name="20% - Accent1 6 2" xfId="76"/>
    <cellStyle name="20% - Accent1 6 2 2" xfId="77"/>
    <cellStyle name="20% - Accent1 6 3" xfId="78"/>
    <cellStyle name="20% - Accent1 7" xfId="79"/>
    <cellStyle name="20% - Accent1 7 2" xfId="80"/>
    <cellStyle name="20% - Accent1 7 2 2" xfId="81"/>
    <cellStyle name="20% - Accent1 7 3" xfId="82"/>
    <cellStyle name="20% - Accent1 8" xfId="7237"/>
    <cellStyle name="20% - Accent1 9" xfId="7539"/>
    <cellStyle name="20% - Accent2 10" xfId="7636"/>
    <cellStyle name="20% - Accent2 2" xfId="83"/>
    <cellStyle name="20% - Accent2 2 2" xfId="84"/>
    <cellStyle name="20% - Accent2 2 2 2" xfId="85"/>
    <cellStyle name="20% - Accent2 2 2 2 2" xfId="86"/>
    <cellStyle name="20% - Accent2 2 2 2 2 2" xfId="87"/>
    <cellStyle name="20% - Accent2 2 2 2 3" xfId="88"/>
    <cellStyle name="20% - Accent2 2 2 3" xfId="89"/>
    <cellStyle name="20% - Accent2 2 2 4" xfId="90"/>
    <cellStyle name="20% - Accent2 2 2 4 2" xfId="91"/>
    <cellStyle name="20% - Accent2 2 2 5" xfId="92"/>
    <cellStyle name="20% - Accent2 2 2_Regulatory Template" xfId="93"/>
    <cellStyle name="20% - Accent2 2 3" xfId="94"/>
    <cellStyle name="20% - Accent2 2 4" xfId="95"/>
    <cellStyle name="20% - Accent2 2 4 2" xfId="96"/>
    <cellStyle name="20% - Accent2 2 5" xfId="97"/>
    <cellStyle name="20% - Accent2 2_Regulatory Template" xfId="98"/>
    <cellStyle name="20% - Accent2 3" xfId="99"/>
    <cellStyle name="20% - Accent2 3 2" xfId="100"/>
    <cellStyle name="20% - Accent2 3 2 2" xfId="101"/>
    <cellStyle name="20% - Accent2 3 2 2 2" xfId="102"/>
    <cellStyle name="20% - Accent2 3 2 3" xfId="103"/>
    <cellStyle name="20% - Accent2 3 3" xfId="104"/>
    <cellStyle name="20% - Accent2 3 3 2" xfId="105"/>
    <cellStyle name="20% - Accent2 3 4" xfId="106"/>
    <cellStyle name="20% - Accent2 3_Regulatory Template" xfId="107"/>
    <cellStyle name="20% - Accent2 4" xfId="108"/>
    <cellStyle name="20% - Accent2 4 2" xfId="109"/>
    <cellStyle name="20% - Accent2 4 2 2" xfId="110"/>
    <cellStyle name="20% - Accent2 4 2 2 2" xfId="111"/>
    <cellStyle name="20% - Accent2 4 2 3" xfId="112"/>
    <cellStyle name="20% - Accent2 4 3" xfId="113"/>
    <cellStyle name="20% - Accent2 4 3 2" xfId="114"/>
    <cellStyle name="20% - Accent2 4 4" xfId="115"/>
    <cellStyle name="20% - Accent2 4_Regulatory Template" xfId="116"/>
    <cellStyle name="20% - Accent2 5" xfId="117"/>
    <cellStyle name="20% - Accent2 5 2" xfId="118"/>
    <cellStyle name="20% - Accent2 5 2 2" xfId="119"/>
    <cellStyle name="20% - Accent2 5 3" xfId="120"/>
    <cellStyle name="20% - Accent2 6" xfId="121"/>
    <cellStyle name="20% - Accent2 6 2" xfId="122"/>
    <cellStyle name="20% - Accent2 6 2 2" xfId="123"/>
    <cellStyle name="20% - Accent2 6 3" xfId="124"/>
    <cellStyle name="20% - Accent2 7" xfId="125"/>
    <cellStyle name="20% - Accent2 7 2" xfId="126"/>
    <cellStyle name="20% - Accent2 7 2 2" xfId="127"/>
    <cellStyle name="20% - Accent2 7 3" xfId="128"/>
    <cellStyle name="20% - Accent2 8" xfId="7238"/>
    <cellStyle name="20% - Accent2 9" xfId="7459"/>
    <cellStyle name="20% - Accent3 2" xfId="129"/>
    <cellStyle name="20% - Accent3 2 2" xfId="130"/>
    <cellStyle name="20% - Accent3 2 2 2" xfId="131"/>
    <cellStyle name="20% - Accent3 2 2 2 2" xfId="132"/>
    <cellStyle name="20% - Accent3 2 2 2 2 2" xfId="133"/>
    <cellStyle name="20% - Accent3 2 2 2 3" xfId="134"/>
    <cellStyle name="20% - Accent3 2 2 3" xfId="135"/>
    <cellStyle name="20% - Accent3 2 2 4" xfId="136"/>
    <cellStyle name="20% - Accent3 2 2 4 2" xfId="137"/>
    <cellStyle name="20% - Accent3 2 2 5" xfId="138"/>
    <cellStyle name="20% - Accent3 2 2_Regulatory Template" xfId="139"/>
    <cellStyle name="20% - Accent3 2 3" xfId="140"/>
    <cellStyle name="20% - Accent3 2 4" xfId="141"/>
    <cellStyle name="20% - Accent3 2 4 2" xfId="142"/>
    <cellStyle name="20% - Accent3 2 5" xfId="143"/>
    <cellStyle name="20% - Accent3 2_Regulatory Template" xfId="144"/>
    <cellStyle name="20% - Accent3 3" xfId="145"/>
    <cellStyle name="20% - Accent3 3 2" xfId="146"/>
    <cellStyle name="20% - Accent3 3 2 2" xfId="147"/>
    <cellStyle name="20% - Accent3 3 2 2 2" xfId="148"/>
    <cellStyle name="20% - Accent3 3 2 3" xfId="149"/>
    <cellStyle name="20% - Accent3 3 3" xfId="150"/>
    <cellStyle name="20% - Accent3 3 3 2" xfId="151"/>
    <cellStyle name="20% - Accent3 3 4" xfId="152"/>
    <cellStyle name="20% - Accent3 3_Regulatory Template" xfId="153"/>
    <cellStyle name="20% - Accent3 4" xfId="154"/>
    <cellStyle name="20% - Accent3 4 2" xfId="155"/>
    <cellStyle name="20% - Accent3 4 2 2" xfId="156"/>
    <cellStyle name="20% - Accent3 4 2 2 2" xfId="157"/>
    <cellStyle name="20% - Accent3 4 2 3" xfId="158"/>
    <cellStyle name="20% - Accent3 4 3" xfId="159"/>
    <cellStyle name="20% - Accent3 4 3 2" xfId="160"/>
    <cellStyle name="20% - Accent3 4 4" xfId="161"/>
    <cellStyle name="20% - Accent3 4_Regulatory Template" xfId="162"/>
    <cellStyle name="20% - Accent3 5" xfId="163"/>
    <cellStyle name="20% - Accent3 5 2" xfId="164"/>
    <cellStyle name="20% - Accent3 5 2 2" xfId="165"/>
    <cellStyle name="20% - Accent3 5 3" xfId="166"/>
    <cellStyle name="20% - Accent3 6" xfId="167"/>
    <cellStyle name="20% - Accent3 6 2" xfId="168"/>
    <cellStyle name="20% - Accent3 6 2 2" xfId="169"/>
    <cellStyle name="20% - Accent3 6 3" xfId="170"/>
    <cellStyle name="20% - Accent3 7" xfId="171"/>
    <cellStyle name="20% - Accent3 7 2" xfId="172"/>
    <cellStyle name="20% - Accent3 7 2 2" xfId="173"/>
    <cellStyle name="20% - Accent3 7 3" xfId="174"/>
    <cellStyle name="20% - Accent4 10" xfId="7291"/>
    <cellStyle name="20% - Accent4 2" xfId="175"/>
    <cellStyle name="20% - Accent4 2 2" xfId="176"/>
    <cellStyle name="20% - Accent4 2 2 2" xfId="177"/>
    <cellStyle name="20% - Accent4 2 2 2 2" xfId="178"/>
    <cellStyle name="20% - Accent4 2 2 2 2 2" xfId="179"/>
    <cellStyle name="20% - Accent4 2 2 2 3" xfId="180"/>
    <cellStyle name="20% - Accent4 2 2 3" xfId="181"/>
    <cellStyle name="20% - Accent4 2 2 4" xfId="182"/>
    <cellStyle name="20% - Accent4 2 2 4 2" xfId="183"/>
    <cellStyle name="20% - Accent4 2 2 5" xfId="184"/>
    <cellStyle name="20% - Accent4 2 2_Regulatory Template" xfId="185"/>
    <cellStyle name="20% - Accent4 2 3" xfId="186"/>
    <cellStyle name="20% - Accent4 2 4" xfId="187"/>
    <cellStyle name="20% - Accent4 2 4 2" xfId="188"/>
    <cellStyle name="20% - Accent4 2 5" xfId="189"/>
    <cellStyle name="20% - Accent4 2_Regulatory Template" xfId="190"/>
    <cellStyle name="20% - Accent4 3" xfId="191"/>
    <cellStyle name="20% - Accent4 3 2" xfId="192"/>
    <cellStyle name="20% - Accent4 3 2 2" xfId="193"/>
    <cellStyle name="20% - Accent4 3 2 2 2" xfId="194"/>
    <cellStyle name="20% - Accent4 3 2 3" xfId="195"/>
    <cellStyle name="20% - Accent4 3 3" xfId="196"/>
    <cellStyle name="20% - Accent4 3 3 2" xfId="197"/>
    <cellStyle name="20% - Accent4 3 4" xfId="198"/>
    <cellStyle name="20% - Accent4 3_Regulatory Template" xfId="199"/>
    <cellStyle name="20% - Accent4 4" xfId="200"/>
    <cellStyle name="20% - Accent4 4 2" xfId="201"/>
    <cellStyle name="20% - Accent4 4 2 2" xfId="202"/>
    <cellStyle name="20% - Accent4 4 2 2 2" xfId="203"/>
    <cellStyle name="20% - Accent4 4 2 3" xfId="204"/>
    <cellStyle name="20% - Accent4 4 3" xfId="205"/>
    <cellStyle name="20% - Accent4 4 3 2" xfId="206"/>
    <cellStyle name="20% - Accent4 4 4" xfId="207"/>
    <cellStyle name="20% - Accent4 4_Regulatory Template" xfId="208"/>
    <cellStyle name="20% - Accent4 5" xfId="209"/>
    <cellStyle name="20% - Accent4 5 2" xfId="210"/>
    <cellStyle name="20% - Accent4 5 2 2" xfId="211"/>
    <cellStyle name="20% - Accent4 5 3" xfId="212"/>
    <cellStyle name="20% - Accent4 6" xfId="213"/>
    <cellStyle name="20% - Accent4 6 2" xfId="214"/>
    <cellStyle name="20% - Accent4 6 2 2" xfId="215"/>
    <cellStyle name="20% - Accent4 6 3" xfId="216"/>
    <cellStyle name="20% - Accent4 7" xfId="217"/>
    <cellStyle name="20% - Accent4 7 2" xfId="218"/>
    <cellStyle name="20% - Accent4 7 2 2" xfId="219"/>
    <cellStyle name="20% - Accent4 7 3" xfId="220"/>
    <cellStyle name="20% - Accent4 8" xfId="7240"/>
    <cellStyle name="20% - Accent4 9" xfId="7428"/>
    <cellStyle name="20% - Accent5 10" xfId="7980"/>
    <cellStyle name="20% - Accent5 2" xfId="221"/>
    <cellStyle name="20% - Accent5 2 2" xfId="222"/>
    <cellStyle name="20% - Accent5 2 2 2" xfId="223"/>
    <cellStyle name="20% - Accent5 2 2 2 2" xfId="224"/>
    <cellStyle name="20% - Accent5 2 2 3" xfId="225"/>
    <cellStyle name="20% - Accent5 2 3" xfId="226"/>
    <cellStyle name="20% - Accent5 2 4" xfId="227"/>
    <cellStyle name="20% - Accent5 2 4 2" xfId="228"/>
    <cellStyle name="20% - Accent5 2 5" xfId="229"/>
    <cellStyle name="20% - Accent5 2_Regulatory Template" xfId="230"/>
    <cellStyle name="20% - Accent5 3" xfId="231"/>
    <cellStyle name="20% - Accent5 3 2" xfId="232"/>
    <cellStyle name="20% - Accent5 3 2 2" xfId="233"/>
    <cellStyle name="20% - Accent5 3 2 2 2" xfId="234"/>
    <cellStyle name="20% - Accent5 3 2 3" xfId="235"/>
    <cellStyle name="20% - Accent5 3 3" xfId="236"/>
    <cellStyle name="20% - Accent5 3 3 2" xfId="237"/>
    <cellStyle name="20% - Accent5 3 4" xfId="238"/>
    <cellStyle name="20% - Accent5 3_Regulatory Template" xfId="239"/>
    <cellStyle name="20% - Accent5 4" xfId="240"/>
    <cellStyle name="20% - Accent5 4 2" xfId="241"/>
    <cellStyle name="20% - Accent5 4 2 2" xfId="242"/>
    <cellStyle name="20% - Accent5 4 2 2 2" xfId="243"/>
    <cellStyle name="20% - Accent5 4 2 3" xfId="244"/>
    <cellStyle name="20% - Accent5 4 3" xfId="245"/>
    <cellStyle name="20% - Accent5 4 3 2" xfId="246"/>
    <cellStyle name="20% - Accent5 4 4" xfId="247"/>
    <cellStyle name="20% - Accent5 4_Regulatory Template" xfId="248"/>
    <cellStyle name="20% - Accent5 5" xfId="249"/>
    <cellStyle name="20% - Accent5 5 2" xfId="250"/>
    <cellStyle name="20% - Accent5 5 2 2" xfId="251"/>
    <cellStyle name="20% - Accent5 5 3" xfId="252"/>
    <cellStyle name="20% - Accent5 6" xfId="7241"/>
    <cellStyle name="20% - Accent5 7" xfId="7588"/>
    <cellStyle name="20% - Accent5 8" xfId="7755"/>
    <cellStyle name="20% - Accent5 9" xfId="7927"/>
    <cellStyle name="20% - Accent6 10" xfId="7300"/>
    <cellStyle name="20% - Accent6 2" xfId="253"/>
    <cellStyle name="20% - Accent6 2 2" xfId="254"/>
    <cellStyle name="20% - Accent6 2 2 2" xfId="255"/>
    <cellStyle name="20% - Accent6 2 2 2 2" xfId="256"/>
    <cellStyle name="20% - Accent6 2 2 2 2 2" xfId="257"/>
    <cellStyle name="20% - Accent6 2 2 2 3" xfId="258"/>
    <cellStyle name="20% - Accent6 2 2 3" xfId="259"/>
    <cellStyle name="20% - Accent6 2 2 4" xfId="260"/>
    <cellStyle name="20% - Accent6 2 2 4 2" xfId="261"/>
    <cellStyle name="20% - Accent6 2 2 5" xfId="262"/>
    <cellStyle name="20% - Accent6 2 2_Regulatory Template" xfId="263"/>
    <cellStyle name="20% - Accent6 2 3" xfId="264"/>
    <cellStyle name="20% - Accent6 2 4" xfId="265"/>
    <cellStyle name="20% - Accent6 2 4 2" xfId="266"/>
    <cellStyle name="20% - Accent6 2 5" xfId="267"/>
    <cellStyle name="20% - Accent6 2_Regulatory Template" xfId="268"/>
    <cellStyle name="20% - Accent6 3" xfId="269"/>
    <cellStyle name="20% - Accent6 3 2" xfId="270"/>
    <cellStyle name="20% - Accent6 3 2 2" xfId="271"/>
    <cellStyle name="20% - Accent6 3 2 2 2" xfId="272"/>
    <cellStyle name="20% - Accent6 3 2 3" xfId="273"/>
    <cellStyle name="20% - Accent6 3 3" xfId="274"/>
    <cellStyle name="20% - Accent6 3 3 2" xfId="275"/>
    <cellStyle name="20% - Accent6 3 4" xfId="276"/>
    <cellStyle name="20% - Accent6 3_Regulatory Template" xfId="277"/>
    <cellStyle name="20% - Accent6 4" xfId="278"/>
    <cellStyle name="20% - Accent6 4 2" xfId="279"/>
    <cellStyle name="20% - Accent6 4 2 2" xfId="280"/>
    <cellStyle name="20% - Accent6 4 2 2 2" xfId="281"/>
    <cellStyle name="20% - Accent6 4 2 3" xfId="282"/>
    <cellStyle name="20% - Accent6 4 3" xfId="283"/>
    <cellStyle name="20% - Accent6 4 3 2" xfId="284"/>
    <cellStyle name="20% - Accent6 4 4" xfId="285"/>
    <cellStyle name="20% - Accent6 4_Regulatory Template" xfId="286"/>
    <cellStyle name="20% - Accent6 5" xfId="287"/>
    <cellStyle name="20% - Accent6 5 2" xfId="288"/>
    <cellStyle name="20% - Accent6 5 2 2" xfId="289"/>
    <cellStyle name="20% - Accent6 5 3" xfId="290"/>
    <cellStyle name="20% - Accent6 6" xfId="291"/>
    <cellStyle name="20% - Accent6 6 2" xfId="292"/>
    <cellStyle name="20% - Accent6 6 2 2" xfId="293"/>
    <cellStyle name="20% - Accent6 6 3" xfId="294"/>
    <cellStyle name="20% - Accent6 7" xfId="295"/>
    <cellStyle name="20% - Accent6 7 2" xfId="296"/>
    <cellStyle name="20% - Accent6 7 2 2" xfId="297"/>
    <cellStyle name="20% - Accent6 7 3" xfId="298"/>
    <cellStyle name="20% - Accent6 8" xfId="7242"/>
    <cellStyle name="20% - Accent6 9" xfId="7419"/>
    <cellStyle name="40% - Accent1 10" xfId="7342"/>
    <cellStyle name="40% - Accent1 2" xfId="299"/>
    <cellStyle name="40% - Accent1 2 2" xfId="300"/>
    <cellStyle name="40% - Accent1 2 2 2" xfId="301"/>
    <cellStyle name="40% - Accent1 2 2 2 2" xfId="302"/>
    <cellStyle name="40% - Accent1 2 2 2 2 2" xfId="303"/>
    <cellStyle name="40% - Accent1 2 2 2 3" xfId="304"/>
    <cellStyle name="40% - Accent1 2 2 3" xfId="305"/>
    <cellStyle name="40% - Accent1 2 2 4" xfId="306"/>
    <cellStyle name="40% - Accent1 2 2 4 2" xfId="307"/>
    <cellStyle name="40% - Accent1 2 2 5" xfId="308"/>
    <cellStyle name="40% - Accent1 2 2_Regulatory Template" xfId="309"/>
    <cellStyle name="40% - Accent1 2 3" xfId="310"/>
    <cellStyle name="40% - Accent1 2 4" xfId="311"/>
    <cellStyle name="40% - Accent1 2 4 2" xfId="312"/>
    <cellStyle name="40% - Accent1 2 5" xfId="313"/>
    <cellStyle name="40% - Accent1 2_Regulatory Template" xfId="314"/>
    <cellStyle name="40% - Accent1 3" xfId="315"/>
    <cellStyle name="40% - Accent1 3 2" xfId="316"/>
    <cellStyle name="40% - Accent1 3 2 2" xfId="317"/>
    <cellStyle name="40% - Accent1 3 2 2 2" xfId="318"/>
    <cellStyle name="40% - Accent1 3 2 3" xfId="319"/>
    <cellStyle name="40% - Accent1 3 3" xfId="320"/>
    <cellStyle name="40% - Accent1 3 3 2" xfId="321"/>
    <cellStyle name="40% - Accent1 3 4" xfId="322"/>
    <cellStyle name="40% - Accent1 3_Regulatory Template" xfId="323"/>
    <cellStyle name="40% - Accent1 4" xfId="324"/>
    <cellStyle name="40% - Accent1 4 2" xfId="325"/>
    <cellStyle name="40% - Accent1 4 2 2" xfId="326"/>
    <cellStyle name="40% - Accent1 4 2 2 2" xfId="327"/>
    <cellStyle name="40% - Accent1 4 2 3" xfId="328"/>
    <cellStyle name="40% - Accent1 4 3" xfId="329"/>
    <cellStyle name="40% - Accent1 4 3 2" xfId="330"/>
    <cellStyle name="40% - Accent1 4 4" xfId="331"/>
    <cellStyle name="40% - Accent1 4_Regulatory Template" xfId="332"/>
    <cellStyle name="40% - Accent1 5" xfId="333"/>
    <cellStyle name="40% - Accent1 5 2" xfId="334"/>
    <cellStyle name="40% - Accent1 5 2 2" xfId="335"/>
    <cellStyle name="40% - Accent1 5 3" xfId="336"/>
    <cellStyle name="40% - Accent1 6" xfId="337"/>
    <cellStyle name="40% - Accent1 6 2" xfId="338"/>
    <cellStyle name="40% - Accent1 6 2 2" xfId="339"/>
    <cellStyle name="40% - Accent1 6 3" xfId="340"/>
    <cellStyle name="40% - Accent1 7" xfId="341"/>
    <cellStyle name="40% - Accent1 7 2" xfId="342"/>
    <cellStyle name="40% - Accent1 7 2 2" xfId="343"/>
    <cellStyle name="40% - Accent1 7 3" xfId="344"/>
    <cellStyle name="40% - Accent1 8" xfId="7243"/>
    <cellStyle name="40% - Accent1 9" xfId="7369"/>
    <cellStyle name="40% - Accent2 10" xfId="7702"/>
    <cellStyle name="40% - Accent2 2" xfId="345"/>
    <cellStyle name="40% - Accent2 2 2" xfId="346"/>
    <cellStyle name="40% - Accent2 2 2 2" xfId="347"/>
    <cellStyle name="40% - Accent2 2 2 2 2" xfId="348"/>
    <cellStyle name="40% - Accent2 2 2 3" xfId="349"/>
    <cellStyle name="40% - Accent2 2 3" xfId="350"/>
    <cellStyle name="40% - Accent2 2 4" xfId="351"/>
    <cellStyle name="40% - Accent2 2 4 2" xfId="352"/>
    <cellStyle name="40% - Accent2 2 5" xfId="353"/>
    <cellStyle name="40% - Accent2 2_Regulatory Template" xfId="354"/>
    <cellStyle name="40% - Accent2 3" xfId="355"/>
    <cellStyle name="40% - Accent2 3 2" xfId="356"/>
    <cellStyle name="40% - Accent2 3 2 2" xfId="357"/>
    <cellStyle name="40% - Accent2 3 2 2 2" xfId="358"/>
    <cellStyle name="40% - Accent2 3 2 3" xfId="359"/>
    <cellStyle name="40% - Accent2 3 3" xfId="360"/>
    <cellStyle name="40% - Accent2 3 3 2" xfId="361"/>
    <cellStyle name="40% - Accent2 3 4" xfId="362"/>
    <cellStyle name="40% - Accent2 3_Regulatory Template" xfId="363"/>
    <cellStyle name="40% - Accent2 4" xfId="364"/>
    <cellStyle name="40% - Accent2 4 2" xfId="365"/>
    <cellStyle name="40% - Accent2 4 2 2" xfId="366"/>
    <cellStyle name="40% - Accent2 4 2 2 2" xfId="367"/>
    <cellStyle name="40% - Accent2 4 2 3" xfId="368"/>
    <cellStyle name="40% - Accent2 4 3" xfId="369"/>
    <cellStyle name="40% - Accent2 4 3 2" xfId="370"/>
    <cellStyle name="40% - Accent2 4 4" xfId="371"/>
    <cellStyle name="40% - Accent2 4_Regulatory Template" xfId="372"/>
    <cellStyle name="40% - Accent2 5" xfId="373"/>
    <cellStyle name="40% - Accent2 5 2" xfId="374"/>
    <cellStyle name="40% - Accent2 5 2 2" xfId="375"/>
    <cellStyle name="40% - Accent2 5 3" xfId="376"/>
    <cellStyle name="40% - Accent2 6" xfId="7244"/>
    <cellStyle name="40% - Accent2 7" xfId="7593"/>
    <cellStyle name="40% - Accent2 8" xfId="7771"/>
    <cellStyle name="40% - Accent2 9" xfId="7939"/>
    <cellStyle name="40% - Accent3 2" xfId="377"/>
    <cellStyle name="40% - Accent3 2 2" xfId="378"/>
    <cellStyle name="40% - Accent3 2 2 2" xfId="379"/>
    <cellStyle name="40% - Accent3 2 2 2 2" xfId="380"/>
    <cellStyle name="40% - Accent3 2 2 2 2 2" xfId="381"/>
    <cellStyle name="40% - Accent3 2 2 2 3" xfId="382"/>
    <cellStyle name="40% - Accent3 2 2 3" xfId="383"/>
    <cellStyle name="40% - Accent3 2 2 4" xfId="384"/>
    <cellStyle name="40% - Accent3 2 2 4 2" xfId="385"/>
    <cellStyle name="40% - Accent3 2 2 5" xfId="386"/>
    <cellStyle name="40% - Accent3 2 2_Regulatory Template" xfId="387"/>
    <cellStyle name="40% - Accent3 2 3" xfId="388"/>
    <cellStyle name="40% - Accent3 2 4" xfId="389"/>
    <cellStyle name="40% - Accent3 2 4 2" xfId="390"/>
    <cellStyle name="40% - Accent3 2 5" xfId="391"/>
    <cellStyle name="40% - Accent3 2_Regulatory Template" xfId="392"/>
    <cellStyle name="40% - Accent3 3" xfId="393"/>
    <cellStyle name="40% - Accent3 3 2" xfId="394"/>
    <cellStyle name="40% - Accent3 3 2 2" xfId="395"/>
    <cellStyle name="40% - Accent3 3 2 2 2" xfId="396"/>
    <cellStyle name="40% - Accent3 3 2 3" xfId="397"/>
    <cellStyle name="40% - Accent3 3 3" xfId="398"/>
    <cellStyle name="40% - Accent3 3 3 2" xfId="399"/>
    <cellStyle name="40% - Accent3 3 4" xfId="400"/>
    <cellStyle name="40% - Accent3 3_Regulatory Template" xfId="401"/>
    <cellStyle name="40% - Accent3 4" xfId="402"/>
    <cellStyle name="40% - Accent3 4 2" xfId="403"/>
    <cellStyle name="40% - Accent3 4 2 2" xfId="404"/>
    <cellStyle name="40% - Accent3 4 2 2 2" xfId="405"/>
    <cellStyle name="40% - Accent3 4 2 3" xfId="406"/>
    <cellStyle name="40% - Accent3 4 3" xfId="407"/>
    <cellStyle name="40% - Accent3 4 3 2" xfId="408"/>
    <cellStyle name="40% - Accent3 4 4" xfId="409"/>
    <cellStyle name="40% - Accent3 4_Regulatory Template" xfId="410"/>
    <cellStyle name="40% - Accent3 5" xfId="411"/>
    <cellStyle name="40% - Accent3 5 2" xfId="412"/>
    <cellStyle name="40% - Accent3 5 2 2" xfId="413"/>
    <cellStyle name="40% - Accent3 5 3" xfId="414"/>
    <cellStyle name="40% - Accent3 6" xfId="415"/>
    <cellStyle name="40% - Accent3 6 2" xfId="416"/>
    <cellStyle name="40% - Accent3 6 2 2" xfId="417"/>
    <cellStyle name="40% - Accent3 6 3" xfId="418"/>
    <cellStyle name="40% - Accent3 7" xfId="419"/>
    <cellStyle name="40% - Accent3 7 2" xfId="420"/>
    <cellStyle name="40% - Accent3 7 2 2" xfId="421"/>
    <cellStyle name="40% - Accent3 7 3" xfId="422"/>
    <cellStyle name="40% - Accent4 10" xfId="7632"/>
    <cellStyle name="40% - Accent4 2" xfId="423"/>
    <cellStyle name="40% - Accent4 2 2" xfId="424"/>
    <cellStyle name="40% - Accent4 2 2 2" xfId="425"/>
    <cellStyle name="40% - Accent4 2 2 2 2" xfId="426"/>
    <cellStyle name="40% - Accent4 2 2 2 2 2" xfId="427"/>
    <cellStyle name="40% - Accent4 2 2 2 3" xfId="428"/>
    <cellStyle name="40% - Accent4 2 2 3" xfId="429"/>
    <cellStyle name="40% - Accent4 2 2 4" xfId="430"/>
    <cellStyle name="40% - Accent4 2 2 4 2" xfId="431"/>
    <cellStyle name="40% - Accent4 2 2 5" xfId="432"/>
    <cellStyle name="40% - Accent4 2 2_Regulatory Template" xfId="433"/>
    <cellStyle name="40% - Accent4 2 3" xfId="434"/>
    <cellStyle name="40% - Accent4 2 4" xfId="435"/>
    <cellStyle name="40% - Accent4 2 4 2" xfId="436"/>
    <cellStyle name="40% - Accent4 2 5" xfId="437"/>
    <cellStyle name="40% - Accent4 2_Regulatory Template" xfId="438"/>
    <cellStyle name="40% - Accent4 3" xfId="439"/>
    <cellStyle name="40% - Accent4 3 2" xfId="440"/>
    <cellStyle name="40% - Accent4 3 2 2" xfId="441"/>
    <cellStyle name="40% - Accent4 3 2 2 2" xfId="442"/>
    <cellStyle name="40% - Accent4 3 2 3" xfId="443"/>
    <cellStyle name="40% - Accent4 3 3" xfId="444"/>
    <cellStyle name="40% - Accent4 3 3 2" xfId="445"/>
    <cellStyle name="40% - Accent4 3 4" xfId="446"/>
    <cellStyle name="40% - Accent4 3_Regulatory Template" xfId="447"/>
    <cellStyle name="40% - Accent4 4" xfId="448"/>
    <cellStyle name="40% - Accent4 4 2" xfId="449"/>
    <cellStyle name="40% - Accent4 4 2 2" xfId="450"/>
    <cellStyle name="40% - Accent4 4 2 2 2" xfId="451"/>
    <cellStyle name="40% - Accent4 4 2 3" xfId="452"/>
    <cellStyle name="40% - Accent4 4 3" xfId="453"/>
    <cellStyle name="40% - Accent4 4 3 2" xfId="454"/>
    <cellStyle name="40% - Accent4 4 4" xfId="455"/>
    <cellStyle name="40% - Accent4 4_Regulatory Template" xfId="456"/>
    <cellStyle name="40% - Accent4 5" xfId="457"/>
    <cellStyle name="40% - Accent4 5 2" xfId="458"/>
    <cellStyle name="40% - Accent4 5 2 2" xfId="459"/>
    <cellStyle name="40% - Accent4 5 3" xfId="460"/>
    <cellStyle name="40% - Accent4 6" xfId="461"/>
    <cellStyle name="40% - Accent4 6 2" xfId="462"/>
    <cellStyle name="40% - Accent4 6 2 2" xfId="463"/>
    <cellStyle name="40% - Accent4 6 3" xfId="464"/>
    <cellStyle name="40% - Accent4 7" xfId="465"/>
    <cellStyle name="40% - Accent4 7 2" xfId="466"/>
    <cellStyle name="40% - Accent4 7 2 2" xfId="467"/>
    <cellStyle name="40% - Accent4 7 3" xfId="468"/>
    <cellStyle name="40% - Accent4 8" xfId="7246"/>
    <cellStyle name="40% - Accent4 9" xfId="7372"/>
    <cellStyle name="40% - Accent5 10" xfId="7760"/>
    <cellStyle name="40% - Accent5 2" xfId="469"/>
    <cellStyle name="40% - Accent5 2 2" xfId="470"/>
    <cellStyle name="40% - Accent5 2 2 2" xfId="471"/>
    <cellStyle name="40% - Accent5 2 2 2 2" xfId="472"/>
    <cellStyle name="40% - Accent5 2 2 2 2 2" xfId="473"/>
    <cellStyle name="40% - Accent5 2 2 2 3" xfId="474"/>
    <cellStyle name="40% - Accent5 2 2 3" xfId="475"/>
    <cellStyle name="40% - Accent5 2 2 4" xfId="476"/>
    <cellStyle name="40% - Accent5 2 2 4 2" xfId="477"/>
    <cellStyle name="40% - Accent5 2 2 5" xfId="478"/>
    <cellStyle name="40% - Accent5 2 2_Regulatory Template" xfId="479"/>
    <cellStyle name="40% - Accent5 2 3" xfId="480"/>
    <cellStyle name="40% - Accent5 2 4" xfId="481"/>
    <cellStyle name="40% - Accent5 2 4 2" xfId="482"/>
    <cellStyle name="40% - Accent5 2 5" xfId="483"/>
    <cellStyle name="40% - Accent5 2_Regulatory Template" xfId="484"/>
    <cellStyle name="40% - Accent5 3" xfId="485"/>
    <cellStyle name="40% - Accent5 3 2" xfId="486"/>
    <cellStyle name="40% - Accent5 3 2 2" xfId="487"/>
    <cellStyle name="40% - Accent5 3 2 2 2" xfId="488"/>
    <cellStyle name="40% - Accent5 3 2 3" xfId="489"/>
    <cellStyle name="40% - Accent5 3 3" xfId="490"/>
    <cellStyle name="40% - Accent5 3 3 2" xfId="491"/>
    <cellStyle name="40% - Accent5 3 4" xfId="492"/>
    <cellStyle name="40% - Accent5 3_Regulatory Template" xfId="493"/>
    <cellStyle name="40% - Accent5 4" xfId="494"/>
    <cellStyle name="40% - Accent5 4 2" xfId="495"/>
    <cellStyle name="40% - Accent5 4 2 2" xfId="496"/>
    <cellStyle name="40% - Accent5 4 2 2 2" xfId="497"/>
    <cellStyle name="40% - Accent5 4 2 3" xfId="498"/>
    <cellStyle name="40% - Accent5 4 3" xfId="499"/>
    <cellStyle name="40% - Accent5 4 3 2" xfId="500"/>
    <cellStyle name="40% - Accent5 4 4" xfId="501"/>
    <cellStyle name="40% - Accent5 4_Regulatory Template" xfId="502"/>
    <cellStyle name="40% - Accent5 5" xfId="503"/>
    <cellStyle name="40% - Accent5 5 2" xfId="504"/>
    <cellStyle name="40% - Accent5 5 2 2" xfId="505"/>
    <cellStyle name="40% - Accent5 5 3" xfId="506"/>
    <cellStyle name="40% - Accent5 6" xfId="507"/>
    <cellStyle name="40% - Accent5 6 2" xfId="508"/>
    <cellStyle name="40% - Accent5 6 2 2" xfId="509"/>
    <cellStyle name="40% - Accent5 6 3" xfId="510"/>
    <cellStyle name="40% - Accent5 7" xfId="511"/>
    <cellStyle name="40% - Accent5 7 2" xfId="512"/>
    <cellStyle name="40% - Accent5 7 2 2" xfId="513"/>
    <cellStyle name="40% - Accent5 7 3" xfId="514"/>
    <cellStyle name="40% - Accent5 8" xfId="7247"/>
    <cellStyle name="40% - Accent5 9" xfId="7530"/>
    <cellStyle name="40% - Accent6 10" xfId="7295"/>
    <cellStyle name="40% - Accent6 2" xfId="515"/>
    <cellStyle name="40% - Accent6 2 2" xfId="516"/>
    <cellStyle name="40% - Accent6 2 2 2" xfId="517"/>
    <cellStyle name="40% - Accent6 2 2 2 2" xfId="518"/>
    <cellStyle name="40% - Accent6 2 2 2 2 2" xfId="519"/>
    <cellStyle name="40% - Accent6 2 2 2 3" xfId="520"/>
    <cellStyle name="40% - Accent6 2 2 3" xfId="521"/>
    <cellStyle name="40% - Accent6 2 2 4" xfId="522"/>
    <cellStyle name="40% - Accent6 2 2 4 2" xfId="523"/>
    <cellStyle name="40% - Accent6 2 2 5" xfId="524"/>
    <cellStyle name="40% - Accent6 2 2_Regulatory Template" xfId="525"/>
    <cellStyle name="40% - Accent6 2 3" xfId="526"/>
    <cellStyle name="40% - Accent6 2 4" xfId="527"/>
    <cellStyle name="40% - Accent6 2 4 2" xfId="528"/>
    <cellStyle name="40% - Accent6 2 5" xfId="529"/>
    <cellStyle name="40% - Accent6 2_Regulatory Template" xfId="530"/>
    <cellStyle name="40% - Accent6 3" xfId="531"/>
    <cellStyle name="40% - Accent6 3 2" xfId="532"/>
    <cellStyle name="40% - Accent6 3 2 2" xfId="533"/>
    <cellStyle name="40% - Accent6 3 2 2 2" xfId="534"/>
    <cellStyle name="40% - Accent6 3 2 3" xfId="535"/>
    <cellStyle name="40% - Accent6 3 3" xfId="536"/>
    <cellStyle name="40% - Accent6 3 3 2" xfId="537"/>
    <cellStyle name="40% - Accent6 3 4" xfId="538"/>
    <cellStyle name="40% - Accent6 3_Regulatory Template" xfId="539"/>
    <cellStyle name="40% - Accent6 4" xfId="540"/>
    <cellStyle name="40% - Accent6 4 2" xfId="541"/>
    <cellStyle name="40% - Accent6 4 2 2" xfId="542"/>
    <cellStyle name="40% - Accent6 4 2 2 2" xfId="543"/>
    <cellStyle name="40% - Accent6 4 2 3" xfId="544"/>
    <cellStyle name="40% - Accent6 4 3" xfId="545"/>
    <cellStyle name="40% - Accent6 4 3 2" xfId="546"/>
    <cellStyle name="40% - Accent6 4 4" xfId="547"/>
    <cellStyle name="40% - Accent6 4_Regulatory Template" xfId="548"/>
    <cellStyle name="40% - Accent6 5" xfId="549"/>
    <cellStyle name="40% - Accent6 5 2" xfId="550"/>
    <cellStyle name="40% - Accent6 5 2 2" xfId="551"/>
    <cellStyle name="40% - Accent6 5 3" xfId="552"/>
    <cellStyle name="40% - Accent6 6" xfId="553"/>
    <cellStyle name="40% - Accent6 6 2" xfId="554"/>
    <cellStyle name="40% - Accent6 6 2 2" xfId="555"/>
    <cellStyle name="40% - Accent6 6 3" xfId="556"/>
    <cellStyle name="40% - Accent6 7" xfId="557"/>
    <cellStyle name="40% - Accent6 7 2" xfId="558"/>
    <cellStyle name="40% - Accent6 7 2 2" xfId="559"/>
    <cellStyle name="40% - Accent6 7 3" xfId="560"/>
    <cellStyle name="40% - Accent6 8" xfId="7248"/>
    <cellStyle name="40% - Accent6 9" xfId="7358"/>
    <cellStyle name="60% - Accent1 10" xfId="7328"/>
    <cellStyle name="60% - Accent1 2" xfId="561"/>
    <cellStyle name="60% - Accent1 2 2" xfId="562"/>
    <cellStyle name="60% - Accent1 2 2 2" xfId="563"/>
    <cellStyle name="60% - Accent1 2 2 3" xfId="564"/>
    <cellStyle name="60% - Accent1 2 2_Regulatory Template" xfId="565"/>
    <cellStyle name="60% - Accent1 2 3" xfId="566"/>
    <cellStyle name="60% - Accent1 2_Regulatory Template" xfId="567"/>
    <cellStyle name="60% - Accent1 3" xfId="568"/>
    <cellStyle name="60% - Accent1 4" xfId="569"/>
    <cellStyle name="60% - Accent1 5" xfId="570"/>
    <cellStyle name="60% - Accent1 6" xfId="571"/>
    <cellStyle name="60% - Accent1 7" xfId="572"/>
    <cellStyle name="60% - Accent1 8" xfId="7249"/>
    <cellStyle name="60% - Accent1 9" xfId="7315"/>
    <cellStyle name="60% - Accent2 10" xfId="7752"/>
    <cellStyle name="60% - Accent2 2" xfId="573"/>
    <cellStyle name="60% - Accent2 2 2" xfId="574"/>
    <cellStyle name="60% - Accent2 2 2 2" xfId="575"/>
    <cellStyle name="60% - Accent2 2 2 3" xfId="576"/>
    <cellStyle name="60% - Accent2 2 2_Regulatory Template" xfId="577"/>
    <cellStyle name="60% - Accent2 2 3" xfId="578"/>
    <cellStyle name="60% - Accent2 2_Regulatory Template" xfId="579"/>
    <cellStyle name="60% - Accent2 3" xfId="580"/>
    <cellStyle name="60% - Accent2 4" xfId="581"/>
    <cellStyle name="60% - Accent2 5" xfId="582"/>
    <cellStyle name="60% - Accent2 6" xfId="583"/>
    <cellStyle name="60% - Accent2 7" xfId="584"/>
    <cellStyle name="60% - Accent2 8" xfId="7250"/>
    <cellStyle name="60% - Accent2 9" xfId="7307"/>
    <cellStyle name="60% - Accent3 10" xfId="7376"/>
    <cellStyle name="60% - Accent3 2" xfId="585"/>
    <cellStyle name="60% - Accent3 2 2" xfId="586"/>
    <cellStyle name="60% - Accent3 2 2 2" xfId="587"/>
    <cellStyle name="60% - Accent3 2 2 3" xfId="588"/>
    <cellStyle name="60% - Accent3 2 2_Regulatory Template" xfId="589"/>
    <cellStyle name="60% - Accent3 2 3" xfId="590"/>
    <cellStyle name="60% - Accent3 2_Regulatory Template" xfId="591"/>
    <cellStyle name="60% - Accent3 3" xfId="592"/>
    <cellStyle name="60% - Accent3 4" xfId="593"/>
    <cellStyle name="60% - Accent3 5" xfId="594"/>
    <cellStyle name="60% - Accent3 6" xfId="595"/>
    <cellStyle name="60% - Accent3 7" xfId="596"/>
    <cellStyle name="60% - Accent3 8" xfId="7251"/>
    <cellStyle name="60% - Accent3 9" xfId="7541"/>
    <cellStyle name="60% - Accent4 10" xfId="7697"/>
    <cellStyle name="60% - Accent4 2" xfId="597"/>
    <cellStyle name="60% - Accent4 2 2" xfId="598"/>
    <cellStyle name="60% - Accent4 2 2 2" xfId="599"/>
    <cellStyle name="60% - Accent4 2 2 3" xfId="600"/>
    <cellStyle name="60% - Accent4 2 2_Regulatory Template" xfId="601"/>
    <cellStyle name="60% - Accent4 2 3" xfId="602"/>
    <cellStyle name="60% - Accent4 2_Regulatory Template" xfId="603"/>
    <cellStyle name="60% - Accent4 3" xfId="604"/>
    <cellStyle name="60% - Accent4 4" xfId="605"/>
    <cellStyle name="60% - Accent4 5" xfId="606"/>
    <cellStyle name="60% - Accent4 6" xfId="607"/>
    <cellStyle name="60% - Accent4 7" xfId="608"/>
    <cellStyle name="60% - Accent4 8" xfId="7252"/>
    <cellStyle name="60% - Accent4 9" xfId="7462"/>
    <cellStyle name="60% - Accent5 10" xfId="7367"/>
    <cellStyle name="60% - Accent5 2" xfId="609"/>
    <cellStyle name="60% - Accent5 2 2" xfId="610"/>
    <cellStyle name="60% - Accent5 2 2 2" xfId="611"/>
    <cellStyle name="60% - Accent5 2 2 3" xfId="612"/>
    <cellStyle name="60% - Accent5 2 2_Regulatory Template" xfId="613"/>
    <cellStyle name="60% - Accent5 2 3" xfId="614"/>
    <cellStyle name="60% - Accent5 2_Regulatory Template" xfId="615"/>
    <cellStyle name="60% - Accent5 3" xfId="616"/>
    <cellStyle name="60% - Accent5 4" xfId="617"/>
    <cellStyle name="60% - Accent5 5" xfId="618"/>
    <cellStyle name="60% - Accent5 6" xfId="619"/>
    <cellStyle name="60% - Accent5 7" xfId="620"/>
    <cellStyle name="60% - Accent5 8" xfId="7253"/>
    <cellStyle name="60% - Accent5 9" xfId="7599"/>
    <cellStyle name="60% - Accent6 10" xfId="7707"/>
    <cellStyle name="60% - Accent6 2" xfId="621"/>
    <cellStyle name="60% - Accent6 2 2" xfId="622"/>
    <cellStyle name="60% - Accent6 2 2 2" xfId="623"/>
    <cellStyle name="60% - Accent6 2 2 3" xfId="624"/>
    <cellStyle name="60% - Accent6 2 2_Regulatory Template" xfId="625"/>
    <cellStyle name="60% - Accent6 2 3" xfId="626"/>
    <cellStyle name="60% - Accent6 2_Regulatory Template" xfId="627"/>
    <cellStyle name="60% - Accent6 3" xfId="628"/>
    <cellStyle name="60% - Accent6 4" xfId="629"/>
    <cellStyle name="60% - Accent6 5" xfId="630"/>
    <cellStyle name="60% - Accent6 6" xfId="631"/>
    <cellStyle name="60% - Accent6 7" xfId="632"/>
    <cellStyle name="60% - Accent6 8" xfId="7254"/>
    <cellStyle name="60% - Accent6 9" xfId="7429"/>
    <cellStyle name="AA Blue BG" xfId="633"/>
    <cellStyle name="Accent1 - 20%" xfId="634"/>
    <cellStyle name="Accent1 - 40%" xfId="635"/>
    <cellStyle name="Accent1 - 60%" xfId="636"/>
    <cellStyle name="Accent1 10" xfId="7331"/>
    <cellStyle name="Accent1 11" xfId="7669"/>
    <cellStyle name="Accent1 12" xfId="8065"/>
    <cellStyle name="Accent1 13" xfId="10430"/>
    <cellStyle name="Accent1 2" xfId="637"/>
    <cellStyle name="Accent1 2 2" xfId="638"/>
    <cellStyle name="Accent1 2 2 2" xfId="639"/>
    <cellStyle name="Accent1 2 2 3" xfId="640"/>
    <cellStyle name="Accent1 2 2_Regulatory Template" xfId="641"/>
    <cellStyle name="Accent1 2 3" xfId="642"/>
    <cellStyle name="Accent1 2 4" xfId="643"/>
    <cellStyle name="Accent1 2_Regulatory Template" xfId="644"/>
    <cellStyle name="Accent1 3" xfId="645"/>
    <cellStyle name="Accent1 4" xfId="646"/>
    <cellStyle name="Accent1 5" xfId="647"/>
    <cellStyle name="Accent1 6" xfId="648"/>
    <cellStyle name="Accent1 7" xfId="649"/>
    <cellStyle name="Accent1 8" xfId="7255"/>
    <cellStyle name="Accent1 9" xfId="7590"/>
    <cellStyle name="Accent2 - 20%" xfId="650"/>
    <cellStyle name="Accent2 - 40%" xfId="651"/>
    <cellStyle name="Accent2 - 60%" xfId="652"/>
    <cellStyle name="Accent2 10" xfId="7776"/>
    <cellStyle name="Accent2 11" xfId="7943"/>
    <cellStyle name="Accent2 12" xfId="7802"/>
    <cellStyle name="Accent2 13" xfId="10431"/>
    <cellStyle name="Accent2 2" xfId="653"/>
    <cellStyle name="Accent2 2 2" xfId="654"/>
    <cellStyle name="Accent2 2 2 2" xfId="655"/>
    <cellStyle name="Accent2 2 2 3" xfId="656"/>
    <cellStyle name="Accent2 2 2_Regulatory Template" xfId="657"/>
    <cellStyle name="Accent2 2 3" xfId="658"/>
    <cellStyle name="Accent2 2_Regulatory Template" xfId="659"/>
    <cellStyle name="Accent2 3" xfId="660"/>
    <cellStyle name="Accent2 4" xfId="661"/>
    <cellStyle name="Accent2 5" xfId="662"/>
    <cellStyle name="Accent2 6" xfId="663"/>
    <cellStyle name="Accent2 7" xfId="664"/>
    <cellStyle name="Accent2 8" xfId="7256"/>
    <cellStyle name="Accent2 9" xfId="7421"/>
    <cellStyle name="Accent3 - 20%" xfId="665"/>
    <cellStyle name="Accent3 - 40%" xfId="666"/>
    <cellStyle name="Accent3 - 60%" xfId="667"/>
    <cellStyle name="Accent3 10" xfId="7663"/>
    <cellStyle name="Accent3 11" xfId="7832"/>
    <cellStyle name="Accent3 12" xfId="8117"/>
    <cellStyle name="Accent3 13" xfId="10432"/>
    <cellStyle name="Accent3 2" xfId="668"/>
    <cellStyle name="Accent3 2 2" xfId="669"/>
    <cellStyle name="Accent3 2 2 2" xfId="670"/>
    <cellStyle name="Accent3 2 2 3" xfId="671"/>
    <cellStyle name="Accent3 2 2_Regulatory Template" xfId="672"/>
    <cellStyle name="Accent3 2 3" xfId="673"/>
    <cellStyle name="Accent3 2_Regulatory Template" xfId="674"/>
    <cellStyle name="Accent3 3" xfId="675"/>
    <cellStyle name="Accent3 4" xfId="676"/>
    <cellStyle name="Accent3 5" xfId="677"/>
    <cellStyle name="Accent3 6" xfId="678"/>
    <cellStyle name="Accent3 7" xfId="679"/>
    <cellStyle name="Accent3 8" xfId="7257"/>
    <cellStyle name="Accent3 9" xfId="7375"/>
    <cellStyle name="Accent4 - 20%" xfId="680"/>
    <cellStyle name="Accent4 - 40%" xfId="681"/>
    <cellStyle name="Accent4 - 60%" xfId="682"/>
    <cellStyle name="Accent4 10" xfId="7703"/>
    <cellStyle name="Accent4 11" xfId="7875"/>
    <cellStyle name="Accent4 12" xfId="8022"/>
    <cellStyle name="Accent4 13" xfId="10433"/>
    <cellStyle name="Accent4 2" xfId="683"/>
    <cellStyle name="Accent4 2 2" xfId="684"/>
    <cellStyle name="Accent4 2 2 2" xfId="685"/>
    <cellStyle name="Accent4 2 2 3" xfId="686"/>
    <cellStyle name="Accent4 2 2_Regulatory Template" xfId="687"/>
    <cellStyle name="Accent4 2 3" xfId="688"/>
    <cellStyle name="Accent4 2_Regulatory Template" xfId="689"/>
    <cellStyle name="Accent4 3" xfId="690"/>
    <cellStyle name="Accent4 4" xfId="691"/>
    <cellStyle name="Accent4 5" xfId="692"/>
    <cellStyle name="Accent4 6" xfId="693"/>
    <cellStyle name="Accent4 7" xfId="694"/>
    <cellStyle name="Accent4 8" xfId="7258"/>
    <cellStyle name="Accent4 9" xfId="7538"/>
    <cellStyle name="Accent5 - 20%" xfId="695"/>
    <cellStyle name="Accent5 - 40%" xfId="696"/>
    <cellStyle name="Accent5 - 60%" xfId="697"/>
    <cellStyle name="Accent5 10" xfId="10434"/>
    <cellStyle name="Accent5 2" xfId="698"/>
    <cellStyle name="Accent5 2 2" xfId="699"/>
    <cellStyle name="Accent5 3" xfId="700"/>
    <cellStyle name="Accent5 4" xfId="701"/>
    <cellStyle name="Accent5 5" xfId="7259"/>
    <cellStyle name="Accent5 6" xfId="7458"/>
    <cellStyle name="Accent5 7" xfId="7439"/>
    <cellStyle name="Accent5 8" xfId="7684"/>
    <cellStyle name="Accent5 9" xfId="8061"/>
    <cellStyle name="Accent6 - 20%" xfId="702"/>
    <cellStyle name="Accent6 - 40%" xfId="703"/>
    <cellStyle name="Accent6 - 60%" xfId="704"/>
    <cellStyle name="Accent6 10" xfId="7345"/>
    <cellStyle name="Accent6 11" xfId="7682"/>
    <cellStyle name="Accent6 12" xfId="7828"/>
    <cellStyle name="Accent6 13" xfId="10435"/>
    <cellStyle name="Accent6 2" xfId="705"/>
    <cellStyle name="Accent6 2 2" xfId="706"/>
    <cellStyle name="Accent6 2 2 2" xfId="707"/>
    <cellStyle name="Accent6 2 2 3" xfId="708"/>
    <cellStyle name="Accent6 2 2_Regulatory Template" xfId="709"/>
    <cellStyle name="Accent6 2 3" xfId="710"/>
    <cellStyle name="Accent6 2_Regulatory Template" xfId="711"/>
    <cellStyle name="Accent6 3" xfId="712"/>
    <cellStyle name="Accent6 4" xfId="713"/>
    <cellStyle name="Accent6 5" xfId="714"/>
    <cellStyle name="Accent6 6" xfId="715"/>
    <cellStyle name="Accent6 7" xfId="716"/>
    <cellStyle name="Accent6 8" xfId="7260"/>
    <cellStyle name="Accent6 9" xfId="7596"/>
    <cellStyle name="Agara" xfId="717"/>
    <cellStyle name="Assumption Currency." xfId="718"/>
    <cellStyle name="Assumption Currency. 2" xfId="719"/>
    <cellStyle name="Assumption Currency. 2 2" xfId="8289"/>
    <cellStyle name="Assumption Currency. 3" xfId="8288"/>
    <cellStyle name="Assumption Date." xfId="720"/>
    <cellStyle name="Assumption Date. 2" xfId="721"/>
    <cellStyle name="Assumption Date. 2 2" xfId="8291"/>
    <cellStyle name="Assumption Date. 3" xfId="8290"/>
    <cellStyle name="Assumption Heading." xfId="722"/>
    <cellStyle name="Assumption Heading. 2" xfId="723"/>
    <cellStyle name="Assumption Heading. 2 2" xfId="8293"/>
    <cellStyle name="Assumption Heading. 3" xfId="8292"/>
    <cellStyle name="Assumption Multiple." xfId="724"/>
    <cellStyle name="Assumption Multiple. 2" xfId="725"/>
    <cellStyle name="Assumption Multiple. 2 2" xfId="8295"/>
    <cellStyle name="Assumption Multiple. 3" xfId="8294"/>
    <cellStyle name="Assumption Number." xfId="726"/>
    <cellStyle name="Assumption Number. 2" xfId="727"/>
    <cellStyle name="Assumption Number. 2 2" xfId="8297"/>
    <cellStyle name="Assumption Number. 3" xfId="8296"/>
    <cellStyle name="Assumption Percentage." xfId="728"/>
    <cellStyle name="Assumption Percentage. 2" xfId="729"/>
    <cellStyle name="Assumption Percentage. 2 2" xfId="8299"/>
    <cellStyle name="Assumption Percentage. 3" xfId="8298"/>
    <cellStyle name="Assumption Year." xfId="730"/>
    <cellStyle name="Assumption Year. 2" xfId="731"/>
    <cellStyle name="Assumption Year. 2 2" xfId="8301"/>
    <cellStyle name="Assumption Year. 3" xfId="8300"/>
    <cellStyle name="Assumptions Right Number" xfId="732"/>
    <cellStyle name="Assumptions Right Number 10" xfId="5"/>
    <cellStyle name="Assumptions Right Number 10 2" xfId="7466"/>
    <cellStyle name="Assumptions Right Number 10 2 2" xfId="9811"/>
    <cellStyle name="Assumptions Right Number 10 3" xfId="7643"/>
    <cellStyle name="Assumptions Right Number 10 3 2" xfId="9950"/>
    <cellStyle name="Assumptions Right Number 10 4" xfId="8172"/>
    <cellStyle name="Assumptions Right Number 10 5" xfId="10549"/>
    <cellStyle name="Assumptions Right Number 11" xfId="733"/>
    <cellStyle name="Assumptions Right Number 11 2" xfId="7449"/>
    <cellStyle name="Assumptions Right Number 11 2 2" xfId="9800"/>
    <cellStyle name="Assumptions Right Number 11 3" xfId="7626"/>
    <cellStyle name="Assumptions Right Number 11 3 2" xfId="9937"/>
    <cellStyle name="Assumptions Right Number 11 4" xfId="8162"/>
    <cellStyle name="Assumptions Right Number 11 5" xfId="10539"/>
    <cellStyle name="Assumptions Right Number 12" xfId="734"/>
    <cellStyle name="Assumptions Right Number 12 2" xfId="7437"/>
    <cellStyle name="Assumptions Right Number 12 2 2" xfId="9789"/>
    <cellStyle name="Assumptions Right Number 12 3" xfId="7283"/>
    <cellStyle name="Assumptions Right Number 12 3 2" xfId="9682"/>
    <cellStyle name="Assumptions Right Number 12 4" xfId="8149"/>
    <cellStyle name="Assumptions Right Number 12 5" xfId="10526"/>
    <cellStyle name="Assumptions Right Number 13" xfId="735"/>
    <cellStyle name="Assumptions Right Number 13 2" xfId="7435"/>
    <cellStyle name="Assumptions Right Number 13 2 2" xfId="9787"/>
    <cellStyle name="Assumptions Right Number 13 3" xfId="7285"/>
    <cellStyle name="Assumptions Right Number 13 3 2" xfId="9684"/>
    <cellStyle name="Assumptions Right Number 13 4" xfId="8147"/>
    <cellStyle name="Assumptions Right Number 13 5" xfId="10524"/>
    <cellStyle name="Assumptions Right Number 14" xfId="736"/>
    <cellStyle name="Assumptions Right Number 14 2" xfId="7475"/>
    <cellStyle name="Assumptions Right Number 14 2 2" xfId="9820"/>
    <cellStyle name="Assumptions Right Number 14 3" xfId="7652"/>
    <cellStyle name="Assumptions Right Number 14 3 2" xfId="9959"/>
    <cellStyle name="Assumptions Right Number 14 4" xfId="8181"/>
    <cellStyle name="Assumptions Right Number 14 5" xfId="10558"/>
    <cellStyle name="Assumptions Right Number 15" xfId="737"/>
    <cellStyle name="Assumptions Right Number 15 2" xfId="7461"/>
    <cellStyle name="Assumptions Right Number 15 2 2" xfId="9807"/>
    <cellStyle name="Assumptions Right Number 15 3" xfId="7638"/>
    <cellStyle name="Assumptions Right Number 15 3 2" xfId="9945"/>
    <cellStyle name="Assumptions Right Number 15 4" xfId="8168"/>
    <cellStyle name="Assumptions Right Number 15 5" xfId="10545"/>
    <cellStyle name="Assumptions Right Number 16" xfId="738"/>
    <cellStyle name="Assumptions Right Number 16 2" xfId="7479"/>
    <cellStyle name="Assumptions Right Number 16 2 2" xfId="9824"/>
    <cellStyle name="Assumptions Right Number 16 3" xfId="7656"/>
    <cellStyle name="Assumptions Right Number 16 3 2" xfId="9963"/>
    <cellStyle name="Assumptions Right Number 16 4" xfId="8020"/>
    <cellStyle name="Assumptions Right Number 16 4 2" xfId="10252"/>
    <cellStyle name="Assumptions Right Number 16 5" xfId="8185"/>
    <cellStyle name="Assumptions Right Number 16 6" xfId="10561"/>
    <cellStyle name="Assumptions Right Number 17" xfId="739"/>
    <cellStyle name="Assumptions Right Number 17 2" xfId="7602"/>
    <cellStyle name="Assumptions Right Number 17 2 2" xfId="9920"/>
    <cellStyle name="Assumptions Right Number 17 3" xfId="7769"/>
    <cellStyle name="Assumptions Right Number 17 3 2" xfId="10049"/>
    <cellStyle name="Assumptions Right Number 17 4" xfId="8114"/>
    <cellStyle name="Assumptions Right Number 17 4 2" xfId="10342"/>
    <cellStyle name="Assumptions Right Number 17 5" xfId="8275"/>
    <cellStyle name="Assumptions Right Number 17 6" xfId="10574"/>
    <cellStyle name="Assumptions Right Number 18" xfId="7305"/>
    <cellStyle name="Assumptions Right Number 18 2" xfId="9698"/>
    <cellStyle name="Assumptions Right Number 19" xfId="7413"/>
    <cellStyle name="Assumptions Right Number 19 2" xfId="9778"/>
    <cellStyle name="Assumptions Right Number 2" xfId="740"/>
    <cellStyle name="Assumptions Right Number 2 2" xfId="4"/>
    <cellStyle name="Assumptions Right Number 2 2 2" xfId="741"/>
    <cellStyle name="Assumptions Right Number 2 2 2 2" xfId="7559"/>
    <cellStyle name="Assumptions Right Number 2 2 2 2 2" xfId="9887"/>
    <cellStyle name="Assumptions Right Number 2 2 2 3" xfId="7730"/>
    <cellStyle name="Assumptions Right Number 2 2 2 3 2" xfId="10020"/>
    <cellStyle name="Assumptions Right Number 2 2 2 4" xfId="8084"/>
    <cellStyle name="Assumptions Right Number 2 2 2 4 2" xfId="10313"/>
    <cellStyle name="Assumptions Right Number 2 2 2 5" xfId="8246"/>
    <cellStyle name="Assumptions Right Number 2 2 2 6" xfId="10569"/>
    <cellStyle name="Assumptions Right Number 2 2 3" xfId="7471"/>
    <cellStyle name="Assumptions Right Number 2 2 3 2" xfId="9816"/>
    <cellStyle name="Assumptions Right Number 2 3" xfId="742"/>
    <cellStyle name="Assumptions Right Number 2 3 2" xfId="743"/>
    <cellStyle name="Assumptions Right Number 2 3 2 2" xfId="7567"/>
    <cellStyle name="Assumptions Right Number 2 3 2 2 2" xfId="9895"/>
    <cellStyle name="Assumptions Right Number 2 3 2 3" xfId="7737"/>
    <cellStyle name="Assumptions Right Number 2 3 2 3 2" xfId="10027"/>
    <cellStyle name="Assumptions Right Number 2 3 2 4" xfId="8092"/>
    <cellStyle name="Assumptions Right Number 2 3 2 4 2" xfId="10321"/>
    <cellStyle name="Assumptions Right Number 2 3 2 5" xfId="8254"/>
    <cellStyle name="Assumptions Right Number 2 3 2 6" xfId="10570"/>
    <cellStyle name="Assumptions Right Number 2 3 3" xfId="7470"/>
    <cellStyle name="Assumptions Right Number 2 3 3 2" xfId="9815"/>
    <cellStyle name="Assumptions Right Number 2 4" xfId="744"/>
    <cellStyle name="Assumptions Right Number 2 4 2" xfId="745"/>
    <cellStyle name="Assumptions Right Number 2 4 2 2" xfId="7507"/>
    <cellStyle name="Assumptions Right Number 2 4 2 2 2" xfId="9846"/>
    <cellStyle name="Assumptions Right Number 2 4 2 3" xfId="7680"/>
    <cellStyle name="Assumptions Right Number 2 4 2 3 2" xfId="9981"/>
    <cellStyle name="Assumptions Right Number 2 4 2 4" xfId="8043"/>
    <cellStyle name="Assumptions Right Number 2 4 2 4 2" xfId="10274"/>
    <cellStyle name="Assumptions Right Number 2 4 2 5" xfId="8207"/>
    <cellStyle name="Assumptions Right Number 2 4 2 6" xfId="10564"/>
    <cellStyle name="Assumptions Right Number 2 4 3" xfId="7377"/>
    <cellStyle name="Assumptions Right Number 2 4 3 2" xfId="9744"/>
    <cellStyle name="Assumptions Right Number 2 5" xfId="746"/>
    <cellStyle name="Assumptions Right Number 2 5 2" xfId="7542"/>
    <cellStyle name="Assumptions Right Number 2 5 2 2" xfId="9870"/>
    <cellStyle name="Assumptions Right Number 2 5 3" xfId="7714"/>
    <cellStyle name="Assumptions Right Number 2 5 3 2" xfId="10004"/>
    <cellStyle name="Assumptions Right Number 2 5 4" xfId="8067"/>
    <cellStyle name="Assumptions Right Number 2 5 4 2" xfId="10296"/>
    <cellStyle name="Assumptions Right Number 2 5 5" xfId="8229"/>
    <cellStyle name="Assumptions Right Number 2 5 6" xfId="10566"/>
    <cellStyle name="Assumptions Right Number 2 6" xfId="7612"/>
    <cellStyle name="Assumptions Right Number 2 6 2" xfId="9924"/>
    <cellStyle name="Assumptions Right Number 3" xfId="747"/>
    <cellStyle name="Assumptions Right Number 3 2" xfId="748"/>
    <cellStyle name="Assumptions Right Number 3 2 2" xfId="7522"/>
    <cellStyle name="Assumptions Right Number 3 2 2 2" xfId="9861"/>
    <cellStyle name="Assumptions Right Number 3 2 3" xfId="7695"/>
    <cellStyle name="Assumptions Right Number 3 2 3 2" xfId="9994"/>
    <cellStyle name="Assumptions Right Number 3 2 4" xfId="8058"/>
    <cellStyle name="Assumptions Right Number 3 2 4 2" xfId="10289"/>
    <cellStyle name="Assumptions Right Number 3 2 5" xfId="8222"/>
    <cellStyle name="Assumptions Right Number 3 2 6" xfId="10565"/>
    <cellStyle name="Assumptions Right Number 3 3" xfId="7389"/>
    <cellStyle name="Assumptions Right Number 3 3 2" xfId="9755"/>
    <cellStyle name="Assumptions Right Number 4" xfId="749"/>
    <cellStyle name="Assumptions Right Number 4 2" xfId="750"/>
    <cellStyle name="Assumptions Right Number 4 2 2" xfId="7544"/>
    <cellStyle name="Assumptions Right Number 4 2 2 2" xfId="9872"/>
    <cellStyle name="Assumptions Right Number 4 2 3" xfId="7716"/>
    <cellStyle name="Assumptions Right Number 4 2 3 2" xfId="10006"/>
    <cellStyle name="Assumptions Right Number 4 2 4" xfId="8069"/>
    <cellStyle name="Assumptions Right Number 4 2 4 2" xfId="10298"/>
    <cellStyle name="Assumptions Right Number 4 2 5" xfId="8231"/>
    <cellStyle name="Assumptions Right Number 4 2 6" xfId="10567"/>
    <cellStyle name="Assumptions Right Number 4 3" xfId="7601"/>
    <cellStyle name="Assumptions Right Number 4 3 2" xfId="9919"/>
    <cellStyle name="Assumptions Right Number 5" xfId="751"/>
    <cellStyle name="Assumptions Right Number 5 2" xfId="752"/>
    <cellStyle name="Assumptions Right Number 5 2 2" xfId="7487"/>
    <cellStyle name="Assumptions Right Number 5 2 2 2" xfId="9826"/>
    <cellStyle name="Assumptions Right Number 5 2 3" xfId="7664"/>
    <cellStyle name="Assumptions Right Number 5 2 3 2" xfId="9967"/>
    <cellStyle name="Assumptions Right Number 5 2 4" xfId="8023"/>
    <cellStyle name="Assumptions Right Number 5 2 4 2" xfId="10254"/>
    <cellStyle name="Assumptions Right Number 5 2 5" xfId="8187"/>
    <cellStyle name="Assumptions Right Number 5 2 6" xfId="10562"/>
    <cellStyle name="Assumptions Right Number 5 3" xfId="7615"/>
    <cellStyle name="Assumptions Right Number 5 3 2" xfId="9927"/>
    <cellStyle name="Assumptions Right Number 6" xfId="753"/>
    <cellStyle name="Assumptions Right Number 6 2" xfId="754"/>
    <cellStyle name="Assumptions Right Number 6 2 2" xfId="7498"/>
    <cellStyle name="Assumptions Right Number 6 2 2 2" xfId="9837"/>
    <cellStyle name="Assumptions Right Number 6 2 3" xfId="7674"/>
    <cellStyle name="Assumptions Right Number 6 2 3 2" xfId="9976"/>
    <cellStyle name="Assumptions Right Number 6 2 4" xfId="8034"/>
    <cellStyle name="Assumptions Right Number 6 2 4 2" xfId="10265"/>
    <cellStyle name="Assumptions Right Number 6 2 5" xfId="8198"/>
    <cellStyle name="Assumptions Right Number 6 2 6" xfId="10563"/>
    <cellStyle name="Assumptions Right Number 6 3" xfId="7322"/>
    <cellStyle name="Assumptions Right Number 6 3 2" xfId="9709"/>
    <cellStyle name="Assumptions Right Number 7" xfId="755"/>
    <cellStyle name="Assumptions Right Number 7 2" xfId="756"/>
    <cellStyle name="Assumptions Right Number 7 2 2" xfId="7557"/>
    <cellStyle name="Assumptions Right Number 7 2 2 2" xfId="9885"/>
    <cellStyle name="Assumptions Right Number 7 2 3" xfId="7728"/>
    <cellStyle name="Assumptions Right Number 7 2 3 2" xfId="10018"/>
    <cellStyle name="Assumptions Right Number 7 2 4" xfId="8082"/>
    <cellStyle name="Assumptions Right Number 7 2 4 2" xfId="10311"/>
    <cellStyle name="Assumptions Right Number 7 2 5" xfId="8244"/>
    <cellStyle name="Assumptions Right Number 7 2 6" xfId="10568"/>
    <cellStyle name="Assumptions Right Number 7 3" xfId="7444"/>
    <cellStyle name="Assumptions Right Number 7 3 2" xfId="9795"/>
    <cellStyle name="Assumptions Right Number 8" xfId="757"/>
    <cellStyle name="Assumptions Right Number 8 2" xfId="758"/>
    <cellStyle name="Assumptions Right Number 8 2 2" xfId="7583"/>
    <cellStyle name="Assumptions Right Number 8 2 2 2" xfId="9911"/>
    <cellStyle name="Assumptions Right Number 8 2 3" xfId="7750"/>
    <cellStyle name="Assumptions Right Number 8 2 3 2" xfId="10037"/>
    <cellStyle name="Assumptions Right Number 8 2 4" xfId="8108"/>
    <cellStyle name="Assumptions Right Number 8 2 4 2" xfId="10337"/>
    <cellStyle name="Assumptions Right Number 8 2 5" xfId="8270"/>
    <cellStyle name="Assumptions Right Number 8 2 6" xfId="10571"/>
    <cellStyle name="Assumptions Right Number 8 3" xfId="7399"/>
    <cellStyle name="Assumptions Right Number 8 3 2" xfId="9765"/>
    <cellStyle name="Assumptions Right Number 9" xfId="759"/>
    <cellStyle name="Assumptions Right Number 9 2" xfId="7453"/>
    <cellStyle name="Assumptions Right Number 9 2 2" xfId="9804"/>
    <cellStyle name="Assumptions Right Number 9 3" xfId="7630"/>
    <cellStyle name="Assumptions Right Number 9 3 2" xfId="9941"/>
    <cellStyle name="Assumptions Right Number 9 4" xfId="8166"/>
    <cellStyle name="Assumptions Right Number 9 5" xfId="10543"/>
    <cellStyle name="B79812_.wvu.PrintTitlest" xfId="760"/>
    <cellStyle name="Bad 10" xfId="7616"/>
    <cellStyle name="Bad 2" xfId="761"/>
    <cellStyle name="Bad 2 2" xfId="762"/>
    <cellStyle name="Bad 2 2 2" xfId="763"/>
    <cellStyle name="Bad 2 2 3" xfId="764"/>
    <cellStyle name="Bad 2 2_Regulatory Template" xfId="765"/>
    <cellStyle name="Bad 2 3" xfId="766"/>
    <cellStyle name="Bad 2_Regulatory Template" xfId="767"/>
    <cellStyle name="Bad 3" xfId="768"/>
    <cellStyle name="Bad 4" xfId="769"/>
    <cellStyle name="Bad 5" xfId="770"/>
    <cellStyle name="Bad 6" xfId="771"/>
    <cellStyle name="Bad 7" xfId="772"/>
    <cellStyle name="Bad 8" xfId="7261"/>
    <cellStyle name="Bad 9" xfId="7427"/>
    <cellStyle name="Black" xfId="773"/>
    <cellStyle name="Blockout" xfId="774"/>
    <cellStyle name="Blockout 2" xfId="775"/>
    <cellStyle name="blp_column_header" xfId="776"/>
    <cellStyle name="Blue" xfId="777"/>
    <cellStyle name="Calculation 10" xfId="7402"/>
    <cellStyle name="Calculation 10 2" xfId="9768"/>
    <cellStyle name="Calculation 11" xfId="7637"/>
    <cellStyle name="Calculation 12" xfId="10436"/>
    <cellStyle name="Calculation 2" xfId="778"/>
    <cellStyle name="Calculation 2 2" xfId="779"/>
    <cellStyle name="Calculation 2 2 2" xfId="780"/>
    <cellStyle name="Calculation 2 2 2 2" xfId="781"/>
    <cellStyle name="Calculation 2 2 2 2 2" xfId="782"/>
    <cellStyle name="Calculation 2 2 2 2 2 2" xfId="783"/>
    <cellStyle name="Calculation 2 2 2 2 2 2 2" xfId="8304"/>
    <cellStyle name="Calculation 2 2 2 2 2 3" xfId="8303"/>
    <cellStyle name="Calculation 2 2 2 2 3" xfId="784"/>
    <cellStyle name="Calculation 2 2 2 2 3 2" xfId="785"/>
    <cellStyle name="Calculation 2 2 2 2 3 2 2" xfId="8306"/>
    <cellStyle name="Calculation 2 2 2 2 3 3" xfId="8305"/>
    <cellStyle name="Calculation 2 2 2 2 4" xfId="786"/>
    <cellStyle name="Calculation 2 2 2 2 4 2" xfId="8307"/>
    <cellStyle name="Calculation 2 2 2 2 5" xfId="8302"/>
    <cellStyle name="Calculation 2 2 2 3" xfId="787"/>
    <cellStyle name="Calculation 2 2 2 3 2" xfId="788"/>
    <cellStyle name="Calculation 2 2 2 3 2 2" xfId="8309"/>
    <cellStyle name="Calculation 2 2 2 3 3" xfId="8308"/>
    <cellStyle name="Calculation 2 2 2 4" xfId="789"/>
    <cellStyle name="Calculation 2 2 2 4 2" xfId="790"/>
    <cellStyle name="Calculation 2 2 2 4 2 2" xfId="8311"/>
    <cellStyle name="Calculation 2 2 2 4 3" xfId="8310"/>
    <cellStyle name="Calculation 2 2 3" xfId="791"/>
    <cellStyle name="Calculation 2 2 3 2" xfId="792"/>
    <cellStyle name="Calculation 2 2 3 2 2" xfId="793"/>
    <cellStyle name="Calculation 2 2 3 2 2 2" xfId="794"/>
    <cellStyle name="Calculation 2 2 3 2 2 2 2" xfId="8315"/>
    <cellStyle name="Calculation 2 2 3 2 2 3" xfId="8314"/>
    <cellStyle name="Calculation 2 2 3 2 3" xfId="795"/>
    <cellStyle name="Calculation 2 2 3 2 3 2" xfId="796"/>
    <cellStyle name="Calculation 2 2 3 2 3 2 2" xfId="8317"/>
    <cellStyle name="Calculation 2 2 3 2 3 3" xfId="8316"/>
    <cellStyle name="Calculation 2 2 3 2 4" xfId="797"/>
    <cellStyle name="Calculation 2 2 3 2 4 2" xfId="8318"/>
    <cellStyle name="Calculation 2 2 3 2 5" xfId="8313"/>
    <cellStyle name="Calculation 2 2 3 3" xfId="798"/>
    <cellStyle name="Calculation 2 2 3 3 2" xfId="799"/>
    <cellStyle name="Calculation 2 2 3 3 2 2" xfId="8320"/>
    <cellStyle name="Calculation 2 2 3 3 3" xfId="8319"/>
    <cellStyle name="Calculation 2 2 3 4" xfId="800"/>
    <cellStyle name="Calculation 2 2 3 4 2" xfId="801"/>
    <cellStyle name="Calculation 2 2 3 4 2 2" xfId="8322"/>
    <cellStyle name="Calculation 2 2 3 4 3" xfId="8321"/>
    <cellStyle name="Calculation 2 2 3 5" xfId="802"/>
    <cellStyle name="Calculation 2 2 3 5 2" xfId="8323"/>
    <cellStyle name="Calculation 2 2 3 6" xfId="8312"/>
    <cellStyle name="Calculation 2 2 4" xfId="803"/>
    <cellStyle name="Calculation 2 2 4 2" xfId="804"/>
    <cellStyle name="Calculation 2 2 4 2 2" xfId="805"/>
    <cellStyle name="Calculation 2 2 4 2 2 2" xfId="8326"/>
    <cellStyle name="Calculation 2 2 4 2 3" xfId="8325"/>
    <cellStyle name="Calculation 2 2 4 3" xfId="806"/>
    <cellStyle name="Calculation 2 2 4 3 2" xfId="807"/>
    <cellStyle name="Calculation 2 2 4 3 2 2" xfId="8328"/>
    <cellStyle name="Calculation 2 2 4 3 3" xfId="8327"/>
    <cellStyle name="Calculation 2 2 4 4" xfId="808"/>
    <cellStyle name="Calculation 2 2 4 4 2" xfId="8329"/>
    <cellStyle name="Calculation 2 2 4 5" xfId="8324"/>
    <cellStyle name="Calculation 2 2 5" xfId="809"/>
    <cellStyle name="Calculation 2 2 5 2" xfId="810"/>
    <cellStyle name="Calculation 2 2 5 2 2" xfId="8331"/>
    <cellStyle name="Calculation 2 2 5 3" xfId="8330"/>
    <cellStyle name="Calculation 2 2 6" xfId="811"/>
    <cellStyle name="Calculation 2 2 6 2" xfId="812"/>
    <cellStyle name="Calculation 2 2 6 2 2" xfId="8333"/>
    <cellStyle name="Calculation 2 2 6 3" xfId="8332"/>
    <cellStyle name="Calculation 2 2 7" xfId="813"/>
    <cellStyle name="Calculation 2 2 7 2" xfId="814"/>
    <cellStyle name="Calculation 2 2 7 2 2" xfId="8335"/>
    <cellStyle name="Calculation 2 2 7 3" xfId="8334"/>
    <cellStyle name="Calculation 2 2_Regulatory Template" xfId="815"/>
    <cellStyle name="Calculation 2 3" xfId="816"/>
    <cellStyle name="Calculation 2 3 2" xfId="817"/>
    <cellStyle name="Calculation 2 3 2 2" xfId="818"/>
    <cellStyle name="Calculation 2 3 2 2 2" xfId="819"/>
    <cellStyle name="Calculation 2 3 2 2 2 2" xfId="820"/>
    <cellStyle name="Calculation 2 3 2 2 2 2 2" xfId="8340"/>
    <cellStyle name="Calculation 2 3 2 2 2 3" xfId="8339"/>
    <cellStyle name="Calculation 2 3 2 2 3" xfId="821"/>
    <cellStyle name="Calculation 2 3 2 2 3 2" xfId="822"/>
    <cellStyle name="Calculation 2 3 2 2 3 2 2" xfId="8342"/>
    <cellStyle name="Calculation 2 3 2 2 3 3" xfId="8341"/>
    <cellStyle name="Calculation 2 3 2 2 4" xfId="823"/>
    <cellStyle name="Calculation 2 3 2 2 4 2" xfId="8343"/>
    <cellStyle name="Calculation 2 3 2 2 5" xfId="8338"/>
    <cellStyle name="Calculation 2 3 2 3" xfId="824"/>
    <cellStyle name="Calculation 2 3 2 3 2" xfId="825"/>
    <cellStyle name="Calculation 2 3 2 3 2 2" xfId="8345"/>
    <cellStyle name="Calculation 2 3 2 3 3" xfId="8344"/>
    <cellStyle name="Calculation 2 3 2 4" xfId="826"/>
    <cellStyle name="Calculation 2 3 2 4 2" xfId="827"/>
    <cellStyle name="Calculation 2 3 2 4 2 2" xfId="8347"/>
    <cellStyle name="Calculation 2 3 2 4 3" xfId="8346"/>
    <cellStyle name="Calculation 2 3 2 5" xfId="828"/>
    <cellStyle name="Calculation 2 3 2 5 2" xfId="8348"/>
    <cellStyle name="Calculation 2 3 2 6" xfId="8337"/>
    <cellStyle name="Calculation 2 3 3" xfId="829"/>
    <cellStyle name="Calculation 2 3 3 2" xfId="830"/>
    <cellStyle name="Calculation 2 3 3 2 2" xfId="831"/>
    <cellStyle name="Calculation 2 3 3 2 2 2" xfId="832"/>
    <cellStyle name="Calculation 2 3 3 2 2 2 2" xfId="8352"/>
    <cellStyle name="Calculation 2 3 3 2 2 3" xfId="8351"/>
    <cellStyle name="Calculation 2 3 3 2 3" xfId="833"/>
    <cellStyle name="Calculation 2 3 3 2 3 2" xfId="834"/>
    <cellStyle name="Calculation 2 3 3 2 3 2 2" xfId="8354"/>
    <cellStyle name="Calculation 2 3 3 2 3 3" xfId="8353"/>
    <cellStyle name="Calculation 2 3 3 2 4" xfId="835"/>
    <cellStyle name="Calculation 2 3 3 2 4 2" xfId="8355"/>
    <cellStyle name="Calculation 2 3 3 2 5" xfId="8350"/>
    <cellStyle name="Calculation 2 3 3 3" xfId="836"/>
    <cellStyle name="Calculation 2 3 3 3 2" xfId="837"/>
    <cellStyle name="Calculation 2 3 3 3 2 2" xfId="8357"/>
    <cellStyle name="Calculation 2 3 3 3 3" xfId="8356"/>
    <cellStyle name="Calculation 2 3 3 4" xfId="838"/>
    <cellStyle name="Calculation 2 3 3 4 2" xfId="839"/>
    <cellStyle name="Calculation 2 3 3 4 2 2" xfId="8359"/>
    <cellStyle name="Calculation 2 3 3 4 3" xfId="8358"/>
    <cellStyle name="Calculation 2 3 3 5" xfId="840"/>
    <cellStyle name="Calculation 2 3 3 5 2" xfId="8360"/>
    <cellStyle name="Calculation 2 3 3 6" xfId="8349"/>
    <cellStyle name="Calculation 2 3 4" xfId="841"/>
    <cellStyle name="Calculation 2 3 4 2" xfId="842"/>
    <cellStyle name="Calculation 2 3 4 2 2" xfId="843"/>
    <cellStyle name="Calculation 2 3 4 2 2 2" xfId="8363"/>
    <cellStyle name="Calculation 2 3 4 2 3" xfId="8362"/>
    <cellStyle name="Calculation 2 3 4 3" xfId="844"/>
    <cellStyle name="Calculation 2 3 4 3 2" xfId="845"/>
    <cellStyle name="Calculation 2 3 4 3 2 2" xfId="8365"/>
    <cellStyle name="Calculation 2 3 4 3 3" xfId="8364"/>
    <cellStyle name="Calculation 2 3 4 4" xfId="846"/>
    <cellStyle name="Calculation 2 3 4 4 2" xfId="8366"/>
    <cellStyle name="Calculation 2 3 4 5" xfId="8361"/>
    <cellStyle name="Calculation 2 3 5" xfId="847"/>
    <cellStyle name="Calculation 2 3 5 2" xfId="848"/>
    <cellStyle name="Calculation 2 3 5 2 2" xfId="8368"/>
    <cellStyle name="Calculation 2 3 5 3" xfId="8367"/>
    <cellStyle name="Calculation 2 3 6" xfId="849"/>
    <cellStyle name="Calculation 2 3 6 2" xfId="850"/>
    <cellStyle name="Calculation 2 3 6 2 2" xfId="8370"/>
    <cellStyle name="Calculation 2 3 6 3" xfId="8369"/>
    <cellStyle name="Calculation 2 3 7" xfId="851"/>
    <cellStyle name="Calculation 2 3 7 2" xfId="8371"/>
    <cellStyle name="Calculation 2 3 8" xfId="8336"/>
    <cellStyle name="Calculation 2 4" xfId="852"/>
    <cellStyle name="Calculation 2 4 2" xfId="853"/>
    <cellStyle name="Calculation 2 4 2 2" xfId="854"/>
    <cellStyle name="Calculation 2 4 2 2 2" xfId="855"/>
    <cellStyle name="Calculation 2 4 2 2 2 2" xfId="856"/>
    <cellStyle name="Calculation 2 4 2 2 2 2 2" xfId="8376"/>
    <cellStyle name="Calculation 2 4 2 2 2 3" xfId="8375"/>
    <cellStyle name="Calculation 2 4 2 2 3" xfId="857"/>
    <cellStyle name="Calculation 2 4 2 2 3 2" xfId="858"/>
    <cellStyle name="Calculation 2 4 2 2 3 2 2" xfId="8378"/>
    <cellStyle name="Calculation 2 4 2 2 3 3" xfId="8377"/>
    <cellStyle name="Calculation 2 4 2 2 4" xfId="859"/>
    <cellStyle name="Calculation 2 4 2 2 4 2" xfId="8379"/>
    <cellStyle name="Calculation 2 4 2 2 5" xfId="8374"/>
    <cellStyle name="Calculation 2 4 2 3" xfId="860"/>
    <cellStyle name="Calculation 2 4 2 3 2" xfId="861"/>
    <cellStyle name="Calculation 2 4 2 3 2 2" xfId="8381"/>
    <cellStyle name="Calculation 2 4 2 3 3" xfId="8380"/>
    <cellStyle name="Calculation 2 4 2 4" xfId="862"/>
    <cellStyle name="Calculation 2 4 2 4 2" xfId="863"/>
    <cellStyle name="Calculation 2 4 2 4 2 2" xfId="8383"/>
    <cellStyle name="Calculation 2 4 2 4 3" xfId="8382"/>
    <cellStyle name="Calculation 2 4 2 5" xfId="864"/>
    <cellStyle name="Calculation 2 4 2 5 2" xfId="8384"/>
    <cellStyle name="Calculation 2 4 2 6" xfId="8373"/>
    <cellStyle name="Calculation 2 4 3" xfId="865"/>
    <cellStyle name="Calculation 2 4 3 2" xfId="866"/>
    <cellStyle name="Calculation 2 4 3 2 2" xfId="867"/>
    <cellStyle name="Calculation 2 4 3 2 2 2" xfId="868"/>
    <cellStyle name="Calculation 2 4 3 2 2 2 2" xfId="8388"/>
    <cellStyle name="Calculation 2 4 3 2 2 3" xfId="8387"/>
    <cellStyle name="Calculation 2 4 3 2 3" xfId="869"/>
    <cellStyle name="Calculation 2 4 3 2 3 2" xfId="870"/>
    <cellStyle name="Calculation 2 4 3 2 3 2 2" xfId="8390"/>
    <cellStyle name="Calculation 2 4 3 2 3 3" xfId="8389"/>
    <cellStyle name="Calculation 2 4 3 2 4" xfId="871"/>
    <cellStyle name="Calculation 2 4 3 2 4 2" xfId="8391"/>
    <cellStyle name="Calculation 2 4 3 2 5" xfId="8386"/>
    <cellStyle name="Calculation 2 4 3 3" xfId="872"/>
    <cellStyle name="Calculation 2 4 3 3 2" xfId="873"/>
    <cellStyle name="Calculation 2 4 3 3 2 2" xfId="8393"/>
    <cellStyle name="Calculation 2 4 3 3 3" xfId="8392"/>
    <cellStyle name="Calculation 2 4 3 4" xfId="874"/>
    <cellStyle name="Calculation 2 4 3 4 2" xfId="875"/>
    <cellStyle name="Calculation 2 4 3 4 2 2" xfId="8395"/>
    <cellStyle name="Calculation 2 4 3 4 3" xfId="8394"/>
    <cellStyle name="Calculation 2 4 3 5" xfId="876"/>
    <cellStyle name="Calculation 2 4 3 5 2" xfId="8396"/>
    <cellStyle name="Calculation 2 4 3 6" xfId="8385"/>
    <cellStyle name="Calculation 2 4 4" xfId="877"/>
    <cellStyle name="Calculation 2 4 4 2" xfId="878"/>
    <cellStyle name="Calculation 2 4 4 2 2" xfId="879"/>
    <cellStyle name="Calculation 2 4 4 2 2 2" xfId="8399"/>
    <cellStyle name="Calculation 2 4 4 2 3" xfId="8398"/>
    <cellStyle name="Calculation 2 4 4 3" xfId="880"/>
    <cellStyle name="Calculation 2 4 4 3 2" xfId="881"/>
    <cellStyle name="Calculation 2 4 4 3 2 2" xfId="8401"/>
    <cellStyle name="Calculation 2 4 4 3 3" xfId="8400"/>
    <cellStyle name="Calculation 2 4 4 4" xfId="882"/>
    <cellStyle name="Calculation 2 4 4 4 2" xfId="8402"/>
    <cellStyle name="Calculation 2 4 4 5" xfId="8397"/>
    <cellStyle name="Calculation 2 4 5" xfId="883"/>
    <cellStyle name="Calculation 2 4 5 2" xfId="884"/>
    <cellStyle name="Calculation 2 4 5 2 2" xfId="8404"/>
    <cellStyle name="Calculation 2 4 5 3" xfId="8403"/>
    <cellStyle name="Calculation 2 4 6" xfId="885"/>
    <cellStyle name="Calculation 2 4 6 2" xfId="886"/>
    <cellStyle name="Calculation 2 4 6 2 2" xfId="8406"/>
    <cellStyle name="Calculation 2 4 6 3" xfId="8405"/>
    <cellStyle name="Calculation 2 4 7" xfId="887"/>
    <cellStyle name="Calculation 2 4 7 2" xfId="8407"/>
    <cellStyle name="Calculation 2 4 8" xfId="8372"/>
    <cellStyle name="Calculation 2 5" xfId="888"/>
    <cellStyle name="Calculation 2 5 2" xfId="889"/>
    <cellStyle name="Calculation 2 5 2 2" xfId="890"/>
    <cellStyle name="Calculation 2 5 2 2 2" xfId="891"/>
    <cellStyle name="Calculation 2 5 2 2 2 2" xfId="892"/>
    <cellStyle name="Calculation 2 5 2 2 2 2 2" xfId="8412"/>
    <cellStyle name="Calculation 2 5 2 2 2 3" xfId="8411"/>
    <cellStyle name="Calculation 2 5 2 2 3" xfId="893"/>
    <cellStyle name="Calculation 2 5 2 2 3 2" xfId="894"/>
    <cellStyle name="Calculation 2 5 2 2 3 2 2" xfId="8414"/>
    <cellStyle name="Calculation 2 5 2 2 3 3" xfId="8413"/>
    <cellStyle name="Calculation 2 5 2 2 4" xfId="895"/>
    <cellStyle name="Calculation 2 5 2 2 4 2" xfId="8415"/>
    <cellStyle name="Calculation 2 5 2 2 5" xfId="8410"/>
    <cellStyle name="Calculation 2 5 2 3" xfId="896"/>
    <cellStyle name="Calculation 2 5 2 3 2" xfId="897"/>
    <cellStyle name="Calculation 2 5 2 3 2 2" xfId="8417"/>
    <cellStyle name="Calculation 2 5 2 3 3" xfId="8416"/>
    <cellStyle name="Calculation 2 5 2 4" xfId="898"/>
    <cellStyle name="Calculation 2 5 2 4 2" xfId="899"/>
    <cellStyle name="Calculation 2 5 2 4 2 2" xfId="8419"/>
    <cellStyle name="Calculation 2 5 2 4 3" xfId="8418"/>
    <cellStyle name="Calculation 2 5 2 5" xfId="900"/>
    <cellStyle name="Calculation 2 5 2 5 2" xfId="8420"/>
    <cellStyle name="Calculation 2 5 2 6" xfId="8409"/>
    <cellStyle name="Calculation 2 5 3" xfId="901"/>
    <cellStyle name="Calculation 2 5 3 2" xfId="902"/>
    <cellStyle name="Calculation 2 5 3 2 2" xfId="903"/>
    <cellStyle name="Calculation 2 5 3 2 2 2" xfId="904"/>
    <cellStyle name="Calculation 2 5 3 2 2 2 2" xfId="8424"/>
    <cellStyle name="Calculation 2 5 3 2 2 3" xfId="8423"/>
    <cellStyle name="Calculation 2 5 3 2 3" xfId="905"/>
    <cellStyle name="Calculation 2 5 3 2 3 2" xfId="906"/>
    <cellStyle name="Calculation 2 5 3 2 3 2 2" xfId="8426"/>
    <cellStyle name="Calculation 2 5 3 2 3 3" xfId="8425"/>
    <cellStyle name="Calculation 2 5 3 2 4" xfId="907"/>
    <cellStyle name="Calculation 2 5 3 2 4 2" xfId="8427"/>
    <cellStyle name="Calculation 2 5 3 2 5" xfId="8422"/>
    <cellStyle name="Calculation 2 5 3 3" xfId="908"/>
    <cellStyle name="Calculation 2 5 3 3 2" xfId="909"/>
    <cellStyle name="Calculation 2 5 3 3 2 2" xfId="8429"/>
    <cellStyle name="Calculation 2 5 3 3 3" xfId="8428"/>
    <cellStyle name="Calculation 2 5 3 4" xfId="910"/>
    <cellStyle name="Calculation 2 5 3 4 2" xfId="911"/>
    <cellStyle name="Calculation 2 5 3 4 2 2" xfId="8431"/>
    <cellStyle name="Calculation 2 5 3 4 3" xfId="8430"/>
    <cellStyle name="Calculation 2 5 3 5" xfId="912"/>
    <cellStyle name="Calculation 2 5 3 5 2" xfId="8432"/>
    <cellStyle name="Calculation 2 5 3 6" xfId="8421"/>
    <cellStyle name="Calculation 2 5 4" xfId="913"/>
    <cellStyle name="Calculation 2 5 4 2" xfId="914"/>
    <cellStyle name="Calculation 2 5 4 2 2" xfId="915"/>
    <cellStyle name="Calculation 2 5 4 2 2 2" xfId="8435"/>
    <cellStyle name="Calculation 2 5 4 2 3" xfId="8434"/>
    <cellStyle name="Calculation 2 5 4 3" xfId="916"/>
    <cellStyle name="Calculation 2 5 4 3 2" xfId="917"/>
    <cellStyle name="Calculation 2 5 4 3 2 2" xfId="8437"/>
    <cellStyle name="Calculation 2 5 4 3 3" xfId="8436"/>
    <cellStyle name="Calculation 2 5 4 4" xfId="918"/>
    <cellStyle name="Calculation 2 5 4 4 2" xfId="8438"/>
    <cellStyle name="Calculation 2 5 4 5" xfId="8433"/>
    <cellStyle name="Calculation 2 5 5" xfId="919"/>
    <cellStyle name="Calculation 2 5 5 2" xfId="920"/>
    <cellStyle name="Calculation 2 5 5 2 2" xfId="8440"/>
    <cellStyle name="Calculation 2 5 5 3" xfId="8439"/>
    <cellStyle name="Calculation 2 5 6" xfId="921"/>
    <cellStyle name="Calculation 2 5 6 2" xfId="922"/>
    <cellStyle name="Calculation 2 5 6 2 2" xfId="8442"/>
    <cellStyle name="Calculation 2 5 6 3" xfId="8441"/>
    <cellStyle name="Calculation 2 5 7" xfId="923"/>
    <cellStyle name="Calculation 2 5 7 2" xfId="8443"/>
    <cellStyle name="Calculation 2 5 8" xfId="8408"/>
    <cellStyle name="Calculation 2 6" xfId="924"/>
    <cellStyle name="Calculation 2 6 2" xfId="925"/>
    <cellStyle name="Calculation 2 6 2 2" xfId="926"/>
    <cellStyle name="Calculation 2 6 2 2 2" xfId="8446"/>
    <cellStyle name="Calculation 2 6 2 3" xfId="8445"/>
    <cellStyle name="Calculation 2 6 3" xfId="927"/>
    <cellStyle name="Calculation 2 6 3 2" xfId="928"/>
    <cellStyle name="Calculation 2 6 3 2 2" xfId="8448"/>
    <cellStyle name="Calculation 2 6 3 3" xfId="8447"/>
    <cellStyle name="Calculation 2 6 4" xfId="929"/>
    <cellStyle name="Calculation 2 6 4 2" xfId="8449"/>
    <cellStyle name="Calculation 2 6 5" xfId="8444"/>
    <cellStyle name="Calculation 2 7" xfId="930"/>
    <cellStyle name="Calculation 2 7 2" xfId="931"/>
    <cellStyle name="Calculation 2 7 2 2" xfId="8451"/>
    <cellStyle name="Calculation 2 7 3" xfId="8450"/>
    <cellStyle name="Calculation 2 8" xfId="932"/>
    <cellStyle name="Calculation 2 8 2" xfId="933"/>
    <cellStyle name="Calculation 2 8 2 2" xfId="8453"/>
    <cellStyle name="Calculation 2 8 3" xfId="8452"/>
    <cellStyle name="Calculation 2 9" xfId="934"/>
    <cellStyle name="Calculation 2 9 2" xfId="935"/>
    <cellStyle name="Calculation 2 9 2 2" xfId="8455"/>
    <cellStyle name="Calculation 2 9 3" xfId="8454"/>
    <cellStyle name="Calculation 2_Regulatory Template" xfId="936"/>
    <cellStyle name="Calculation 3" xfId="937"/>
    <cellStyle name="Calculation 4" xfId="938"/>
    <cellStyle name="Calculation 5" xfId="939"/>
    <cellStyle name="Calculation 6" xfId="940"/>
    <cellStyle name="Calculation 7" xfId="941"/>
    <cellStyle name="Calculation 8" xfId="7262"/>
    <cellStyle name="Calculation 8 2" xfId="9672"/>
    <cellStyle name="Calculation 9" xfId="7587"/>
    <cellStyle name="Calculation 9 2" xfId="9912"/>
    <cellStyle name="Cell Link." xfId="942"/>
    <cellStyle name="Check Cell 2" xfId="943"/>
    <cellStyle name="Check Cell 2 2" xfId="944"/>
    <cellStyle name="Check Cell 2 2 2" xfId="945"/>
    <cellStyle name="Check Cell 2 2 2 2" xfId="946"/>
    <cellStyle name="Check Cell 3" xfId="947"/>
    <cellStyle name="Check Cell 4" xfId="948"/>
    <cellStyle name="Column - Heading" xfId="949"/>
    <cellStyle name="Comma" xfId="10583" builtinId="3"/>
    <cellStyle name="Comma [0] 2" xfId="950"/>
    <cellStyle name="Comma [0] 2 2" xfId="7434"/>
    <cellStyle name="Comma [0]7Z_87C" xfId="951"/>
    <cellStyle name="Comma 0" xfId="952"/>
    <cellStyle name="Comma 1" xfId="953"/>
    <cellStyle name="Comma 1 2" xfId="954"/>
    <cellStyle name="Comma 10" xfId="955"/>
    <cellStyle name="Comma 10 2" xfId="956"/>
    <cellStyle name="Comma 10 2 2" xfId="957"/>
    <cellStyle name="Comma 10 2 2 2" xfId="958"/>
    <cellStyle name="Comma 10 2 3" xfId="959"/>
    <cellStyle name="Comma 11" xfId="960"/>
    <cellStyle name="Comma 12" xfId="961"/>
    <cellStyle name="Comma 13" xfId="962"/>
    <cellStyle name="Comma 13 2" xfId="963"/>
    <cellStyle name="Comma 13 2 2" xfId="964"/>
    <cellStyle name="Comma 13 3" xfId="965"/>
    <cellStyle name="Comma 14" xfId="966"/>
    <cellStyle name="Comma 15" xfId="967"/>
    <cellStyle name="Comma 15 2" xfId="968"/>
    <cellStyle name="Comma 15 2 2" xfId="969"/>
    <cellStyle name="Comma 15 3" xfId="970"/>
    <cellStyle name="Comma 16" xfId="971"/>
    <cellStyle name="Comma 17" xfId="972"/>
    <cellStyle name="Comma 18" xfId="973"/>
    <cellStyle name="Comma 18 2" xfId="974"/>
    <cellStyle name="Comma 19" xfId="975"/>
    <cellStyle name="Comma 2" xfId="976"/>
    <cellStyle name="Comma 2 10" xfId="977"/>
    <cellStyle name="Comma 2 100" xfId="978"/>
    <cellStyle name="Comma 2 101" xfId="979"/>
    <cellStyle name="Comma 2 102" xfId="980"/>
    <cellStyle name="Comma 2 103" xfId="981"/>
    <cellStyle name="Comma 2 104" xfId="982"/>
    <cellStyle name="Comma 2 105" xfId="983"/>
    <cellStyle name="Comma 2 106" xfId="984"/>
    <cellStyle name="Comma 2 107" xfId="985"/>
    <cellStyle name="Comma 2 108" xfId="986"/>
    <cellStyle name="Comma 2 109" xfId="987"/>
    <cellStyle name="Comma 2 11" xfId="988"/>
    <cellStyle name="Comma 2 110" xfId="989"/>
    <cellStyle name="Comma 2 111" xfId="990"/>
    <cellStyle name="Comma 2 112" xfId="991"/>
    <cellStyle name="Comma 2 113" xfId="992"/>
    <cellStyle name="Comma 2 114" xfId="993"/>
    <cellStyle name="Comma 2 115" xfId="994"/>
    <cellStyle name="Comma 2 116" xfId="995"/>
    <cellStyle name="Comma 2 117" xfId="996"/>
    <cellStyle name="Comma 2 118" xfId="997"/>
    <cellStyle name="Comma 2 119" xfId="998"/>
    <cellStyle name="Comma 2 12" xfId="999"/>
    <cellStyle name="Comma 2 120" xfId="1000"/>
    <cellStyle name="Comma 2 121" xfId="1001"/>
    <cellStyle name="Comma 2 122" xfId="1002"/>
    <cellStyle name="Comma 2 123" xfId="1003"/>
    <cellStyle name="Comma 2 124" xfId="1004"/>
    <cellStyle name="Comma 2 125" xfId="1005"/>
    <cellStyle name="Comma 2 126" xfId="1006"/>
    <cellStyle name="Comma 2 127" xfId="1007"/>
    <cellStyle name="Comma 2 128" xfId="1008"/>
    <cellStyle name="Comma 2 129" xfId="1009"/>
    <cellStyle name="Comma 2 13" xfId="1010"/>
    <cellStyle name="Comma 2 130" xfId="1011"/>
    <cellStyle name="Comma 2 131" xfId="1012"/>
    <cellStyle name="Comma 2 132" xfId="1013"/>
    <cellStyle name="Comma 2 133" xfId="1014"/>
    <cellStyle name="Comma 2 134" xfId="1015"/>
    <cellStyle name="Comma 2 135" xfId="1016"/>
    <cellStyle name="Comma 2 136" xfId="1017"/>
    <cellStyle name="Comma 2 137" xfId="1018"/>
    <cellStyle name="Comma 2 138" xfId="1019"/>
    <cellStyle name="Comma 2 139" xfId="1020"/>
    <cellStyle name="Comma 2 14" xfId="1021"/>
    <cellStyle name="Comma 2 140" xfId="1022"/>
    <cellStyle name="Comma 2 141" xfId="1023"/>
    <cellStyle name="Comma 2 142" xfId="1024"/>
    <cellStyle name="Comma 2 143" xfId="1025"/>
    <cellStyle name="Comma 2 144" xfId="1026"/>
    <cellStyle name="Comma 2 145" xfId="1027"/>
    <cellStyle name="Comma 2 146" xfId="1028"/>
    <cellStyle name="Comma 2 147" xfId="1029"/>
    <cellStyle name="Comma 2 148" xfId="1030"/>
    <cellStyle name="Comma 2 149" xfId="1031"/>
    <cellStyle name="Comma 2 15" xfId="1032"/>
    <cellStyle name="Comma 2 150" xfId="1033"/>
    <cellStyle name="Comma 2 151" xfId="1034"/>
    <cellStyle name="Comma 2 152" xfId="1035"/>
    <cellStyle name="Comma 2 153" xfId="1036"/>
    <cellStyle name="Comma 2 154" xfId="1037"/>
    <cellStyle name="Comma 2 155" xfId="1038"/>
    <cellStyle name="Comma 2 156" xfId="1039"/>
    <cellStyle name="Comma 2 157" xfId="1040"/>
    <cellStyle name="Comma 2 158" xfId="1041"/>
    <cellStyle name="Comma 2 159" xfId="1042"/>
    <cellStyle name="Comma 2 16" xfId="1043"/>
    <cellStyle name="Comma 2 160" xfId="1044"/>
    <cellStyle name="Comma 2 161" xfId="1045"/>
    <cellStyle name="Comma 2 162" xfId="1046"/>
    <cellStyle name="Comma 2 163" xfId="1047"/>
    <cellStyle name="Comma 2 164" xfId="1048"/>
    <cellStyle name="Comma 2 165" xfId="1049"/>
    <cellStyle name="Comma 2 166" xfId="1050"/>
    <cellStyle name="Comma 2 167" xfId="1051"/>
    <cellStyle name="Comma 2 168" xfId="1052"/>
    <cellStyle name="Comma 2 169" xfId="1053"/>
    <cellStyle name="Comma 2 17" xfId="1054"/>
    <cellStyle name="Comma 2 170" xfId="1055"/>
    <cellStyle name="Comma 2 171" xfId="1056"/>
    <cellStyle name="Comma 2 172" xfId="1057"/>
    <cellStyle name="Comma 2 173" xfId="1058"/>
    <cellStyle name="Comma 2 174" xfId="1059"/>
    <cellStyle name="Comma 2 175" xfId="1060"/>
    <cellStyle name="Comma 2 176" xfId="1061"/>
    <cellStyle name="Comma 2 177" xfId="1062"/>
    <cellStyle name="Comma 2 178" xfId="1063"/>
    <cellStyle name="Comma 2 179" xfId="1064"/>
    <cellStyle name="Comma 2 18" xfId="1065"/>
    <cellStyle name="Comma 2 180" xfId="1066"/>
    <cellStyle name="Comma 2 181" xfId="1067"/>
    <cellStyle name="Comma 2 182" xfId="1068"/>
    <cellStyle name="Comma 2 183" xfId="1069"/>
    <cellStyle name="Comma 2 184" xfId="1070"/>
    <cellStyle name="Comma 2 185" xfId="1071"/>
    <cellStyle name="Comma 2 186" xfId="1072"/>
    <cellStyle name="Comma 2 187" xfId="1073"/>
    <cellStyle name="Comma 2 188" xfId="1074"/>
    <cellStyle name="Comma 2 189" xfId="1075"/>
    <cellStyle name="Comma 2 19" xfId="1076"/>
    <cellStyle name="Comma 2 190" xfId="1077"/>
    <cellStyle name="Comma 2 191" xfId="1078"/>
    <cellStyle name="Comma 2 192" xfId="1079"/>
    <cellStyle name="Comma 2 193" xfId="1080"/>
    <cellStyle name="Comma 2 194" xfId="1081"/>
    <cellStyle name="Comma 2 195" xfId="1082"/>
    <cellStyle name="Comma 2 196" xfId="1083"/>
    <cellStyle name="Comma 2 2" xfId="1084"/>
    <cellStyle name="Comma 2 2 10" xfId="1085"/>
    <cellStyle name="Comma 2 2 100" xfId="1086"/>
    <cellStyle name="Comma 2 2 1000" xfId="1087"/>
    <cellStyle name="Comma 2 2 1001" xfId="1088"/>
    <cellStyle name="Comma 2 2 1002" xfId="1089"/>
    <cellStyle name="Comma 2 2 1003" xfId="1090"/>
    <cellStyle name="Comma 2 2 1004" xfId="1091"/>
    <cellStyle name="Comma 2 2 1005" xfId="1092"/>
    <cellStyle name="Comma 2 2 1006" xfId="1093"/>
    <cellStyle name="Comma 2 2 1007" xfId="1094"/>
    <cellStyle name="Comma 2 2 1008" xfId="1095"/>
    <cellStyle name="Comma 2 2 1009" xfId="1096"/>
    <cellStyle name="Comma 2 2 101" xfId="1097"/>
    <cellStyle name="Comma 2 2 1010" xfId="1098"/>
    <cellStyle name="Comma 2 2 1011" xfId="1099"/>
    <cellStyle name="Comma 2 2 1012" xfId="1100"/>
    <cellStyle name="Comma 2 2 1013" xfId="1101"/>
    <cellStyle name="Comma 2 2 1014" xfId="1102"/>
    <cellStyle name="Comma 2 2 1015" xfId="1103"/>
    <cellStyle name="Comma 2 2 1016" xfId="1104"/>
    <cellStyle name="Comma 2 2 1017" xfId="1105"/>
    <cellStyle name="Comma 2 2 1018" xfId="1106"/>
    <cellStyle name="Comma 2 2 1019" xfId="1107"/>
    <cellStyle name="Comma 2 2 102" xfId="1108"/>
    <cellStyle name="Comma 2 2 1020" xfId="1109"/>
    <cellStyle name="Comma 2 2 1021" xfId="1110"/>
    <cellStyle name="Comma 2 2 1022" xfId="1111"/>
    <cellStyle name="Comma 2 2 1023" xfId="1112"/>
    <cellStyle name="Comma 2 2 1024" xfId="1113"/>
    <cellStyle name="Comma 2 2 1025" xfId="1114"/>
    <cellStyle name="Comma 2 2 1026" xfId="1115"/>
    <cellStyle name="Comma 2 2 1027" xfId="1116"/>
    <cellStyle name="Comma 2 2 1028" xfId="1117"/>
    <cellStyle name="Comma 2 2 1029" xfId="1118"/>
    <cellStyle name="Comma 2 2 103" xfId="1119"/>
    <cellStyle name="Comma 2 2 1030" xfId="1120"/>
    <cellStyle name="Comma 2 2 1031" xfId="1121"/>
    <cellStyle name="Comma 2 2 1032" xfId="1122"/>
    <cellStyle name="Comma 2 2 1033" xfId="1123"/>
    <cellStyle name="Comma 2 2 1034" xfId="1124"/>
    <cellStyle name="Comma 2 2 1035" xfId="1125"/>
    <cellStyle name="Comma 2 2 1036" xfId="1126"/>
    <cellStyle name="Comma 2 2 1037" xfId="1127"/>
    <cellStyle name="Comma 2 2 1038" xfId="1128"/>
    <cellStyle name="Comma 2 2 1039" xfId="1129"/>
    <cellStyle name="Comma 2 2 104" xfId="1130"/>
    <cellStyle name="Comma 2 2 1040" xfId="1131"/>
    <cellStyle name="Comma 2 2 1041" xfId="1132"/>
    <cellStyle name="Comma 2 2 1042" xfId="1133"/>
    <cellStyle name="Comma 2 2 1043" xfId="1134"/>
    <cellStyle name="Comma 2 2 1044" xfId="1135"/>
    <cellStyle name="Comma 2 2 1045" xfId="1136"/>
    <cellStyle name="Comma 2 2 1046" xfId="1137"/>
    <cellStyle name="Comma 2 2 1047" xfId="1138"/>
    <cellStyle name="Comma 2 2 1048" xfId="1139"/>
    <cellStyle name="Comma 2 2 1049" xfId="1140"/>
    <cellStyle name="Comma 2 2 105" xfId="1141"/>
    <cellStyle name="Comma 2 2 1050" xfId="1142"/>
    <cellStyle name="Comma 2 2 1051" xfId="1143"/>
    <cellStyle name="Comma 2 2 1052" xfId="1144"/>
    <cellStyle name="Comma 2 2 1053" xfId="1145"/>
    <cellStyle name="Comma 2 2 1054" xfId="1146"/>
    <cellStyle name="Comma 2 2 1055" xfId="1147"/>
    <cellStyle name="Comma 2 2 1056" xfId="1148"/>
    <cellStyle name="Comma 2 2 1057" xfId="1149"/>
    <cellStyle name="Comma 2 2 1058" xfId="1150"/>
    <cellStyle name="Comma 2 2 1059" xfId="1151"/>
    <cellStyle name="Comma 2 2 106" xfId="1152"/>
    <cellStyle name="Comma 2 2 1060" xfId="1153"/>
    <cellStyle name="Comma 2 2 1061" xfId="1154"/>
    <cellStyle name="Comma 2 2 1062" xfId="1155"/>
    <cellStyle name="Comma 2 2 1063" xfId="1156"/>
    <cellStyle name="Comma 2 2 1064" xfId="1157"/>
    <cellStyle name="Comma 2 2 1065" xfId="1158"/>
    <cellStyle name="Comma 2 2 1066" xfId="1159"/>
    <cellStyle name="Comma 2 2 1067" xfId="1160"/>
    <cellStyle name="Comma 2 2 1068" xfId="1161"/>
    <cellStyle name="Comma 2 2 1069" xfId="1162"/>
    <cellStyle name="Comma 2 2 107" xfId="1163"/>
    <cellStyle name="Comma 2 2 1070" xfId="1164"/>
    <cellStyle name="Comma 2 2 1071" xfId="1165"/>
    <cellStyle name="Comma 2 2 1072" xfId="1166"/>
    <cellStyle name="Comma 2 2 1073" xfId="1167"/>
    <cellStyle name="Comma 2 2 1074" xfId="1168"/>
    <cellStyle name="Comma 2 2 1075" xfId="1169"/>
    <cellStyle name="Comma 2 2 1076" xfId="1170"/>
    <cellStyle name="Comma 2 2 1077" xfId="1171"/>
    <cellStyle name="Comma 2 2 1078" xfId="1172"/>
    <cellStyle name="Comma 2 2 1079" xfId="1173"/>
    <cellStyle name="Comma 2 2 108" xfId="1174"/>
    <cellStyle name="Comma 2 2 1080" xfId="1175"/>
    <cellStyle name="Comma 2 2 1081" xfId="1176"/>
    <cellStyle name="Comma 2 2 1082" xfId="1177"/>
    <cellStyle name="Comma 2 2 1083" xfId="1178"/>
    <cellStyle name="Comma 2 2 1084" xfId="1179"/>
    <cellStyle name="Comma 2 2 1085" xfId="1180"/>
    <cellStyle name="Comma 2 2 1086" xfId="1181"/>
    <cellStyle name="Comma 2 2 1087" xfId="1182"/>
    <cellStyle name="Comma 2 2 1088" xfId="1183"/>
    <cellStyle name="Comma 2 2 1089" xfId="1184"/>
    <cellStyle name="Comma 2 2 109" xfId="1185"/>
    <cellStyle name="Comma 2 2 1090" xfId="1186"/>
    <cellStyle name="Comma 2 2 1091" xfId="1187"/>
    <cellStyle name="Comma 2 2 1092" xfId="1188"/>
    <cellStyle name="Comma 2 2 1093" xfId="1189"/>
    <cellStyle name="Comma 2 2 1094" xfId="1190"/>
    <cellStyle name="Comma 2 2 1095" xfId="1191"/>
    <cellStyle name="Comma 2 2 1096" xfId="1192"/>
    <cellStyle name="Comma 2 2 1097" xfId="1193"/>
    <cellStyle name="Comma 2 2 1098" xfId="1194"/>
    <cellStyle name="Comma 2 2 1099" xfId="1195"/>
    <cellStyle name="Comma 2 2 11" xfId="1196"/>
    <cellStyle name="Comma 2 2 110" xfId="1197"/>
    <cellStyle name="Comma 2 2 1100" xfId="1198"/>
    <cellStyle name="Comma 2 2 1101" xfId="1199"/>
    <cellStyle name="Comma 2 2 1102" xfId="1200"/>
    <cellStyle name="Comma 2 2 1103" xfId="1201"/>
    <cellStyle name="Comma 2 2 1104" xfId="1202"/>
    <cellStyle name="Comma 2 2 1105" xfId="1203"/>
    <cellStyle name="Comma 2 2 1106" xfId="1204"/>
    <cellStyle name="Comma 2 2 1107" xfId="1205"/>
    <cellStyle name="Comma 2 2 1108" xfId="1206"/>
    <cellStyle name="Comma 2 2 1109" xfId="1207"/>
    <cellStyle name="Comma 2 2 111" xfId="1208"/>
    <cellStyle name="Comma 2 2 1110" xfId="1209"/>
    <cellStyle name="Comma 2 2 1111" xfId="1210"/>
    <cellStyle name="Comma 2 2 1112" xfId="1211"/>
    <cellStyle name="Comma 2 2 1113" xfId="1212"/>
    <cellStyle name="Comma 2 2 1114" xfId="1213"/>
    <cellStyle name="Comma 2 2 1115" xfId="1214"/>
    <cellStyle name="Comma 2 2 1116" xfId="1215"/>
    <cellStyle name="Comma 2 2 1117" xfId="1216"/>
    <cellStyle name="Comma 2 2 1118" xfId="1217"/>
    <cellStyle name="Comma 2 2 1119" xfId="1218"/>
    <cellStyle name="Comma 2 2 112" xfId="1219"/>
    <cellStyle name="Comma 2 2 1120" xfId="1220"/>
    <cellStyle name="Comma 2 2 1121" xfId="1221"/>
    <cellStyle name="Comma 2 2 1122" xfId="1222"/>
    <cellStyle name="Comma 2 2 1123" xfId="1223"/>
    <cellStyle name="Comma 2 2 1124" xfId="1224"/>
    <cellStyle name="Comma 2 2 1125" xfId="1225"/>
    <cellStyle name="Comma 2 2 1126" xfId="1226"/>
    <cellStyle name="Comma 2 2 1127" xfId="1227"/>
    <cellStyle name="Comma 2 2 1128" xfId="1228"/>
    <cellStyle name="Comma 2 2 1129" xfId="1229"/>
    <cellStyle name="Comma 2 2 113" xfId="1230"/>
    <cellStyle name="Comma 2 2 1130" xfId="1231"/>
    <cellStyle name="Comma 2 2 1131" xfId="1232"/>
    <cellStyle name="Comma 2 2 1132" xfId="1233"/>
    <cellStyle name="Comma 2 2 1133" xfId="1234"/>
    <cellStyle name="Comma 2 2 1134" xfId="1235"/>
    <cellStyle name="Comma 2 2 1135" xfId="1236"/>
    <cellStyle name="Comma 2 2 1136" xfId="1237"/>
    <cellStyle name="Comma 2 2 1137" xfId="1238"/>
    <cellStyle name="Comma 2 2 1138" xfId="1239"/>
    <cellStyle name="Comma 2 2 1139" xfId="1240"/>
    <cellStyle name="Comma 2 2 114" xfId="1241"/>
    <cellStyle name="Comma 2 2 1140" xfId="1242"/>
    <cellStyle name="Comma 2 2 1141" xfId="1243"/>
    <cellStyle name="Comma 2 2 1142" xfId="1244"/>
    <cellStyle name="Comma 2 2 1143" xfId="1245"/>
    <cellStyle name="Comma 2 2 1144" xfId="1246"/>
    <cellStyle name="Comma 2 2 1145" xfId="1247"/>
    <cellStyle name="Comma 2 2 1146" xfId="1248"/>
    <cellStyle name="Comma 2 2 1147" xfId="1249"/>
    <cellStyle name="Comma 2 2 1148" xfId="1250"/>
    <cellStyle name="Comma 2 2 1149" xfId="1251"/>
    <cellStyle name="Comma 2 2 115" xfId="1252"/>
    <cellStyle name="Comma 2 2 1150" xfId="1253"/>
    <cellStyle name="Comma 2 2 1151" xfId="1254"/>
    <cellStyle name="Comma 2 2 1152" xfId="1255"/>
    <cellStyle name="Comma 2 2 1153" xfId="1256"/>
    <cellStyle name="Comma 2 2 1154" xfId="1257"/>
    <cellStyle name="Comma 2 2 116" xfId="1258"/>
    <cellStyle name="Comma 2 2 117" xfId="1259"/>
    <cellStyle name="Comma 2 2 118" xfId="1260"/>
    <cellStyle name="Comma 2 2 119" xfId="1261"/>
    <cellStyle name="Comma 2 2 12" xfId="1262"/>
    <cellStyle name="Comma 2 2 120" xfId="1263"/>
    <cellStyle name="Comma 2 2 121" xfId="1264"/>
    <cellStyle name="Comma 2 2 122" xfId="1265"/>
    <cellStyle name="Comma 2 2 123" xfId="1266"/>
    <cellStyle name="Comma 2 2 124" xfId="1267"/>
    <cellStyle name="Comma 2 2 125" xfId="1268"/>
    <cellStyle name="Comma 2 2 126" xfId="1269"/>
    <cellStyle name="Comma 2 2 127" xfId="1270"/>
    <cellStyle name="Comma 2 2 128" xfId="1271"/>
    <cellStyle name="Comma 2 2 129" xfId="1272"/>
    <cellStyle name="Comma 2 2 13" xfId="1273"/>
    <cellStyle name="Comma 2 2 130" xfId="1274"/>
    <cellStyle name="Comma 2 2 131" xfId="1275"/>
    <cellStyle name="Comma 2 2 132" xfId="1276"/>
    <cellStyle name="Comma 2 2 133" xfId="1277"/>
    <cellStyle name="Comma 2 2 134" xfId="1278"/>
    <cellStyle name="Comma 2 2 135" xfId="1279"/>
    <cellStyle name="Comma 2 2 136" xfId="1280"/>
    <cellStyle name="Comma 2 2 137" xfId="1281"/>
    <cellStyle name="Comma 2 2 138" xfId="1282"/>
    <cellStyle name="Comma 2 2 139" xfId="1283"/>
    <cellStyle name="Comma 2 2 14" xfId="1284"/>
    <cellStyle name="Comma 2 2 140" xfId="1285"/>
    <cellStyle name="Comma 2 2 141" xfId="1286"/>
    <cellStyle name="Comma 2 2 142" xfId="1287"/>
    <cellStyle name="Comma 2 2 143" xfId="1288"/>
    <cellStyle name="Comma 2 2 144" xfId="1289"/>
    <cellStyle name="Comma 2 2 145" xfId="1290"/>
    <cellStyle name="Comma 2 2 146" xfId="1291"/>
    <cellStyle name="Comma 2 2 147" xfId="1292"/>
    <cellStyle name="Comma 2 2 148" xfId="1293"/>
    <cellStyle name="Comma 2 2 149" xfId="1294"/>
    <cellStyle name="Comma 2 2 15" xfId="1295"/>
    <cellStyle name="Comma 2 2 150" xfId="1296"/>
    <cellStyle name="Comma 2 2 151" xfId="1297"/>
    <cellStyle name="Comma 2 2 152" xfId="1298"/>
    <cellStyle name="Comma 2 2 153" xfId="1299"/>
    <cellStyle name="Comma 2 2 154" xfId="1300"/>
    <cellStyle name="Comma 2 2 155" xfId="1301"/>
    <cellStyle name="Comma 2 2 156" xfId="1302"/>
    <cellStyle name="Comma 2 2 157" xfId="1303"/>
    <cellStyle name="Comma 2 2 158" xfId="1304"/>
    <cellStyle name="Comma 2 2 159" xfId="1305"/>
    <cellStyle name="Comma 2 2 16" xfId="1306"/>
    <cellStyle name="Comma 2 2 160" xfId="1307"/>
    <cellStyle name="Comma 2 2 161" xfId="1308"/>
    <cellStyle name="Comma 2 2 162" xfId="1309"/>
    <cellStyle name="Comma 2 2 163" xfId="1310"/>
    <cellStyle name="Comma 2 2 164" xfId="1311"/>
    <cellStyle name="Comma 2 2 165" xfId="1312"/>
    <cellStyle name="Comma 2 2 166" xfId="1313"/>
    <cellStyle name="Comma 2 2 167" xfId="1314"/>
    <cellStyle name="Comma 2 2 168" xfId="1315"/>
    <cellStyle name="Comma 2 2 169" xfId="1316"/>
    <cellStyle name="Comma 2 2 17" xfId="1317"/>
    <cellStyle name="Comma 2 2 170" xfId="1318"/>
    <cellStyle name="Comma 2 2 171" xfId="1319"/>
    <cellStyle name="Comma 2 2 172" xfId="1320"/>
    <cellStyle name="Comma 2 2 173" xfId="1321"/>
    <cellStyle name="Comma 2 2 174" xfId="1322"/>
    <cellStyle name="Comma 2 2 175" xfId="1323"/>
    <cellStyle name="Comma 2 2 176" xfId="1324"/>
    <cellStyle name="Comma 2 2 177" xfId="1325"/>
    <cellStyle name="Comma 2 2 178" xfId="1326"/>
    <cellStyle name="Comma 2 2 179" xfId="1327"/>
    <cellStyle name="Comma 2 2 18" xfId="1328"/>
    <cellStyle name="Comma 2 2 180" xfId="1329"/>
    <cellStyle name="Comma 2 2 181" xfId="1330"/>
    <cellStyle name="Comma 2 2 182" xfId="1331"/>
    <cellStyle name="Comma 2 2 183" xfId="1332"/>
    <cellStyle name="Comma 2 2 184" xfId="1333"/>
    <cellStyle name="Comma 2 2 185" xfId="1334"/>
    <cellStyle name="Comma 2 2 186" xfId="1335"/>
    <cellStyle name="Comma 2 2 187" xfId="1336"/>
    <cellStyle name="Comma 2 2 188" xfId="1337"/>
    <cellStyle name="Comma 2 2 189" xfId="1338"/>
    <cellStyle name="Comma 2 2 19" xfId="1339"/>
    <cellStyle name="Comma 2 2 190" xfId="1340"/>
    <cellStyle name="Comma 2 2 191" xfId="1341"/>
    <cellStyle name="Comma 2 2 192" xfId="1342"/>
    <cellStyle name="Comma 2 2 193" xfId="1343"/>
    <cellStyle name="Comma 2 2 194" xfId="1344"/>
    <cellStyle name="Comma 2 2 195" xfId="1345"/>
    <cellStyle name="Comma 2 2 196" xfId="1346"/>
    <cellStyle name="Comma 2 2 197" xfId="1347"/>
    <cellStyle name="Comma 2 2 198" xfId="1348"/>
    <cellStyle name="Comma 2 2 199" xfId="1349"/>
    <cellStyle name="Comma 2 2 2" xfId="1350"/>
    <cellStyle name="Comma 2 2 20" xfId="1351"/>
    <cellStyle name="Comma 2 2 200" xfId="1352"/>
    <cellStyle name="Comma 2 2 201" xfId="1353"/>
    <cellStyle name="Comma 2 2 202" xfId="1354"/>
    <cellStyle name="Comma 2 2 203" xfId="1355"/>
    <cellStyle name="Comma 2 2 204" xfId="1356"/>
    <cellStyle name="Comma 2 2 205" xfId="1357"/>
    <cellStyle name="Comma 2 2 206" xfId="1358"/>
    <cellStyle name="Comma 2 2 207" xfId="1359"/>
    <cellStyle name="Comma 2 2 208" xfId="1360"/>
    <cellStyle name="Comma 2 2 209" xfId="1361"/>
    <cellStyle name="Comma 2 2 21" xfId="1362"/>
    <cellStyle name="Comma 2 2 210" xfId="1363"/>
    <cellStyle name="Comma 2 2 211" xfId="1364"/>
    <cellStyle name="Comma 2 2 212" xfId="1365"/>
    <cellStyle name="Comma 2 2 213" xfId="1366"/>
    <cellStyle name="Comma 2 2 214" xfId="1367"/>
    <cellStyle name="Comma 2 2 215" xfId="1368"/>
    <cellStyle name="Comma 2 2 216" xfId="1369"/>
    <cellStyle name="Comma 2 2 217" xfId="1370"/>
    <cellStyle name="Comma 2 2 218" xfId="1371"/>
    <cellStyle name="Comma 2 2 219" xfId="1372"/>
    <cellStyle name="Comma 2 2 22" xfId="1373"/>
    <cellStyle name="Comma 2 2 220" xfId="1374"/>
    <cellStyle name="Comma 2 2 221" xfId="1375"/>
    <cellStyle name="Comma 2 2 222" xfId="1376"/>
    <cellStyle name="Comma 2 2 223" xfId="1377"/>
    <cellStyle name="Comma 2 2 224" xfId="1378"/>
    <cellStyle name="Comma 2 2 225" xfId="1379"/>
    <cellStyle name="Comma 2 2 226" xfId="1380"/>
    <cellStyle name="Comma 2 2 227" xfId="1381"/>
    <cellStyle name="Comma 2 2 228" xfId="1382"/>
    <cellStyle name="Comma 2 2 229" xfId="1383"/>
    <cellStyle name="Comma 2 2 23" xfId="1384"/>
    <cellStyle name="Comma 2 2 230" xfId="1385"/>
    <cellStyle name="Comma 2 2 231" xfId="1386"/>
    <cellStyle name="Comma 2 2 232" xfId="1387"/>
    <cellStyle name="Comma 2 2 233" xfId="1388"/>
    <cellStyle name="Comma 2 2 234" xfId="1389"/>
    <cellStyle name="Comma 2 2 235" xfId="1390"/>
    <cellStyle name="Comma 2 2 236" xfId="1391"/>
    <cellStyle name="Comma 2 2 237" xfId="1392"/>
    <cellStyle name="Comma 2 2 238" xfId="1393"/>
    <cellStyle name="Comma 2 2 239" xfId="1394"/>
    <cellStyle name="Comma 2 2 24" xfId="1395"/>
    <cellStyle name="Comma 2 2 240" xfId="1396"/>
    <cellStyle name="Comma 2 2 241" xfId="1397"/>
    <cellStyle name="Comma 2 2 242" xfId="1398"/>
    <cellStyle name="Comma 2 2 243" xfId="1399"/>
    <cellStyle name="Comma 2 2 244" xfId="1400"/>
    <cellStyle name="Comma 2 2 245" xfId="1401"/>
    <cellStyle name="Comma 2 2 246" xfId="1402"/>
    <cellStyle name="Comma 2 2 247" xfId="1403"/>
    <cellStyle name="Comma 2 2 248" xfId="1404"/>
    <cellStyle name="Comma 2 2 249" xfId="1405"/>
    <cellStyle name="Comma 2 2 25" xfId="1406"/>
    <cellStyle name="Comma 2 2 250" xfId="1407"/>
    <cellStyle name="Comma 2 2 251" xfId="1408"/>
    <cellStyle name="Comma 2 2 252" xfId="1409"/>
    <cellStyle name="Comma 2 2 253" xfId="1410"/>
    <cellStyle name="Comma 2 2 254" xfId="1411"/>
    <cellStyle name="Comma 2 2 255" xfId="1412"/>
    <cellStyle name="Comma 2 2 256" xfId="1413"/>
    <cellStyle name="Comma 2 2 257" xfId="1414"/>
    <cellStyle name="Comma 2 2 258" xfId="1415"/>
    <cellStyle name="Comma 2 2 259" xfId="1416"/>
    <cellStyle name="Comma 2 2 26" xfId="1417"/>
    <cellStyle name="Comma 2 2 260" xfId="1418"/>
    <cellStyle name="Comma 2 2 261" xfId="1419"/>
    <cellStyle name="Comma 2 2 262" xfId="1420"/>
    <cellStyle name="Comma 2 2 263" xfId="1421"/>
    <cellStyle name="Comma 2 2 264" xfId="1422"/>
    <cellStyle name="Comma 2 2 265" xfId="1423"/>
    <cellStyle name="Comma 2 2 266" xfId="1424"/>
    <cellStyle name="Comma 2 2 267" xfId="1425"/>
    <cellStyle name="Comma 2 2 268" xfId="1426"/>
    <cellStyle name="Comma 2 2 269" xfId="1427"/>
    <cellStyle name="Comma 2 2 27" xfId="1428"/>
    <cellStyle name="Comma 2 2 270" xfId="1429"/>
    <cellStyle name="Comma 2 2 271" xfId="1430"/>
    <cellStyle name="Comma 2 2 272" xfId="1431"/>
    <cellStyle name="Comma 2 2 273" xfId="1432"/>
    <cellStyle name="Comma 2 2 274" xfId="1433"/>
    <cellStyle name="Comma 2 2 275" xfId="1434"/>
    <cellStyle name="Comma 2 2 276" xfId="1435"/>
    <cellStyle name="Comma 2 2 277" xfId="1436"/>
    <cellStyle name="Comma 2 2 278" xfId="1437"/>
    <cellStyle name="Comma 2 2 279" xfId="1438"/>
    <cellStyle name="Comma 2 2 28" xfId="1439"/>
    <cellStyle name="Comma 2 2 280" xfId="1440"/>
    <cellStyle name="Comma 2 2 281" xfId="1441"/>
    <cellStyle name="Comma 2 2 282" xfId="1442"/>
    <cellStyle name="Comma 2 2 283" xfId="1443"/>
    <cellStyle name="Comma 2 2 284" xfId="1444"/>
    <cellStyle name="Comma 2 2 285" xfId="1445"/>
    <cellStyle name="Comma 2 2 286" xfId="1446"/>
    <cellStyle name="Comma 2 2 287" xfId="1447"/>
    <cellStyle name="Comma 2 2 288" xfId="1448"/>
    <cellStyle name="Comma 2 2 289" xfId="1449"/>
    <cellStyle name="Comma 2 2 29" xfId="1450"/>
    <cellStyle name="Comma 2 2 290" xfId="1451"/>
    <cellStyle name="Comma 2 2 291" xfId="1452"/>
    <cellStyle name="Comma 2 2 292" xfId="1453"/>
    <cellStyle name="Comma 2 2 293" xfId="1454"/>
    <cellStyle name="Comma 2 2 294" xfId="1455"/>
    <cellStyle name="Comma 2 2 295" xfId="1456"/>
    <cellStyle name="Comma 2 2 296" xfId="1457"/>
    <cellStyle name="Comma 2 2 297" xfId="1458"/>
    <cellStyle name="Comma 2 2 298" xfId="1459"/>
    <cellStyle name="Comma 2 2 299" xfId="1460"/>
    <cellStyle name="Comma 2 2 3" xfId="1461"/>
    <cellStyle name="Comma 2 2 30" xfId="1462"/>
    <cellStyle name="Comma 2 2 300" xfId="1463"/>
    <cellStyle name="Comma 2 2 301" xfId="1464"/>
    <cellStyle name="Comma 2 2 302" xfId="1465"/>
    <cellStyle name="Comma 2 2 303" xfId="1466"/>
    <cellStyle name="Comma 2 2 304" xfId="1467"/>
    <cellStyle name="Comma 2 2 305" xfId="1468"/>
    <cellStyle name="Comma 2 2 306" xfId="1469"/>
    <cellStyle name="Comma 2 2 307" xfId="1470"/>
    <cellStyle name="Comma 2 2 308" xfId="1471"/>
    <cellStyle name="Comma 2 2 309" xfId="1472"/>
    <cellStyle name="Comma 2 2 31" xfId="1473"/>
    <cellStyle name="Comma 2 2 310" xfId="1474"/>
    <cellStyle name="Comma 2 2 311" xfId="1475"/>
    <cellStyle name="Comma 2 2 312" xfId="1476"/>
    <cellStyle name="Comma 2 2 313" xfId="1477"/>
    <cellStyle name="Comma 2 2 314" xfId="1478"/>
    <cellStyle name="Comma 2 2 315" xfId="1479"/>
    <cellStyle name="Comma 2 2 316" xfId="1480"/>
    <cellStyle name="Comma 2 2 317" xfId="1481"/>
    <cellStyle name="Comma 2 2 318" xfId="1482"/>
    <cellStyle name="Comma 2 2 319" xfId="1483"/>
    <cellStyle name="Comma 2 2 32" xfId="1484"/>
    <cellStyle name="Comma 2 2 320" xfId="1485"/>
    <cellStyle name="Comma 2 2 321" xfId="1486"/>
    <cellStyle name="Comma 2 2 322" xfId="1487"/>
    <cellStyle name="Comma 2 2 323" xfId="1488"/>
    <cellStyle name="Comma 2 2 324" xfId="1489"/>
    <cellStyle name="Comma 2 2 325" xfId="1490"/>
    <cellStyle name="Comma 2 2 326" xfId="1491"/>
    <cellStyle name="Comma 2 2 327" xfId="1492"/>
    <cellStyle name="Comma 2 2 328" xfId="1493"/>
    <cellStyle name="Comma 2 2 329" xfId="1494"/>
    <cellStyle name="Comma 2 2 33" xfId="1495"/>
    <cellStyle name="Comma 2 2 330" xfId="1496"/>
    <cellStyle name="Comma 2 2 331" xfId="1497"/>
    <cellStyle name="Comma 2 2 332" xfId="1498"/>
    <cellStyle name="Comma 2 2 333" xfId="1499"/>
    <cellStyle name="Comma 2 2 334" xfId="1500"/>
    <cellStyle name="Comma 2 2 335" xfId="1501"/>
    <cellStyle name="Comma 2 2 336" xfId="1502"/>
    <cellStyle name="Comma 2 2 337" xfId="1503"/>
    <cellStyle name="Comma 2 2 338" xfId="1504"/>
    <cellStyle name="Comma 2 2 339" xfId="1505"/>
    <cellStyle name="Comma 2 2 34" xfId="1506"/>
    <cellStyle name="Comma 2 2 340" xfId="1507"/>
    <cellStyle name="Comma 2 2 341" xfId="1508"/>
    <cellStyle name="Comma 2 2 342" xfId="1509"/>
    <cellStyle name="Comma 2 2 343" xfId="1510"/>
    <cellStyle name="Comma 2 2 344" xfId="1511"/>
    <cellStyle name="Comma 2 2 345" xfId="1512"/>
    <cellStyle name="Comma 2 2 346" xfId="1513"/>
    <cellStyle name="Comma 2 2 347" xfId="1514"/>
    <cellStyle name="Comma 2 2 348" xfId="1515"/>
    <cellStyle name="Comma 2 2 349" xfId="1516"/>
    <cellStyle name="Comma 2 2 35" xfId="1517"/>
    <cellStyle name="Comma 2 2 350" xfId="1518"/>
    <cellStyle name="Comma 2 2 351" xfId="1519"/>
    <cellStyle name="Comma 2 2 352" xfId="1520"/>
    <cellStyle name="Comma 2 2 353" xfId="1521"/>
    <cellStyle name="Comma 2 2 354" xfId="1522"/>
    <cellStyle name="Comma 2 2 355" xfId="1523"/>
    <cellStyle name="Comma 2 2 356" xfId="1524"/>
    <cellStyle name="Comma 2 2 357" xfId="1525"/>
    <cellStyle name="Comma 2 2 358" xfId="1526"/>
    <cellStyle name="Comma 2 2 359" xfId="1527"/>
    <cellStyle name="Comma 2 2 36" xfId="1528"/>
    <cellStyle name="Comma 2 2 360" xfId="1529"/>
    <cellStyle name="Comma 2 2 361" xfId="1530"/>
    <cellStyle name="Comma 2 2 362" xfId="1531"/>
    <cellStyle name="Comma 2 2 363" xfId="1532"/>
    <cellStyle name="Comma 2 2 364" xfId="1533"/>
    <cellStyle name="Comma 2 2 365" xfId="1534"/>
    <cellStyle name="Comma 2 2 366" xfId="1535"/>
    <cellStyle name="Comma 2 2 367" xfId="1536"/>
    <cellStyle name="Comma 2 2 368" xfId="1537"/>
    <cellStyle name="Comma 2 2 369" xfId="1538"/>
    <cellStyle name="Comma 2 2 37" xfId="1539"/>
    <cellStyle name="Comma 2 2 370" xfId="1540"/>
    <cellStyle name="Comma 2 2 371" xfId="1541"/>
    <cellStyle name="Comma 2 2 372" xfId="1542"/>
    <cellStyle name="Comma 2 2 373" xfId="1543"/>
    <cellStyle name="Comma 2 2 374" xfId="1544"/>
    <cellStyle name="Comma 2 2 375" xfId="1545"/>
    <cellStyle name="Comma 2 2 376" xfId="1546"/>
    <cellStyle name="Comma 2 2 377" xfId="1547"/>
    <cellStyle name="Comma 2 2 378" xfId="1548"/>
    <cellStyle name="Comma 2 2 379" xfId="1549"/>
    <cellStyle name="Comma 2 2 38" xfId="1550"/>
    <cellStyle name="Comma 2 2 380" xfId="1551"/>
    <cellStyle name="Comma 2 2 381" xfId="1552"/>
    <cellStyle name="Comma 2 2 382" xfId="1553"/>
    <cellStyle name="Comma 2 2 383" xfId="1554"/>
    <cellStyle name="Comma 2 2 384" xfId="1555"/>
    <cellStyle name="Comma 2 2 385" xfId="1556"/>
    <cellStyle name="Comma 2 2 386" xfId="1557"/>
    <cellStyle name="Comma 2 2 387" xfId="1558"/>
    <cellStyle name="Comma 2 2 388" xfId="1559"/>
    <cellStyle name="Comma 2 2 389" xfId="1560"/>
    <cellStyle name="Comma 2 2 39" xfId="1561"/>
    <cellStyle name="Comma 2 2 390" xfId="1562"/>
    <cellStyle name="Comma 2 2 391" xfId="1563"/>
    <cellStyle name="Comma 2 2 392" xfId="1564"/>
    <cellStyle name="Comma 2 2 393" xfId="1565"/>
    <cellStyle name="Comma 2 2 394" xfId="1566"/>
    <cellStyle name="Comma 2 2 395" xfId="1567"/>
    <cellStyle name="Comma 2 2 396" xfId="1568"/>
    <cellStyle name="Comma 2 2 397" xfId="1569"/>
    <cellStyle name="Comma 2 2 398" xfId="1570"/>
    <cellStyle name="Comma 2 2 399" xfId="1571"/>
    <cellStyle name="Comma 2 2 4" xfId="1572"/>
    <cellStyle name="Comma 2 2 40" xfId="1573"/>
    <cellStyle name="Comma 2 2 400" xfId="1574"/>
    <cellStyle name="Comma 2 2 401" xfId="1575"/>
    <cellStyle name="Comma 2 2 402" xfId="1576"/>
    <cellStyle name="Comma 2 2 403" xfId="1577"/>
    <cellStyle name="Comma 2 2 404" xfId="1578"/>
    <cellStyle name="Comma 2 2 405" xfId="1579"/>
    <cellStyle name="Comma 2 2 406" xfId="1580"/>
    <cellStyle name="Comma 2 2 407" xfId="1581"/>
    <cellStyle name="Comma 2 2 408" xfId="1582"/>
    <cellStyle name="Comma 2 2 409" xfId="1583"/>
    <cellStyle name="Comma 2 2 41" xfId="1584"/>
    <cellStyle name="Comma 2 2 410" xfId="1585"/>
    <cellStyle name="Comma 2 2 411" xfId="1586"/>
    <cellStyle name="Comma 2 2 412" xfId="1587"/>
    <cellStyle name="Comma 2 2 413" xfId="1588"/>
    <cellStyle name="Comma 2 2 414" xfId="1589"/>
    <cellStyle name="Comma 2 2 415" xfId="1590"/>
    <cellStyle name="Comma 2 2 416" xfId="1591"/>
    <cellStyle name="Comma 2 2 417" xfId="1592"/>
    <cellStyle name="Comma 2 2 418" xfId="1593"/>
    <cellStyle name="Comma 2 2 419" xfId="1594"/>
    <cellStyle name="Comma 2 2 42" xfId="1595"/>
    <cellStyle name="Comma 2 2 420" xfId="1596"/>
    <cellStyle name="Comma 2 2 421" xfId="1597"/>
    <cellStyle name="Comma 2 2 422" xfId="1598"/>
    <cellStyle name="Comma 2 2 423" xfId="1599"/>
    <cellStyle name="Comma 2 2 424" xfId="1600"/>
    <cellStyle name="Comma 2 2 425" xfId="1601"/>
    <cellStyle name="Comma 2 2 426" xfId="1602"/>
    <cellStyle name="Comma 2 2 427" xfId="1603"/>
    <cellStyle name="Comma 2 2 428" xfId="1604"/>
    <cellStyle name="Comma 2 2 429" xfId="1605"/>
    <cellStyle name="Comma 2 2 43" xfId="1606"/>
    <cellStyle name="Comma 2 2 430" xfId="1607"/>
    <cellStyle name="Comma 2 2 431" xfId="1608"/>
    <cellStyle name="Comma 2 2 432" xfId="1609"/>
    <cellStyle name="Comma 2 2 433" xfId="1610"/>
    <cellStyle name="Comma 2 2 434" xfId="1611"/>
    <cellStyle name="Comma 2 2 435" xfId="1612"/>
    <cellStyle name="Comma 2 2 436" xfId="1613"/>
    <cellStyle name="Comma 2 2 437" xfId="1614"/>
    <cellStyle name="Comma 2 2 438" xfId="1615"/>
    <cellStyle name="Comma 2 2 439" xfId="1616"/>
    <cellStyle name="Comma 2 2 44" xfId="1617"/>
    <cellStyle name="Comma 2 2 440" xfId="1618"/>
    <cellStyle name="Comma 2 2 441" xfId="1619"/>
    <cellStyle name="Comma 2 2 442" xfId="1620"/>
    <cellStyle name="Comma 2 2 443" xfId="1621"/>
    <cellStyle name="Comma 2 2 444" xfId="1622"/>
    <cellStyle name="Comma 2 2 445" xfId="1623"/>
    <cellStyle name="Comma 2 2 446" xfId="1624"/>
    <cellStyle name="Comma 2 2 447" xfId="1625"/>
    <cellStyle name="Comma 2 2 448" xfId="1626"/>
    <cellStyle name="Comma 2 2 449" xfId="1627"/>
    <cellStyle name="Comma 2 2 45" xfId="1628"/>
    <cellStyle name="Comma 2 2 450" xfId="1629"/>
    <cellStyle name="Comma 2 2 451" xfId="1630"/>
    <cellStyle name="Comma 2 2 452" xfId="1631"/>
    <cellStyle name="Comma 2 2 453" xfId="1632"/>
    <cellStyle name="Comma 2 2 454" xfId="1633"/>
    <cellStyle name="Comma 2 2 455" xfId="1634"/>
    <cellStyle name="Comma 2 2 456" xfId="1635"/>
    <cellStyle name="Comma 2 2 457" xfId="1636"/>
    <cellStyle name="Comma 2 2 458" xfId="1637"/>
    <cellStyle name="Comma 2 2 459" xfId="1638"/>
    <cellStyle name="Comma 2 2 46" xfId="1639"/>
    <cellStyle name="Comma 2 2 460" xfId="1640"/>
    <cellStyle name="Comma 2 2 461" xfId="1641"/>
    <cellStyle name="Comma 2 2 462" xfId="1642"/>
    <cellStyle name="Comma 2 2 463" xfId="1643"/>
    <cellStyle name="Comma 2 2 464" xfId="1644"/>
    <cellStyle name="Comma 2 2 465" xfId="1645"/>
    <cellStyle name="Comma 2 2 466" xfId="1646"/>
    <cellStyle name="Comma 2 2 467" xfId="1647"/>
    <cellStyle name="Comma 2 2 468" xfId="1648"/>
    <cellStyle name="Comma 2 2 469" xfId="1649"/>
    <cellStyle name="Comma 2 2 47" xfId="1650"/>
    <cellStyle name="Comma 2 2 470" xfId="1651"/>
    <cellStyle name="Comma 2 2 471" xfId="1652"/>
    <cellStyle name="Comma 2 2 472" xfId="1653"/>
    <cellStyle name="Comma 2 2 473" xfId="1654"/>
    <cellStyle name="Comma 2 2 474" xfId="1655"/>
    <cellStyle name="Comma 2 2 475" xfId="1656"/>
    <cellStyle name="Comma 2 2 476" xfId="1657"/>
    <cellStyle name="Comma 2 2 477" xfId="1658"/>
    <cellStyle name="Comma 2 2 478" xfId="1659"/>
    <cellStyle name="Comma 2 2 479" xfId="1660"/>
    <cellStyle name="Comma 2 2 48" xfId="1661"/>
    <cellStyle name="Comma 2 2 480" xfId="1662"/>
    <cellStyle name="Comma 2 2 481" xfId="1663"/>
    <cellStyle name="Comma 2 2 482" xfId="1664"/>
    <cellStyle name="Comma 2 2 483" xfId="1665"/>
    <cellStyle name="Comma 2 2 484" xfId="1666"/>
    <cellStyle name="Comma 2 2 485" xfId="1667"/>
    <cellStyle name="Comma 2 2 486" xfId="1668"/>
    <cellStyle name="Comma 2 2 487" xfId="1669"/>
    <cellStyle name="Comma 2 2 488" xfId="1670"/>
    <cellStyle name="Comma 2 2 489" xfId="1671"/>
    <cellStyle name="Comma 2 2 49" xfId="1672"/>
    <cellStyle name="Comma 2 2 490" xfId="1673"/>
    <cellStyle name="Comma 2 2 491" xfId="1674"/>
    <cellStyle name="Comma 2 2 492" xfId="1675"/>
    <cellStyle name="Comma 2 2 493" xfId="1676"/>
    <cellStyle name="Comma 2 2 494" xfId="1677"/>
    <cellStyle name="Comma 2 2 495" xfId="1678"/>
    <cellStyle name="Comma 2 2 496" xfId="1679"/>
    <cellStyle name="Comma 2 2 497" xfId="1680"/>
    <cellStyle name="Comma 2 2 498" xfId="1681"/>
    <cellStyle name="Comma 2 2 499" xfId="1682"/>
    <cellStyle name="Comma 2 2 5" xfId="1683"/>
    <cellStyle name="Comma 2 2 50" xfId="1684"/>
    <cellStyle name="Comma 2 2 500" xfId="1685"/>
    <cellStyle name="Comma 2 2 501" xfId="1686"/>
    <cellStyle name="Comma 2 2 502" xfId="1687"/>
    <cellStyle name="Comma 2 2 503" xfId="1688"/>
    <cellStyle name="Comma 2 2 504" xfId="1689"/>
    <cellStyle name="Comma 2 2 505" xfId="1690"/>
    <cellStyle name="Comma 2 2 506" xfId="1691"/>
    <cellStyle name="Comma 2 2 507" xfId="1692"/>
    <cellStyle name="Comma 2 2 508" xfId="1693"/>
    <cellStyle name="Comma 2 2 509" xfId="1694"/>
    <cellStyle name="Comma 2 2 51" xfId="1695"/>
    <cellStyle name="Comma 2 2 510" xfId="1696"/>
    <cellStyle name="Comma 2 2 511" xfId="1697"/>
    <cellStyle name="Comma 2 2 512" xfId="1698"/>
    <cellStyle name="Comma 2 2 513" xfId="1699"/>
    <cellStyle name="Comma 2 2 514" xfId="1700"/>
    <cellStyle name="Comma 2 2 515" xfId="1701"/>
    <cellStyle name="Comma 2 2 516" xfId="1702"/>
    <cellStyle name="Comma 2 2 517" xfId="1703"/>
    <cellStyle name="Comma 2 2 518" xfId="1704"/>
    <cellStyle name="Comma 2 2 519" xfId="1705"/>
    <cellStyle name="Comma 2 2 52" xfId="1706"/>
    <cellStyle name="Comma 2 2 520" xfId="1707"/>
    <cellStyle name="Comma 2 2 521" xfId="1708"/>
    <cellStyle name="Comma 2 2 522" xfId="1709"/>
    <cellStyle name="Comma 2 2 523" xfId="1710"/>
    <cellStyle name="Comma 2 2 524" xfId="1711"/>
    <cellStyle name="Comma 2 2 525" xfId="1712"/>
    <cellStyle name="Comma 2 2 526" xfId="1713"/>
    <cellStyle name="Comma 2 2 527" xfId="1714"/>
    <cellStyle name="Comma 2 2 528" xfId="1715"/>
    <cellStyle name="Comma 2 2 529" xfId="1716"/>
    <cellStyle name="Comma 2 2 53" xfId="1717"/>
    <cellStyle name="Comma 2 2 530" xfId="1718"/>
    <cellStyle name="Comma 2 2 531" xfId="1719"/>
    <cellStyle name="Comma 2 2 532" xfId="1720"/>
    <cellStyle name="Comma 2 2 533" xfId="1721"/>
    <cellStyle name="Comma 2 2 534" xfId="1722"/>
    <cellStyle name="Comma 2 2 535" xfId="1723"/>
    <cellStyle name="Comma 2 2 536" xfId="1724"/>
    <cellStyle name="Comma 2 2 537" xfId="1725"/>
    <cellStyle name="Comma 2 2 538" xfId="1726"/>
    <cellStyle name="Comma 2 2 539" xfId="1727"/>
    <cellStyle name="Comma 2 2 54" xfId="1728"/>
    <cellStyle name="Comma 2 2 540" xfId="1729"/>
    <cellStyle name="Comma 2 2 541" xfId="1730"/>
    <cellStyle name="Comma 2 2 542" xfId="1731"/>
    <cellStyle name="Comma 2 2 543" xfId="1732"/>
    <cellStyle name="Comma 2 2 544" xfId="1733"/>
    <cellStyle name="Comma 2 2 545" xfId="1734"/>
    <cellStyle name="Comma 2 2 546" xfId="1735"/>
    <cellStyle name="Comma 2 2 547" xfId="1736"/>
    <cellStyle name="Comma 2 2 548" xfId="1737"/>
    <cellStyle name="Comma 2 2 549" xfId="1738"/>
    <cellStyle name="Comma 2 2 55" xfId="1739"/>
    <cellStyle name="Comma 2 2 550" xfId="1740"/>
    <cellStyle name="Comma 2 2 551" xfId="1741"/>
    <cellStyle name="Comma 2 2 552" xfId="1742"/>
    <cellStyle name="Comma 2 2 553" xfId="1743"/>
    <cellStyle name="Comma 2 2 554" xfId="1744"/>
    <cellStyle name="Comma 2 2 555" xfId="1745"/>
    <cellStyle name="Comma 2 2 556" xfId="1746"/>
    <cellStyle name="Comma 2 2 557" xfId="1747"/>
    <cellStyle name="Comma 2 2 558" xfId="1748"/>
    <cellStyle name="Comma 2 2 559" xfId="1749"/>
    <cellStyle name="Comma 2 2 56" xfId="1750"/>
    <cellStyle name="Comma 2 2 560" xfId="1751"/>
    <cellStyle name="Comma 2 2 561" xfId="1752"/>
    <cellStyle name="Comma 2 2 562" xfId="1753"/>
    <cellStyle name="Comma 2 2 563" xfId="1754"/>
    <cellStyle name="Comma 2 2 564" xfId="1755"/>
    <cellStyle name="Comma 2 2 565" xfId="1756"/>
    <cellStyle name="Comma 2 2 566" xfId="1757"/>
    <cellStyle name="Comma 2 2 567" xfId="1758"/>
    <cellStyle name="Comma 2 2 568" xfId="1759"/>
    <cellStyle name="Comma 2 2 569" xfId="1760"/>
    <cellStyle name="Comma 2 2 57" xfId="1761"/>
    <cellStyle name="Comma 2 2 570" xfId="1762"/>
    <cellStyle name="Comma 2 2 571" xfId="1763"/>
    <cellStyle name="Comma 2 2 572" xfId="1764"/>
    <cellStyle name="Comma 2 2 573" xfId="1765"/>
    <cellStyle name="Comma 2 2 574" xfId="1766"/>
    <cellStyle name="Comma 2 2 575" xfId="1767"/>
    <cellStyle name="Comma 2 2 576" xfId="1768"/>
    <cellStyle name="Comma 2 2 577" xfId="1769"/>
    <cellStyle name="Comma 2 2 578" xfId="1770"/>
    <cellStyle name="Comma 2 2 579" xfId="1771"/>
    <cellStyle name="Comma 2 2 58" xfId="1772"/>
    <cellStyle name="Comma 2 2 580" xfId="1773"/>
    <cellStyle name="Comma 2 2 581" xfId="1774"/>
    <cellStyle name="Comma 2 2 582" xfId="1775"/>
    <cellStyle name="Comma 2 2 583" xfId="1776"/>
    <cellStyle name="Comma 2 2 584" xfId="1777"/>
    <cellStyle name="Comma 2 2 585" xfId="1778"/>
    <cellStyle name="Comma 2 2 586" xfId="1779"/>
    <cellStyle name="Comma 2 2 587" xfId="1780"/>
    <cellStyle name="Comma 2 2 588" xfId="1781"/>
    <cellStyle name="Comma 2 2 589" xfId="1782"/>
    <cellStyle name="Comma 2 2 59" xfId="1783"/>
    <cellStyle name="Comma 2 2 590" xfId="1784"/>
    <cellStyle name="Comma 2 2 591" xfId="1785"/>
    <cellStyle name="Comma 2 2 592" xfId="1786"/>
    <cellStyle name="Comma 2 2 593" xfId="1787"/>
    <cellStyle name="Comma 2 2 594" xfId="1788"/>
    <cellStyle name="Comma 2 2 595" xfId="1789"/>
    <cellStyle name="Comma 2 2 596" xfId="1790"/>
    <cellStyle name="Comma 2 2 597" xfId="1791"/>
    <cellStyle name="Comma 2 2 598" xfId="1792"/>
    <cellStyle name="Comma 2 2 599" xfId="1793"/>
    <cellStyle name="Comma 2 2 6" xfId="1794"/>
    <cellStyle name="Comma 2 2 60" xfId="1795"/>
    <cellStyle name="Comma 2 2 600" xfId="1796"/>
    <cellStyle name="Comma 2 2 601" xfId="1797"/>
    <cellStyle name="Comma 2 2 602" xfId="1798"/>
    <cellStyle name="Comma 2 2 603" xfId="1799"/>
    <cellStyle name="Comma 2 2 604" xfId="1800"/>
    <cellStyle name="Comma 2 2 605" xfId="1801"/>
    <cellStyle name="Comma 2 2 606" xfId="1802"/>
    <cellStyle name="Comma 2 2 607" xfId="1803"/>
    <cellStyle name="Comma 2 2 608" xfId="1804"/>
    <cellStyle name="Comma 2 2 609" xfId="1805"/>
    <cellStyle name="Comma 2 2 61" xfId="1806"/>
    <cellStyle name="Comma 2 2 610" xfId="1807"/>
    <cellStyle name="Comma 2 2 611" xfId="1808"/>
    <cellStyle name="Comma 2 2 612" xfId="1809"/>
    <cellStyle name="Comma 2 2 613" xfId="1810"/>
    <cellStyle name="Comma 2 2 614" xfId="1811"/>
    <cellStyle name="Comma 2 2 615" xfId="1812"/>
    <cellStyle name="Comma 2 2 616" xfId="1813"/>
    <cellStyle name="Comma 2 2 617" xfId="1814"/>
    <cellStyle name="Comma 2 2 618" xfId="1815"/>
    <cellStyle name="Comma 2 2 619" xfId="1816"/>
    <cellStyle name="Comma 2 2 62" xfId="1817"/>
    <cellStyle name="Comma 2 2 620" xfId="1818"/>
    <cellStyle name="Comma 2 2 621" xfId="1819"/>
    <cellStyle name="Comma 2 2 622" xfId="1820"/>
    <cellStyle name="Comma 2 2 623" xfId="1821"/>
    <cellStyle name="Comma 2 2 624" xfId="1822"/>
    <cellStyle name="Comma 2 2 625" xfId="1823"/>
    <cellStyle name="Comma 2 2 626" xfId="1824"/>
    <cellStyle name="Comma 2 2 627" xfId="1825"/>
    <cellStyle name="Comma 2 2 628" xfId="1826"/>
    <cellStyle name="Comma 2 2 629" xfId="1827"/>
    <cellStyle name="Comma 2 2 63" xfId="1828"/>
    <cellStyle name="Comma 2 2 630" xfId="1829"/>
    <cellStyle name="Comma 2 2 631" xfId="1830"/>
    <cellStyle name="Comma 2 2 632" xfId="1831"/>
    <cellStyle name="Comma 2 2 633" xfId="1832"/>
    <cellStyle name="Comma 2 2 634" xfId="1833"/>
    <cellStyle name="Comma 2 2 635" xfId="1834"/>
    <cellStyle name="Comma 2 2 636" xfId="1835"/>
    <cellStyle name="Comma 2 2 637" xfId="1836"/>
    <cellStyle name="Comma 2 2 638" xfId="1837"/>
    <cellStyle name="Comma 2 2 639" xfId="1838"/>
    <cellStyle name="Comma 2 2 64" xfId="1839"/>
    <cellStyle name="Comma 2 2 640" xfId="1840"/>
    <cellStyle name="Comma 2 2 641" xfId="1841"/>
    <cellStyle name="Comma 2 2 642" xfId="1842"/>
    <cellStyle name="Comma 2 2 643" xfId="1843"/>
    <cellStyle name="Comma 2 2 644" xfId="1844"/>
    <cellStyle name="Comma 2 2 645" xfId="1845"/>
    <cellStyle name="Comma 2 2 646" xfId="1846"/>
    <cellStyle name="Comma 2 2 647" xfId="1847"/>
    <cellStyle name="Comma 2 2 648" xfId="1848"/>
    <cellStyle name="Comma 2 2 649" xfId="1849"/>
    <cellStyle name="Comma 2 2 65" xfId="1850"/>
    <cellStyle name="Comma 2 2 650" xfId="1851"/>
    <cellStyle name="Comma 2 2 651" xfId="1852"/>
    <cellStyle name="Comma 2 2 652" xfId="1853"/>
    <cellStyle name="Comma 2 2 653" xfId="1854"/>
    <cellStyle name="Comma 2 2 654" xfId="1855"/>
    <cellStyle name="Comma 2 2 655" xfId="1856"/>
    <cellStyle name="Comma 2 2 656" xfId="1857"/>
    <cellStyle name="Comma 2 2 657" xfId="1858"/>
    <cellStyle name="Comma 2 2 658" xfId="1859"/>
    <cellStyle name="Comma 2 2 659" xfId="1860"/>
    <cellStyle name="Comma 2 2 66" xfId="1861"/>
    <cellStyle name="Comma 2 2 660" xfId="1862"/>
    <cellStyle name="Comma 2 2 661" xfId="1863"/>
    <cellStyle name="Comma 2 2 662" xfId="1864"/>
    <cellStyle name="Comma 2 2 663" xfId="1865"/>
    <cellStyle name="Comma 2 2 664" xfId="1866"/>
    <cellStyle name="Comma 2 2 665" xfId="1867"/>
    <cellStyle name="Comma 2 2 666" xfId="1868"/>
    <cellStyle name="Comma 2 2 667" xfId="1869"/>
    <cellStyle name="Comma 2 2 668" xfId="1870"/>
    <cellStyle name="Comma 2 2 669" xfId="1871"/>
    <cellStyle name="Comma 2 2 67" xfId="1872"/>
    <cellStyle name="Comma 2 2 670" xfId="1873"/>
    <cellStyle name="Comma 2 2 671" xfId="1874"/>
    <cellStyle name="Comma 2 2 672" xfId="1875"/>
    <cellStyle name="Comma 2 2 673" xfId="1876"/>
    <cellStyle name="Comma 2 2 674" xfId="1877"/>
    <cellStyle name="Comma 2 2 675" xfId="1878"/>
    <cellStyle name="Comma 2 2 676" xfId="1879"/>
    <cellStyle name="Comma 2 2 677" xfId="1880"/>
    <cellStyle name="Comma 2 2 678" xfId="1881"/>
    <cellStyle name="Comma 2 2 679" xfId="1882"/>
    <cellStyle name="Comma 2 2 68" xfId="1883"/>
    <cellStyle name="Comma 2 2 680" xfId="1884"/>
    <cellStyle name="Comma 2 2 681" xfId="1885"/>
    <cellStyle name="Comma 2 2 682" xfId="1886"/>
    <cellStyle name="Comma 2 2 683" xfId="1887"/>
    <cellStyle name="Comma 2 2 684" xfId="1888"/>
    <cellStyle name="Comma 2 2 685" xfId="1889"/>
    <cellStyle name="Comma 2 2 686" xfId="1890"/>
    <cellStyle name="Comma 2 2 687" xfId="1891"/>
    <cellStyle name="Comma 2 2 688" xfId="1892"/>
    <cellStyle name="Comma 2 2 689" xfId="1893"/>
    <cellStyle name="Comma 2 2 69" xfId="1894"/>
    <cellStyle name="Comma 2 2 690" xfId="1895"/>
    <cellStyle name="Comma 2 2 691" xfId="1896"/>
    <cellStyle name="Comma 2 2 692" xfId="1897"/>
    <cellStyle name="Comma 2 2 693" xfId="1898"/>
    <cellStyle name="Comma 2 2 694" xfId="1899"/>
    <cellStyle name="Comma 2 2 695" xfId="1900"/>
    <cellStyle name="Comma 2 2 696" xfId="1901"/>
    <cellStyle name="Comma 2 2 697" xfId="1902"/>
    <cellStyle name="Comma 2 2 698" xfId="1903"/>
    <cellStyle name="Comma 2 2 699" xfId="1904"/>
    <cellStyle name="Comma 2 2 7" xfId="1905"/>
    <cellStyle name="Comma 2 2 70" xfId="1906"/>
    <cellStyle name="Comma 2 2 700" xfId="1907"/>
    <cellStyle name="Comma 2 2 701" xfId="1908"/>
    <cellStyle name="Comma 2 2 702" xfId="1909"/>
    <cellStyle name="Comma 2 2 703" xfId="1910"/>
    <cellStyle name="Comma 2 2 704" xfId="1911"/>
    <cellStyle name="Comma 2 2 705" xfId="1912"/>
    <cellStyle name="Comma 2 2 706" xfId="1913"/>
    <cellStyle name="Comma 2 2 707" xfId="1914"/>
    <cellStyle name="Comma 2 2 708" xfId="1915"/>
    <cellStyle name="Comma 2 2 709" xfId="1916"/>
    <cellStyle name="Comma 2 2 71" xfId="1917"/>
    <cellStyle name="Comma 2 2 710" xfId="1918"/>
    <cellStyle name="Comma 2 2 711" xfId="1919"/>
    <cellStyle name="Comma 2 2 712" xfId="1920"/>
    <cellStyle name="Comma 2 2 713" xfId="1921"/>
    <cellStyle name="Comma 2 2 714" xfId="1922"/>
    <cellStyle name="Comma 2 2 715" xfId="1923"/>
    <cellStyle name="Comma 2 2 716" xfId="1924"/>
    <cellStyle name="Comma 2 2 717" xfId="1925"/>
    <cellStyle name="Comma 2 2 718" xfId="1926"/>
    <cellStyle name="Comma 2 2 719" xfId="1927"/>
    <cellStyle name="Comma 2 2 72" xfId="1928"/>
    <cellStyle name="Comma 2 2 720" xfId="1929"/>
    <cellStyle name="Comma 2 2 721" xfId="1930"/>
    <cellStyle name="Comma 2 2 722" xfId="1931"/>
    <cellStyle name="Comma 2 2 723" xfId="1932"/>
    <cellStyle name="Comma 2 2 724" xfId="1933"/>
    <cellStyle name="Comma 2 2 725" xfId="1934"/>
    <cellStyle name="Comma 2 2 726" xfId="1935"/>
    <cellStyle name="Comma 2 2 727" xfId="1936"/>
    <cellStyle name="Comma 2 2 728" xfId="1937"/>
    <cellStyle name="Comma 2 2 729" xfId="1938"/>
    <cellStyle name="Comma 2 2 73" xfId="1939"/>
    <cellStyle name="Comma 2 2 730" xfId="1940"/>
    <cellStyle name="Comma 2 2 731" xfId="1941"/>
    <cellStyle name="Comma 2 2 732" xfId="1942"/>
    <cellStyle name="Comma 2 2 733" xfId="1943"/>
    <cellStyle name="Comma 2 2 734" xfId="1944"/>
    <cellStyle name="Comma 2 2 735" xfId="1945"/>
    <cellStyle name="Comma 2 2 736" xfId="1946"/>
    <cellStyle name="Comma 2 2 737" xfId="1947"/>
    <cellStyle name="Comma 2 2 738" xfId="1948"/>
    <cellStyle name="Comma 2 2 739" xfId="1949"/>
    <cellStyle name="Comma 2 2 74" xfId="1950"/>
    <cellStyle name="Comma 2 2 740" xfId="1951"/>
    <cellStyle name="Comma 2 2 741" xfId="1952"/>
    <cellStyle name="Comma 2 2 742" xfId="1953"/>
    <cellStyle name="Comma 2 2 743" xfId="1954"/>
    <cellStyle name="Comma 2 2 744" xfId="1955"/>
    <cellStyle name="Comma 2 2 745" xfId="1956"/>
    <cellStyle name="Comma 2 2 746" xfId="1957"/>
    <cellStyle name="Comma 2 2 747" xfId="1958"/>
    <cellStyle name="Comma 2 2 748" xfId="1959"/>
    <cellStyle name="Comma 2 2 749" xfId="1960"/>
    <cellStyle name="Comma 2 2 75" xfId="1961"/>
    <cellStyle name="Comma 2 2 750" xfId="1962"/>
    <cellStyle name="Comma 2 2 751" xfId="1963"/>
    <cellStyle name="Comma 2 2 752" xfId="1964"/>
    <cellStyle name="Comma 2 2 753" xfId="1965"/>
    <cellStyle name="Comma 2 2 754" xfId="1966"/>
    <cellStyle name="Comma 2 2 755" xfId="1967"/>
    <cellStyle name="Comma 2 2 756" xfId="1968"/>
    <cellStyle name="Comma 2 2 757" xfId="1969"/>
    <cellStyle name="Comma 2 2 758" xfId="1970"/>
    <cellStyle name="Comma 2 2 759" xfId="1971"/>
    <cellStyle name="Comma 2 2 76" xfId="1972"/>
    <cellStyle name="Comma 2 2 760" xfId="1973"/>
    <cellStyle name="Comma 2 2 761" xfId="1974"/>
    <cellStyle name="Comma 2 2 762" xfId="1975"/>
    <cellStyle name="Comma 2 2 763" xfId="1976"/>
    <cellStyle name="Comma 2 2 764" xfId="1977"/>
    <cellStyle name="Comma 2 2 765" xfId="1978"/>
    <cellStyle name="Comma 2 2 766" xfId="1979"/>
    <cellStyle name="Comma 2 2 767" xfId="1980"/>
    <cellStyle name="Comma 2 2 768" xfId="1981"/>
    <cellStyle name="Comma 2 2 769" xfId="1982"/>
    <cellStyle name="Comma 2 2 77" xfId="1983"/>
    <cellStyle name="Comma 2 2 770" xfId="1984"/>
    <cellStyle name="Comma 2 2 771" xfId="1985"/>
    <cellStyle name="Comma 2 2 772" xfId="1986"/>
    <cellStyle name="Comma 2 2 773" xfId="1987"/>
    <cellStyle name="Comma 2 2 774" xfId="1988"/>
    <cellStyle name="Comma 2 2 775" xfId="1989"/>
    <cellStyle name="Comma 2 2 776" xfId="1990"/>
    <cellStyle name="Comma 2 2 777" xfId="1991"/>
    <cellStyle name="Comma 2 2 778" xfId="1992"/>
    <cellStyle name="Comma 2 2 779" xfId="1993"/>
    <cellStyle name="Comma 2 2 78" xfId="1994"/>
    <cellStyle name="Comma 2 2 780" xfId="1995"/>
    <cellStyle name="Comma 2 2 781" xfId="1996"/>
    <cellStyle name="Comma 2 2 782" xfId="1997"/>
    <cellStyle name="Comma 2 2 783" xfId="1998"/>
    <cellStyle name="Comma 2 2 784" xfId="1999"/>
    <cellStyle name="Comma 2 2 785" xfId="2000"/>
    <cellStyle name="Comma 2 2 786" xfId="2001"/>
    <cellStyle name="Comma 2 2 787" xfId="2002"/>
    <cellStyle name="Comma 2 2 788" xfId="2003"/>
    <cellStyle name="Comma 2 2 789" xfId="2004"/>
    <cellStyle name="Comma 2 2 79" xfId="2005"/>
    <cellStyle name="Comma 2 2 790" xfId="2006"/>
    <cellStyle name="Comma 2 2 791" xfId="2007"/>
    <cellStyle name="Comma 2 2 792" xfId="2008"/>
    <cellStyle name="Comma 2 2 793" xfId="2009"/>
    <cellStyle name="Comma 2 2 794" xfId="2010"/>
    <cellStyle name="Comma 2 2 795" xfId="2011"/>
    <cellStyle name="Comma 2 2 796" xfId="2012"/>
    <cellStyle name="Comma 2 2 797" xfId="2013"/>
    <cellStyle name="Comma 2 2 798" xfId="2014"/>
    <cellStyle name="Comma 2 2 799" xfId="2015"/>
    <cellStyle name="Comma 2 2 8" xfId="2016"/>
    <cellStyle name="Comma 2 2 80" xfId="2017"/>
    <cellStyle name="Comma 2 2 800" xfId="2018"/>
    <cellStyle name="Comma 2 2 801" xfId="2019"/>
    <cellStyle name="Comma 2 2 802" xfId="2020"/>
    <cellStyle name="Comma 2 2 803" xfId="2021"/>
    <cellStyle name="Comma 2 2 804" xfId="2022"/>
    <cellStyle name="Comma 2 2 805" xfId="2023"/>
    <cellStyle name="Comma 2 2 806" xfId="2024"/>
    <cellStyle name="Comma 2 2 807" xfId="2025"/>
    <cellStyle name="Comma 2 2 808" xfId="2026"/>
    <cellStyle name="Comma 2 2 809" xfId="2027"/>
    <cellStyle name="Comma 2 2 81" xfId="2028"/>
    <cellStyle name="Comma 2 2 810" xfId="2029"/>
    <cellStyle name="Comma 2 2 811" xfId="2030"/>
    <cellStyle name="Comma 2 2 812" xfId="2031"/>
    <cellStyle name="Comma 2 2 813" xfId="2032"/>
    <cellStyle name="Comma 2 2 814" xfId="2033"/>
    <cellStyle name="Comma 2 2 815" xfId="2034"/>
    <cellStyle name="Comma 2 2 816" xfId="2035"/>
    <cellStyle name="Comma 2 2 817" xfId="2036"/>
    <cellStyle name="Comma 2 2 818" xfId="2037"/>
    <cellStyle name="Comma 2 2 819" xfId="2038"/>
    <cellStyle name="Comma 2 2 82" xfId="2039"/>
    <cellStyle name="Comma 2 2 820" xfId="2040"/>
    <cellStyle name="Comma 2 2 821" xfId="2041"/>
    <cellStyle name="Comma 2 2 822" xfId="2042"/>
    <cellStyle name="Comma 2 2 823" xfId="2043"/>
    <cellStyle name="Comma 2 2 824" xfId="2044"/>
    <cellStyle name="Comma 2 2 825" xfId="2045"/>
    <cellStyle name="Comma 2 2 826" xfId="2046"/>
    <cellStyle name="Comma 2 2 827" xfId="2047"/>
    <cellStyle name="Comma 2 2 828" xfId="2048"/>
    <cellStyle name="Comma 2 2 829" xfId="2049"/>
    <cellStyle name="Comma 2 2 83" xfId="2050"/>
    <cellStyle name="Comma 2 2 830" xfId="2051"/>
    <cellStyle name="Comma 2 2 831" xfId="2052"/>
    <cellStyle name="Comma 2 2 832" xfId="2053"/>
    <cellStyle name="Comma 2 2 833" xfId="2054"/>
    <cellStyle name="Comma 2 2 834" xfId="2055"/>
    <cellStyle name="Comma 2 2 835" xfId="2056"/>
    <cellStyle name="Comma 2 2 836" xfId="2057"/>
    <cellStyle name="Comma 2 2 837" xfId="2058"/>
    <cellStyle name="Comma 2 2 838" xfId="2059"/>
    <cellStyle name="Comma 2 2 839" xfId="2060"/>
    <cellStyle name="Comma 2 2 84" xfId="2061"/>
    <cellStyle name="Comma 2 2 840" xfId="2062"/>
    <cellStyle name="Comma 2 2 841" xfId="2063"/>
    <cellStyle name="Comma 2 2 842" xfId="2064"/>
    <cellStyle name="Comma 2 2 843" xfId="2065"/>
    <cellStyle name="Comma 2 2 844" xfId="2066"/>
    <cellStyle name="Comma 2 2 845" xfId="2067"/>
    <cellStyle name="Comma 2 2 846" xfId="2068"/>
    <cellStyle name="Comma 2 2 847" xfId="2069"/>
    <cellStyle name="Comma 2 2 848" xfId="2070"/>
    <cellStyle name="Comma 2 2 849" xfId="2071"/>
    <cellStyle name="Comma 2 2 85" xfId="2072"/>
    <cellStyle name="Comma 2 2 850" xfId="2073"/>
    <cellStyle name="Comma 2 2 851" xfId="2074"/>
    <cellStyle name="Comma 2 2 852" xfId="2075"/>
    <cellStyle name="Comma 2 2 853" xfId="2076"/>
    <cellStyle name="Comma 2 2 854" xfId="2077"/>
    <cellStyle name="Comma 2 2 855" xfId="2078"/>
    <cellStyle name="Comma 2 2 856" xfId="2079"/>
    <cellStyle name="Comma 2 2 857" xfId="2080"/>
    <cellStyle name="Comma 2 2 858" xfId="2081"/>
    <cellStyle name="Comma 2 2 859" xfId="2082"/>
    <cellStyle name="Comma 2 2 86" xfId="2083"/>
    <cellStyle name="Comma 2 2 860" xfId="2084"/>
    <cellStyle name="Comma 2 2 861" xfId="2085"/>
    <cellStyle name="Comma 2 2 862" xfId="2086"/>
    <cellStyle name="Comma 2 2 863" xfId="2087"/>
    <cellStyle name="Comma 2 2 864" xfId="2088"/>
    <cellStyle name="Comma 2 2 865" xfId="2089"/>
    <cellStyle name="Comma 2 2 866" xfId="2090"/>
    <cellStyle name="Comma 2 2 867" xfId="2091"/>
    <cellStyle name="Comma 2 2 868" xfId="2092"/>
    <cellStyle name="Comma 2 2 869" xfId="2093"/>
    <cellStyle name="Comma 2 2 87" xfId="2094"/>
    <cellStyle name="Comma 2 2 870" xfId="2095"/>
    <cellStyle name="Comma 2 2 871" xfId="2096"/>
    <cellStyle name="Comma 2 2 872" xfId="2097"/>
    <cellStyle name="Comma 2 2 873" xfId="2098"/>
    <cellStyle name="Comma 2 2 874" xfId="2099"/>
    <cellStyle name="Comma 2 2 875" xfId="2100"/>
    <cellStyle name="Comma 2 2 876" xfId="2101"/>
    <cellStyle name="Comma 2 2 877" xfId="2102"/>
    <cellStyle name="Comma 2 2 878" xfId="2103"/>
    <cellStyle name="Comma 2 2 879" xfId="2104"/>
    <cellStyle name="Comma 2 2 88" xfId="2105"/>
    <cellStyle name="Comma 2 2 880" xfId="2106"/>
    <cellStyle name="Comma 2 2 881" xfId="2107"/>
    <cellStyle name="Comma 2 2 882" xfId="2108"/>
    <cellStyle name="Comma 2 2 883" xfId="2109"/>
    <cellStyle name="Comma 2 2 884" xfId="2110"/>
    <cellStyle name="Comma 2 2 885" xfId="2111"/>
    <cellStyle name="Comma 2 2 886" xfId="2112"/>
    <cellStyle name="Comma 2 2 887" xfId="2113"/>
    <cellStyle name="Comma 2 2 888" xfId="2114"/>
    <cellStyle name="Comma 2 2 889" xfId="2115"/>
    <cellStyle name="Comma 2 2 89" xfId="2116"/>
    <cellStyle name="Comma 2 2 890" xfId="2117"/>
    <cellStyle name="Comma 2 2 891" xfId="2118"/>
    <cellStyle name="Comma 2 2 892" xfId="2119"/>
    <cellStyle name="Comma 2 2 893" xfId="2120"/>
    <cellStyle name="Comma 2 2 894" xfId="2121"/>
    <cellStyle name="Comma 2 2 895" xfId="2122"/>
    <cellStyle name="Comma 2 2 896" xfId="2123"/>
    <cellStyle name="Comma 2 2 897" xfId="2124"/>
    <cellStyle name="Comma 2 2 898" xfId="2125"/>
    <cellStyle name="Comma 2 2 899" xfId="2126"/>
    <cellStyle name="Comma 2 2 9" xfId="2127"/>
    <cellStyle name="Comma 2 2 90" xfId="2128"/>
    <cellStyle name="Comma 2 2 900" xfId="2129"/>
    <cellStyle name="Comma 2 2 901" xfId="2130"/>
    <cellStyle name="Comma 2 2 902" xfId="2131"/>
    <cellStyle name="Comma 2 2 903" xfId="2132"/>
    <cellStyle name="Comma 2 2 904" xfId="2133"/>
    <cellStyle name="Comma 2 2 905" xfId="2134"/>
    <cellStyle name="Comma 2 2 906" xfId="2135"/>
    <cellStyle name="Comma 2 2 907" xfId="2136"/>
    <cellStyle name="Comma 2 2 908" xfId="2137"/>
    <cellStyle name="Comma 2 2 909" xfId="2138"/>
    <cellStyle name="Comma 2 2 91" xfId="2139"/>
    <cellStyle name="Comma 2 2 910" xfId="2140"/>
    <cellStyle name="Comma 2 2 911" xfId="2141"/>
    <cellStyle name="Comma 2 2 912" xfId="2142"/>
    <cellStyle name="Comma 2 2 913" xfId="2143"/>
    <cellStyle name="Comma 2 2 914" xfId="2144"/>
    <cellStyle name="Comma 2 2 915" xfId="2145"/>
    <cellStyle name="Comma 2 2 916" xfId="2146"/>
    <cellStyle name="Comma 2 2 917" xfId="2147"/>
    <cellStyle name="Comma 2 2 918" xfId="2148"/>
    <cellStyle name="Comma 2 2 919" xfId="2149"/>
    <cellStyle name="Comma 2 2 92" xfId="2150"/>
    <cellStyle name="Comma 2 2 920" xfId="2151"/>
    <cellStyle name="Comma 2 2 921" xfId="2152"/>
    <cellStyle name="Comma 2 2 922" xfId="2153"/>
    <cellStyle name="Comma 2 2 923" xfId="2154"/>
    <cellStyle name="Comma 2 2 924" xfId="2155"/>
    <cellStyle name="Comma 2 2 925" xfId="2156"/>
    <cellStyle name="Comma 2 2 926" xfId="2157"/>
    <cellStyle name="Comma 2 2 927" xfId="2158"/>
    <cellStyle name="Comma 2 2 928" xfId="2159"/>
    <cellStyle name="Comma 2 2 929" xfId="2160"/>
    <cellStyle name="Comma 2 2 93" xfId="2161"/>
    <cellStyle name="Comma 2 2 930" xfId="2162"/>
    <cellStyle name="Comma 2 2 931" xfId="2163"/>
    <cellStyle name="Comma 2 2 932" xfId="2164"/>
    <cellStyle name="Comma 2 2 933" xfId="2165"/>
    <cellStyle name="Comma 2 2 934" xfId="2166"/>
    <cellStyle name="Comma 2 2 935" xfId="2167"/>
    <cellStyle name="Comma 2 2 936" xfId="2168"/>
    <cellStyle name="Comma 2 2 937" xfId="2169"/>
    <cellStyle name="Comma 2 2 938" xfId="2170"/>
    <cellStyle name="Comma 2 2 939" xfId="2171"/>
    <cellStyle name="Comma 2 2 94" xfId="2172"/>
    <cellStyle name="Comma 2 2 940" xfId="2173"/>
    <cellStyle name="Comma 2 2 941" xfId="2174"/>
    <cellStyle name="Comma 2 2 942" xfId="2175"/>
    <cellStyle name="Comma 2 2 943" xfId="2176"/>
    <cellStyle name="Comma 2 2 944" xfId="2177"/>
    <cellStyle name="Comma 2 2 945" xfId="2178"/>
    <cellStyle name="Comma 2 2 946" xfId="2179"/>
    <cellStyle name="Comma 2 2 947" xfId="2180"/>
    <cellStyle name="Comma 2 2 948" xfId="2181"/>
    <cellStyle name="Comma 2 2 949" xfId="2182"/>
    <cellStyle name="Comma 2 2 95" xfId="2183"/>
    <cellStyle name="Comma 2 2 950" xfId="2184"/>
    <cellStyle name="Comma 2 2 951" xfId="2185"/>
    <cellStyle name="Comma 2 2 952" xfId="2186"/>
    <cellStyle name="Comma 2 2 953" xfId="2187"/>
    <cellStyle name="Comma 2 2 954" xfId="2188"/>
    <cellStyle name="Comma 2 2 955" xfId="2189"/>
    <cellStyle name="Comma 2 2 956" xfId="2190"/>
    <cellStyle name="Comma 2 2 957" xfId="2191"/>
    <cellStyle name="Comma 2 2 958" xfId="2192"/>
    <cellStyle name="Comma 2 2 959" xfId="2193"/>
    <cellStyle name="Comma 2 2 96" xfId="2194"/>
    <cellStyle name="Comma 2 2 960" xfId="2195"/>
    <cellStyle name="Comma 2 2 961" xfId="2196"/>
    <cellStyle name="Comma 2 2 962" xfId="2197"/>
    <cellStyle name="Comma 2 2 963" xfId="2198"/>
    <cellStyle name="Comma 2 2 964" xfId="2199"/>
    <cellStyle name="Comma 2 2 965" xfId="2200"/>
    <cellStyle name="Comma 2 2 966" xfId="2201"/>
    <cellStyle name="Comma 2 2 967" xfId="2202"/>
    <cellStyle name="Comma 2 2 968" xfId="2203"/>
    <cellStyle name="Comma 2 2 969" xfId="2204"/>
    <cellStyle name="Comma 2 2 97" xfId="2205"/>
    <cellStyle name="Comma 2 2 970" xfId="2206"/>
    <cellStyle name="Comma 2 2 971" xfId="2207"/>
    <cellStyle name="Comma 2 2 972" xfId="2208"/>
    <cellStyle name="Comma 2 2 973" xfId="2209"/>
    <cellStyle name="Comma 2 2 974" xfId="2210"/>
    <cellStyle name="Comma 2 2 975" xfId="2211"/>
    <cellStyle name="Comma 2 2 976" xfId="2212"/>
    <cellStyle name="Comma 2 2 977" xfId="2213"/>
    <cellStyle name="Comma 2 2 978" xfId="2214"/>
    <cellStyle name="Comma 2 2 979" xfId="2215"/>
    <cellStyle name="Comma 2 2 98" xfId="2216"/>
    <cellStyle name="Comma 2 2 980" xfId="2217"/>
    <cellStyle name="Comma 2 2 981" xfId="2218"/>
    <cellStyle name="Comma 2 2 982" xfId="2219"/>
    <cellStyle name="Comma 2 2 983" xfId="2220"/>
    <cellStyle name="Comma 2 2 984" xfId="2221"/>
    <cellStyle name="Comma 2 2 985" xfId="2222"/>
    <cellStyle name="Comma 2 2 986" xfId="2223"/>
    <cellStyle name="Comma 2 2 987" xfId="2224"/>
    <cellStyle name="Comma 2 2 988" xfId="2225"/>
    <cellStyle name="Comma 2 2 989" xfId="2226"/>
    <cellStyle name="Comma 2 2 99" xfId="2227"/>
    <cellStyle name="Comma 2 2 990" xfId="2228"/>
    <cellStyle name="Comma 2 2 991" xfId="2229"/>
    <cellStyle name="Comma 2 2 992" xfId="2230"/>
    <cellStyle name="Comma 2 2 993" xfId="2231"/>
    <cellStyle name="Comma 2 2 994" xfId="2232"/>
    <cellStyle name="Comma 2 2 995" xfId="2233"/>
    <cellStyle name="Comma 2 2 996" xfId="2234"/>
    <cellStyle name="Comma 2 2 997" xfId="2235"/>
    <cellStyle name="Comma 2 2 998" xfId="2236"/>
    <cellStyle name="Comma 2 2 999" xfId="2237"/>
    <cellStyle name="Comma 2 20" xfId="2238"/>
    <cellStyle name="Comma 2 21" xfId="2239"/>
    <cellStyle name="Comma 2 22" xfId="2240"/>
    <cellStyle name="Comma 2 23" xfId="2241"/>
    <cellStyle name="Comma 2 24" xfId="2242"/>
    <cellStyle name="Comma 2 25" xfId="2243"/>
    <cellStyle name="Comma 2 26" xfId="2244"/>
    <cellStyle name="Comma 2 27" xfId="2245"/>
    <cellStyle name="Comma 2 28" xfId="2246"/>
    <cellStyle name="Comma 2 29" xfId="2247"/>
    <cellStyle name="Comma 2 3" xfId="2248"/>
    <cellStyle name="Comma 2 3 2" xfId="2249"/>
    <cellStyle name="Comma 2 30" xfId="2250"/>
    <cellStyle name="Comma 2 31" xfId="2251"/>
    <cellStyle name="Comma 2 32" xfId="2252"/>
    <cellStyle name="Comma 2 33" xfId="2253"/>
    <cellStyle name="Comma 2 34" xfId="2254"/>
    <cellStyle name="Comma 2 35" xfId="2255"/>
    <cellStyle name="Comma 2 36" xfId="2256"/>
    <cellStyle name="Comma 2 37" xfId="2257"/>
    <cellStyle name="Comma 2 38" xfId="2258"/>
    <cellStyle name="Comma 2 39" xfId="2259"/>
    <cellStyle name="Comma 2 4" xfId="2260"/>
    <cellStyle name="Comma 2 4 2" xfId="2261"/>
    <cellStyle name="Comma 2 40" xfId="2262"/>
    <cellStyle name="Comma 2 41" xfId="2263"/>
    <cellStyle name="Comma 2 42" xfId="2264"/>
    <cellStyle name="Comma 2 43" xfId="2265"/>
    <cellStyle name="Comma 2 44" xfId="2266"/>
    <cellStyle name="Comma 2 45" xfId="2267"/>
    <cellStyle name="Comma 2 46" xfId="2268"/>
    <cellStyle name="Comma 2 47" xfId="2269"/>
    <cellStyle name="Comma 2 48" xfId="2270"/>
    <cellStyle name="Comma 2 49" xfId="2271"/>
    <cellStyle name="Comma 2 5" xfId="2272"/>
    <cellStyle name="Comma 2 50" xfId="2273"/>
    <cellStyle name="Comma 2 51" xfId="2274"/>
    <cellStyle name="Comma 2 52" xfId="2275"/>
    <cellStyle name="Comma 2 53" xfId="2276"/>
    <cellStyle name="Comma 2 54" xfId="2277"/>
    <cellStyle name="Comma 2 55" xfId="2278"/>
    <cellStyle name="Comma 2 56" xfId="2279"/>
    <cellStyle name="Comma 2 57" xfId="2280"/>
    <cellStyle name="Comma 2 58" xfId="2281"/>
    <cellStyle name="Comma 2 59" xfId="2282"/>
    <cellStyle name="Comma 2 6" xfId="2283"/>
    <cellStyle name="Comma 2 6 2" xfId="2284"/>
    <cellStyle name="Comma 2 60" xfId="2285"/>
    <cellStyle name="Comma 2 61" xfId="2286"/>
    <cellStyle name="Comma 2 62" xfId="2287"/>
    <cellStyle name="Comma 2 63" xfId="2288"/>
    <cellStyle name="Comma 2 64" xfId="2289"/>
    <cellStyle name="Comma 2 65" xfId="2290"/>
    <cellStyle name="Comma 2 66" xfId="2291"/>
    <cellStyle name="Comma 2 67" xfId="2292"/>
    <cellStyle name="Comma 2 68" xfId="2293"/>
    <cellStyle name="Comma 2 69" xfId="2294"/>
    <cellStyle name="Comma 2 7" xfId="2295"/>
    <cellStyle name="Comma 2 70" xfId="2296"/>
    <cellStyle name="Comma 2 71" xfId="2297"/>
    <cellStyle name="Comma 2 72" xfId="2298"/>
    <cellStyle name="Comma 2 73" xfId="2299"/>
    <cellStyle name="Comma 2 74" xfId="2300"/>
    <cellStyle name="Comma 2 75" xfId="2301"/>
    <cellStyle name="Comma 2 76" xfId="2302"/>
    <cellStyle name="Comma 2 77" xfId="2303"/>
    <cellStyle name="Comma 2 78" xfId="2304"/>
    <cellStyle name="Comma 2 79" xfId="2305"/>
    <cellStyle name="Comma 2 8" xfId="2306"/>
    <cellStyle name="Comma 2 80" xfId="2307"/>
    <cellStyle name="Comma 2 81" xfId="2308"/>
    <cellStyle name="Comma 2 82" xfId="2309"/>
    <cellStyle name="Comma 2 83" xfId="2310"/>
    <cellStyle name="Comma 2 84" xfId="2311"/>
    <cellStyle name="Comma 2 85" xfId="2312"/>
    <cellStyle name="Comma 2 86" xfId="2313"/>
    <cellStyle name="Comma 2 87" xfId="2314"/>
    <cellStyle name="Comma 2 88" xfId="2315"/>
    <cellStyle name="Comma 2 89" xfId="2316"/>
    <cellStyle name="Comma 2 9" xfId="2317"/>
    <cellStyle name="Comma 2 90" xfId="2318"/>
    <cellStyle name="Comma 2 91" xfId="2319"/>
    <cellStyle name="Comma 2 92" xfId="2320"/>
    <cellStyle name="Comma 2 93" xfId="2321"/>
    <cellStyle name="Comma 2 94" xfId="2322"/>
    <cellStyle name="Comma 2 95" xfId="2323"/>
    <cellStyle name="Comma 2 96" xfId="2324"/>
    <cellStyle name="Comma 2 97" xfId="2325"/>
    <cellStyle name="Comma 2 98" xfId="2326"/>
    <cellStyle name="Comma 2 99" xfId="2327"/>
    <cellStyle name="Comma 2_Regulatory Template" xfId="2328"/>
    <cellStyle name="Comma 20" xfId="2329"/>
    <cellStyle name="Comma 20 2" xfId="2330"/>
    <cellStyle name="Comma 21" xfId="2331"/>
    <cellStyle name="Comma 21 2" xfId="2332"/>
    <cellStyle name="Comma 22" xfId="2333"/>
    <cellStyle name="Comma 23" xfId="7264"/>
    <cellStyle name="Comma 24" xfId="7368"/>
    <cellStyle name="Comma 25" xfId="7584"/>
    <cellStyle name="Comma 26" xfId="7754"/>
    <cellStyle name="Comma 27" xfId="7589"/>
    <cellStyle name="Comma 28" xfId="10437"/>
    <cellStyle name="Comma 3" xfId="2334"/>
    <cellStyle name="Comma 3 2" xfId="2335"/>
    <cellStyle name="Comma 3 2 2" xfId="2336"/>
    <cellStyle name="Comma 3 2 3" xfId="7365"/>
    <cellStyle name="Comma 3 3" xfId="2337"/>
    <cellStyle name="Comma 3 3 2" xfId="2338"/>
    <cellStyle name="Comma 3 3 3" xfId="2339"/>
    <cellStyle name="Comma 3 3 3 2" xfId="2340"/>
    <cellStyle name="Comma 3 3 4" xfId="2341"/>
    <cellStyle name="Comma 3 4" xfId="2342"/>
    <cellStyle name="Comma 3 4 2" xfId="2343"/>
    <cellStyle name="Comma 3 5" xfId="2344"/>
    <cellStyle name="Comma 3 6" xfId="2345"/>
    <cellStyle name="Comma 3 6 2" xfId="2346"/>
    <cellStyle name="Comma 3 7" xfId="2347"/>
    <cellStyle name="Comma 3 8" xfId="2348"/>
    <cellStyle name="Comma 3 9" xfId="7309"/>
    <cellStyle name="Comma 4" xfId="2349"/>
    <cellStyle name="Comma 4 2" xfId="2350"/>
    <cellStyle name="Comma 4 3" xfId="7431"/>
    <cellStyle name="Comma 5" xfId="2351"/>
    <cellStyle name="Comma 5 2" xfId="2352"/>
    <cellStyle name="Comma 5 2 2" xfId="2353"/>
    <cellStyle name="Comma 5 3" xfId="2354"/>
    <cellStyle name="Comma 5 4" xfId="2355"/>
    <cellStyle name="Comma 5 4 2" xfId="2356"/>
    <cellStyle name="Comma 5 4 2 2" xfId="2357"/>
    <cellStyle name="Comma 5 4 3" xfId="2358"/>
    <cellStyle name="Comma 5 5" xfId="7432"/>
    <cellStyle name="Comma 6" xfId="2359"/>
    <cellStyle name="Comma 6 2" xfId="2360"/>
    <cellStyle name="Comma 7" xfId="2361"/>
    <cellStyle name="Comma 7 2" xfId="2362"/>
    <cellStyle name="Comma 7 3" xfId="2363"/>
    <cellStyle name="Comma 7 3 2" xfId="2364"/>
    <cellStyle name="Comma 7 4" xfId="2365"/>
    <cellStyle name="Comma 8" xfId="2366"/>
    <cellStyle name="Comma 8 2" xfId="2367"/>
    <cellStyle name="Comma 9" xfId="2368"/>
    <cellStyle name="Comma 9 2" xfId="2369"/>
    <cellStyle name="Comma 9 3" xfId="2370"/>
    <cellStyle name="Comma 9 3 2" xfId="2371"/>
    <cellStyle name="Comma 9 4" xfId="2372"/>
    <cellStyle name="Comma0" xfId="2373"/>
    <cellStyle name="Currency [0] 2" xfId="2374"/>
    <cellStyle name="Currency 10" xfId="2375"/>
    <cellStyle name="Currency 11" xfId="2376"/>
    <cellStyle name="Currency 11 2" xfId="2377"/>
    <cellStyle name="Currency 12" xfId="2378"/>
    <cellStyle name="Currency 12 2" xfId="2379"/>
    <cellStyle name="Currency 13" xfId="2380"/>
    <cellStyle name="Currency 13 2" xfId="2381"/>
    <cellStyle name="Currency 14" xfId="2382"/>
    <cellStyle name="Currency 15" xfId="7265"/>
    <cellStyle name="Currency 16" xfId="7482"/>
    <cellStyle name="Currency 17" xfId="7713"/>
    <cellStyle name="Currency 18" xfId="7883"/>
    <cellStyle name="Currency 19" xfId="7347"/>
    <cellStyle name="Currency 2" xfId="2383"/>
    <cellStyle name="Currency 2 10" xfId="2384"/>
    <cellStyle name="Currency 2 100" xfId="2385"/>
    <cellStyle name="Currency 2 101" xfId="2386"/>
    <cellStyle name="Currency 2 102" xfId="2387"/>
    <cellStyle name="Currency 2 103" xfId="2388"/>
    <cellStyle name="Currency 2 104" xfId="2389"/>
    <cellStyle name="Currency 2 105" xfId="2390"/>
    <cellStyle name="Currency 2 106" xfId="2391"/>
    <cellStyle name="Currency 2 107" xfId="2392"/>
    <cellStyle name="Currency 2 108" xfId="2393"/>
    <cellStyle name="Currency 2 109" xfId="2394"/>
    <cellStyle name="Currency 2 11" xfId="2395"/>
    <cellStyle name="Currency 2 110" xfId="2396"/>
    <cellStyle name="Currency 2 111" xfId="2397"/>
    <cellStyle name="Currency 2 112" xfId="2398"/>
    <cellStyle name="Currency 2 113" xfId="2399"/>
    <cellStyle name="Currency 2 114" xfId="2400"/>
    <cellStyle name="Currency 2 115" xfId="2401"/>
    <cellStyle name="Currency 2 116" xfId="2402"/>
    <cellStyle name="Currency 2 117" xfId="2403"/>
    <cellStyle name="Currency 2 118" xfId="2404"/>
    <cellStyle name="Currency 2 119" xfId="2405"/>
    <cellStyle name="Currency 2 12" xfId="2406"/>
    <cellStyle name="Currency 2 120" xfId="2407"/>
    <cellStyle name="Currency 2 121" xfId="2408"/>
    <cellStyle name="Currency 2 122" xfId="2409"/>
    <cellStyle name="Currency 2 123" xfId="2410"/>
    <cellStyle name="Currency 2 124" xfId="2411"/>
    <cellStyle name="Currency 2 125" xfId="2412"/>
    <cellStyle name="Currency 2 126" xfId="2413"/>
    <cellStyle name="Currency 2 127" xfId="2414"/>
    <cellStyle name="Currency 2 128" xfId="2415"/>
    <cellStyle name="Currency 2 129" xfId="2416"/>
    <cellStyle name="Currency 2 13" xfId="2417"/>
    <cellStyle name="Currency 2 130" xfId="2418"/>
    <cellStyle name="Currency 2 131" xfId="2419"/>
    <cellStyle name="Currency 2 132" xfId="2420"/>
    <cellStyle name="Currency 2 133" xfId="2421"/>
    <cellStyle name="Currency 2 134" xfId="2422"/>
    <cellStyle name="Currency 2 135" xfId="2423"/>
    <cellStyle name="Currency 2 136" xfId="2424"/>
    <cellStyle name="Currency 2 137" xfId="2425"/>
    <cellStyle name="Currency 2 138" xfId="2426"/>
    <cellStyle name="Currency 2 139" xfId="2427"/>
    <cellStyle name="Currency 2 14" xfId="2428"/>
    <cellStyle name="Currency 2 140" xfId="2429"/>
    <cellStyle name="Currency 2 141" xfId="2430"/>
    <cellStyle name="Currency 2 142" xfId="2431"/>
    <cellStyle name="Currency 2 143" xfId="2432"/>
    <cellStyle name="Currency 2 144" xfId="2433"/>
    <cellStyle name="Currency 2 145" xfId="2434"/>
    <cellStyle name="Currency 2 146" xfId="2435"/>
    <cellStyle name="Currency 2 147" xfId="2436"/>
    <cellStyle name="Currency 2 148" xfId="2437"/>
    <cellStyle name="Currency 2 149" xfId="2438"/>
    <cellStyle name="Currency 2 15" xfId="2439"/>
    <cellStyle name="Currency 2 150" xfId="2440"/>
    <cellStyle name="Currency 2 151" xfId="2441"/>
    <cellStyle name="Currency 2 152" xfId="2442"/>
    <cellStyle name="Currency 2 153" xfId="2443"/>
    <cellStyle name="Currency 2 154" xfId="2444"/>
    <cellStyle name="Currency 2 155" xfId="2445"/>
    <cellStyle name="Currency 2 156" xfId="2446"/>
    <cellStyle name="Currency 2 157" xfId="2447"/>
    <cellStyle name="Currency 2 158" xfId="2448"/>
    <cellStyle name="Currency 2 159" xfId="2449"/>
    <cellStyle name="Currency 2 16" xfId="2450"/>
    <cellStyle name="Currency 2 160" xfId="2451"/>
    <cellStyle name="Currency 2 161" xfId="2452"/>
    <cellStyle name="Currency 2 162" xfId="2453"/>
    <cellStyle name="Currency 2 163" xfId="2454"/>
    <cellStyle name="Currency 2 164" xfId="2455"/>
    <cellStyle name="Currency 2 165" xfId="2456"/>
    <cellStyle name="Currency 2 166" xfId="2457"/>
    <cellStyle name="Currency 2 167" xfId="2458"/>
    <cellStyle name="Currency 2 168" xfId="2459"/>
    <cellStyle name="Currency 2 169" xfId="2460"/>
    <cellStyle name="Currency 2 17" xfId="2461"/>
    <cellStyle name="Currency 2 170" xfId="2462"/>
    <cellStyle name="Currency 2 171" xfId="2463"/>
    <cellStyle name="Currency 2 172" xfId="2464"/>
    <cellStyle name="Currency 2 173" xfId="2465"/>
    <cellStyle name="Currency 2 174" xfId="2466"/>
    <cellStyle name="Currency 2 175" xfId="2467"/>
    <cellStyle name="Currency 2 176" xfId="2468"/>
    <cellStyle name="Currency 2 177" xfId="2469"/>
    <cellStyle name="Currency 2 178" xfId="2470"/>
    <cellStyle name="Currency 2 179" xfId="2471"/>
    <cellStyle name="Currency 2 18" xfId="2472"/>
    <cellStyle name="Currency 2 180" xfId="2473"/>
    <cellStyle name="Currency 2 181" xfId="2474"/>
    <cellStyle name="Currency 2 182" xfId="2475"/>
    <cellStyle name="Currency 2 183" xfId="2476"/>
    <cellStyle name="Currency 2 184" xfId="2477"/>
    <cellStyle name="Currency 2 185" xfId="2478"/>
    <cellStyle name="Currency 2 186" xfId="2479"/>
    <cellStyle name="Currency 2 187" xfId="2480"/>
    <cellStyle name="Currency 2 188" xfId="2481"/>
    <cellStyle name="Currency 2 189" xfId="2482"/>
    <cellStyle name="Currency 2 19" xfId="2483"/>
    <cellStyle name="Currency 2 190" xfId="2484"/>
    <cellStyle name="Currency 2 191" xfId="2485"/>
    <cellStyle name="Currency 2 192" xfId="2486"/>
    <cellStyle name="Currency 2 193" xfId="2487"/>
    <cellStyle name="Currency 2 194" xfId="2488"/>
    <cellStyle name="Currency 2 195" xfId="2489"/>
    <cellStyle name="Currency 2 196" xfId="2490"/>
    <cellStyle name="Currency 2 197" xfId="2491"/>
    <cellStyle name="Currency 2 198" xfId="2492"/>
    <cellStyle name="Currency 2 199" xfId="2493"/>
    <cellStyle name="Currency 2 2" xfId="2494"/>
    <cellStyle name="Currency 2 20" xfId="2495"/>
    <cellStyle name="Currency 2 200" xfId="2496"/>
    <cellStyle name="Currency 2 201" xfId="2497"/>
    <cellStyle name="Currency 2 202" xfId="2498"/>
    <cellStyle name="Currency 2 203" xfId="2499"/>
    <cellStyle name="Currency 2 204" xfId="2500"/>
    <cellStyle name="Currency 2 205" xfId="2501"/>
    <cellStyle name="Currency 2 206" xfId="2502"/>
    <cellStyle name="Currency 2 207" xfId="2503"/>
    <cellStyle name="Currency 2 208" xfId="2504"/>
    <cellStyle name="Currency 2 209" xfId="2505"/>
    <cellStyle name="Currency 2 21" xfId="2506"/>
    <cellStyle name="Currency 2 210" xfId="2507"/>
    <cellStyle name="Currency 2 211" xfId="2508"/>
    <cellStyle name="Currency 2 212" xfId="2509"/>
    <cellStyle name="Currency 2 213" xfId="2510"/>
    <cellStyle name="Currency 2 214" xfId="2511"/>
    <cellStyle name="Currency 2 215" xfId="2512"/>
    <cellStyle name="Currency 2 216" xfId="2513"/>
    <cellStyle name="Currency 2 217" xfId="2514"/>
    <cellStyle name="Currency 2 218" xfId="2515"/>
    <cellStyle name="Currency 2 219" xfId="2516"/>
    <cellStyle name="Currency 2 22" xfId="2517"/>
    <cellStyle name="Currency 2 220" xfId="2518"/>
    <cellStyle name="Currency 2 221" xfId="2519"/>
    <cellStyle name="Currency 2 222" xfId="2520"/>
    <cellStyle name="Currency 2 223" xfId="2521"/>
    <cellStyle name="Currency 2 224" xfId="2522"/>
    <cellStyle name="Currency 2 225" xfId="2523"/>
    <cellStyle name="Currency 2 226" xfId="2524"/>
    <cellStyle name="Currency 2 227" xfId="2525"/>
    <cellStyle name="Currency 2 228" xfId="2526"/>
    <cellStyle name="Currency 2 229" xfId="2527"/>
    <cellStyle name="Currency 2 23" xfId="2528"/>
    <cellStyle name="Currency 2 230" xfId="2529"/>
    <cellStyle name="Currency 2 231" xfId="2530"/>
    <cellStyle name="Currency 2 232" xfId="2531"/>
    <cellStyle name="Currency 2 233" xfId="2532"/>
    <cellStyle name="Currency 2 234" xfId="2533"/>
    <cellStyle name="Currency 2 235" xfId="2534"/>
    <cellStyle name="Currency 2 236" xfId="2535"/>
    <cellStyle name="Currency 2 237" xfId="2536"/>
    <cellStyle name="Currency 2 238" xfId="2537"/>
    <cellStyle name="Currency 2 239" xfId="2538"/>
    <cellStyle name="Currency 2 24" xfId="2539"/>
    <cellStyle name="Currency 2 240" xfId="2540"/>
    <cellStyle name="Currency 2 241" xfId="2541"/>
    <cellStyle name="Currency 2 242" xfId="2542"/>
    <cellStyle name="Currency 2 243" xfId="2543"/>
    <cellStyle name="Currency 2 244" xfId="2544"/>
    <cellStyle name="Currency 2 245" xfId="2545"/>
    <cellStyle name="Currency 2 246" xfId="2546"/>
    <cellStyle name="Currency 2 247" xfId="2547"/>
    <cellStyle name="Currency 2 248" xfId="2548"/>
    <cellStyle name="Currency 2 249" xfId="2549"/>
    <cellStyle name="Currency 2 25" xfId="2550"/>
    <cellStyle name="Currency 2 250" xfId="2551"/>
    <cellStyle name="Currency 2 251" xfId="2552"/>
    <cellStyle name="Currency 2 252" xfId="2553"/>
    <cellStyle name="Currency 2 253" xfId="2554"/>
    <cellStyle name="Currency 2 254" xfId="2555"/>
    <cellStyle name="Currency 2 255" xfId="2556"/>
    <cellStyle name="Currency 2 256" xfId="2557"/>
    <cellStyle name="Currency 2 257" xfId="2558"/>
    <cellStyle name="Currency 2 258" xfId="2559"/>
    <cellStyle name="Currency 2 259" xfId="2560"/>
    <cellStyle name="Currency 2 26" xfId="2561"/>
    <cellStyle name="Currency 2 260" xfId="2562"/>
    <cellStyle name="Currency 2 261" xfId="2563"/>
    <cellStyle name="Currency 2 262" xfId="2564"/>
    <cellStyle name="Currency 2 263" xfId="2565"/>
    <cellStyle name="Currency 2 264" xfId="2566"/>
    <cellStyle name="Currency 2 265" xfId="2567"/>
    <cellStyle name="Currency 2 266" xfId="2568"/>
    <cellStyle name="Currency 2 267" xfId="2569"/>
    <cellStyle name="Currency 2 268" xfId="2570"/>
    <cellStyle name="Currency 2 269" xfId="2571"/>
    <cellStyle name="Currency 2 27" xfId="2572"/>
    <cellStyle name="Currency 2 270" xfId="2573"/>
    <cellStyle name="Currency 2 271" xfId="2574"/>
    <cellStyle name="Currency 2 272" xfId="2575"/>
    <cellStyle name="Currency 2 273" xfId="2576"/>
    <cellStyle name="Currency 2 274" xfId="2577"/>
    <cellStyle name="Currency 2 275" xfId="2578"/>
    <cellStyle name="Currency 2 276" xfId="2579"/>
    <cellStyle name="Currency 2 277" xfId="2580"/>
    <cellStyle name="Currency 2 278" xfId="2581"/>
    <cellStyle name="Currency 2 279" xfId="2582"/>
    <cellStyle name="Currency 2 28" xfId="2583"/>
    <cellStyle name="Currency 2 280" xfId="2584"/>
    <cellStyle name="Currency 2 281" xfId="2585"/>
    <cellStyle name="Currency 2 282" xfId="2586"/>
    <cellStyle name="Currency 2 283" xfId="2587"/>
    <cellStyle name="Currency 2 284" xfId="2588"/>
    <cellStyle name="Currency 2 285" xfId="2589"/>
    <cellStyle name="Currency 2 286" xfId="2590"/>
    <cellStyle name="Currency 2 287" xfId="2591"/>
    <cellStyle name="Currency 2 288" xfId="2592"/>
    <cellStyle name="Currency 2 289" xfId="2593"/>
    <cellStyle name="Currency 2 29" xfId="2594"/>
    <cellStyle name="Currency 2 290" xfId="2595"/>
    <cellStyle name="Currency 2 291" xfId="2596"/>
    <cellStyle name="Currency 2 292" xfId="2597"/>
    <cellStyle name="Currency 2 293" xfId="2598"/>
    <cellStyle name="Currency 2 294" xfId="2599"/>
    <cellStyle name="Currency 2 295" xfId="2600"/>
    <cellStyle name="Currency 2 296" xfId="2601"/>
    <cellStyle name="Currency 2 297" xfId="2602"/>
    <cellStyle name="Currency 2 298" xfId="2603"/>
    <cellStyle name="Currency 2 299" xfId="2604"/>
    <cellStyle name="Currency 2 3" xfId="2605"/>
    <cellStyle name="Currency 2 30" xfId="2606"/>
    <cellStyle name="Currency 2 300" xfId="2607"/>
    <cellStyle name="Currency 2 301" xfId="2608"/>
    <cellStyle name="Currency 2 302" xfId="2609"/>
    <cellStyle name="Currency 2 303" xfId="2610"/>
    <cellStyle name="Currency 2 304" xfId="2611"/>
    <cellStyle name="Currency 2 305" xfId="2612"/>
    <cellStyle name="Currency 2 306" xfId="2613"/>
    <cellStyle name="Currency 2 307" xfId="2614"/>
    <cellStyle name="Currency 2 308" xfId="2615"/>
    <cellStyle name="Currency 2 309" xfId="2616"/>
    <cellStyle name="Currency 2 31" xfId="2617"/>
    <cellStyle name="Currency 2 310" xfId="2618"/>
    <cellStyle name="Currency 2 311" xfId="2619"/>
    <cellStyle name="Currency 2 312" xfId="2620"/>
    <cellStyle name="Currency 2 313" xfId="2621"/>
    <cellStyle name="Currency 2 314" xfId="2622"/>
    <cellStyle name="Currency 2 315" xfId="2623"/>
    <cellStyle name="Currency 2 316" xfId="2624"/>
    <cellStyle name="Currency 2 317" xfId="2625"/>
    <cellStyle name="Currency 2 318" xfId="2626"/>
    <cellStyle name="Currency 2 319" xfId="2627"/>
    <cellStyle name="Currency 2 32" xfId="2628"/>
    <cellStyle name="Currency 2 320" xfId="2629"/>
    <cellStyle name="Currency 2 321" xfId="2630"/>
    <cellStyle name="Currency 2 322" xfId="2631"/>
    <cellStyle name="Currency 2 323" xfId="2632"/>
    <cellStyle name="Currency 2 324" xfId="2633"/>
    <cellStyle name="Currency 2 325" xfId="2634"/>
    <cellStyle name="Currency 2 326" xfId="2635"/>
    <cellStyle name="Currency 2 327" xfId="2636"/>
    <cellStyle name="Currency 2 328" xfId="2637"/>
    <cellStyle name="Currency 2 329" xfId="2638"/>
    <cellStyle name="Currency 2 33" xfId="2639"/>
    <cellStyle name="Currency 2 330" xfId="2640"/>
    <cellStyle name="Currency 2 331" xfId="2641"/>
    <cellStyle name="Currency 2 332" xfId="2642"/>
    <cellStyle name="Currency 2 333" xfId="2643"/>
    <cellStyle name="Currency 2 334" xfId="2644"/>
    <cellStyle name="Currency 2 335" xfId="2645"/>
    <cellStyle name="Currency 2 336" xfId="2646"/>
    <cellStyle name="Currency 2 337" xfId="2647"/>
    <cellStyle name="Currency 2 338" xfId="2648"/>
    <cellStyle name="Currency 2 339" xfId="2649"/>
    <cellStyle name="Currency 2 34" xfId="2650"/>
    <cellStyle name="Currency 2 340" xfId="2651"/>
    <cellStyle name="Currency 2 341" xfId="2652"/>
    <cellStyle name="Currency 2 342" xfId="2653"/>
    <cellStyle name="Currency 2 343" xfId="2654"/>
    <cellStyle name="Currency 2 344" xfId="2655"/>
    <cellStyle name="Currency 2 345" xfId="2656"/>
    <cellStyle name="Currency 2 346" xfId="2657"/>
    <cellStyle name="Currency 2 347" xfId="2658"/>
    <cellStyle name="Currency 2 348" xfId="2659"/>
    <cellStyle name="Currency 2 349" xfId="2660"/>
    <cellStyle name="Currency 2 35" xfId="2661"/>
    <cellStyle name="Currency 2 350" xfId="2662"/>
    <cellStyle name="Currency 2 351" xfId="2663"/>
    <cellStyle name="Currency 2 352" xfId="2664"/>
    <cellStyle name="Currency 2 353" xfId="2665"/>
    <cellStyle name="Currency 2 354" xfId="2666"/>
    <cellStyle name="Currency 2 355" xfId="2667"/>
    <cellStyle name="Currency 2 356" xfId="2668"/>
    <cellStyle name="Currency 2 357" xfId="2669"/>
    <cellStyle name="Currency 2 358" xfId="2670"/>
    <cellStyle name="Currency 2 359" xfId="2671"/>
    <cellStyle name="Currency 2 36" xfId="2672"/>
    <cellStyle name="Currency 2 360" xfId="2673"/>
    <cellStyle name="Currency 2 361" xfId="2674"/>
    <cellStyle name="Currency 2 362" xfId="2675"/>
    <cellStyle name="Currency 2 363" xfId="2676"/>
    <cellStyle name="Currency 2 364" xfId="2677"/>
    <cellStyle name="Currency 2 365" xfId="2678"/>
    <cellStyle name="Currency 2 366" xfId="2679"/>
    <cellStyle name="Currency 2 367" xfId="2680"/>
    <cellStyle name="Currency 2 368" xfId="2681"/>
    <cellStyle name="Currency 2 369" xfId="2682"/>
    <cellStyle name="Currency 2 37" xfId="2683"/>
    <cellStyle name="Currency 2 370" xfId="2684"/>
    <cellStyle name="Currency 2 371" xfId="2685"/>
    <cellStyle name="Currency 2 372" xfId="2686"/>
    <cellStyle name="Currency 2 373" xfId="2687"/>
    <cellStyle name="Currency 2 374" xfId="2688"/>
    <cellStyle name="Currency 2 375" xfId="2689"/>
    <cellStyle name="Currency 2 376" xfId="2690"/>
    <cellStyle name="Currency 2 377" xfId="2691"/>
    <cellStyle name="Currency 2 378" xfId="2692"/>
    <cellStyle name="Currency 2 379" xfId="2693"/>
    <cellStyle name="Currency 2 38" xfId="2694"/>
    <cellStyle name="Currency 2 380" xfId="2695"/>
    <cellStyle name="Currency 2 381" xfId="2696"/>
    <cellStyle name="Currency 2 382" xfId="2697"/>
    <cellStyle name="Currency 2 383" xfId="2698"/>
    <cellStyle name="Currency 2 384" xfId="2699"/>
    <cellStyle name="Currency 2 385" xfId="2700"/>
    <cellStyle name="Currency 2 386" xfId="2701"/>
    <cellStyle name="Currency 2 387" xfId="2702"/>
    <cellStyle name="Currency 2 388" xfId="2703"/>
    <cellStyle name="Currency 2 389" xfId="2704"/>
    <cellStyle name="Currency 2 39" xfId="2705"/>
    <cellStyle name="Currency 2 390" xfId="2706"/>
    <cellStyle name="Currency 2 391" xfId="2707"/>
    <cellStyle name="Currency 2 392" xfId="2708"/>
    <cellStyle name="Currency 2 393" xfId="2709"/>
    <cellStyle name="Currency 2 394" xfId="2710"/>
    <cellStyle name="Currency 2 395" xfId="2711"/>
    <cellStyle name="Currency 2 396" xfId="2712"/>
    <cellStyle name="Currency 2 397" xfId="2713"/>
    <cellStyle name="Currency 2 398" xfId="2714"/>
    <cellStyle name="Currency 2 399" xfId="2715"/>
    <cellStyle name="Currency 2 4" xfId="2716"/>
    <cellStyle name="Currency 2 40" xfId="2717"/>
    <cellStyle name="Currency 2 400" xfId="2718"/>
    <cellStyle name="Currency 2 401" xfId="2719"/>
    <cellStyle name="Currency 2 402" xfId="2720"/>
    <cellStyle name="Currency 2 403" xfId="2721"/>
    <cellStyle name="Currency 2 404" xfId="2722"/>
    <cellStyle name="Currency 2 405" xfId="2723"/>
    <cellStyle name="Currency 2 406" xfId="2724"/>
    <cellStyle name="Currency 2 407" xfId="2725"/>
    <cellStyle name="Currency 2 408" xfId="2726"/>
    <cellStyle name="Currency 2 409" xfId="2727"/>
    <cellStyle name="Currency 2 41" xfId="2728"/>
    <cellStyle name="Currency 2 410" xfId="2729"/>
    <cellStyle name="Currency 2 411" xfId="2730"/>
    <cellStyle name="Currency 2 412" xfId="2731"/>
    <cellStyle name="Currency 2 413" xfId="2732"/>
    <cellStyle name="Currency 2 414" xfId="2733"/>
    <cellStyle name="Currency 2 415" xfId="2734"/>
    <cellStyle name="Currency 2 416" xfId="2735"/>
    <cellStyle name="Currency 2 417" xfId="2736"/>
    <cellStyle name="Currency 2 418" xfId="2737"/>
    <cellStyle name="Currency 2 419" xfId="2738"/>
    <cellStyle name="Currency 2 42" xfId="2739"/>
    <cellStyle name="Currency 2 420" xfId="2740"/>
    <cellStyle name="Currency 2 421" xfId="2741"/>
    <cellStyle name="Currency 2 422" xfId="2742"/>
    <cellStyle name="Currency 2 423" xfId="2743"/>
    <cellStyle name="Currency 2 424" xfId="2744"/>
    <cellStyle name="Currency 2 425" xfId="2745"/>
    <cellStyle name="Currency 2 426" xfId="2746"/>
    <cellStyle name="Currency 2 427" xfId="2747"/>
    <cellStyle name="Currency 2 428" xfId="2748"/>
    <cellStyle name="Currency 2 429" xfId="2749"/>
    <cellStyle name="Currency 2 43" xfId="2750"/>
    <cellStyle name="Currency 2 430" xfId="2751"/>
    <cellStyle name="Currency 2 431" xfId="2752"/>
    <cellStyle name="Currency 2 432" xfId="2753"/>
    <cellStyle name="Currency 2 433" xfId="2754"/>
    <cellStyle name="Currency 2 434" xfId="2755"/>
    <cellStyle name="Currency 2 435" xfId="2756"/>
    <cellStyle name="Currency 2 436" xfId="2757"/>
    <cellStyle name="Currency 2 437" xfId="2758"/>
    <cellStyle name="Currency 2 438" xfId="2759"/>
    <cellStyle name="Currency 2 439" xfId="2760"/>
    <cellStyle name="Currency 2 44" xfId="2761"/>
    <cellStyle name="Currency 2 440" xfId="2762"/>
    <cellStyle name="Currency 2 441" xfId="2763"/>
    <cellStyle name="Currency 2 442" xfId="2764"/>
    <cellStyle name="Currency 2 443" xfId="2765"/>
    <cellStyle name="Currency 2 444" xfId="2766"/>
    <cellStyle name="Currency 2 445" xfId="2767"/>
    <cellStyle name="Currency 2 446" xfId="2768"/>
    <cellStyle name="Currency 2 447" xfId="2769"/>
    <cellStyle name="Currency 2 448" xfId="2770"/>
    <cellStyle name="Currency 2 449" xfId="2771"/>
    <cellStyle name="Currency 2 45" xfId="2772"/>
    <cellStyle name="Currency 2 450" xfId="2773"/>
    <cellStyle name="Currency 2 451" xfId="2774"/>
    <cellStyle name="Currency 2 452" xfId="2775"/>
    <cellStyle name="Currency 2 453" xfId="2776"/>
    <cellStyle name="Currency 2 454" xfId="2777"/>
    <cellStyle name="Currency 2 455" xfId="2778"/>
    <cellStyle name="Currency 2 456" xfId="2779"/>
    <cellStyle name="Currency 2 457" xfId="2780"/>
    <cellStyle name="Currency 2 458" xfId="2781"/>
    <cellStyle name="Currency 2 459" xfId="2782"/>
    <cellStyle name="Currency 2 46" xfId="2783"/>
    <cellStyle name="Currency 2 460" xfId="2784"/>
    <cellStyle name="Currency 2 461" xfId="2785"/>
    <cellStyle name="Currency 2 462" xfId="2786"/>
    <cellStyle name="Currency 2 463" xfId="2787"/>
    <cellStyle name="Currency 2 464" xfId="2788"/>
    <cellStyle name="Currency 2 465" xfId="2789"/>
    <cellStyle name="Currency 2 466" xfId="2790"/>
    <cellStyle name="Currency 2 467" xfId="2791"/>
    <cellStyle name="Currency 2 468" xfId="2792"/>
    <cellStyle name="Currency 2 469" xfId="2793"/>
    <cellStyle name="Currency 2 47" xfId="2794"/>
    <cellStyle name="Currency 2 470" xfId="2795"/>
    <cellStyle name="Currency 2 471" xfId="2796"/>
    <cellStyle name="Currency 2 472" xfId="2797"/>
    <cellStyle name="Currency 2 473" xfId="2798"/>
    <cellStyle name="Currency 2 474" xfId="2799"/>
    <cellStyle name="Currency 2 475" xfId="2800"/>
    <cellStyle name="Currency 2 476" xfId="2801"/>
    <cellStyle name="Currency 2 477" xfId="2802"/>
    <cellStyle name="Currency 2 478" xfId="2803"/>
    <cellStyle name="Currency 2 479" xfId="2804"/>
    <cellStyle name="Currency 2 48" xfId="2805"/>
    <cellStyle name="Currency 2 480" xfId="2806"/>
    <cellStyle name="Currency 2 481" xfId="2807"/>
    <cellStyle name="Currency 2 482" xfId="2808"/>
    <cellStyle name="Currency 2 483" xfId="2809"/>
    <cellStyle name="Currency 2 484" xfId="2810"/>
    <cellStyle name="Currency 2 485" xfId="2811"/>
    <cellStyle name="Currency 2 486" xfId="2812"/>
    <cellStyle name="Currency 2 487" xfId="2813"/>
    <cellStyle name="Currency 2 488" xfId="2814"/>
    <cellStyle name="Currency 2 489" xfId="2815"/>
    <cellStyle name="Currency 2 49" xfId="2816"/>
    <cellStyle name="Currency 2 490" xfId="2817"/>
    <cellStyle name="Currency 2 491" xfId="2818"/>
    <cellStyle name="Currency 2 492" xfId="2819"/>
    <cellStyle name="Currency 2 493" xfId="2820"/>
    <cellStyle name="Currency 2 494" xfId="2821"/>
    <cellStyle name="Currency 2 495" xfId="2822"/>
    <cellStyle name="Currency 2 496" xfId="2823"/>
    <cellStyle name="Currency 2 497" xfId="2824"/>
    <cellStyle name="Currency 2 498" xfId="2825"/>
    <cellStyle name="Currency 2 499" xfId="2826"/>
    <cellStyle name="Currency 2 5" xfId="2827"/>
    <cellStyle name="Currency 2 50" xfId="2828"/>
    <cellStyle name="Currency 2 500" xfId="2829"/>
    <cellStyle name="Currency 2 501" xfId="2830"/>
    <cellStyle name="Currency 2 502" xfId="2831"/>
    <cellStyle name="Currency 2 503" xfId="2832"/>
    <cellStyle name="Currency 2 504" xfId="2833"/>
    <cellStyle name="Currency 2 505" xfId="2834"/>
    <cellStyle name="Currency 2 506" xfId="2835"/>
    <cellStyle name="Currency 2 507" xfId="2836"/>
    <cellStyle name="Currency 2 508" xfId="2837"/>
    <cellStyle name="Currency 2 509" xfId="2838"/>
    <cellStyle name="Currency 2 51" xfId="2839"/>
    <cellStyle name="Currency 2 510" xfId="2840"/>
    <cellStyle name="Currency 2 511" xfId="2841"/>
    <cellStyle name="Currency 2 512" xfId="2842"/>
    <cellStyle name="Currency 2 52" xfId="2843"/>
    <cellStyle name="Currency 2 53" xfId="2844"/>
    <cellStyle name="Currency 2 54" xfId="2845"/>
    <cellStyle name="Currency 2 55" xfId="2846"/>
    <cellStyle name="Currency 2 56" xfId="2847"/>
    <cellStyle name="Currency 2 57" xfId="2848"/>
    <cellStyle name="Currency 2 58" xfId="2849"/>
    <cellStyle name="Currency 2 59" xfId="2850"/>
    <cellStyle name="Currency 2 6" xfId="2851"/>
    <cellStyle name="Currency 2 6 2" xfId="2852"/>
    <cellStyle name="Currency 2 6 2 2" xfId="2853"/>
    <cellStyle name="Currency 2 6 3" xfId="2854"/>
    <cellStyle name="Currency 2 60" xfId="2855"/>
    <cellStyle name="Currency 2 61" xfId="2856"/>
    <cellStyle name="Currency 2 62" xfId="2857"/>
    <cellStyle name="Currency 2 63" xfId="2858"/>
    <cellStyle name="Currency 2 64" xfId="2859"/>
    <cellStyle name="Currency 2 65" xfId="2860"/>
    <cellStyle name="Currency 2 66" xfId="2861"/>
    <cellStyle name="Currency 2 67" xfId="2862"/>
    <cellStyle name="Currency 2 68" xfId="2863"/>
    <cellStyle name="Currency 2 69" xfId="2864"/>
    <cellStyle name="Currency 2 7" xfId="2865"/>
    <cellStyle name="Currency 2 70" xfId="2866"/>
    <cellStyle name="Currency 2 71" xfId="2867"/>
    <cellStyle name="Currency 2 72" xfId="2868"/>
    <cellStyle name="Currency 2 73" xfId="2869"/>
    <cellStyle name="Currency 2 74" xfId="2870"/>
    <cellStyle name="Currency 2 75" xfId="2871"/>
    <cellStyle name="Currency 2 76" xfId="2872"/>
    <cellStyle name="Currency 2 77" xfId="2873"/>
    <cellStyle name="Currency 2 78" xfId="2874"/>
    <cellStyle name="Currency 2 79" xfId="2875"/>
    <cellStyle name="Currency 2 8" xfId="2876"/>
    <cellStyle name="Currency 2 80" xfId="2877"/>
    <cellStyle name="Currency 2 81" xfId="2878"/>
    <cellStyle name="Currency 2 82" xfId="2879"/>
    <cellStyle name="Currency 2 83" xfId="2880"/>
    <cellStyle name="Currency 2 84" xfId="2881"/>
    <cellStyle name="Currency 2 85" xfId="2882"/>
    <cellStyle name="Currency 2 86" xfId="2883"/>
    <cellStyle name="Currency 2 87" xfId="2884"/>
    <cellStyle name="Currency 2 88" xfId="2885"/>
    <cellStyle name="Currency 2 89" xfId="2886"/>
    <cellStyle name="Currency 2 9" xfId="2887"/>
    <cellStyle name="Currency 2 90" xfId="2888"/>
    <cellStyle name="Currency 2 91" xfId="2889"/>
    <cellStyle name="Currency 2 92" xfId="2890"/>
    <cellStyle name="Currency 2 93" xfId="2891"/>
    <cellStyle name="Currency 2 94" xfId="2892"/>
    <cellStyle name="Currency 2 95" xfId="2893"/>
    <cellStyle name="Currency 2 96" xfId="2894"/>
    <cellStyle name="Currency 2 97" xfId="2895"/>
    <cellStyle name="Currency 2 98" xfId="2896"/>
    <cellStyle name="Currency 2 99" xfId="2897"/>
    <cellStyle name="Currency 20" xfId="10438"/>
    <cellStyle name="Currency 3" xfId="2898"/>
    <cellStyle name="Currency 3 2" xfId="2899"/>
    <cellStyle name="Currency 3 3" xfId="2900"/>
    <cellStyle name="Currency 3 3 2" xfId="2901"/>
    <cellStyle name="Currency 3 4" xfId="2902"/>
    <cellStyle name="Currency 3 5" xfId="7310"/>
    <cellStyle name="Currency 4" xfId="2903"/>
    <cellStyle name="Currency 4 2" xfId="2904"/>
    <cellStyle name="Currency 5" xfId="2905"/>
    <cellStyle name="Currency 6" xfId="2906"/>
    <cellStyle name="Currency 7" xfId="2907"/>
    <cellStyle name="Currency 8" xfId="2908"/>
    <cellStyle name="Currency 8 2" xfId="2909"/>
    <cellStyle name="Currency 8 2 2" xfId="2910"/>
    <cellStyle name="Currency 8 2 2 2" xfId="2911"/>
    <cellStyle name="Currency 8 2 3" xfId="2912"/>
    <cellStyle name="Currency 8 3" xfId="2913"/>
    <cellStyle name="Currency 8 3 2" xfId="2914"/>
    <cellStyle name="Currency 8 4" xfId="2915"/>
    <cellStyle name="Currency 9" xfId="2916"/>
    <cellStyle name="Currency 9 2" xfId="2917"/>
    <cellStyle name="Currency 9 2 2" xfId="2918"/>
    <cellStyle name="Currency 9 3" xfId="2919"/>
    <cellStyle name="Currency." xfId="2920"/>
    <cellStyle name="D4_B8B1_005004B79812_.wvu.PrintTitlest" xfId="2921"/>
    <cellStyle name="Date" xfId="2922"/>
    <cellStyle name="Date 2" xfId="2923"/>
    <cellStyle name="Date." xfId="2924"/>
    <cellStyle name="diskette" xfId="2925"/>
    <cellStyle name="Emphasis 1" xfId="2926"/>
    <cellStyle name="Emphasis 2" xfId="2927"/>
    <cellStyle name="Emphasis 3" xfId="2928"/>
    <cellStyle name="Euro" xfId="2929"/>
    <cellStyle name="Explanatory Text 2" xfId="2930"/>
    <cellStyle name="Explanatory Text 2 2" xfId="2931"/>
    <cellStyle name="Explanatory Text 3" xfId="2932"/>
    <cellStyle name="Explanatory Text 4" xfId="2933"/>
    <cellStyle name="Fixed" xfId="2934"/>
    <cellStyle name="Fixed 2" xfId="2935"/>
    <cellStyle name="Gilsans" xfId="2936"/>
    <cellStyle name="Gilsansl" xfId="2937"/>
    <cellStyle name="Good 10" xfId="7766"/>
    <cellStyle name="Good 2" xfId="2938"/>
    <cellStyle name="Good 2 2" xfId="2939"/>
    <cellStyle name="Good 2 2 2" xfId="2940"/>
    <cellStyle name="Good 2 2 3" xfId="2941"/>
    <cellStyle name="Good 2 2_Regulatory Template" xfId="2942"/>
    <cellStyle name="Good 2 3" xfId="2943"/>
    <cellStyle name="Good 2_Regulatory Template" xfId="2944"/>
    <cellStyle name="Good 3" xfId="2945"/>
    <cellStyle name="Good 4" xfId="2946"/>
    <cellStyle name="Good 5" xfId="2947"/>
    <cellStyle name="Good 6" xfId="2948"/>
    <cellStyle name="Good 7" xfId="2949"/>
    <cellStyle name="Good 8" xfId="7267"/>
    <cellStyle name="Good 9" xfId="7594"/>
    <cellStyle name="Grey" xfId="2950"/>
    <cellStyle name="Heading 1 10" xfId="7425"/>
    <cellStyle name="Heading 1 2" xfId="2951"/>
    <cellStyle name="Heading 1 2 2" xfId="2952"/>
    <cellStyle name="Heading 1 2 2 2" xfId="2953"/>
    <cellStyle name="Heading 1 2 3" xfId="2954"/>
    <cellStyle name="Heading 1 2_Regulatory Template" xfId="2955"/>
    <cellStyle name="Heading 1 3" xfId="2956"/>
    <cellStyle name="Heading 1 4" xfId="2957"/>
    <cellStyle name="Heading 1 5" xfId="2958"/>
    <cellStyle name="Heading 1 6" xfId="2959"/>
    <cellStyle name="Heading 1 7" xfId="2960"/>
    <cellStyle name="Heading 1 8" xfId="2961"/>
    <cellStyle name="Heading 1 9" xfId="7268"/>
    <cellStyle name="Heading 1." xfId="2962"/>
    <cellStyle name="Heading 2 10" xfId="7586"/>
    <cellStyle name="Heading 2 2" xfId="2963"/>
    <cellStyle name="Heading 2 2 2" xfId="2964"/>
    <cellStyle name="Heading 2 2 2 2" xfId="2965"/>
    <cellStyle name="Heading 2 2 3" xfId="2966"/>
    <cellStyle name="Heading 2 2_Regulatory Template" xfId="2967"/>
    <cellStyle name="Heading 2 3" xfId="2968"/>
    <cellStyle name="Heading 2 4" xfId="2969"/>
    <cellStyle name="Heading 2 5" xfId="2970"/>
    <cellStyle name="Heading 2 6" xfId="2971"/>
    <cellStyle name="Heading 2 7" xfId="2972"/>
    <cellStyle name="Heading 2 8" xfId="2973"/>
    <cellStyle name="Heading 2 9" xfId="7269"/>
    <cellStyle name="Heading 2." xfId="2974"/>
    <cellStyle name="Heading 3 10" xfId="2975"/>
    <cellStyle name="Heading 3 10 2" xfId="7645"/>
    <cellStyle name="Heading 3 10 2 2" xfId="9952"/>
    <cellStyle name="Heading 3 10 3" xfId="7817"/>
    <cellStyle name="Heading 3 10 3 2" xfId="10088"/>
    <cellStyle name="Heading 3 10 4" xfId="8010"/>
    <cellStyle name="Heading 3 10 4 2" xfId="10242"/>
    <cellStyle name="Heading 3 10 5" xfId="8174"/>
    <cellStyle name="Heading 3 10 6" xfId="10551"/>
    <cellStyle name="Heading 3 11" xfId="2976"/>
    <cellStyle name="Heading 3 11 2" xfId="7650"/>
    <cellStyle name="Heading 3 11 2 2" xfId="9957"/>
    <cellStyle name="Heading 3 11 3" xfId="7822"/>
    <cellStyle name="Heading 3 11 3 2" xfId="10093"/>
    <cellStyle name="Heading 3 11 4" xfId="8015"/>
    <cellStyle name="Heading 3 11 4 2" xfId="10247"/>
    <cellStyle name="Heading 3 11 5" xfId="8179"/>
    <cellStyle name="Heading 3 11 6" xfId="10556"/>
    <cellStyle name="Heading 3 12" xfId="2977"/>
    <cellStyle name="Heading 3 12 2" xfId="7623"/>
    <cellStyle name="Heading 3 12 2 2" xfId="9934"/>
    <cellStyle name="Heading 3 12 3" xfId="7799"/>
    <cellStyle name="Heading 3 12 3 2" xfId="10075"/>
    <cellStyle name="Heading 3 12 4" xfId="7997"/>
    <cellStyle name="Heading 3 12 4 2" xfId="10231"/>
    <cellStyle name="Heading 3 12 5" xfId="8159"/>
    <cellStyle name="Heading 3 12 6" xfId="10536"/>
    <cellStyle name="Heading 3 13" xfId="2978"/>
    <cellStyle name="Heading 3 13 2" xfId="7647"/>
    <cellStyle name="Heading 3 13 2 2" xfId="9954"/>
    <cellStyle name="Heading 3 13 3" xfId="7819"/>
    <cellStyle name="Heading 3 13 3 2" xfId="10090"/>
    <cellStyle name="Heading 3 13 4" xfId="8012"/>
    <cellStyle name="Heading 3 13 4 2" xfId="10244"/>
    <cellStyle name="Heading 3 13 5" xfId="8176"/>
    <cellStyle name="Heading 3 13 6" xfId="10553"/>
    <cellStyle name="Heading 3 14" xfId="2979"/>
    <cellStyle name="Heading 3 14 2" xfId="7767"/>
    <cellStyle name="Heading 3 14 2 2" xfId="10047"/>
    <cellStyle name="Heading 3 14 3" xfId="7936"/>
    <cellStyle name="Heading 3 14 3 2" xfId="10184"/>
    <cellStyle name="Heading 3 14 4" xfId="8112"/>
    <cellStyle name="Heading 3 14 4 2" xfId="10340"/>
    <cellStyle name="Heading 3 14 5" xfId="8273"/>
    <cellStyle name="Heading 3 14 6" xfId="10572"/>
    <cellStyle name="Heading 3 15" xfId="7270"/>
    <cellStyle name="Heading 3 15 2" xfId="9675"/>
    <cellStyle name="Heading 3 16" xfId="7298"/>
    <cellStyle name="Heading 3 16 2" xfId="9693"/>
    <cellStyle name="Heading 3 2" xfId="2980"/>
    <cellStyle name="Heading 3 2 10" xfId="2981"/>
    <cellStyle name="Heading 3 2 10 2" xfId="2982"/>
    <cellStyle name="Heading 3 2 10 2 2" xfId="7495"/>
    <cellStyle name="Heading 3 2 10 2 2 2" xfId="9834"/>
    <cellStyle name="Heading 3 2 10 2 3" xfId="7841"/>
    <cellStyle name="Heading 3 2 10 2 3 2" xfId="10108"/>
    <cellStyle name="Heading 3 2 10 2 4" xfId="8031"/>
    <cellStyle name="Heading 3 2 10 2 4 2" xfId="10262"/>
    <cellStyle name="Heading 3 2 10 2 5" xfId="8195"/>
    <cellStyle name="Heading 3 2 10 2 5 2" xfId="10360"/>
    <cellStyle name="Heading 3 2 10 2 6" xfId="8456"/>
    <cellStyle name="Heading 3 2 10 3" xfId="7343"/>
    <cellStyle name="Heading 3 2 10 3 2" xfId="9726"/>
    <cellStyle name="Heading 3 2 10 4" xfId="7666"/>
    <cellStyle name="Heading 3 2 10 4 2" xfId="9969"/>
    <cellStyle name="Heading 3 2 10 5" xfId="7757"/>
    <cellStyle name="Heading 3 2 10 5 2" xfId="10041"/>
    <cellStyle name="Heading 3 2 10 6" xfId="7745"/>
    <cellStyle name="Heading 3 2 10 7" xfId="10453"/>
    <cellStyle name="Heading 3 2 11" xfId="2983"/>
    <cellStyle name="Heading 3 2 11 2" xfId="2984"/>
    <cellStyle name="Heading 3 2 11 2 2" xfId="7591"/>
    <cellStyle name="Heading 3 2 11 2 2 2" xfId="9913"/>
    <cellStyle name="Heading 3 2 11 2 3" xfId="7930"/>
    <cellStyle name="Heading 3 2 11 2 3 2" xfId="10182"/>
    <cellStyle name="Heading 3 2 11 2 4" xfId="8110"/>
    <cellStyle name="Heading 3 2 11 2 4 2" xfId="10338"/>
    <cellStyle name="Heading 3 2 11 2 5" xfId="8271"/>
    <cellStyle name="Heading 3 2 11 2 5 2" xfId="10427"/>
    <cellStyle name="Heading 3 2 11 2 6" xfId="8457"/>
    <cellStyle name="Heading 3 2 11 3" xfId="7297"/>
    <cellStyle name="Heading 3 2 11 3 2" xfId="9692"/>
    <cellStyle name="Heading 3 2 11 4" xfId="7357"/>
    <cellStyle name="Heading 3 2 11 4 2" xfId="9736"/>
    <cellStyle name="Heading 3 2 11 5" xfId="7978"/>
    <cellStyle name="Heading 3 2 11 5 2" xfId="10217"/>
    <cellStyle name="Heading 3 2 11 6" xfId="8143"/>
    <cellStyle name="Heading 3 2 11 7" xfId="10520"/>
    <cellStyle name="Heading 3 2 12" xfId="2985"/>
    <cellStyle name="Heading 3 2 12 2" xfId="7629"/>
    <cellStyle name="Heading 3 2 12 2 2" xfId="9940"/>
    <cellStyle name="Heading 3 2 12 3" xfId="7805"/>
    <cellStyle name="Heading 3 2 12 3 2" xfId="10080"/>
    <cellStyle name="Heading 3 2 12 4" xfId="8002"/>
    <cellStyle name="Heading 3 2 12 4 2" xfId="10236"/>
    <cellStyle name="Heading 3 2 12 5" xfId="8165"/>
    <cellStyle name="Heading 3 2 12 6" xfId="10542"/>
    <cellStyle name="Heading 3 2 13" xfId="2986"/>
    <cellStyle name="Heading 3 2 13 2" xfId="7625"/>
    <cellStyle name="Heading 3 2 13 2 2" xfId="9936"/>
    <cellStyle name="Heading 3 2 13 3" xfId="7801"/>
    <cellStyle name="Heading 3 2 13 3 2" xfId="10077"/>
    <cellStyle name="Heading 3 2 13 4" xfId="7999"/>
    <cellStyle name="Heading 3 2 13 4 2" xfId="10233"/>
    <cellStyle name="Heading 3 2 13 5" xfId="8161"/>
    <cellStyle name="Heading 3 2 13 6" xfId="10538"/>
    <cellStyle name="Heading 3 2 14" xfId="2987"/>
    <cellStyle name="Heading 3 2 14 2" xfId="7641"/>
    <cellStyle name="Heading 3 2 14 2 2" xfId="9948"/>
    <cellStyle name="Heading 3 2 14 3" xfId="7814"/>
    <cellStyle name="Heading 3 2 14 3 2" xfId="10085"/>
    <cellStyle name="Heading 3 2 14 4" xfId="8006"/>
    <cellStyle name="Heading 3 2 14 4 2" xfId="10239"/>
    <cellStyle name="Heading 3 2 14 5" xfId="8170"/>
    <cellStyle name="Heading 3 2 14 6" xfId="10547"/>
    <cellStyle name="Heading 3 2 15" xfId="2988"/>
    <cellStyle name="Heading 3 2 15 2" xfId="7619"/>
    <cellStyle name="Heading 3 2 15 2 2" xfId="9930"/>
    <cellStyle name="Heading 3 2 15 3" xfId="7795"/>
    <cellStyle name="Heading 3 2 15 3 2" xfId="10071"/>
    <cellStyle name="Heading 3 2 15 4" xfId="7993"/>
    <cellStyle name="Heading 3 2 15 4 2" xfId="10227"/>
    <cellStyle name="Heading 3 2 15 5" xfId="8155"/>
    <cellStyle name="Heading 3 2 15 6" xfId="10532"/>
    <cellStyle name="Heading 3 2 16" xfId="2989"/>
    <cellStyle name="Heading 3 2 16 2" xfId="7648"/>
    <cellStyle name="Heading 3 2 16 2 2" xfId="9955"/>
    <cellStyle name="Heading 3 2 16 3" xfId="7820"/>
    <cellStyle name="Heading 3 2 16 3 2" xfId="10091"/>
    <cellStyle name="Heading 3 2 16 4" xfId="8013"/>
    <cellStyle name="Heading 3 2 16 4 2" xfId="10245"/>
    <cellStyle name="Heading 3 2 16 5" xfId="8177"/>
    <cellStyle name="Heading 3 2 16 6" xfId="10554"/>
    <cellStyle name="Heading 3 2 17" xfId="2990"/>
    <cellStyle name="Heading 3 2 17 2" xfId="7628"/>
    <cellStyle name="Heading 3 2 17 2 2" xfId="9939"/>
    <cellStyle name="Heading 3 2 17 3" xfId="7804"/>
    <cellStyle name="Heading 3 2 17 3 2" xfId="10079"/>
    <cellStyle name="Heading 3 2 17 4" xfId="8001"/>
    <cellStyle name="Heading 3 2 17 4 2" xfId="10235"/>
    <cellStyle name="Heading 3 2 17 5" xfId="8164"/>
    <cellStyle name="Heading 3 2 17 6" xfId="10541"/>
    <cellStyle name="Heading 3 2 18" xfId="2991"/>
    <cellStyle name="Heading 3 2 18 2" xfId="7621"/>
    <cellStyle name="Heading 3 2 18 2 2" xfId="9932"/>
    <cellStyle name="Heading 3 2 18 3" xfId="7797"/>
    <cellStyle name="Heading 3 2 18 3 2" xfId="10073"/>
    <cellStyle name="Heading 3 2 18 4" xfId="7995"/>
    <cellStyle name="Heading 3 2 18 4 2" xfId="10229"/>
    <cellStyle name="Heading 3 2 18 5" xfId="8157"/>
    <cellStyle name="Heading 3 2 18 6" xfId="10534"/>
    <cellStyle name="Heading 3 2 19" xfId="2992"/>
    <cellStyle name="Heading 3 2 19 2" xfId="7644"/>
    <cellStyle name="Heading 3 2 19 2 2" xfId="9951"/>
    <cellStyle name="Heading 3 2 19 3" xfId="7816"/>
    <cellStyle name="Heading 3 2 19 3 2" xfId="10087"/>
    <cellStyle name="Heading 3 2 19 4" xfId="8009"/>
    <cellStyle name="Heading 3 2 19 4 2" xfId="10241"/>
    <cellStyle name="Heading 3 2 19 5" xfId="8173"/>
    <cellStyle name="Heading 3 2 19 6" xfId="10550"/>
    <cellStyle name="Heading 3 2 2" xfId="2993"/>
    <cellStyle name="Heading 3 2 2 10" xfId="2994"/>
    <cellStyle name="Heading 3 2 2 10 2" xfId="2995"/>
    <cellStyle name="Heading 3 2 2 10 2 2" xfId="7562"/>
    <cellStyle name="Heading 3 2 2 10 2 2 2" xfId="9890"/>
    <cellStyle name="Heading 3 2 2 10 2 3" xfId="7904"/>
    <cellStyle name="Heading 3 2 2 10 2 3 2" xfId="10161"/>
    <cellStyle name="Heading 3 2 2 10 2 4" xfId="8087"/>
    <cellStyle name="Heading 3 2 2 10 2 4 2" xfId="10316"/>
    <cellStyle name="Heading 3 2 2 10 2 5" xfId="8249"/>
    <cellStyle name="Heading 3 2 2 10 2 5 2" xfId="10407"/>
    <cellStyle name="Heading 3 2 2 10 2 6" xfId="8459"/>
    <cellStyle name="Heading 3 2 2 10 3" xfId="7448"/>
    <cellStyle name="Heading 3 2 2 10 3 2" xfId="9799"/>
    <cellStyle name="Heading 3 2 2 10 4" xfId="7456"/>
    <cellStyle name="Heading 3 2 2 10 4 2" xfId="9805"/>
    <cellStyle name="Heading 3 2 2 10 5" xfId="7955"/>
    <cellStyle name="Heading 3 2 2 10 5 2" xfId="10197"/>
    <cellStyle name="Heading 3 2 2 10 6" xfId="7772"/>
    <cellStyle name="Heading 3 2 2 10 7" xfId="10500"/>
    <cellStyle name="Heading 3 2 2 11" xfId="2996"/>
    <cellStyle name="Heading 3 2 2 11 2" xfId="7533"/>
    <cellStyle name="Heading 3 2 2 11 2 2" xfId="9867"/>
    <cellStyle name="Heading 3 2 2 11 3" xfId="7878"/>
    <cellStyle name="Heading 3 2 2 11 3 2" xfId="10139"/>
    <cellStyle name="Heading 3 2 2 11 4" xfId="8064"/>
    <cellStyle name="Heading 3 2 2 11 4 2" xfId="10294"/>
    <cellStyle name="Heading 3 2 2 11 5" xfId="8227"/>
    <cellStyle name="Heading 3 2 2 11 5 2" xfId="10389"/>
    <cellStyle name="Heading 3 2 2 11 6" xfId="8460"/>
    <cellStyle name="Heading 3 2 2 12" xfId="7426"/>
    <cellStyle name="Heading 3 2 2 12 2" xfId="9784"/>
    <cellStyle name="Heading 3 2 2 13" xfId="7679"/>
    <cellStyle name="Heading 3 2 2 13 2" xfId="9980"/>
    <cellStyle name="Heading 3 2 2 14" xfId="7788"/>
    <cellStyle name="Heading 3 2 2 14 2" xfId="10064"/>
    <cellStyle name="Heading 3 2 2 15" xfId="7527"/>
    <cellStyle name="Heading 3 2 2 16" xfId="8458"/>
    <cellStyle name="Heading 3 2 2 17" xfId="10482"/>
    <cellStyle name="Heading 3 2 2 2" xfId="2997"/>
    <cellStyle name="Heading 3 2 2 2 10" xfId="8461"/>
    <cellStyle name="Heading 3 2 2 2 11" xfId="10493"/>
    <cellStyle name="Heading 3 2 2 2 2" xfId="2998"/>
    <cellStyle name="Heading 3 2 2 2 2 2" xfId="2999"/>
    <cellStyle name="Heading 3 2 2 2 2 2 2" xfId="3000"/>
    <cellStyle name="Heading 3 2 2 2 2 2 2 2" xfId="8464"/>
    <cellStyle name="Heading 3 2 2 2 2 2 3" xfId="8463"/>
    <cellStyle name="Heading 3 2 2 2 2 3" xfId="3001"/>
    <cellStyle name="Heading 3 2 2 2 2 3 2" xfId="8465"/>
    <cellStyle name="Heading 3 2 2 2 2 4" xfId="7553"/>
    <cellStyle name="Heading 3 2 2 2 2 4 2" xfId="9881"/>
    <cellStyle name="Heading 3 2 2 2 2 5" xfId="7724"/>
    <cellStyle name="Heading 3 2 2 2 2 5 2" xfId="10014"/>
    <cellStyle name="Heading 3 2 2 2 2 6" xfId="7895"/>
    <cellStyle name="Heading 3 2 2 2 2 6 2" xfId="10152"/>
    <cellStyle name="Heading 3 2 2 2 2 7" xfId="8078"/>
    <cellStyle name="Heading 3 2 2 2 2 7 2" xfId="10307"/>
    <cellStyle name="Heading 3 2 2 2 2 8" xfId="8240"/>
    <cellStyle name="Heading 3 2 2 2 2 8 2" xfId="10400"/>
    <cellStyle name="Heading 3 2 2 2 2 9" xfId="8462"/>
    <cellStyle name="Heading 3 2 2 2 3" xfId="3002"/>
    <cellStyle name="Heading 3 2 2 2 3 2" xfId="3003"/>
    <cellStyle name="Heading 3 2 2 2 3 2 2" xfId="8467"/>
    <cellStyle name="Heading 3 2 2 2 3 3" xfId="8466"/>
    <cellStyle name="Heading 3 2 2 2 4" xfId="3004"/>
    <cellStyle name="Heading 3 2 2 2 4 2" xfId="8468"/>
    <cellStyle name="Heading 3 2 2 2 5" xfId="7387"/>
    <cellStyle name="Heading 3 2 2 2 5 2" xfId="9753"/>
    <cellStyle name="Heading 3 2 2 2 6" xfId="7391"/>
    <cellStyle name="Heading 3 2 2 2 6 2" xfId="9757"/>
    <cellStyle name="Heading 3 2 2 2 7" xfId="7667"/>
    <cellStyle name="Heading 3 2 2 2 7 2" xfId="9970"/>
    <cellStyle name="Heading 3 2 2 2 8" xfId="7474"/>
    <cellStyle name="Heading 3 2 2 2 8 2" xfId="9819"/>
    <cellStyle name="Heading 3 2 2 2 9" xfId="7829"/>
    <cellStyle name="Heading 3 2 2 3" xfId="3005"/>
    <cellStyle name="Heading 3 2 2 3 10" xfId="10449"/>
    <cellStyle name="Heading 3 2 2 3 2" xfId="3006"/>
    <cellStyle name="Heading 3 2 2 3 2 2" xfId="3007"/>
    <cellStyle name="Heading 3 2 2 3 2 2 2" xfId="8471"/>
    <cellStyle name="Heading 3 2 2 3 2 3" xfId="7491"/>
    <cellStyle name="Heading 3 2 2 3 2 3 2" xfId="9830"/>
    <cellStyle name="Heading 3 2 2 3 2 4" xfId="7668"/>
    <cellStyle name="Heading 3 2 2 3 2 4 2" xfId="9971"/>
    <cellStyle name="Heading 3 2 2 3 2 5" xfId="7837"/>
    <cellStyle name="Heading 3 2 2 3 2 5 2" xfId="10104"/>
    <cellStyle name="Heading 3 2 2 3 2 6" xfId="8027"/>
    <cellStyle name="Heading 3 2 2 3 2 6 2" xfId="10258"/>
    <cellStyle name="Heading 3 2 2 3 2 7" xfId="8191"/>
    <cellStyle name="Heading 3 2 2 3 2 7 2" xfId="10356"/>
    <cellStyle name="Heading 3 2 2 3 2 8" xfId="8470"/>
    <cellStyle name="Heading 3 2 2 3 3" xfId="3008"/>
    <cellStyle name="Heading 3 2 2 3 3 2" xfId="8472"/>
    <cellStyle name="Heading 3 2 2 3 4" xfId="7320"/>
    <cellStyle name="Heading 3 2 2 3 4 2" xfId="9707"/>
    <cellStyle name="Heading 3 2 2 3 5" xfId="7313"/>
    <cellStyle name="Heading 3 2 2 3 5 2" xfId="9702"/>
    <cellStyle name="Heading 3 2 2 3 6" xfId="7353"/>
    <cellStyle name="Heading 3 2 2 3 6 2" xfId="9733"/>
    <cellStyle name="Heading 3 2 2 3 7" xfId="7710"/>
    <cellStyle name="Heading 3 2 2 3 7 2" xfId="10003"/>
    <cellStyle name="Heading 3 2 2 3 8" xfId="7934"/>
    <cellStyle name="Heading 3 2 2 3 9" xfId="8469"/>
    <cellStyle name="Heading 3 2 2 4" xfId="3009"/>
    <cellStyle name="Heading 3 2 2 4 10" xfId="10455"/>
    <cellStyle name="Heading 3 2 2 4 2" xfId="3010"/>
    <cellStyle name="Heading 3 2 2 4 2 2" xfId="3011"/>
    <cellStyle name="Heading 3 2 2 4 2 2 2" xfId="8475"/>
    <cellStyle name="Heading 3 2 2 4 2 3" xfId="7497"/>
    <cellStyle name="Heading 3 2 2 4 2 3 2" xfId="9836"/>
    <cellStyle name="Heading 3 2 2 4 2 4" xfId="7673"/>
    <cellStyle name="Heading 3 2 2 4 2 4 2" xfId="9975"/>
    <cellStyle name="Heading 3 2 2 4 2 5" xfId="7843"/>
    <cellStyle name="Heading 3 2 2 4 2 5 2" xfId="10110"/>
    <cellStyle name="Heading 3 2 2 4 2 6" xfId="8033"/>
    <cellStyle name="Heading 3 2 2 4 2 6 2" xfId="10264"/>
    <cellStyle name="Heading 3 2 2 4 2 7" xfId="8197"/>
    <cellStyle name="Heading 3 2 2 4 2 7 2" xfId="10362"/>
    <cellStyle name="Heading 3 2 2 4 2 8" xfId="8474"/>
    <cellStyle name="Heading 3 2 2 4 3" xfId="3012"/>
    <cellStyle name="Heading 3 2 2 4 3 2" xfId="8476"/>
    <cellStyle name="Heading 3 2 2 4 4" xfId="7326"/>
    <cellStyle name="Heading 3 2 2 4 4 2" xfId="9713"/>
    <cellStyle name="Heading 3 2 2 4 5" xfId="7354"/>
    <cellStyle name="Heading 3 2 2 4 5 2" xfId="9734"/>
    <cellStyle name="Heading 3 2 2 4 6" xfId="7721"/>
    <cellStyle name="Heading 3 2 2 4 6 2" xfId="10011"/>
    <cellStyle name="Heading 3 2 2 4 7" xfId="7639"/>
    <cellStyle name="Heading 3 2 2 4 7 2" xfId="9946"/>
    <cellStyle name="Heading 3 2 2 4 8" xfId="7929"/>
    <cellStyle name="Heading 3 2 2 4 9" xfId="8473"/>
    <cellStyle name="Heading 3 2 2 5" xfId="3013"/>
    <cellStyle name="Heading 3 2 2 5 2" xfId="3014"/>
    <cellStyle name="Heading 3 2 2 5 2 2" xfId="7558"/>
    <cellStyle name="Heading 3 2 2 5 2 2 2" xfId="9886"/>
    <cellStyle name="Heading 3 2 2 5 2 3" xfId="7900"/>
    <cellStyle name="Heading 3 2 2 5 2 3 2" xfId="10157"/>
    <cellStyle name="Heading 3 2 2 5 2 4" xfId="8083"/>
    <cellStyle name="Heading 3 2 2 5 2 4 2" xfId="10312"/>
    <cellStyle name="Heading 3 2 2 5 2 5" xfId="8245"/>
    <cellStyle name="Heading 3 2 2 5 2 5 2" xfId="10404"/>
    <cellStyle name="Heading 3 2 2 5 2 6" xfId="8478"/>
    <cellStyle name="Heading 3 2 2 5 3" xfId="7451"/>
    <cellStyle name="Heading 3 2 2 5 3 2" xfId="9802"/>
    <cellStyle name="Heading 3 2 2 5 4" xfId="7758"/>
    <cellStyle name="Heading 3 2 2 5 4 2" xfId="10042"/>
    <cellStyle name="Heading 3 2 2 5 5" xfId="7951"/>
    <cellStyle name="Heading 3 2 2 5 5 2" xfId="10194"/>
    <cellStyle name="Heading 3 2 2 5 6" xfId="7880"/>
    <cellStyle name="Heading 3 2 2 5 7" xfId="8477"/>
    <cellStyle name="Heading 3 2 2 5 8" xfId="10497"/>
    <cellStyle name="Heading 3 2 2 6" xfId="3015"/>
    <cellStyle name="Heading 3 2 2 6 2" xfId="3016"/>
    <cellStyle name="Heading 3 2 2 6 2 2" xfId="7520"/>
    <cellStyle name="Heading 3 2 2 6 2 2 2" xfId="9859"/>
    <cellStyle name="Heading 3 2 2 6 2 3" xfId="7866"/>
    <cellStyle name="Heading 3 2 2 6 2 3 2" xfId="10132"/>
    <cellStyle name="Heading 3 2 2 6 2 4" xfId="8056"/>
    <cellStyle name="Heading 3 2 2 6 2 4 2" xfId="10287"/>
    <cellStyle name="Heading 3 2 2 6 2 5" xfId="8220"/>
    <cellStyle name="Heading 3 2 2 6 2 5 2" xfId="10383"/>
    <cellStyle name="Heading 3 2 2 6 2 6" xfId="8479"/>
    <cellStyle name="Heading 3 2 2 6 3" xfId="7321"/>
    <cellStyle name="Heading 3 2 2 6 3 2" xfId="9708"/>
    <cellStyle name="Heading 3 2 2 6 4" xfId="7670"/>
    <cellStyle name="Heading 3 2 2 6 4 2" xfId="9972"/>
    <cellStyle name="Heading 3 2 2 6 5" xfId="7747"/>
    <cellStyle name="Heading 3 2 2 6 5 2" xfId="10034"/>
    <cellStyle name="Heading 3 2 2 6 6" xfId="7960"/>
    <cellStyle name="Heading 3 2 2 6 7" xfId="10476"/>
    <cellStyle name="Heading 3 2 2 7" xfId="3017"/>
    <cellStyle name="Heading 3 2 2 7 2" xfId="3018"/>
    <cellStyle name="Heading 3 2 2 7 2 2" xfId="7490"/>
    <cellStyle name="Heading 3 2 2 7 2 2 2" xfId="9829"/>
    <cellStyle name="Heading 3 2 2 7 2 3" xfId="7836"/>
    <cellStyle name="Heading 3 2 2 7 2 3 2" xfId="10103"/>
    <cellStyle name="Heading 3 2 2 7 2 4" xfId="8026"/>
    <cellStyle name="Heading 3 2 2 7 2 4 2" xfId="10257"/>
    <cellStyle name="Heading 3 2 2 7 2 5" xfId="8190"/>
    <cellStyle name="Heading 3 2 2 7 2 5 2" xfId="10355"/>
    <cellStyle name="Heading 3 2 2 7 2 6" xfId="8480"/>
    <cellStyle name="Heading 3 2 2 7 3" xfId="7338"/>
    <cellStyle name="Heading 3 2 2 7 3 2" xfId="9723"/>
    <cellStyle name="Heading 3 2 2 7 4" xfId="7373"/>
    <cellStyle name="Heading 3 2 2 7 4 2" xfId="9743"/>
    <cellStyle name="Heading 3 2 2 7 5" xfId="7753"/>
    <cellStyle name="Heading 3 2 2 7 5 2" xfId="10039"/>
    <cellStyle name="Heading 3 2 2 7 6" xfId="7529"/>
    <cellStyle name="Heading 3 2 2 7 7" xfId="10448"/>
    <cellStyle name="Heading 3 2 2 8" xfId="3019"/>
    <cellStyle name="Heading 3 2 2 8 2" xfId="3020"/>
    <cellStyle name="Heading 3 2 2 8 2 2" xfId="7564"/>
    <cellStyle name="Heading 3 2 2 8 2 2 2" xfId="9892"/>
    <cellStyle name="Heading 3 2 2 8 2 3" xfId="7906"/>
    <cellStyle name="Heading 3 2 2 8 2 3 2" xfId="10163"/>
    <cellStyle name="Heading 3 2 2 8 2 4" xfId="8089"/>
    <cellStyle name="Heading 3 2 2 8 2 4 2" xfId="10318"/>
    <cellStyle name="Heading 3 2 2 8 2 5" xfId="8251"/>
    <cellStyle name="Heading 3 2 2 8 2 5 2" xfId="10409"/>
    <cellStyle name="Heading 3 2 2 8 2 6" xfId="8481"/>
    <cellStyle name="Heading 3 2 2 8 3" xfId="7422"/>
    <cellStyle name="Heading 3 2 2 8 3 2" xfId="9782"/>
    <cellStyle name="Heading 3 2 2 8 4" xfId="7380"/>
    <cellStyle name="Heading 3 2 2 8 4 2" xfId="9747"/>
    <cellStyle name="Heading 3 2 2 8 5" xfId="7957"/>
    <cellStyle name="Heading 3 2 2 8 5 2" xfId="10199"/>
    <cellStyle name="Heading 3 2 2 8 6" xfId="8125"/>
    <cellStyle name="Heading 3 2 2 8 7" xfId="10502"/>
    <cellStyle name="Heading 3 2 2 9" xfId="3021"/>
    <cellStyle name="Heading 3 2 2 9 2" xfId="3022"/>
    <cellStyle name="Heading 3 2 2 9 2 2" xfId="7573"/>
    <cellStyle name="Heading 3 2 2 9 2 2 2" xfId="9901"/>
    <cellStyle name="Heading 3 2 2 9 2 3" xfId="7914"/>
    <cellStyle name="Heading 3 2 2 9 2 3 2" xfId="10171"/>
    <cellStyle name="Heading 3 2 2 9 2 4" xfId="8098"/>
    <cellStyle name="Heading 3 2 2 9 2 4 2" xfId="10327"/>
    <cellStyle name="Heading 3 2 2 9 2 5" xfId="8260"/>
    <cellStyle name="Heading 3 2 2 9 2 5 2" xfId="10417"/>
    <cellStyle name="Heading 3 2 2 9 2 6" xfId="8482"/>
    <cellStyle name="Heading 3 2 2 9 3" xfId="7302"/>
    <cellStyle name="Heading 3 2 2 9 3 2" xfId="9696"/>
    <cellStyle name="Heading 3 2 2 9 4" xfId="7424"/>
    <cellStyle name="Heading 3 2 2 9 4 2" xfId="9783"/>
    <cellStyle name="Heading 3 2 2 9 5" xfId="7966"/>
    <cellStyle name="Heading 3 2 2 9 5 2" xfId="10207"/>
    <cellStyle name="Heading 3 2 2 9 6" xfId="8133"/>
    <cellStyle name="Heading 3 2 2 9 7" xfId="10510"/>
    <cellStyle name="Heading 3 2 20" xfId="3023"/>
    <cellStyle name="Heading 3 2 20 2" xfId="7284"/>
    <cellStyle name="Heading 3 2 20 2 2" xfId="9683"/>
    <cellStyle name="Heading 3 2 20 3" xfId="7789"/>
    <cellStyle name="Heading 3 2 20 3 2" xfId="10065"/>
    <cellStyle name="Heading 3 2 20 4" xfId="7986"/>
    <cellStyle name="Heading 3 2 20 4 2" xfId="10221"/>
    <cellStyle name="Heading 3 2 20 5" xfId="8148"/>
    <cellStyle name="Heading 3 2 20 6" xfId="10525"/>
    <cellStyle name="Heading 3 2 21" xfId="3024"/>
    <cellStyle name="Heading 3 2 21 2" xfId="7627"/>
    <cellStyle name="Heading 3 2 21 2 2" xfId="9938"/>
    <cellStyle name="Heading 3 2 21 3" xfId="7803"/>
    <cellStyle name="Heading 3 2 21 3 2" xfId="10078"/>
    <cellStyle name="Heading 3 2 21 4" xfId="8000"/>
    <cellStyle name="Heading 3 2 21 4 2" xfId="10234"/>
    <cellStyle name="Heading 3 2 21 5" xfId="8163"/>
    <cellStyle name="Heading 3 2 21 6" xfId="10540"/>
    <cellStyle name="Heading 3 2 22" xfId="3025"/>
    <cellStyle name="Heading 3 2 22 2" xfId="7282"/>
    <cellStyle name="Heading 3 2 22 2 2" xfId="9681"/>
    <cellStyle name="Heading 3 2 22 3" xfId="7790"/>
    <cellStyle name="Heading 3 2 22 3 2" xfId="10066"/>
    <cellStyle name="Heading 3 2 22 4" xfId="7988"/>
    <cellStyle name="Heading 3 2 22 4 2" xfId="10222"/>
    <cellStyle name="Heading 3 2 22 5" xfId="8150"/>
    <cellStyle name="Heading 3 2 22 6" xfId="10527"/>
    <cellStyle name="Heading 3 2 23" xfId="3026"/>
    <cellStyle name="Heading 3 2 23 2" xfId="7642"/>
    <cellStyle name="Heading 3 2 23 2 2" xfId="9949"/>
    <cellStyle name="Heading 3 2 23 3" xfId="7815"/>
    <cellStyle name="Heading 3 2 23 3 2" xfId="10086"/>
    <cellStyle name="Heading 3 2 23 4" xfId="8007"/>
    <cellStyle name="Heading 3 2 23 4 2" xfId="10240"/>
    <cellStyle name="Heading 3 2 23 5" xfId="8171"/>
    <cellStyle name="Heading 3 2 23 6" xfId="10548"/>
    <cellStyle name="Heading 3 2 24" xfId="3027"/>
    <cellStyle name="Heading 3 2 24 2" xfId="7478"/>
    <cellStyle name="Heading 3 2 24 2 2" xfId="9823"/>
    <cellStyle name="Heading 3 2 24 3" xfId="7827"/>
    <cellStyle name="Heading 3 2 24 3 2" xfId="10098"/>
    <cellStyle name="Heading 3 2 24 4" xfId="8019"/>
    <cellStyle name="Heading 3 2 24 4 2" xfId="10251"/>
    <cellStyle name="Heading 3 2 24 5" xfId="8184"/>
    <cellStyle name="Heading 3 2 24 5 2" xfId="10351"/>
    <cellStyle name="Heading 3 2 24 6" xfId="8483"/>
    <cellStyle name="Heading 3 2 25" xfId="3028"/>
    <cellStyle name="Heading 3 2 25 2" xfId="7768"/>
    <cellStyle name="Heading 3 2 25 2 2" xfId="10048"/>
    <cellStyle name="Heading 3 2 25 3" xfId="7937"/>
    <cellStyle name="Heading 3 2 25 3 2" xfId="10185"/>
    <cellStyle name="Heading 3 2 25 4" xfId="8113"/>
    <cellStyle name="Heading 3 2 25 4 2" xfId="10341"/>
    <cellStyle name="Heading 3 2 25 5" xfId="8274"/>
    <cellStyle name="Heading 3 2 25 6" xfId="10573"/>
    <cellStyle name="Heading 3 2 26" xfId="3029"/>
    <cellStyle name="Heading 3 2 26 2" xfId="7779"/>
    <cellStyle name="Heading 3 2 26 2 2" xfId="10055"/>
    <cellStyle name="Heading 3 2 26 3" xfId="7946"/>
    <cellStyle name="Heading 3 2 26 3 2" xfId="10190"/>
    <cellStyle name="Heading 3 2 26 4" xfId="8120"/>
    <cellStyle name="Heading 3 2 26 4 2" xfId="10347"/>
    <cellStyle name="Heading 3 2 26 5" xfId="8280"/>
    <cellStyle name="Heading 3 2 26 6" xfId="10579"/>
    <cellStyle name="Heading 3 2 27" xfId="3030"/>
    <cellStyle name="Heading 3 2 27 2" xfId="7778"/>
    <cellStyle name="Heading 3 2 27 2 2" xfId="10054"/>
    <cellStyle name="Heading 3 2 27 3" xfId="7945"/>
    <cellStyle name="Heading 3 2 27 3 2" xfId="10189"/>
    <cellStyle name="Heading 3 2 27 4" xfId="8119"/>
    <cellStyle name="Heading 3 2 27 4 2" xfId="10346"/>
    <cellStyle name="Heading 3 2 27 5" xfId="8279"/>
    <cellStyle name="Heading 3 2 27 6" xfId="10578"/>
    <cellStyle name="Heading 3 2 28" xfId="7303"/>
    <cellStyle name="Heading 3 2 28 2" xfId="9697"/>
    <cellStyle name="Heading 3 2 29" xfId="7660"/>
    <cellStyle name="Heading 3 2 29 2" xfId="9965"/>
    <cellStyle name="Heading 3 2 3" xfId="3031"/>
    <cellStyle name="Heading 3 2 3 10" xfId="3032"/>
    <cellStyle name="Heading 3 2 3 10 2" xfId="3033"/>
    <cellStyle name="Heading 3 2 3 10 2 2" xfId="7517"/>
    <cellStyle name="Heading 3 2 3 10 2 2 2" xfId="9856"/>
    <cellStyle name="Heading 3 2 3 10 2 3" xfId="7863"/>
    <cellStyle name="Heading 3 2 3 10 2 3 2" xfId="10129"/>
    <cellStyle name="Heading 3 2 3 10 2 4" xfId="8053"/>
    <cellStyle name="Heading 3 2 3 10 2 4 2" xfId="10284"/>
    <cellStyle name="Heading 3 2 3 10 2 5" xfId="8217"/>
    <cellStyle name="Heading 3 2 3 10 2 5 2" xfId="10380"/>
    <cellStyle name="Heading 3 2 3 10 2 6" xfId="8485"/>
    <cellStyle name="Heading 3 2 3 10 3" xfId="7408"/>
    <cellStyle name="Heading 3 2 3 10 3 2" xfId="9773"/>
    <cellStyle name="Heading 3 2 3 10 4" xfId="7688"/>
    <cellStyle name="Heading 3 2 3 10 4 2" xfId="9987"/>
    <cellStyle name="Heading 3 2 3 10 5" xfId="7886"/>
    <cellStyle name="Heading 3 2 3 10 5 2" xfId="10143"/>
    <cellStyle name="Heading 3 2 3 10 6" xfId="7296"/>
    <cellStyle name="Heading 3 2 3 10 7" xfId="10473"/>
    <cellStyle name="Heading 3 2 3 11" xfId="3034"/>
    <cellStyle name="Heading 3 2 3 11 2" xfId="7532"/>
    <cellStyle name="Heading 3 2 3 11 2 2" xfId="9866"/>
    <cellStyle name="Heading 3 2 3 11 3" xfId="7877"/>
    <cellStyle name="Heading 3 2 3 11 3 2" xfId="10138"/>
    <cellStyle name="Heading 3 2 3 11 4" xfId="8063"/>
    <cellStyle name="Heading 3 2 3 11 4 2" xfId="10293"/>
    <cellStyle name="Heading 3 2 3 11 5" xfId="8226"/>
    <cellStyle name="Heading 3 2 3 11 5 2" xfId="10388"/>
    <cellStyle name="Heading 3 2 3 11 6" xfId="8486"/>
    <cellStyle name="Heading 3 2 3 12" xfId="7457"/>
    <cellStyle name="Heading 3 2 3 12 2" xfId="9806"/>
    <cellStyle name="Heading 3 2 3 13" xfId="7744"/>
    <cellStyle name="Heading 3 2 3 13 2" xfId="10032"/>
    <cellStyle name="Heading 3 2 3 14" xfId="7824"/>
    <cellStyle name="Heading 3 2 3 14 2" xfId="10095"/>
    <cellStyle name="Heading 3 2 3 15" xfId="7870"/>
    <cellStyle name="Heading 3 2 3 16" xfId="8484"/>
    <cellStyle name="Heading 3 2 3 17" xfId="10481"/>
    <cellStyle name="Heading 3 2 3 2" xfId="3035"/>
    <cellStyle name="Heading 3 2 3 2 10" xfId="10492"/>
    <cellStyle name="Heading 3 2 3 2 2" xfId="3036"/>
    <cellStyle name="Heading 3 2 3 2 2 2" xfId="3037"/>
    <cellStyle name="Heading 3 2 3 2 2 2 2" xfId="8489"/>
    <cellStyle name="Heading 3 2 3 2 2 3" xfId="7552"/>
    <cellStyle name="Heading 3 2 3 2 2 3 2" xfId="9880"/>
    <cellStyle name="Heading 3 2 3 2 2 4" xfId="7723"/>
    <cellStyle name="Heading 3 2 3 2 2 4 2" xfId="10013"/>
    <cellStyle name="Heading 3 2 3 2 2 5" xfId="7894"/>
    <cellStyle name="Heading 3 2 3 2 2 5 2" xfId="10151"/>
    <cellStyle name="Heading 3 2 3 2 2 6" xfId="8077"/>
    <cellStyle name="Heading 3 2 3 2 2 6 2" xfId="10306"/>
    <cellStyle name="Heading 3 2 3 2 2 7" xfId="8239"/>
    <cellStyle name="Heading 3 2 3 2 2 7 2" xfId="10399"/>
    <cellStyle name="Heading 3 2 3 2 2 8" xfId="8488"/>
    <cellStyle name="Heading 3 2 3 2 3" xfId="3038"/>
    <cellStyle name="Heading 3 2 3 2 3 2" xfId="8490"/>
    <cellStyle name="Heading 3 2 3 2 4" xfId="7386"/>
    <cellStyle name="Heading 3 2 3 2 4 2" xfId="9752"/>
    <cellStyle name="Heading 3 2 3 2 5" xfId="7348"/>
    <cellStyle name="Heading 3 2 3 2 5 2" xfId="9729"/>
    <cellStyle name="Heading 3 2 3 2 6" xfId="7735"/>
    <cellStyle name="Heading 3 2 3 2 6 2" xfId="10025"/>
    <cellStyle name="Heading 3 2 3 2 7" xfId="7708"/>
    <cellStyle name="Heading 3 2 3 2 7 2" xfId="10002"/>
    <cellStyle name="Heading 3 2 3 2 8" xfId="7807"/>
    <cellStyle name="Heading 3 2 3 2 9" xfId="8487"/>
    <cellStyle name="Heading 3 2 3 3" xfId="3039"/>
    <cellStyle name="Heading 3 2 3 3 2" xfId="3040"/>
    <cellStyle name="Heading 3 2 3 3 2 2" xfId="7519"/>
    <cellStyle name="Heading 3 2 3 3 2 2 2" xfId="9858"/>
    <cellStyle name="Heading 3 2 3 3 2 3" xfId="7865"/>
    <cellStyle name="Heading 3 2 3 3 2 3 2" xfId="10131"/>
    <cellStyle name="Heading 3 2 3 3 2 4" xfId="8055"/>
    <cellStyle name="Heading 3 2 3 3 2 4 2" xfId="10286"/>
    <cellStyle name="Heading 3 2 3 3 2 5" xfId="8219"/>
    <cellStyle name="Heading 3 2 3 3 2 5 2" xfId="10382"/>
    <cellStyle name="Heading 3 2 3 3 2 6" xfId="8492"/>
    <cellStyle name="Heading 3 2 3 3 3" xfId="7401"/>
    <cellStyle name="Heading 3 2 3 3 3 2" xfId="9767"/>
    <cellStyle name="Heading 3 2 3 3 4" xfId="7699"/>
    <cellStyle name="Heading 3 2 3 3 4 2" xfId="9997"/>
    <cellStyle name="Heading 3 2 3 3 5" xfId="7868"/>
    <cellStyle name="Heading 3 2 3 3 5 2" xfId="10134"/>
    <cellStyle name="Heading 3 2 3 3 6" xfId="7385"/>
    <cellStyle name="Heading 3 2 3 3 7" xfId="8491"/>
    <cellStyle name="Heading 3 2 3 3 8" xfId="10475"/>
    <cellStyle name="Heading 3 2 3 4" xfId="3041"/>
    <cellStyle name="Heading 3 2 3 4 2" xfId="3042"/>
    <cellStyle name="Heading 3 2 3 4 2 2" xfId="7499"/>
    <cellStyle name="Heading 3 2 3 4 2 2 2" xfId="9838"/>
    <cellStyle name="Heading 3 2 3 4 2 3" xfId="7845"/>
    <cellStyle name="Heading 3 2 3 4 2 3 2" xfId="10112"/>
    <cellStyle name="Heading 3 2 3 4 2 4" xfId="8035"/>
    <cellStyle name="Heading 3 2 3 4 2 4 2" xfId="10266"/>
    <cellStyle name="Heading 3 2 3 4 2 5" xfId="8199"/>
    <cellStyle name="Heading 3 2 3 4 2 5 2" xfId="10363"/>
    <cellStyle name="Heading 3 2 3 4 2 6" xfId="8493"/>
    <cellStyle name="Heading 3 2 3 4 3" xfId="7412"/>
    <cellStyle name="Heading 3 2 3 4 3 2" xfId="9777"/>
    <cellStyle name="Heading 3 2 3 4 4" xfId="7691"/>
    <cellStyle name="Heading 3 2 3 4 4 2" xfId="9990"/>
    <cellStyle name="Heading 3 2 3 4 5" xfId="7756"/>
    <cellStyle name="Heading 3 2 3 4 5 2" xfId="10040"/>
    <cellStyle name="Heading 3 2 3 4 6" xfId="7935"/>
    <cellStyle name="Heading 3 2 3 4 7" xfId="10456"/>
    <cellStyle name="Heading 3 2 3 5" xfId="3043"/>
    <cellStyle name="Heading 3 2 3 5 2" xfId="3044"/>
    <cellStyle name="Heading 3 2 3 5 2 2" xfId="7512"/>
    <cellStyle name="Heading 3 2 3 5 2 2 2" xfId="9851"/>
    <cellStyle name="Heading 3 2 3 5 2 3" xfId="7858"/>
    <cellStyle name="Heading 3 2 3 5 2 3 2" xfId="10124"/>
    <cellStyle name="Heading 3 2 3 5 2 4" xfId="8048"/>
    <cellStyle name="Heading 3 2 3 5 2 4 2" xfId="10279"/>
    <cellStyle name="Heading 3 2 3 5 2 5" xfId="8212"/>
    <cellStyle name="Heading 3 2 3 5 2 5 2" xfId="10375"/>
    <cellStyle name="Heading 3 2 3 5 2 6" xfId="8494"/>
    <cellStyle name="Heading 3 2 3 5 3" xfId="7477"/>
    <cellStyle name="Heading 3 2 3 5 3 2" xfId="9822"/>
    <cellStyle name="Heading 3 2 3 5 4" xfId="7732"/>
    <cellStyle name="Heading 3 2 3 5 4 2" xfId="10022"/>
    <cellStyle name="Heading 3 2 3 5 5" xfId="7733"/>
    <cellStyle name="Heading 3 2 3 5 5 2" xfId="10023"/>
    <cellStyle name="Heading 3 2 3 5 6" xfId="8003"/>
    <cellStyle name="Heading 3 2 3 5 7" xfId="10468"/>
    <cellStyle name="Heading 3 2 3 6" xfId="3045"/>
    <cellStyle name="Heading 3 2 3 6 2" xfId="3046"/>
    <cellStyle name="Heading 3 2 3 6 2 2" xfId="7513"/>
    <cellStyle name="Heading 3 2 3 6 2 2 2" xfId="9852"/>
    <cellStyle name="Heading 3 2 3 6 2 3" xfId="7859"/>
    <cellStyle name="Heading 3 2 3 6 2 3 2" xfId="10125"/>
    <cellStyle name="Heading 3 2 3 6 2 4" xfId="8049"/>
    <cellStyle name="Heading 3 2 3 6 2 4 2" xfId="10280"/>
    <cellStyle name="Heading 3 2 3 6 2 5" xfId="8213"/>
    <cellStyle name="Heading 3 2 3 6 2 5 2" xfId="10376"/>
    <cellStyle name="Heading 3 2 3 6 2 6" xfId="8495"/>
    <cellStyle name="Heading 3 2 3 6 3" xfId="7447"/>
    <cellStyle name="Heading 3 2 3 6 3 2" xfId="9798"/>
    <cellStyle name="Heading 3 2 3 6 4" xfId="7683"/>
    <cellStyle name="Heading 3 2 3 6 4 2" xfId="9983"/>
    <cellStyle name="Heading 3 2 3 6 5" xfId="7844"/>
    <cellStyle name="Heading 3 2 3 6 5 2" xfId="10111"/>
    <cellStyle name="Heading 3 2 3 6 6" xfId="7976"/>
    <cellStyle name="Heading 3 2 3 6 7" xfId="10469"/>
    <cellStyle name="Heading 3 2 3 7" xfId="3047"/>
    <cellStyle name="Heading 3 2 3 7 2" xfId="3048"/>
    <cellStyle name="Heading 3 2 3 7 2 2" xfId="7514"/>
    <cellStyle name="Heading 3 2 3 7 2 2 2" xfId="9853"/>
    <cellStyle name="Heading 3 2 3 7 2 3" xfId="7860"/>
    <cellStyle name="Heading 3 2 3 7 2 3 2" xfId="10126"/>
    <cellStyle name="Heading 3 2 3 7 2 4" xfId="8050"/>
    <cellStyle name="Heading 3 2 3 7 2 4 2" xfId="10281"/>
    <cellStyle name="Heading 3 2 3 7 2 5" xfId="8214"/>
    <cellStyle name="Heading 3 2 3 7 2 5 2" xfId="10377"/>
    <cellStyle name="Heading 3 2 3 7 2 6" xfId="8496"/>
    <cellStyle name="Heading 3 2 3 7 3" xfId="7476"/>
    <cellStyle name="Heading 3 2 3 7 3 2" xfId="9821"/>
    <cellStyle name="Heading 3 2 3 7 4" xfId="7671"/>
    <cellStyle name="Heading 3 2 3 7 4 2" xfId="9973"/>
    <cellStyle name="Heading 3 2 3 7 5" xfId="7676"/>
    <cellStyle name="Heading 3 2 3 7 5 2" xfId="9978"/>
    <cellStyle name="Heading 3 2 3 7 6" xfId="7950"/>
    <cellStyle name="Heading 3 2 3 7 7" xfId="10470"/>
    <cellStyle name="Heading 3 2 3 8" xfId="3049"/>
    <cellStyle name="Heading 3 2 3 8 2" xfId="3050"/>
    <cellStyle name="Heading 3 2 3 8 2 2" xfId="7571"/>
    <cellStyle name="Heading 3 2 3 8 2 2 2" xfId="9899"/>
    <cellStyle name="Heading 3 2 3 8 2 3" xfId="7912"/>
    <cellStyle name="Heading 3 2 3 8 2 3 2" xfId="10169"/>
    <cellStyle name="Heading 3 2 3 8 2 4" xfId="8096"/>
    <cellStyle name="Heading 3 2 3 8 2 4 2" xfId="10325"/>
    <cellStyle name="Heading 3 2 3 8 2 5" xfId="8258"/>
    <cellStyle name="Heading 3 2 3 8 2 5 2" xfId="10415"/>
    <cellStyle name="Heading 3 2 3 8 2 6" xfId="8497"/>
    <cellStyle name="Heading 3 2 3 8 3" xfId="7266"/>
    <cellStyle name="Heading 3 2 3 8 3 2" xfId="9674"/>
    <cellStyle name="Heading 3 2 3 8 4" xfId="7281"/>
    <cellStyle name="Heading 3 2 3 8 4 2" xfId="9680"/>
    <cellStyle name="Heading 3 2 3 8 5" xfId="7964"/>
    <cellStyle name="Heading 3 2 3 8 5 2" xfId="10205"/>
    <cellStyle name="Heading 3 2 3 8 6" xfId="8131"/>
    <cellStyle name="Heading 3 2 3 8 7" xfId="10508"/>
    <cellStyle name="Heading 3 2 3 9" xfId="3051"/>
    <cellStyle name="Heading 3 2 3 9 2" xfId="3052"/>
    <cellStyle name="Heading 3 2 3 9 2 2" xfId="7578"/>
    <cellStyle name="Heading 3 2 3 9 2 2 2" xfId="9906"/>
    <cellStyle name="Heading 3 2 3 9 2 3" xfId="7919"/>
    <cellStyle name="Heading 3 2 3 9 2 3 2" xfId="10176"/>
    <cellStyle name="Heading 3 2 3 9 2 4" xfId="8103"/>
    <cellStyle name="Heading 3 2 3 9 2 4 2" xfId="10332"/>
    <cellStyle name="Heading 3 2 3 9 2 5" xfId="8265"/>
    <cellStyle name="Heading 3 2 3 9 2 5 2" xfId="10422"/>
    <cellStyle name="Heading 3 2 3 9 2 6" xfId="8498"/>
    <cellStyle name="Heading 3 2 3 9 3" xfId="7327"/>
    <cellStyle name="Heading 3 2 3 9 3 2" xfId="9714"/>
    <cellStyle name="Heading 3 2 3 9 4" xfId="7442"/>
    <cellStyle name="Heading 3 2 3 9 4 2" xfId="9793"/>
    <cellStyle name="Heading 3 2 3 9 5" xfId="7971"/>
    <cellStyle name="Heading 3 2 3 9 5 2" xfId="10212"/>
    <cellStyle name="Heading 3 2 3 9 6" xfId="8138"/>
    <cellStyle name="Heading 3 2 3 9 7" xfId="10515"/>
    <cellStyle name="Heading 3 2 4" xfId="3053"/>
    <cellStyle name="Heading 3 2 4 10" xfId="10477"/>
    <cellStyle name="Heading 3 2 4 2" xfId="3054"/>
    <cellStyle name="Heading 3 2 4 2 2" xfId="3055"/>
    <cellStyle name="Heading 3 2 4 2 2 2" xfId="8501"/>
    <cellStyle name="Heading 3 2 4 2 3" xfId="7521"/>
    <cellStyle name="Heading 3 2 4 2 3 2" xfId="9860"/>
    <cellStyle name="Heading 3 2 4 2 4" xfId="7694"/>
    <cellStyle name="Heading 3 2 4 2 4 2" xfId="9993"/>
    <cellStyle name="Heading 3 2 4 2 5" xfId="7867"/>
    <cellStyle name="Heading 3 2 4 2 5 2" xfId="10133"/>
    <cellStyle name="Heading 3 2 4 2 6" xfId="8057"/>
    <cellStyle name="Heading 3 2 4 2 6 2" xfId="10288"/>
    <cellStyle name="Heading 3 2 4 2 7" xfId="8221"/>
    <cellStyle name="Heading 3 2 4 2 7 2" xfId="10384"/>
    <cellStyle name="Heading 3 2 4 2 8" xfId="8500"/>
    <cellStyle name="Heading 3 2 4 3" xfId="3056"/>
    <cellStyle name="Heading 3 2 4 3 2" xfId="8502"/>
    <cellStyle name="Heading 3 2 4 4" xfId="7349"/>
    <cellStyle name="Heading 3 2 4 4 2" xfId="9730"/>
    <cellStyle name="Heading 3 2 4 5" xfId="7334"/>
    <cellStyle name="Heading 3 2 4 5 2" xfId="9719"/>
    <cellStyle name="Heading 3 2 4 6" xfId="7748"/>
    <cellStyle name="Heading 3 2 4 6 2" xfId="10035"/>
    <cellStyle name="Heading 3 2 4 7" xfId="7884"/>
    <cellStyle name="Heading 3 2 4 7 2" xfId="10141"/>
    <cellStyle name="Heading 3 2 4 8" xfId="7952"/>
    <cellStyle name="Heading 3 2 4 9" xfId="8499"/>
    <cellStyle name="Heading 3 2 5" xfId="3057"/>
    <cellStyle name="Heading 3 2 5 10" xfId="10464"/>
    <cellStyle name="Heading 3 2 5 2" xfId="3058"/>
    <cellStyle name="Heading 3 2 5 2 2" xfId="3059"/>
    <cellStyle name="Heading 3 2 5 2 2 2" xfId="8505"/>
    <cellStyle name="Heading 3 2 5 2 3" xfId="7508"/>
    <cellStyle name="Heading 3 2 5 2 3 2" xfId="9847"/>
    <cellStyle name="Heading 3 2 5 2 4" xfId="7681"/>
    <cellStyle name="Heading 3 2 5 2 4 2" xfId="9982"/>
    <cellStyle name="Heading 3 2 5 2 5" xfId="7854"/>
    <cellStyle name="Heading 3 2 5 2 5 2" xfId="10120"/>
    <cellStyle name="Heading 3 2 5 2 6" xfId="8044"/>
    <cellStyle name="Heading 3 2 5 2 6 2" xfId="10275"/>
    <cellStyle name="Heading 3 2 5 2 7" xfId="8208"/>
    <cellStyle name="Heading 3 2 5 2 7 2" xfId="10371"/>
    <cellStyle name="Heading 3 2 5 2 8" xfId="8504"/>
    <cellStyle name="Heading 3 2 5 3" xfId="3060"/>
    <cellStyle name="Heading 3 2 5 3 2" xfId="8506"/>
    <cellStyle name="Heading 3 2 5 4" xfId="7336"/>
    <cellStyle name="Heading 3 2 5 4 2" xfId="9721"/>
    <cellStyle name="Heading 3 2 5 5" xfId="7611"/>
    <cellStyle name="Heading 3 2 5 5 2" xfId="9923"/>
    <cellStyle name="Heading 3 2 5 6" xfId="7689"/>
    <cellStyle name="Heading 3 2 5 6 2" xfId="9988"/>
    <cellStyle name="Heading 3 2 5 7" xfId="7806"/>
    <cellStyle name="Heading 3 2 5 7 2" xfId="10081"/>
    <cellStyle name="Heading 3 2 5 8" xfId="7712"/>
    <cellStyle name="Heading 3 2 5 9" xfId="8503"/>
    <cellStyle name="Heading 3 2 6" xfId="3061"/>
    <cellStyle name="Heading 3 2 6 2" xfId="3062"/>
    <cellStyle name="Heading 3 2 6 2 2" xfId="7509"/>
    <cellStyle name="Heading 3 2 6 2 2 2" xfId="9848"/>
    <cellStyle name="Heading 3 2 6 2 3" xfId="7855"/>
    <cellStyle name="Heading 3 2 6 2 3 2" xfId="10121"/>
    <cellStyle name="Heading 3 2 6 2 4" xfId="8045"/>
    <cellStyle name="Heading 3 2 6 2 4 2" xfId="10276"/>
    <cellStyle name="Heading 3 2 6 2 5" xfId="8209"/>
    <cellStyle name="Heading 3 2 6 2 5 2" xfId="10372"/>
    <cellStyle name="Heading 3 2 6 2 6" xfId="8507"/>
    <cellStyle name="Heading 3 2 6 3" xfId="7614"/>
    <cellStyle name="Heading 3 2 6 3 2" xfId="9926"/>
    <cellStyle name="Heading 3 2 6 4" xfId="7720"/>
    <cellStyle name="Heading 3 2 6 4 2" xfId="10010"/>
    <cellStyle name="Heading 3 2 6 5" xfId="7924"/>
    <cellStyle name="Heading 3 2 6 5 2" xfId="10181"/>
    <cellStyle name="Heading 3 2 6 6" xfId="7985"/>
    <cellStyle name="Heading 3 2 6 7" xfId="10465"/>
    <cellStyle name="Heading 3 2 7" xfId="3063"/>
    <cellStyle name="Heading 3 2 7 2" xfId="3064"/>
    <cellStyle name="Heading 3 2 7 2 2" xfId="7501"/>
    <cellStyle name="Heading 3 2 7 2 2 2" xfId="9840"/>
    <cellStyle name="Heading 3 2 7 2 3" xfId="7847"/>
    <cellStyle name="Heading 3 2 7 2 3 2" xfId="10114"/>
    <cellStyle name="Heading 3 2 7 2 4" xfId="8037"/>
    <cellStyle name="Heading 3 2 7 2 4 2" xfId="10268"/>
    <cellStyle name="Heading 3 2 7 2 5" xfId="8201"/>
    <cellStyle name="Heading 3 2 7 2 5 2" xfId="10365"/>
    <cellStyle name="Heading 3 2 7 2 6" xfId="8508"/>
    <cellStyle name="Heading 3 2 7 3" xfId="7407"/>
    <cellStyle name="Heading 3 2 7 3 2" xfId="9772"/>
    <cellStyle name="Heading 3 2 7 4" xfId="7704"/>
    <cellStyle name="Heading 3 2 7 4 2" xfId="9999"/>
    <cellStyle name="Heading 3 2 7 5" xfId="7785"/>
    <cellStyle name="Heading 3 2 7 5 2" xfId="10061"/>
    <cellStyle name="Heading 3 2 7 6" xfId="7658"/>
    <cellStyle name="Heading 3 2 7 7" xfId="10458"/>
    <cellStyle name="Heading 3 2 8" xfId="3065"/>
    <cellStyle name="Heading 3 2 8 2" xfId="3066"/>
    <cellStyle name="Heading 3 2 8 2 2" xfId="7566"/>
    <cellStyle name="Heading 3 2 8 2 2 2" xfId="9894"/>
    <cellStyle name="Heading 3 2 8 2 3" xfId="7908"/>
    <cellStyle name="Heading 3 2 8 2 3 2" xfId="10165"/>
    <cellStyle name="Heading 3 2 8 2 4" xfId="8091"/>
    <cellStyle name="Heading 3 2 8 2 4 2" xfId="10320"/>
    <cellStyle name="Heading 3 2 8 2 5" xfId="8253"/>
    <cellStyle name="Heading 3 2 8 2 5 2" xfId="10411"/>
    <cellStyle name="Heading 3 2 8 2 6" xfId="8509"/>
    <cellStyle name="Heading 3 2 8 3" xfId="7600"/>
    <cellStyle name="Heading 3 2 8 3 2" xfId="9918"/>
    <cellStyle name="Heading 3 2 8 4" xfId="7287"/>
    <cellStyle name="Heading 3 2 8 4 2" xfId="9686"/>
    <cellStyle name="Heading 3 2 8 5" xfId="7959"/>
    <cellStyle name="Heading 3 2 8 5 2" xfId="10201"/>
    <cellStyle name="Heading 3 2 8 6" xfId="8127"/>
    <cellStyle name="Heading 3 2 8 7" xfId="10504"/>
    <cellStyle name="Heading 3 2 9" xfId="3067"/>
    <cellStyle name="Heading 3 2 9 2" xfId="3068"/>
    <cellStyle name="Heading 3 2 9 2 2" xfId="7502"/>
    <cellStyle name="Heading 3 2 9 2 2 2" xfId="9841"/>
    <cellStyle name="Heading 3 2 9 2 3" xfId="7848"/>
    <cellStyle name="Heading 3 2 9 2 3 2" xfId="10115"/>
    <cellStyle name="Heading 3 2 9 2 4" xfId="8038"/>
    <cellStyle name="Heading 3 2 9 2 4 2" xfId="10269"/>
    <cellStyle name="Heading 3 2 9 2 5" xfId="8202"/>
    <cellStyle name="Heading 3 2 9 2 5 2" xfId="10366"/>
    <cellStyle name="Heading 3 2 9 2 6" xfId="8510"/>
    <cellStyle name="Heading 3 2 9 3" xfId="7405"/>
    <cellStyle name="Heading 3 2 9 3 2" xfId="9770"/>
    <cellStyle name="Heading 3 2 9 4" xfId="7749"/>
    <cellStyle name="Heading 3 2 9 4 2" xfId="10036"/>
    <cellStyle name="Heading 3 2 9 5" xfId="7784"/>
    <cellStyle name="Heading 3 2 9 5 2" xfId="10060"/>
    <cellStyle name="Heading 3 2 9 6" xfId="7928"/>
    <cellStyle name="Heading 3 2 9 7" xfId="10459"/>
    <cellStyle name="Heading 3 2_Regulatory Template" xfId="3069"/>
    <cellStyle name="Heading 3 3" xfId="3070"/>
    <cellStyle name="Heading 3 3 10" xfId="3071"/>
    <cellStyle name="Heading 3 3 10 2" xfId="3072"/>
    <cellStyle name="Heading 3 3 10 2 2" xfId="7572"/>
    <cellStyle name="Heading 3 3 10 2 2 2" xfId="9900"/>
    <cellStyle name="Heading 3 3 10 2 3" xfId="7913"/>
    <cellStyle name="Heading 3 3 10 2 3 2" xfId="10170"/>
    <cellStyle name="Heading 3 3 10 2 4" xfId="8097"/>
    <cellStyle name="Heading 3 3 10 2 4 2" xfId="10326"/>
    <cellStyle name="Heading 3 3 10 2 5" xfId="8259"/>
    <cellStyle name="Heading 3 3 10 2 5 2" xfId="10416"/>
    <cellStyle name="Heading 3 3 10 2 6" xfId="8511"/>
    <cellStyle name="Heading 3 3 10 3" xfId="7366"/>
    <cellStyle name="Heading 3 3 10 3 2" xfId="9740"/>
    <cellStyle name="Heading 3 3 10 4" xfId="7418"/>
    <cellStyle name="Heading 3 3 10 4 2" xfId="9781"/>
    <cellStyle name="Heading 3 3 10 5" xfId="7965"/>
    <cellStyle name="Heading 3 3 10 5 2" xfId="10206"/>
    <cellStyle name="Heading 3 3 10 6" xfId="8132"/>
    <cellStyle name="Heading 3 3 10 7" xfId="10509"/>
    <cellStyle name="Heading 3 3 11" xfId="3073"/>
    <cellStyle name="Heading 3 3 11 2" xfId="3074"/>
    <cellStyle name="Heading 3 3 11 2 2" xfId="7595"/>
    <cellStyle name="Heading 3 3 11 2 2 2" xfId="9915"/>
    <cellStyle name="Heading 3 3 11 2 3" xfId="7933"/>
    <cellStyle name="Heading 3 3 11 2 3 2" xfId="10183"/>
    <cellStyle name="Heading 3 3 11 2 4" xfId="8111"/>
    <cellStyle name="Heading 3 3 11 2 4 2" xfId="10339"/>
    <cellStyle name="Heading 3 3 11 2 5" xfId="8272"/>
    <cellStyle name="Heading 3 3 11 2 5 2" xfId="10428"/>
    <cellStyle name="Heading 3 3 11 2 6" xfId="8512"/>
    <cellStyle name="Heading 3 3 11 3" xfId="7293"/>
    <cellStyle name="Heading 3 3 11 3 2" xfId="9690"/>
    <cellStyle name="Heading 3 3 11 4" xfId="7371"/>
    <cellStyle name="Heading 3 3 11 4 2" xfId="9742"/>
    <cellStyle name="Heading 3 3 11 5" xfId="7979"/>
    <cellStyle name="Heading 3 3 11 5 2" xfId="10218"/>
    <cellStyle name="Heading 3 3 11 6" xfId="8144"/>
    <cellStyle name="Heading 3 3 11 7" xfId="10521"/>
    <cellStyle name="Heading 3 3 12" xfId="3075"/>
    <cellStyle name="Heading 3 3 12 2" xfId="7634"/>
    <cellStyle name="Heading 3 3 12 2 2" xfId="9943"/>
    <cellStyle name="Heading 3 3 12 3" xfId="7809"/>
    <cellStyle name="Heading 3 3 12 3 2" xfId="10082"/>
    <cellStyle name="Heading 3 3 12 4" xfId="8004"/>
    <cellStyle name="Heading 3 3 12 4 2" xfId="10237"/>
    <cellStyle name="Heading 3 3 12 5" xfId="8167"/>
    <cellStyle name="Heading 3 3 12 6" xfId="10544"/>
    <cellStyle name="Heading 3 3 13" xfId="3076"/>
    <cellStyle name="Heading 3 3 13 2" xfId="7640"/>
    <cellStyle name="Heading 3 3 13 2 2" xfId="9947"/>
    <cellStyle name="Heading 3 3 13 3" xfId="7813"/>
    <cellStyle name="Heading 3 3 13 3 2" xfId="10084"/>
    <cellStyle name="Heading 3 3 13 4" xfId="8005"/>
    <cellStyle name="Heading 3 3 13 4 2" xfId="10238"/>
    <cellStyle name="Heading 3 3 13 5" xfId="8169"/>
    <cellStyle name="Heading 3 3 13 6" xfId="10546"/>
    <cellStyle name="Heading 3 3 14" xfId="3077"/>
    <cellStyle name="Heading 3 3 14 2" xfId="7280"/>
    <cellStyle name="Heading 3 3 14 2 2" xfId="9679"/>
    <cellStyle name="Heading 3 3 14 3" xfId="7791"/>
    <cellStyle name="Heading 3 3 14 3 2" xfId="10067"/>
    <cellStyle name="Heading 3 3 14 4" xfId="7989"/>
    <cellStyle name="Heading 3 3 14 4 2" xfId="10223"/>
    <cellStyle name="Heading 3 3 14 5" xfId="8151"/>
    <cellStyle name="Heading 3 3 14 6" xfId="10528"/>
    <cellStyle name="Heading 3 3 15" xfId="3078"/>
    <cellStyle name="Heading 3 3 15 2" xfId="7620"/>
    <cellStyle name="Heading 3 3 15 2 2" xfId="9931"/>
    <cellStyle name="Heading 3 3 15 3" xfId="7796"/>
    <cellStyle name="Heading 3 3 15 3 2" xfId="10072"/>
    <cellStyle name="Heading 3 3 15 4" xfId="7994"/>
    <cellStyle name="Heading 3 3 15 4 2" xfId="10228"/>
    <cellStyle name="Heading 3 3 15 5" xfId="8156"/>
    <cellStyle name="Heading 3 3 15 6" xfId="10533"/>
    <cellStyle name="Heading 3 3 16" xfId="3079"/>
    <cellStyle name="Heading 3 3 16 2" xfId="7646"/>
    <cellStyle name="Heading 3 3 16 2 2" xfId="9953"/>
    <cellStyle name="Heading 3 3 16 3" xfId="7818"/>
    <cellStyle name="Heading 3 3 16 3 2" xfId="10089"/>
    <cellStyle name="Heading 3 3 16 4" xfId="8011"/>
    <cellStyle name="Heading 3 3 16 4 2" xfId="10243"/>
    <cellStyle name="Heading 3 3 16 5" xfId="8175"/>
    <cellStyle name="Heading 3 3 16 6" xfId="10552"/>
    <cellStyle name="Heading 3 3 17" xfId="3080"/>
    <cellStyle name="Heading 3 3 17 2" xfId="7236"/>
    <cellStyle name="Heading 3 3 17 2 2" xfId="9670"/>
    <cellStyle name="Heading 3 3 17 3" xfId="7792"/>
    <cellStyle name="Heading 3 3 17 3 2" xfId="10068"/>
    <cellStyle name="Heading 3 3 17 4" xfId="7990"/>
    <cellStyle name="Heading 3 3 17 4 2" xfId="10224"/>
    <cellStyle name="Heading 3 3 17 5" xfId="8152"/>
    <cellStyle name="Heading 3 3 17 6" xfId="10529"/>
    <cellStyle name="Heading 3 3 18" xfId="3081"/>
    <cellStyle name="Heading 3 3 18 2" xfId="7649"/>
    <cellStyle name="Heading 3 3 18 2 2" xfId="9956"/>
    <cellStyle name="Heading 3 3 18 3" xfId="7821"/>
    <cellStyle name="Heading 3 3 18 3 2" xfId="10092"/>
    <cellStyle name="Heading 3 3 18 4" xfId="8014"/>
    <cellStyle name="Heading 3 3 18 4 2" xfId="10246"/>
    <cellStyle name="Heading 3 3 18 5" xfId="8178"/>
    <cellStyle name="Heading 3 3 18 6" xfId="10555"/>
    <cellStyle name="Heading 3 3 19" xfId="3082"/>
    <cellStyle name="Heading 3 3 19 2" xfId="7651"/>
    <cellStyle name="Heading 3 3 19 2 2" xfId="9958"/>
    <cellStyle name="Heading 3 3 19 3" xfId="7823"/>
    <cellStyle name="Heading 3 3 19 3 2" xfId="10094"/>
    <cellStyle name="Heading 3 3 19 4" xfId="8016"/>
    <cellStyle name="Heading 3 3 19 4 2" xfId="10248"/>
    <cellStyle name="Heading 3 3 19 5" xfId="8180"/>
    <cellStyle name="Heading 3 3 19 6" xfId="10557"/>
    <cellStyle name="Heading 3 3 2" xfId="3083"/>
    <cellStyle name="Heading 3 3 2 10" xfId="3084"/>
    <cellStyle name="Heading 3 3 2 10 2" xfId="3085"/>
    <cellStyle name="Heading 3 3 2 10 2 2" xfId="7555"/>
    <cellStyle name="Heading 3 3 2 10 2 2 2" xfId="9883"/>
    <cellStyle name="Heading 3 3 2 10 2 3" xfId="7897"/>
    <cellStyle name="Heading 3 3 2 10 2 3 2" xfId="10154"/>
    <cellStyle name="Heading 3 3 2 10 2 4" xfId="8080"/>
    <cellStyle name="Heading 3 3 2 10 2 4 2" xfId="10309"/>
    <cellStyle name="Heading 3 3 2 10 2 5" xfId="8242"/>
    <cellStyle name="Heading 3 3 2 10 2 5 2" xfId="10402"/>
    <cellStyle name="Heading 3 3 2 10 2 6" xfId="8514"/>
    <cellStyle name="Heading 3 3 2 10 3" xfId="7361"/>
    <cellStyle name="Heading 3 3 2 10 3 2" xfId="9739"/>
    <cellStyle name="Heading 3 3 2 10 4" xfId="7729"/>
    <cellStyle name="Heading 3 3 2 10 4 2" xfId="10019"/>
    <cellStyle name="Heading 3 3 2 10 5" xfId="7761"/>
    <cellStyle name="Heading 3 3 2 10 5 2" xfId="10044"/>
    <cellStyle name="Heading 3 3 2 10 6" xfId="7765"/>
    <cellStyle name="Heading 3 3 2 10 7" xfId="10495"/>
    <cellStyle name="Heading 3 3 2 11" xfId="3086"/>
    <cellStyle name="Heading 3 3 2 11 2" xfId="7537"/>
    <cellStyle name="Heading 3 3 2 11 2 2" xfId="9868"/>
    <cellStyle name="Heading 3 3 2 11 3" xfId="7881"/>
    <cellStyle name="Heading 3 3 2 11 3 2" xfId="10140"/>
    <cellStyle name="Heading 3 3 2 11 4" xfId="8066"/>
    <cellStyle name="Heading 3 3 2 11 4 2" xfId="10295"/>
    <cellStyle name="Heading 3 3 2 11 5" xfId="8228"/>
    <cellStyle name="Heading 3 3 2 11 5 2" xfId="10390"/>
    <cellStyle name="Heading 3 3 2 11 6" xfId="8515"/>
    <cellStyle name="Heading 3 3 2 12" xfId="7409"/>
    <cellStyle name="Heading 3 3 2 12 2" xfId="9774"/>
    <cellStyle name="Heading 3 3 2 13" xfId="7726"/>
    <cellStyle name="Heading 3 3 2 13 2" xfId="10016"/>
    <cellStyle name="Heading 3 3 2 14" xfId="7764"/>
    <cellStyle name="Heading 3 3 2 14 2" xfId="10046"/>
    <cellStyle name="Heading 3 3 2 15" xfId="7830"/>
    <cellStyle name="Heading 3 3 2 16" xfId="8513"/>
    <cellStyle name="Heading 3 3 2 17" xfId="10483"/>
    <cellStyle name="Heading 3 3 2 2" xfId="3087"/>
    <cellStyle name="Heading 3 3 2 2 2" xfId="3088"/>
    <cellStyle name="Heading 3 3 2 2 2 2" xfId="7556"/>
    <cellStyle name="Heading 3 3 2 2 2 2 2" xfId="9884"/>
    <cellStyle name="Heading 3 3 2 2 2 3" xfId="7898"/>
    <cellStyle name="Heading 3 3 2 2 2 3 2" xfId="10155"/>
    <cellStyle name="Heading 3 3 2 2 2 4" xfId="8081"/>
    <cellStyle name="Heading 3 3 2 2 2 4 2" xfId="10310"/>
    <cellStyle name="Heading 3 3 2 2 2 5" xfId="8243"/>
    <cellStyle name="Heading 3 3 2 2 2 5 2" xfId="10403"/>
    <cellStyle name="Heading 3 3 2 2 2 6" xfId="8517"/>
    <cellStyle name="Heading 3 3 2 2 3" xfId="7467"/>
    <cellStyle name="Heading 3 3 2 2 3 2" xfId="9812"/>
    <cellStyle name="Heading 3 3 2 2 4" xfId="7706"/>
    <cellStyle name="Heading 3 3 2 2 4 2" xfId="10001"/>
    <cellStyle name="Heading 3 3 2 2 5" xfId="7351"/>
    <cellStyle name="Heading 3 3 2 2 5 2" xfId="9732"/>
    <cellStyle name="Heading 3 3 2 2 6" xfId="7306"/>
    <cellStyle name="Heading 3 3 2 2 7" xfId="8516"/>
    <cellStyle name="Heading 3 3 2 2 8" xfId="10496"/>
    <cellStyle name="Heading 3 3 2 3" xfId="3089"/>
    <cellStyle name="Heading 3 3 2 3 2" xfId="3090"/>
    <cellStyle name="Heading 3 3 2 3 2 2" xfId="7506"/>
    <cellStyle name="Heading 3 3 2 3 2 2 2" xfId="9845"/>
    <cellStyle name="Heading 3 3 2 3 2 3" xfId="7852"/>
    <cellStyle name="Heading 3 3 2 3 2 3 2" xfId="10119"/>
    <cellStyle name="Heading 3 3 2 3 2 4" xfId="8042"/>
    <cellStyle name="Heading 3 3 2 3 2 4 2" xfId="10273"/>
    <cellStyle name="Heading 3 3 2 3 2 5" xfId="8206"/>
    <cellStyle name="Heading 3 3 2 3 2 5 2" xfId="10370"/>
    <cellStyle name="Heading 3 3 2 3 2 6" xfId="8518"/>
    <cellStyle name="Heading 3 3 2 3 3" xfId="7382"/>
    <cellStyle name="Heading 3 3 2 3 3 2" xfId="9749"/>
    <cellStyle name="Heading 3 3 2 3 4" xfId="7718"/>
    <cellStyle name="Heading 3 3 2 3 4 2" xfId="10008"/>
    <cellStyle name="Heading 3 3 2 3 5" xfId="7787"/>
    <cellStyle name="Heading 3 3 2 3 5 2" xfId="10063"/>
    <cellStyle name="Heading 3 3 2 3 6" xfId="7774"/>
    <cellStyle name="Heading 3 3 2 3 7" xfId="10463"/>
    <cellStyle name="Heading 3 3 2 4" xfId="3091"/>
    <cellStyle name="Heading 3 3 2 4 2" xfId="3092"/>
    <cellStyle name="Heading 3 3 2 4 2 2" xfId="7492"/>
    <cellStyle name="Heading 3 3 2 4 2 2 2" xfId="9831"/>
    <cellStyle name="Heading 3 3 2 4 2 3" xfId="7838"/>
    <cellStyle name="Heading 3 3 2 4 2 3 2" xfId="10105"/>
    <cellStyle name="Heading 3 3 2 4 2 4" xfId="8028"/>
    <cellStyle name="Heading 3 3 2 4 2 4 2" xfId="10259"/>
    <cellStyle name="Heading 3 3 2 4 2 5" xfId="8192"/>
    <cellStyle name="Heading 3 3 2 4 2 5 2" xfId="10357"/>
    <cellStyle name="Heading 3 3 2 4 2 6" xfId="8519"/>
    <cellStyle name="Heading 3 3 2 4 3" xfId="7323"/>
    <cellStyle name="Heading 3 3 2 4 3 2" xfId="9710"/>
    <cellStyle name="Heading 3 3 2 4 4" xfId="7525"/>
    <cellStyle name="Heading 3 3 2 4 4 2" xfId="9862"/>
    <cellStyle name="Heading 3 3 2 4 5" xfId="7360"/>
    <cellStyle name="Heading 3 3 2 4 5 2" xfId="9738"/>
    <cellStyle name="Heading 3 3 2 4 6" xfId="7420"/>
    <cellStyle name="Heading 3 3 2 4 7" xfId="10450"/>
    <cellStyle name="Heading 3 3 2 5" xfId="3093"/>
    <cellStyle name="Heading 3 3 2 5 2" xfId="3094"/>
    <cellStyle name="Heading 3 3 2 5 2 2" xfId="7569"/>
    <cellStyle name="Heading 3 3 2 5 2 2 2" xfId="9897"/>
    <cellStyle name="Heading 3 3 2 5 2 3" xfId="7910"/>
    <cellStyle name="Heading 3 3 2 5 2 3 2" xfId="10167"/>
    <cellStyle name="Heading 3 3 2 5 2 4" xfId="8094"/>
    <cellStyle name="Heading 3 3 2 5 2 4 2" xfId="10323"/>
    <cellStyle name="Heading 3 3 2 5 2 5" xfId="8256"/>
    <cellStyle name="Heading 3 3 2 5 2 5 2" xfId="10413"/>
    <cellStyle name="Heading 3 3 2 5 2 6" xfId="8520"/>
    <cellStyle name="Heading 3 3 2 5 3" xfId="7473"/>
    <cellStyle name="Heading 3 3 2 5 3 2" xfId="9818"/>
    <cellStyle name="Heading 3 3 2 5 4" xfId="7325"/>
    <cellStyle name="Heading 3 3 2 5 4 2" xfId="9712"/>
    <cellStyle name="Heading 3 3 2 5 5" xfId="7962"/>
    <cellStyle name="Heading 3 3 2 5 5 2" xfId="10203"/>
    <cellStyle name="Heading 3 3 2 5 6" xfId="8129"/>
    <cellStyle name="Heading 3 3 2 5 7" xfId="10506"/>
    <cellStyle name="Heading 3 3 2 6" xfId="3095"/>
    <cellStyle name="Heading 3 3 2 6 2" xfId="3096"/>
    <cellStyle name="Heading 3 3 2 6 2 2" xfId="7505"/>
    <cellStyle name="Heading 3 3 2 6 2 2 2" xfId="9844"/>
    <cellStyle name="Heading 3 3 2 6 2 3" xfId="7851"/>
    <cellStyle name="Heading 3 3 2 6 2 3 2" xfId="10118"/>
    <cellStyle name="Heading 3 3 2 6 2 4" xfId="8041"/>
    <cellStyle name="Heading 3 3 2 6 2 4 2" xfId="10272"/>
    <cellStyle name="Heading 3 3 2 6 2 5" xfId="8205"/>
    <cellStyle name="Heading 3 3 2 6 2 5 2" xfId="10369"/>
    <cellStyle name="Heading 3 3 2 6 2 6" xfId="8521"/>
    <cellStyle name="Heading 3 3 2 6 3" xfId="7392"/>
    <cellStyle name="Heading 3 3 2 6 3 2" xfId="9758"/>
    <cellStyle name="Heading 3 3 2 6 4" xfId="7672"/>
    <cellStyle name="Heading 3 3 2 6 4 2" xfId="9974"/>
    <cellStyle name="Heading 3 3 2 6 5" xfId="7356"/>
    <cellStyle name="Heading 3 3 2 6 5 2" xfId="9735"/>
    <cellStyle name="Heading 3 3 2 6 6" xfId="7982"/>
    <cellStyle name="Heading 3 3 2 6 7" xfId="10462"/>
    <cellStyle name="Heading 3 3 2 7" xfId="3097"/>
    <cellStyle name="Heading 3 3 2 7 2" xfId="3098"/>
    <cellStyle name="Heading 3 3 2 7 2 2" xfId="7577"/>
    <cellStyle name="Heading 3 3 2 7 2 2 2" xfId="9905"/>
    <cellStyle name="Heading 3 3 2 7 2 3" xfId="7918"/>
    <cellStyle name="Heading 3 3 2 7 2 3 2" xfId="10175"/>
    <cellStyle name="Heading 3 3 2 7 2 4" xfId="8102"/>
    <cellStyle name="Heading 3 3 2 7 2 4 2" xfId="10331"/>
    <cellStyle name="Heading 3 3 2 7 2 5" xfId="8264"/>
    <cellStyle name="Heading 3 3 2 7 2 5 2" xfId="10421"/>
    <cellStyle name="Heading 3 3 2 7 2 6" xfId="8522"/>
    <cellStyle name="Heading 3 3 2 7 3" xfId="7390"/>
    <cellStyle name="Heading 3 3 2 7 3 2" xfId="9756"/>
    <cellStyle name="Heading 3 3 2 7 4" xfId="7410"/>
    <cellStyle name="Heading 3 3 2 7 4 2" xfId="9775"/>
    <cellStyle name="Heading 3 3 2 7 5" xfId="7970"/>
    <cellStyle name="Heading 3 3 2 7 5 2" xfId="10211"/>
    <cellStyle name="Heading 3 3 2 7 6" xfId="8137"/>
    <cellStyle name="Heading 3 3 2 7 7" xfId="10514"/>
    <cellStyle name="Heading 3 3 2 8" xfId="3099"/>
    <cellStyle name="Heading 3 3 2 8 2" xfId="3100"/>
    <cellStyle name="Heading 3 3 2 8 2 2" xfId="7575"/>
    <cellStyle name="Heading 3 3 2 8 2 2 2" xfId="9903"/>
    <cellStyle name="Heading 3 3 2 8 2 3" xfId="7916"/>
    <cellStyle name="Heading 3 3 2 8 2 3 2" xfId="10173"/>
    <cellStyle name="Heading 3 3 2 8 2 4" xfId="8100"/>
    <cellStyle name="Heading 3 3 2 8 2 4 2" xfId="10329"/>
    <cellStyle name="Heading 3 3 2 8 2 5" xfId="8262"/>
    <cellStyle name="Heading 3 3 2 8 2 5 2" xfId="10419"/>
    <cellStyle name="Heading 3 3 2 8 2 6" xfId="8523"/>
    <cellStyle name="Heading 3 3 2 8 3" xfId="7263"/>
    <cellStyle name="Heading 3 3 2 8 3 2" xfId="9673"/>
    <cellStyle name="Heading 3 3 2 8 4" xfId="7318"/>
    <cellStyle name="Heading 3 3 2 8 4 2" xfId="9705"/>
    <cellStyle name="Heading 3 3 2 8 5" xfId="7968"/>
    <cellStyle name="Heading 3 3 2 8 5 2" xfId="10209"/>
    <cellStyle name="Heading 3 3 2 8 6" xfId="8135"/>
    <cellStyle name="Heading 3 3 2 8 7" xfId="10512"/>
    <cellStyle name="Heading 3 3 2 9" xfId="3101"/>
    <cellStyle name="Heading 3 3 2 9 2" xfId="3102"/>
    <cellStyle name="Heading 3 3 2 9 2 2" xfId="7511"/>
    <cellStyle name="Heading 3 3 2 9 2 2 2" xfId="9850"/>
    <cellStyle name="Heading 3 3 2 9 2 3" xfId="7857"/>
    <cellStyle name="Heading 3 3 2 9 2 3 2" xfId="10123"/>
    <cellStyle name="Heading 3 3 2 9 2 4" xfId="8047"/>
    <cellStyle name="Heading 3 3 2 9 2 4 2" xfId="10278"/>
    <cellStyle name="Heading 3 3 2 9 2 5" xfId="8211"/>
    <cellStyle name="Heading 3 3 2 9 2 5 2" xfId="10374"/>
    <cellStyle name="Heading 3 3 2 9 2 6" xfId="8524"/>
    <cellStyle name="Heading 3 3 2 9 3" xfId="7445"/>
    <cellStyle name="Heading 3 3 2 9 3 2" xfId="9796"/>
    <cellStyle name="Heading 3 3 2 9 4" xfId="7661"/>
    <cellStyle name="Heading 3 3 2 9 4 2" xfId="9966"/>
    <cellStyle name="Heading 3 3 2 9 5" xfId="7899"/>
    <cellStyle name="Heading 3 3 2 9 5 2" xfId="10156"/>
    <cellStyle name="Heading 3 3 2 9 6" xfId="7341"/>
    <cellStyle name="Heading 3 3 2 9 7" xfId="10467"/>
    <cellStyle name="Heading 3 3 20" xfId="3103"/>
    <cellStyle name="Heading 3 3 20 2" xfId="7653"/>
    <cellStyle name="Heading 3 3 20 2 2" xfId="9960"/>
    <cellStyle name="Heading 3 3 20 3" xfId="7825"/>
    <cellStyle name="Heading 3 3 20 3 2" xfId="10096"/>
    <cellStyle name="Heading 3 3 20 4" xfId="8017"/>
    <cellStyle name="Heading 3 3 20 4 2" xfId="10249"/>
    <cellStyle name="Heading 3 3 20 5" xfId="8182"/>
    <cellStyle name="Heading 3 3 20 6" xfId="10559"/>
    <cellStyle name="Heading 3 3 21" xfId="3104"/>
    <cellStyle name="Heading 3 3 21 2" xfId="7624"/>
    <cellStyle name="Heading 3 3 21 2 2" xfId="9935"/>
    <cellStyle name="Heading 3 3 21 3" xfId="7800"/>
    <cellStyle name="Heading 3 3 21 3 2" xfId="10076"/>
    <cellStyle name="Heading 3 3 21 4" xfId="7998"/>
    <cellStyle name="Heading 3 3 21 4 2" xfId="10232"/>
    <cellStyle name="Heading 3 3 21 5" xfId="8160"/>
    <cellStyle name="Heading 3 3 21 6" xfId="10537"/>
    <cellStyle name="Heading 3 3 22" xfId="3105"/>
    <cellStyle name="Heading 3 3 22 2" xfId="7654"/>
    <cellStyle name="Heading 3 3 22 2 2" xfId="9961"/>
    <cellStyle name="Heading 3 3 22 3" xfId="7826"/>
    <cellStyle name="Heading 3 3 22 3 2" xfId="10097"/>
    <cellStyle name="Heading 3 3 22 4" xfId="8018"/>
    <cellStyle name="Heading 3 3 22 4 2" xfId="10250"/>
    <cellStyle name="Heading 3 3 22 5" xfId="8183"/>
    <cellStyle name="Heading 3 3 22 6" xfId="10560"/>
    <cellStyle name="Heading 3 3 23" xfId="3106"/>
    <cellStyle name="Heading 3 3 23 2" xfId="7622"/>
    <cellStyle name="Heading 3 3 23 2 2" xfId="9933"/>
    <cellStyle name="Heading 3 3 23 3" xfId="7798"/>
    <cellStyle name="Heading 3 3 23 3 2" xfId="10074"/>
    <cellStyle name="Heading 3 3 23 4" xfId="7996"/>
    <cellStyle name="Heading 3 3 23 4 2" xfId="10230"/>
    <cellStyle name="Heading 3 3 23 5" xfId="8158"/>
    <cellStyle name="Heading 3 3 23 6" xfId="10535"/>
    <cellStyle name="Heading 3 3 24" xfId="3107"/>
    <cellStyle name="Heading 3 3 24 2" xfId="7773"/>
    <cellStyle name="Heading 3 3 24 2 2" xfId="10051"/>
    <cellStyle name="Heading 3 3 24 3" xfId="7940"/>
    <cellStyle name="Heading 3 3 24 3 2" xfId="10186"/>
    <cellStyle name="Heading 3 3 24 4" xfId="8115"/>
    <cellStyle name="Heading 3 3 24 4 2" xfId="10343"/>
    <cellStyle name="Heading 3 3 24 5" xfId="8276"/>
    <cellStyle name="Heading 3 3 24 6" xfId="10575"/>
    <cellStyle name="Heading 3 3 25" xfId="3108"/>
    <cellStyle name="Heading 3 3 25 2" xfId="7780"/>
    <cellStyle name="Heading 3 3 25 2 2" xfId="10056"/>
    <cellStyle name="Heading 3 3 25 3" xfId="7947"/>
    <cellStyle name="Heading 3 3 25 3 2" xfId="10191"/>
    <cellStyle name="Heading 3 3 25 4" xfId="8121"/>
    <cellStyle name="Heading 3 3 25 4 2" xfId="10348"/>
    <cellStyle name="Heading 3 3 25 5" xfId="8281"/>
    <cellStyle name="Heading 3 3 25 6" xfId="10580"/>
    <cellStyle name="Heading 3 3 26" xfId="3109"/>
    <cellStyle name="Heading 3 3 26 2" xfId="7777"/>
    <cellStyle name="Heading 3 3 26 2 2" xfId="10053"/>
    <cellStyle name="Heading 3 3 26 3" xfId="7944"/>
    <cellStyle name="Heading 3 3 26 3 2" xfId="10188"/>
    <cellStyle name="Heading 3 3 26 4" xfId="8118"/>
    <cellStyle name="Heading 3 3 26 4 2" xfId="10345"/>
    <cellStyle name="Heading 3 3 26 5" xfId="8278"/>
    <cellStyle name="Heading 3 3 26 6" xfId="10577"/>
    <cellStyle name="Heading 3 3 27" xfId="7311"/>
    <cellStyle name="Heading 3 3 27 2" xfId="9700"/>
    <cellStyle name="Heading 3 3 28" xfId="7598"/>
    <cellStyle name="Heading 3 3 28 2" xfId="9917"/>
    <cellStyle name="Heading 3 3 3" xfId="3110"/>
    <cellStyle name="Heading 3 3 3 10" xfId="3111"/>
    <cellStyle name="Heading 3 3 3 10 2" xfId="3112"/>
    <cellStyle name="Heading 3 3 3 10 2 2" xfId="7548"/>
    <cellStyle name="Heading 3 3 3 10 2 2 2" xfId="9876"/>
    <cellStyle name="Heading 3 3 3 10 2 3" xfId="7890"/>
    <cellStyle name="Heading 3 3 3 10 2 3 2" xfId="10147"/>
    <cellStyle name="Heading 3 3 3 10 2 4" xfId="8073"/>
    <cellStyle name="Heading 3 3 3 10 2 4 2" xfId="10302"/>
    <cellStyle name="Heading 3 3 3 10 2 5" xfId="8235"/>
    <cellStyle name="Heading 3 3 3 10 2 5 2" xfId="10395"/>
    <cellStyle name="Heading 3 3 3 10 2 6" xfId="8525"/>
    <cellStyle name="Heading 3 3 3 10 3" xfId="7436"/>
    <cellStyle name="Heading 3 3 3 10 3 2" xfId="9788"/>
    <cellStyle name="Heading 3 3 3 10 4" xfId="7705"/>
    <cellStyle name="Heading 3 3 3 10 4 2" xfId="10000"/>
    <cellStyle name="Heading 3 3 3 10 5" xfId="7770"/>
    <cellStyle name="Heading 3 3 3 10 5 2" xfId="10050"/>
    <cellStyle name="Heading 3 3 3 10 6" xfId="7355"/>
    <cellStyle name="Heading 3 3 3 10 7" xfId="10488"/>
    <cellStyle name="Heading 3 3 3 11" xfId="3113"/>
    <cellStyle name="Heading 3 3 3 11 2" xfId="7543"/>
    <cellStyle name="Heading 3 3 3 11 2 2" xfId="9871"/>
    <cellStyle name="Heading 3 3 3 11 3" xfId="7885"/>
    <cellStyle name="Heading 3 3 3 11 3 2" xfId="10142"/>
    <cellStyle name="Heading 3 3 3 11 4" xfId="8068"/>
    <cellStyle name="Heading 3 3 3 11 4 2" xfId="10297"/>
    <cellStyle name="Heading 3 3 3 11 5" xfId="8230"/>
    <cellStyle name="Heading 3 3 3 11 5 2" xfId="10391"/>
    <cellStyle name="Heading 3 3 3 11 6" xfId="8526"/>
    <cellStyle name="Heading 3 3 3 12" xfId="7613"/>
    <cellStyle name="Heading 3 3 3 12 2" xfId="9925"/>
    <cellStyle name="Heading 3 3 3 13" xfId="7687"/>
    <cellStyle name="Heading 3 3 3 13 2" xfId="9986"/>
    <cellStyle name="Heading 3 3 3 14" xfId="7751"/>
    <cellStyle name="Heading 3 3 3 14 2" xfId="10038"/>
    <cellStyle name="Heading 3 3 3 15" xfId="7942"/>
    <cellStyle name="Heading 3 3 3 16" xfId="10484"/>
    <cellStyle name="Heading 3 3 3 2" xfId="3114"/>
    <cellStyle name="Heading 3 3 3 2 2" xfId="3115"/>
    <cellStyle name="Heading 3 3 3 2 2 2" xfId="7560"/>
    <cellStyle name="Heading 3 3 3 2 2 2 2" xfId="9888"/>
    <cellStyle name="Heading 3 3 3 2 2 3" xfId="7902"/>
    <cellStyle name="Heading 3 3 3 2 2 3 2" xfId="10159"/>
    <cellStyle name="Heading 3 3 3 2 2 4" xfId="8085"/>
    <cellStyle name="Heading 3 3 3 2 2 4 2" xfId="10314"/>
    <cellStyle name="Heading 3 3 3 2 2 5" xfId="8247"/>
    <cellStyle name="Heading 3 3 3 2 2 5 2" xfId="10405"/>
    <cellStyle name="Heading 3 3 3 2 2 6" xfId="8527"/>
    <cellStyle name="Heading 3 3 3 2 3" xfId="7443"/>
    <cellStyle name="Heading 3 3 3 2 3 2" xfId="9794"/>
    <cellStyle name="Heading 3 3 3 2 4" xfId="7346"/>
    <cellStyle name="Heading 3 3 3 2 4 2" xfId="9728"/>
    <cellStyle name="Heading 3 3 3 2 5" xfId="7953"/>
    <cellStyle name="Heading 3 3 3 2 5 2" xfId="10195"/>
    <cellStyle name="Heading 3 3 3 2 6" xfId="7871"/>
    <cellStyle name="Heading 3 3 3 2 7" xfId="10498"/>
    <cellStyle name="Heading 3 3 3 3" xfId="3116"/>
    <cellStyle name="Heading 3 3 3 3 2" xfId="3117"/>
    <cellStyle name="Heading 3 3 3 3 2 2" xfId="7563"/>
    <cellStyle name="Heading 3 3 3 3 2 2 2" xfId="9891"/>
    <cellStyle name="Heading 3 3 3 3 2 3" xfId="7905"/>
    <cellStyle name="Heading 3 3 3 3 2 3 2" xfId="10162"/>
    <cellStyle name="Heading 3 3 3 3 2 4" xfId="8088"/>
    <cellStyle name="Heading 3 3 3 3 2 4 2" xfId="10317"/>
    <cellStyle name="Heading 3 3 3 3 2 5" xfId="8250"/>
    <cellStyle name="Heading 3 3 3 3 2 5 2" xfId="10408"/>
    <cellStyle name="Heading 3 3 3 3 2 6" xfId="8528"/>
    <cellStyle name="Heading 3 3 3 3 3" xfId="7452"/>
    <cellStyle name="Heading 3 3 3 3 3 2" xfId="9803"/>
    <cellStyle name="Heading 3 3 3 3 4" xfId="7337"/>
    <cellStyle name="Heading 3 3 3 3 4 2" xfId="9722"/>
    <cellStyle name="Heading 3 3 3 3 5" xfId="7956"/>
    <cellStyle name="Heading 3 3 3 3 5 2" xfId="10198"/>
    <cellStyle name="Heading 3 3 3 3 6" xfId="8124"/>
    <cellStyle name="Heading 3 3 3 3 7" xfId="10501"/>
    <cellStyle name="Heading 3 3 3 4" xfId="3118"/>
    <cellStyle name="Heading 3 3 3 4 2" xfId="3119"/>
    <cellStyle name="Heading 3 3 3 4 2 2" xfId="7568"/>
    <cellStyle name="Heading 3 3 3 4 2 2 2" xfId="9896"/>
    <cellStyle name="Heading 3 3 3 4 2 3" xfId="7909"/>
    <cellStyle name="Heading 3 3 3 4 2 3 2" xfId="10166"/>
    <cellStyle name="Heading 3 3 3 4 2 4" xfId="8093"/>
    <cellStyle name="Heading 3 3 3 4 2 4 2" xfId="10322"/>
    <cellStyle name="Heading 3 3 3 4 2 5" xfId="8255"/>
    <cellStyle name="Heading 3 3 3 4 2 5 2" xfId="10412"/>
    <cellStyle name="Heading 3 3 3 4 2 6" xfId="8529"/>
    <cellStyle name="Heading 3 3 3 4 3" xfId="7446"/>
    <cellStyle name="Heading 3 3 3 4 3 2" xfId="9797"/>
    <cellStyle name="Heading 3 3 3 4 4" xfId="7330"/>
    <cellStyle name="Heading 3 3 3 4 4 2" xfId="9716"/>
    <cellStyle name="Heading 3 3 3 4 5" xfId="7961"/>
    <cellStyle name="Heading 3 3 3 4 5 2" xfId="10202"/>
    <cellStyle name="Heading 3 3 3 4 6" xfId="8128"/>
    <cellStyle name="Heading 3 3 3 4 7" xfId="10505"/>
    <cellStyle name="Heading 3 3 3 5" xfId="3120"/>
    <cellStyle name="Heading 3 3 3 5 2" xfId="3121"/>
    <cellStyle name="Heading 3 3 3 5 2 2" xfId="7574"/>
    <cellStyle name="Heading 3 3 3 5 2 2 2" xfId="9902"/>
    <cellStyle name="Heading 3 3 3 5 2 3" xfId="7915"/>
    <cellStyle name="Heading 3 3 3 5 2 3 2" xfId="10172"/>
    <cellStyle name="Heading 3 3 3 5 2 4" xfId="8099"/>
    <cellStyle name="Heading 3 3 3 5 2 4 2" xfId="10328"/>
    <cellStyle name="Heading 3 3 3 5 2 5" xfId="8261"/>
    <cellStyle name="Heading 3 3 3 5 2 5 2" xfId="10418"/>
    <cellStyle name="Heading 3 3 3 5 2 6" xfId="8530"/>
    <cellStyle name="Heading 3 3 3 5 3" xfId="7301"/>
    <cellStyle name="Heading 3 3 3 5 3 2" xfId="9695"/>
    <cellStyle name="Heading 3 3 3 5 4" xfId="7597"/>
    <cellStyle name="Heading 3 3 3 5 4 2" xfId="9916"/>
    <cellStyle name="Heading 3 3 3 5 5" xfId="7967"/>
    <cellStyle name="Heading 3 3 3 5 5 2" xfId="10208"/>
    <cellStyle name="Heading 3 3 3 5 6" xfId="8134"/>
    <cellStyle name="Heading 3 3 3 5 7" xfId="10511"/>
    <cellStyle name="Heading 3 3 3 6" xfId="3122"/>
    <cellStyle name="Heading 3 3 3 6 2" xfId="3123"/>
    <cellStyle name="Heading 3 3 3 6 2 2" xfId="7576"/>
    <cellStyle name="Heading 3 3 3 6 2 2 2" xfId="9904"/>
    <cellStyle name="Heading 3 3 3 6 2 3" xfId="7917"/>
    <cellStyle name="Heading 3 3 3 6 2 3 2" xfId="10174"/>
    <cellStyle name="Heading 3 3 3 6 2 4" xfId="8101"/>
    <cellStyle name="Heading 3 3 3 6 2 4 2" xfId="10330"/>
    <cellStyle name="Heading 3 3 3 6 2 5" xfId="8263"/>
    <cellStyle name="Heading 3 3 3 6 2 5 2" xfId="10420"/>
    <cellStyle name="Heading 3 3 3 6 2 6" xfId="8531"/>
    <cellStyle name="Heading 3 3 3 6 3" xfId="7414"/>
    <cellStyle name="Heading 3 3 3 6 3 2" xfId="9779"/>
    <cellStyle name="Heading 3 3 3 6 4" xfId="7379"/>
    <cellStyle name="Heading 3 3 3 6 4 2" xfId="9746"/>
    <cellStyle name="Heading 3 3 3 6 5" xfId="7969"/>
    <cellStyle name="Heading 3 3 3 6 5 2" xfId="10210"/>
    <cellStyle name="Heading 3 3 3 6 6" xfId="8136"/>
    <cellStyle name="Heading 3 3 3 6 7" xfId="10513"/>
    <cellStyle name="Heading 3 3 3 7" xfId="3124"/>
    <cellStyle name="Heading 3 3 3 7 2" xfId="3125"/>
    <cellStyle name="Heading 3 3 3 7 2 2" xfId="7580"/>
    <cellStyle name="Heading 3 3 3 7 2 2 2" xfId="9908"/>
    <cellStyle name="Heading 3 3 3 7 2 3" xfId="7921"/>
    <cellStyle name="Heading 3 3 3 7 2 3 2" xfId="10178"/>
    <cellStyle name="Heading 3 3 3 7 2 4" xfId="8105"/>
    <cellStyle name="Heading 3 3 3 7 2 4 2" xfId="10334"/>
    <cellStyle name="Heading 3 3 3 7 2 5" xfId="8267"/>
    <cellStyle name="Heading 3 3 3 7 2 5 2" xfId="10424"/>
    <cellStyle name="Heading 3 3 3 7 2 6" xfId="8532"/>
    <cellStyle name="Heading 3 3 3 7 3" xfId="7378"/>
    <cellStyle name="Heading 3 3 3 7 3 2" xfId="9745"/>
    <cellStyle name="Heading 3 3 3 7 4" xfId="7273"/>
    <cellStyle name="Heading 3 3 3 7 4 2" xfId="9678"/>
    <cellStyle name="Heading 3 3 3 7 5" xfId="7973"/>
    <cellStyle name="Heading 3 3 3 7 5 2" xfId="10214"/>
    <cellStyle name="Heading 3 3 3 7 6" xfId="8140"/>
    <cellStyle name="Heading 3 3 3 7 7" xfId="10517"/>
    <cellStyle name="Heading 3 3 3 8" xfId="3126"/>
    <cellStyle name="Heading 3 3 3 8 2" xfId="3127"/>
    <cellStyle name="Heading 3 3 3 8 2 2" xfId="7581"/>
    <cellStyle name="Heading 3 3 3 8 2 2 2" xfId="9909"/>
    <cellStyle name="Heading 3 3 3 8 2 3" xfId="7922"/>
    <cellStyle name="Heading 3 3 3 8 2 3 2" xfId="10179"/>
    <cellStyle name="Heading 3 3 3 8 2 4" xfId="8106"/>
    <cellStyle name="Heading 3 3 3 8 2 4 2" xfId="10335"/>
    <cellStyle name="Heading 3 3 3 8 2 5" xfId="8268"/>
    <cellStyle name="Heading 3 3 3 8 2 5 2" xfId="10425"/>
    <cellStyle name="Heading 3 3 3 8 2 6" xfId="8533"/>
    <cellStyle name="Heading 3 3 3 8 3" xfId="7350"/>
    <cellStyle name="Heading 3 3 3 8 3 2" xfId="9731"/>
    <cellStyle name="Heading 3 3 3 8 4" xfId="7312"/>
    <cellStyle name="Heading 3 3 3 8 4 2" xfId="9701"/>
    <cellStyle name="Heading 3 3 3 8 5" xfId="7974"/>
    <cellStyle name="Heading 3 3 3 8 5 2" xfId="10215"/>
    <cellStyle name="Heading 3 3 3 8 6" xfId="8141"/>
    <cellStyle name="Heading 3 3 3 8 7" xfId="10518"/>
    <cellStyle name="Heading 3 3 3 9" xfId="3128"/>
    <cellStyle name="Heading 3 3 3 9 2" xfId="3129"/>
    <cellStyle name="Heading 3 3 3 9 2 2" xfId="7493"/>
    <cellStyle name="Heading 3 3 3 9 2 2 2" xfId="9832"/>
    <cellStyle name="Heading 3 3 3 9 2 3" xfId="7839"/>
    <cellStyle name="Heading 3 3 3 9 2 3 2" xfId="10106"/>
    <cellStyle name="Heading 3 3 3 9 2 4" xfId="8029"/>
    <cellStyle name="Heading 3 3 3 9 2 4 2" xfId="10260"/>
    <cellStyle name="Heading 3 3 3 9 2 5" xfId="8193"/>
    <cellStyle name="Heading 3 3 3 9 2 5 2" xfId="10358"/>
    <cellStyle name="Heading 3 3 3 9 2 6" xfId="8534"/>
    <cellStyle name="Heading 3 3 3 9 3" xfId="7332"/>
    <cellStyle name="Heading 3 3 3 9 3 2" xfId="9717"/>
    <cellStyle name="Heading 3 3 3 9 4" xfId="7746"/>
    <cellStyle name="Heading 3 3 3 9 4 2" xfId="10033"/>
    <cellStyle name="Heading 3 3 3 9 5" xfId="7299"/>
    <cellStyle name="Heading 3 3 3 9 5 2" xfId="9694"/>
    <cellStyle name="Heading 3 3 3 9 6" xfId="7926"/>
    <cellStyle name="Heading 3 3 3 9 7" xfId="10451"/>
    <cellStyle name="Heading 3 3 4" xfId="3130"/>
    <cellStyle name="Heading 3 3 4 2" xfId="3131"/>
    <cellStyle name="Heading 3 3 4 2 2" xfId="7526"/>
    <cellStyle name="Heading 3 3 4 2 2 2" xfId="9863"/>
    <cellStyle name="Heading 3 3 4 2 3" xfId="7872"/>
    <cellStyle name="Heading 3 3 4 2 3 2" xfId="10135"/>
    <cellStyle name="Heading 3 3 4 2 4" xfId="8059"/>
    <cellStyle name="Heading 3 3 4 2 4 2" xfId="10290"/>
    <cellStyle name="Heading 3 3 4 2 5" xfId="8223"/>
    <cellStyle name="Heading 3 3 4 2 5 2" xfId="10385"/>
    <cellStyle name="Heading 3 3 4 2 6" xfId="8535"/>
    <cellStyle name="Heading 3 3 4 3" xfId="7472"/>
    <cellStyle name="Heading 3 3 4 3 2" xfId="9817"/>
    <cellStyle name="Heading 3 3 4 4" xfId="7734"/>
    <cellStyle name="Heading 3 3 4 4 2" xfId="10024"/>
    <cellStyle name="Heading 3 3 4 5" xfId="7901"/>
    <cellStyle name="Heading 3 3 4 5 2" xfId="10158"/>
    <cellStyle name="Heading 3 3 4 6" xfId="7987"/>
    <cellStyle name="Heading 3 3 4 7" xfId="10478"/>
    <cellStyle name="Heading 3 3 5" xfId="3132"/>
    <cellStyle name="Heading 3 3 5 2" xfId="3133"/>
    <cellStyle name="Heading 3 3 5 2 2" xfId="7547"/>
    <cellStyle name="Heading 3 3 5 2 2 2" xfId="9875"/>
    <cellStyle name="Heading 3 3 5 2 3" xfId="7889"/>
    <cellStyle name="Heading 3 3 5 2 3 2" xfId="10146"/>
    <cellStyle name="Heading 3 3 5 2 4" xfId="8072"/>
    <cellStyle name="Heading 3 3 5 2 4 2" xfId="10301"/>
    <cellStyle name="Heading 3 3 5 2 5" xfId="8234"/>
    <cellStyle name="Heading 3 3 5 2 5 2" xfId="10394"/>
    <cellStyle name="Heading 3 3 5 2 6" xfId="8536"/>
    <cellStyle name="Heading 3 3 5 3" xfId="7450"/>
    <cellStyle name="Heading 3 3 5 3 2" xfId="9801"/>
    <cellStyle name="Heading 3 3 5 4" xfId="7692"/>
    <cellStyle name="Heading 3 3 5 4 2" xfId="9991"/>
    <cellStyle name="Heading 3 3 5 5" xfId="7657"/>
    <cellStyle name="Heading 3 3 5 5 2" xfId="9964"/>
    <cellStyle name="Heading 3 3 5 6" xfId="7869"/>
    <cellStyle name="Heading 3 3 5 7" xfId="10487"/>
    <cellStyle name="Heading 3 3 6" xfId="3134"/>
    <cellStyle name="Heading 3 3 6 2" xfId="3135"/>
    <cellStyle name="Heading 3 3 6 2 2" xfId="7515"/>
    <cellStyle name="Heading 3 3 6 2 2 2" xfId="9854"/>
    <cellStyle name="Heading 3 3 6 2 3" xfId="7861"/>
    <cellStyle name="Heading 3 3 6 2 3 2" xfId="10127"/>
    <cellStyle name="Heading 3 3 6 2 4" xfId="8051"/>
    <cellStyle name="Heading 3 3 6 2 4 2" xfId="10282"/>
    <cellStyle name="Heading 3 3 6 2 5" xfId="8215"/>
    <cellStyle name="Heading 3 3 6 2 5 2" xfId="10378"/>
    <cellStyle name="Heading 3 3 6 2 6" xfId="8537"/>
    <cellStyle name="Heading 3 3 6 3" xfId="7339"/>
    <cellStyle name="Heading 3 3 6 3 2" xfId="9724"/>
    <cellStyle name="Heading 3 3 6 4" xfId="7678"/>
    <cellStyle name="Heading 3 3 6 4 2" xfId="9979"/>
    <cellStyle name="Heading 3 3 6 5" xfId="7833"/>
    <cellStyle name="Heading 3 3 6 5 2" xfId="10100"/>
    <cellStyle name="Heading 3 3 6 6" xfId="7709"/>
    <cellStyle name="Heading 3 3 6 7" xfId="10471"/>
    <cellStyle name="Heading 3 3 7" xfId="3136"/>
    <cellStyle name="Heading 3 3 7 2" xfId="3137"/>
    <cellStyle name="Heading 3 3 7 2 2" xfId="7554"/>
    <cellStyle name="Heading 3 3 7 2 2 2" xfId="9882"/>
    <cellStyle name="Heading 3 3 7 2 3" xfId="7896"/>
    <cellStyle name="Heading 3 3 7 2 3 2" xfId="10153"/>
    <cellStyle name="Heading 3 3 7 2 4" xfId="8079"/>
    <cellStyle name="Heading 3 3 7 2 4 2" xfId="10308"/>
    <cellStyle name="Heading 3 3 7 2 5" xfId="8241"/>
    <cellStyle name="Heading 3 3 7 2 5 2" xfId="10401"/>
    <cellStyle name="Heading 3 3 7 2 6" xfId="8538"/>
    <cellStyle name="Heading 3 3 7 3" xfId="7394"/>
    <cellStyle name="Heading 3 3 7 3 2" xfId="9760"/>
    <cellStyle name="Heading 3 3 7 4" xfId="7693"/>
    <cellStyle name="Heading 3 3 7 4 2" xfId="9992"/>
    <cellStyle name="Heading 3 3 7 5" xfId="7698"/>
    <cellStyle name="Heading 3 3 7 5 2" xfId="9996"/>
    <cellStyle name="Heading 3 3 7 6" xfId="7938"/>
    <cellStyle name="Heading 3 3 7 7" xfId="10494"/>
    <cellStyle name="Heading 3 3 8" xfId="3138"/>
    <cellStyle name="Heading 3 3 8 2" xfId="3139"/>
    <cellStyle name="Heading 3 3 8 2 2" xfId="7504"/>
    <cellStyle name="Heading 3 3 8 2 2 2" xfId="9843"/>
    <cellStyle name="Heading 3 3 8 2 3" xfId="7850"/>
    <cellStyle name="Heading 3 3 8 2 3 2" xfId="10117"/>
    <cellStyle name="Heading 3 3 8 2 4" xfId="8040"/>
    <cellStyle name="Heading 3 3 8 2 4 2" xfId="10271"/>
    <cellStyle name="Heading 3 3 8 2 5" xfId="8204"/>
    <cellStyle name="Heading 3 3 8 2 5 2" xfId="10368"/>
    <cellStyle name="Heading 3 3 8 2 6" xfId="8539"/>
    <cellStyle name="Heading 3 3 8 3" xfId="7395"/>
    <cellStyle name="Heading 3 3 8 3 2" xfId="9761"/>
    <cellStyle name="Heading 3 3 8 4" xfId="7736"/>
    <cellStyle name="Heading 3 3 8 4 2" xfId="10026"/>
    <cellStyle name="Heading 3 3 8 5" xfId="7290"/>
    <cellStyle name="Heading 3 3 8 5 2" xfId="9689"/>
    <cellStyle name="Heading 3 3 8 6" xfId="7983"/>
    <cellStyle name="Heading 3 3 8 7" xfId="10461"/>
    <cellStyle name="Heading 3 3 9" xfId="3140"/>
    <cellStyle name="Heading 3 3 9 2" xfId="3141"/>
    <cellStyle name="Heading 3 3 9 2 2" xfId="7494"/>
    <cellStyle name="Heading 3 3 9 2 2 2" xfId="9833"/>
    <cellStyle name="Heading 3 3 9 2 3" xfId="7840"/>
    <cellStyle name="Heading 3 3 9 2 3 2" xfId="10107"/>
    <cellStyle name="Heading 3 3 9 2 4" xfId="8030"/>
    <cellStyle name="Heading 3 3 9 2 4 2" xfId="10261"/>
    <cellStyle name="Heading 3 3 9 2 5" xfId="8194"/>
    <cellStyle name="Heading 3 3 9 2 5 2" xfId="10359"/>
    <cellStyle name="Heading 3 3 9 2 6" xfId="8540"/>
    <cellStyle name="Heading 3 3 9 3" xfId="7388"/>
    <cellStyle name="Heading 3 3 9 3 2" xfId="9754"/>
    <cellStyle name="Heading 3 3 9 4" xfId="7717"/>
    <cellStyle name="Heading 3 3 9 4 2" xfId="10007"/>
    <cellStyle name="Heading 3 3 9 5" xfId="7359"/>
    <cellStyle name="Heading 3 3 9 5 2" xfId="9737"/>
    <cellStyle name="Heading 3 3 9 6" xfId="7882"/>
    <cellStyle name="Heading 3 3 9 7" xfId="10452"/>
    <cellStyle name="Heading 3 4" xfId="3142"/>
    <cellStyle name="Heading 3 4 10" xfId="3143"/>
    <cellStyle name="Heading 3 4 10 2" xfId="3144"/>
    <cellStyle name="Heading 3 4 10 2 2" xfId="7510"/>
    <cellStyle name="Heading 3 4 10 2 2 2" xfId="9849"/>
    <cellStyle name="Heading 3 4 10 2 3" xfId="7856"/>
    <cellStyle name="Heading 3 4 10 2 3 2" xfId="10122"/>
    <cellStyle name="Heading 3 4 10 2 4" xfId="8046"/>
    <cellStyle name="Heading 3 4 10 2 4 2" xfId="10277"/>
    <cellStyle name="Heading 3 4 10 2 5" xfId="8210"/>
    <cellStyle name="Heading 3 4 10 2 5 2" xfId="10373"/>
    <cellStyle name="Heading 3 4 10 2 6" xfId="8541"/>
    <cellStyle name="Heading 3 4 10 3" xfId="7606"/>
    <cellStyle name="Heading 3 4 10 3 2" xfId="9921"/>
    <cellStyle name="Heading 3 4 10 4" xfId="7701"/>
    <cellStyle name="Heading 3 4 10 4 2" xfId="9998"/>
    <cellStyle name="Heading 3 4 10 5" xfId="7540"/>
    <cellStyle name="Heading 3 4 10 5 2" xfId="9869"/>
    <cellStyle name="Heading 3 4 10 6" xfId="7317"/>
    <cellStyle name="Heading 3 4 10 7" xfId="10466"/>
    <cellStyle name="Heading 3 4 11" xfId="3145"/>
    <cellStyle name="Heading 3 4 11 2" xfId="3146"/>
    <cellStyle name="Heading 3 4 11 2 2" xfId="7561"/>
    <cellStyle name="Heading 3 4 11 2 2 2" xfId="9889"/>
    <cellStyle name="Heading 3 4 11 2 3" xfId="7903"/>
    <cellStyle name="Heading 3 4 11 2 3 2" xfId="10160"/>
    <cellStyle name="Heading 3 4 11 2 4" xfId="8086"/>
    <cellStyle name="Heading 3 4 11 2 4 2" xfId="10315"/>
    <cellStyle name="Heading 3 4 11 2 5" xfId="8248"/>
    <cellStyle name="Heading 3 4 11 2 5 2" xfId="10406"/>
    <cellStyle name="Heading 3 4 11 2 6" xfId="8542"/>
    <cellStyle name="Heading 3 4 11 3" xfId="7464"/>
    <cellStyle name="Heading 3 4 11 3 2" xfId="9809"/>
    <cellStyle name="Heading 3 4 11 4" xfId="7417"/>
    <cellStyle name="Heading 3 4 11 4 2" xfId="9780"/>
    <cellStyle name="Heading 3 4 11 5" xfId="7954"/>
    <cellStyle name="Heading 3 4 11 5 2" xfId="10196"/>
    <cellStyle name="Heading 3 4 11 6" xfId="7932"/>
    <cellStyle name="Heading 3 4 11 7" xfId="10499"/>
    <cellStyle name="Heading 3 4 12" xfId="3147"/>
    <cellStyle name="Heading 3 4 12 2" xfId="7484"/>
    <cellStyle name="Heading 3 4 12 2 2" xfId="9825"/>
    <cellStyle name="Heading 3 4 12 3" xfId="7831"/>
    <cellStyle name="Heading 3 4 12 3 2" xfId="10099"/>
    <cellStyle name="Heading 3 4 12 4" xfId="8021"/>
    <cellStyle name="Heading 3 4 12 4 2" xfId="10253"/>
    <cellStyle name="Heading 3 4 12 5" xfId="8186"/>
    <cellStyle name="Heading 3 4 12 5 2" xfId="10352"/>
    <cellStyle name="Heading 3 4 12 6" xfId="8543"/>
    <cellStyle name="Heading 3 4 13" xfId="3148"/>
    <cellStyle name="Heading 3 4 13 2" xfId="7775"/>
    <cellStyle name="Heading 3 4 13 2 2" xfId="10052"/>
    <cellStyle name="Heading 3 4 13 3" xfId="7941"/>
    <cellStyle name="Heading 3 4 13 3 2" xfId="10187"/>
    <cellStyle name="Heading 3 4 13 4" xfId="8116"/>
    <cellStyle name="Heading 3 4 13 4 2" xfId="10344"/>
    <cellStyle name="Heading 3 4 13 5" xfId="8277"/>
    <cellStyle name="Heading 3 4 13 6" xfId="10576"/>
    <cellStyle name="Heading 3 4 14" xfId="3149"/>
    <cellStyle name="Heading 3 4 14 2" xfId="7781"/>
    <cellStyle name="Heading 3 4 14 2 2" xfId="10057"/>
    <cellStyle name="Heading 3 4 14 3" xfId="7948"/>
    <cellStyle name="Heading 3 4 14 3 2" xfId="10192"/>
    <cellStyle name="Heading 3 4 14 4" xfId="8122"/>
    <cellStyle name="Heading 3 4 14 4 2" xfId="10349"/>
    <cellStyle name="Heading 3 4 14 5" xfId="8282"/>
    <cellStyle name="Heading 3 4 14 6" xfId="10581"/>
    <cellStyle name="Heading 3 4 15" xfId="3150"/>
    <cellStyle name="Heading 3 4 15 2" xfId="7782"/>
    <cellStyle name="Heading 3 4 15 2 2" xfId="10058"/>
    <cellStyle name="Heading 3 4 15 3" xfId="7949"/>
    <cellStyle name="Heading 3 4 15 3 2" xfId="10193"/>
    <cellStyle name="Heading 3 4 15 4" xfId="8123"/>
    <cellStyle name="Heading 3 4 15 4 2" xfId="10350"/>
    <cellStyle name="Heading 3 4 15 5" xfId="8283"/>
    <cellStyle name="Heading 3 4 15 6" xfId="10582"/>
    <cellStyle name="Heading 3 4 16" xfId="7383"/>
    <cellStyle name="Heading 3 4 16 2" xfId="9750"/>
    <cellStyle name="Heading 3 4 17" xfId="7440"/>
    <cellStyle name="Heading 3 4 17 2" xfId="9791"/>
    <cellStyle name="Heading 3 4 18" xfId="7731"/>
    <cellStyle name="Heading 3 4 18 2" xfId="10021"/>
    <cellStyle name="Heading 3 4 19" xfId="7977"/>
    <cellStyle name="Heading 3 4 2" xfId="3151"/>
    <cellStyle name="Heading 3 4 2 2" xfId="3152"/>
    <cellStyle name="Heading 3 4 2 2 2" xfId="7528"/>
    <cellStyle name="Heading 3 4 2 2 2 2" xfId="9864"/>
    <cellStyle name="Heading 3 4 2 2 3" xfId="7874"/>
    <cellStyle name="Heading 3 4 2 2 3 2" xfId="10136"/>
    <cellStyle name="Heading 3 4 2 2 4" xfId="8060"/>
    <cellStyle name="Heading 3 4 2 2 4 2" xfId="10291"/>
    <cellStyle name="Heading 3 4 2 2 5" xfId="8224"/>
    <cellStyle name="Heading 3 4 2 2 5 2" xfId="10386"/>
    <cellStyle name="Heading 3 4 2 2 6" xfId="8544"/>
    <cellStyle name="Heading 3 4 2 3" xfId="7469"/>
    <cellStyle name="Heading 3 4 2 3 2" xfId="9814"/>
    <cellStyle name="Heading 3 4 2 4" xfId="7715"/>
    <cellStyle name="Heading 3 4 2 4 2" xfId="10005"/>
    <cellStyle name="Heading 3 4 2 5" xfId="7739"/>
    <cellStyle name="Heading 3 4 2 5 2" xfId="10029"/>
    <cellStyle name="Heading 3 4 2 6" xfId="8008"/>
    <cellStyle name="Heading 3 4 2 7" xfId="10479"/>
    <cellStyle name="Heading 3 4 20" xfId="10445"/>
    <cellStyle name="Heading 3 4 3" xfId="3153"/>
    <cellStyle name="Heading 3 4 3 2" xfId="3154"/>
    <cellStyle name="Heading 3 4 3 2 2" xfId="7549"/>
    <cellStyle name="Heading 3 4 3 2 2 2" xfId="9877"/>
    <cellStyle name="Heading 3 4 3 2 3" xfId="7891"/>
    <cellStyle name="Heading 3 4 3 2 3 2" xfId="10148"/>
    <cellStyle name="Heading 3 4 3 2 4" xfId="8074"/>
    <cellStyle name="Heading 3 4 3 2 4 2" xfId="10303"/>
    <cellStyle name="Heading 3 4 3 2 5" xfId="8236"/>
    <cellStyle name="Heading 3 4 3 2 5 2" xfId="10396"/>
    <cellStyle name="Heading 3 4 3 2 6" xfId="8545"/>
    <cellStyle name="Heading 3 4 3 3" xfId="7404"/>
    <cellStyle name="Heading 3 4 3 3 2" xfId="9769"/>
    <cellStyle name="Heading 3 4 3 4" xfId="7690"/>
    <cellStyle name="Heading 3 4 3 4 2" xfId="9989"/>
    <cellStyle name="Heading 3 4 3 5" xfId="7397"/>
    <cellStyle name="Heading 3 4 3 5 2" xfId="9763"/>
    <cellStyle name="Heading 3 4 3 6" xfId="7925"/>
    <cellStyle name="Heading 3 4 3 7" xfId="10489"/>
    <cellStyle name="Heading 3 4 4" xfId="3155"/>
    <cellStyle name="Heading 3 4 4 2" xfId="3156"/>
    <cellStyle name="Heading 3 4 4 2 2" xfId="7516"/>
    <cellStyle name="Heading 3 4 4 2 2 2" xfId="9855"/>
    <cellStyle name="Heading 3 4 4 2 3" xfId="7862"/>
    <cellStyle name="Heading 3 4 4 2 3 2" xfId="10128"/>
    <cellStyle name="Heading 3 4 4 2 4" xfId="8052"/>
    <cellStyle name="Heading 3 4 4 2 4 2" xfId="10283"/>
    <cellStyle name="Heading 3 4 4 2 5" xfId="8216"/>
    <cellStyle name="Heading 3 4 4 2 5 2" xfId="10379"/>
    <cellStyle name="Heading 3 4 4 2 6" xfId="8546"/>
    <cellStyle name="Heading 3 4 4 3" xfId="7406"/>
    <cellStyle name="Heading 3 4 4 3 2" xfId="9771"/>
    <cellStyle name="Heading 3 4 4 4" xfId="7725"/>
    <cellStyle name="Heading 3 4 4 4 2" xfId="10015"/>
    <cellStyle name="Heading 3 4 4 5" xfId="7344"/>
    <cellStyle name="Heading 3 4 4 5 2" xfId="9727"/>
    <cellStyle name="Heading 3 4 4 6" xfId="7700"/>
    <cellStyle name="Heading 3 4 4 7" xfId="10472"/>
    <cellStyle name="Heading 3 4 5" xfId="3157"/>
    <cellStyle name="Heading 3 4 5 2" xfId="3158"/>
    <cellStyle name="Heading 3 4 5 2 2" xfId="7503"/>
    <cellStyle name="Heading 3 4 5 2 2 2" xfId="9842"/>
    <cellStyle name="Heading 3 4 5 2 3" xfId="7849"/>
    <cellStyle name="Heading 3 4 5 2 3 2" xfId="10116"/>
    <cellStyle name="Heading 3 4 5 2 4" xfId="8039"/>
    <cellStyle name="Heading 3 4 5 2 4 2" xfId="10270"/>
    <cellStyle name="Heading 3 4 5 2 5" xfId="8203"/>
    <cellStyle name="Heading 3 4 5 2 5 2" xfId="10367"/>
    <cellStyle name="Heading 3 4 5 2 6" xfId="8547"/>
    <cellStyle name="Heading 3 4 5 3" xfId="7400"/>
    <cellStyle name="Heading 3 4 5 3 2" xfId="9766"/>
    <cellStyle name="Heading 3 4 5 4" xfId="7738"/>
    <cellStyle name="Heading 3 4 5 4 2" xfId="10028"/>
    <cellStyle name="Heading 3 4 5 5" xfId="7727"/>
    <cellStyle name="Heading 3 4 5 5 2" xfId="10017"/>
    <cellStyle name="Heading 3 4 5 6" xfId="7677"/>
    <cellStyle name="Heading 3 4 5 7" xfId="10460"/>
    <cellStyle name="Heading 3 4 6" xfId="3159"/>
    <cellStyle name="Heading 3 4 6 2" xfId="3160"/>
    <cellStyle name="Heading 3 4 6 2 2" xfId="7546"/>
    <cellStyle name="Heading 3 4 6 2 2 2" xfId="9874"/>
    <cellStyle name="Heading 3 4 6 2 3" xfId="7888"/>
    <cellStyle name="Heading 3 4 6 2 3 2" xfId="10145"/>
    <cellStyle name="Heading 3 4 6 2 4" xfId="8071"/>
    <cellStyle name="Heading 3 4 6 2 4 2" xfId="10300"/>
    <cellStyle name="Heading 3 4 6 2 5" xfId="8233"/>
    <cellStyle name="Heading 3 4 6 2 5 2" xfId="10393"/>
    <cellStyle name="Heading 3 4 6 2 6" xfId="8548"/>
    <cellStyle name="Heading 3 4 6 3" xfId="7438"/>
    <cellStyle name="Heading 3 4 6 3 2" xfId="9790"/>
    <cellStyle name="Heading 3 4 6 4" xfId="7675"/>
    <cellStyle name="Heading 3 4 6 4 2" xfId="9977"/>
    <cellStyle name="Heading 3 4 6 5" xfId="7631"/>
    <cellStyle name="Heading 3 4 6 5 2" xfId="9942"/>
    <cellStyle name="Heading 3 4 6 6" xfId="7743"/>
    <cellStyle name="Heading 3 4 6 7" xfId="10486"/>
    <cellStyle name="Heading 3 4 7" xfId="3161"/>
    <cellStyle name="Heading 3 4 7 2" xfId="3162"/>
    <cellStyle name="Heading 3 4 7 2 2" xfId="7496"/>
    <cellStyle name="Heading 3 4 7 2 2 2" xfId="9835"/>
    <cellStyle name="Heading 3 4 7 2 3" xfId="7842"/>
    <cellStyle name="Heading 3 4 7 2 3 2" xfId="10109"/>
    <cellStyle name="Heading 3 4 7 2 4" xfId="8032"/>
    <cellStyle name="Heading 3 4 7 2 4 2" xfId="10263"/>
    <cellStyle name="Heading 3 4 7 2 5" xfId="8196"/>
    <cellStyle name="Heading 3 4 7 2 5 2" xfId="10361"/>
    <cellStyle name="Heading 3 4 7 2 6" xfId="8549"/>
    <cellStyle name="Heading 3 4 7 3" xfId="7381"/>
    <cellStyle name="Heading 3 4 7 3 2" xfId="9748"/>
    <cellStyle name="Heading 3 4 7 4" xfId="7665"/>
    <cellStyle name="Heading 3 4 7 4 2" xfId="9968"/>
    <cellStyle name="Heading 3 4 7 5" xfId="7289"/>
    <cellStyle name="Heading 3 4 7 5 2" xfId="9688"/>
    <cellStyle name="Heading 3 4 7 6" xfId="7483"/>
    <cellStyle name="Heading 3 4 7 7" xfId="10454"/>
    <cellStyle name="Heading 3 4 8" xfId="3163"/>
    <cellStyle name="Heading 3 4 8 2" xfId="3164"/>
    <cellStyle name="Heading 3 4 8 2 2" xfId="7565"/>
    <cellStyle name="Heading 3 4 8 2 2 2" xfId="9893"/>
    <cellStyle name="Heading 3 4 8 2 3" xfId="7907"/>
    <cellStyle name="Heading 3 4 8 2 3 2" xfId="10164"/>
    <cellStyle name="Heading 3 4 8 2 4" xfId="8090"/>
    <cellStyle name="Heading 3 4 8 2 4 2" xfId="10319"/>
    <cellStyle name="Heading 3 4 8 2 5" xfId="8252"/>
    <cellStyle name="Heading 3 4 8 2 5 2" xfId="10410"/>
    <cellStyle name="Heading 3 4 8 2 6" xfId="8550"/>
    <cellStyle name="Heading 3 4 8 3" xfId="7324"/>
    <cellStyle name="Heading 3 4 8 3 2" xfId="9711"/>
    <cellStyle name="Heading 3 4 8 4" xfId="7329"/>
    <cellStyle name="Heading 3 4 8 4 2" xfId="9715"/>
    <cellStyle name="Heading 3 4 8 5" xfId="7958"/>
    <cellStyle name="Heading 3 4 8 5 2" xfId="10200"/>
    <cellStyle name="Heading 3 4 8 6" xfId="8126"/>
    <cellStyle name="Heading 3 4 8 7" xfId="10503"/>
    <cellStyle name="Heading 3 4 9" xfId="3165"/>
    <cellStyle name="Heading 3 4 9 2" xfId="3166"/>
    <cellStyle name="Heading 3 4 9 2 2" xfId="7570"/>
    <cellStyle name="Heading 3 4 9 2 2 2" xfId="9898"/>
    <cellStyle name="Heading 3 4 9 2 3" xfId="7911"/>
    <cellStyle name="Heading 3 4 9 2 3 2" xfId="10168"/>
    <cellStyle name="Heading 3 4 9 2 4" xfId="8095"/>
    <cellStyle name="Heading 3 4 9 2 4 2" xfId="10324"/>
    <cellStyle name="Heading 3 4 9 2 5" xfId="8257"/>
    <cellStyle name="Heading 3 4 9 2 5 2" xfId="10414"/>
    <cellStyle name="Heading 3 4 9 2 6" xfId="8551"/>
    <cellStyle name="Heading 3 4 9 3" xfId="7468"/>
    <cellStyle name="Heading 3 4 9 3 2" xfId="9813"/>
    <cellStyle name="Heading 3 4 9 4" xfId="7384"/>
    <cellStyle name="Heading 3 4 9 4 2" xfId="9751"/>
    <cellStyle name="Heading 3 4 9 5" xfId="7963"/>
    <cellStyle name="Heading 3 4 9 5 2" xfId="10204"/>
    <cellStyle name="Heading 3 4 9 6" xfId="8130"/>
    <cellStyle name="Heading 3 4 9 7" xfId="10507"/>
    <cellStyle name="Heading 3 5" xfId="3167"/>
    <cellStyle name="Heading 3 5 10" xfId="3168"/>
    <cellStyle name="Heading 3 5 10 2" xfId="3169"/>
    <cellStyle name="Heading 3 5 10 2 2" xfId="7582"/>
    <cellStyle name="Heading 3 5 10 2 2 2" xfId="9910"/>
    <cellStyle name="Heading 3 5 10 2 3" xfId="7923"/>
    <cellStyle name="Heading 3 5 10 2 3 2" xfId="10180"/>
    <cellStyle name="Heading 3 5 10 2 4" xfId="8107"/>
    <cellStyle name="Heading 3 5 10 2 4 2" xfId="10336"/>
    <cellStyle name="Heading 3 5 10 2 5" xfId="8269"/>
    <cellStyle name="Heading 3 5 10 2 5 2" xfId="10426"/>
    <cellStyle name="Heading 3 5 10 2 6" xfId="8552"/>
    <cellStyle name="Heading 3 5 10 3" xfId="7335"/>
    <cellStyle name="Heading 3 5 10 3 2" xfId="9720"/>
    <cellStyle name="Heading 3 5 10 4" xfId="7370"/>
    <cellStyle name="Heading 3 5 10 4 2" xfId="9741"/>
    <cellStyle name="Heading 3 5 10 5" xfId="7975"/>
    <cellStyle name="Heading 3 5 10 5 2" xfId="10216"/>
    <cellStyle name="Heading 3 5 10 6" xfId="8142"/>
    <cellStyle name="Heading 3 5 10 7" xfId="10519"/>
    <cellStyle name="Heading 3 5 11" xfId="3170"/>
    <cellStyle name="Heading 3 5 11 2" xfId="7531"/>
    <cellStyle name="Heading 3 5 11 2 2" xfId="9865"/>
    <cellStyle name="Heading 3 5 11 3" xfId="7876"/>
    <cellStyle name="Heading 3 5 11 3 2" xfId="10137"/>
    <cellStyle name="Heading 3 5 11 4" xfId="8062"/>
    <cellStyle name="Heading 3 5 11 4 2" xfId="10292"/>
    <cellStyle name="Heading 3 5 11 5" xfId="8225"/>
    <cellStyle name="Heading 3 5 11 5 2" xfId="10387"/>
    <cellStyle name="Heading 3 5 11 6" xfId="8553"/>
    <cellStyle name="Heading 3 5 12" xfId="7463"/>
    <cellStyle name="Heading 3 5 12 2" xfId="9808"/>
    <cellStyle name="Heading 3 5 13" xfId="7742"/>
    <cellStyle name="Heading 3 5 13 2" xfId="10031"/>
    <cellStyle name="Heading 3 5 14" xfId="7811"/>
    <cellStyle name="Heading 3 5 14 2" xfId="10083"/>
    <cellStyle name="Heading 3 5 15" xfId="7741"/>
    <cellStyle name="Heading 3 5 16" xfId="10480"/>
    <cellStyle name="Heading 3 5 2" xfId="3171"/>
    <cellStyle name="Heading 3 5 2 2" xfId="3172"/>
    <cellStyle name="Heading 3 5 2 2 2" xfId="7551"/>
    <cellStyle name="Heading 3 5 2 2 2 2" xfId="9879"/>
    <cellStyle name="Heading 3 5 2 2 3" xfId="7893"/>
    <cellStyle name="Heading 3 5 2 2 3 2" xfId="10150"/>
    <cellStyle name="Heading 3 5 2 2 4" xfId="8076"/>
    <cellStyle name="Heading 3 5 2 2 4 2" xfId="10305"/>
    <cellStyle name="Heading 3 5 2 2 5" xfId="8238"/>
    <cellStyle name="Heading 3 5 2 2 5 2" xfId="10398"/>
    <cellStyle name="Heading 3 5 2 2 6" xfId="8554"/>
    <cellStyle name="Heading 3 5 2 3" xfId="7319"/>
    <cellStyle name="Heading 3 5 2 3 2" xfId="9706"/>
    <cellStyle name="Heading 3 5 2 4" xfId="7740"/>
    <cellStyle name="Heading 3 5 2 4 2" xfId="10030"/>
    <cellStyle name="Heading 3 5 2 5" xfId="7398"/>
    <cellStyle name="Heading 3 5 2 5 2" xfId="9764"/>
    <cellStyle name="Heading 3 5 2 6" xfId="7931"/>
    <cellStyle name="Heading 3 5 2 7" xfId="10491"/>
    <cellStyle name="Heading 3 5 3" xfId="3173"/>
    <cellStyle name="Heading 3 5 3 2" xfId="3174"/>
    <cellStyle name="Heading 3 5 3 2 2" xfId="7518"/>
    <cellStyle name="Heading 3 5 3 2 2 2" xfId="9857"/>
    <cellStyle name="Heading 3 5 3 2 3" xfId="7864"/>
    <cellStyle name="Heading 3 5 3 2 3 2" xfId="10130"/>
    <cellStyle name="Heading 3 5 3 2 4" xfId="8054"/>
    <cellStyle name="Heading 3 5 3 2 4 2" xfId="10285"/>
    <cellStyle name="Heading 3 5 3 2 5" xfId="8218"/>
    <cellStyle name="Heading 3 5 3 2 5 2" xfId="10381"/>
    <cellStyle name="Heading 3 5 3 2 6" xfId="8555"/>
    <cellStyle name="Heading 3 5 3 3" xfId="7333"/>
    <cellStyle name="Heading 3 5 3 3 2" xfId="9718"/>
    <cellStyle name="Heading 3 5 3 4" xfId="7719"/>
    <cellStyle name="Heading 3 5 3 4 2" xfId="10009"/>
    <cellStyle name="Heading 3 5 3 5" xfId="7686"/>
    <cellStyle name="Heading 3 5 3 5 2" xfId="9985"/>
    <cellStyle name="Heading 3 5 3 6" xfId="7853"/>
    <cellStyle name="Heading 3 5 3 7" xfId="10474"/>
    <cellStyle name="Heading 3 5 4" xfId="3175"/>
    <cellStyle name="Heading 3 5 4 2" xfId="3176"/>
    <cellStyle name="Heading 3 5 4 2 2" xfId="7500"/>
    <cellStyle name="Heading 3 5 4 2 2 2" xfId="9839"/>
    <cellStyle name="Heading 3 5 4 2 3" xfId="7846"/>
    <cellStyle name="Heading 3 5 4 2 3 2" xfId="10113"/>
    <cellStyle name="Heading 3 5 4 2 4" xfId="8036"/>
    <cellStyle name="Heading 3 5 4 2 4 2" xfId="10267"/>
    <cellStyle name="Heading 3 5 4 2 5" xfId="8200"/>
    <cellStyle name="Heading 3 5 4 2 5 2" xfId="10364"/>
    <cellStyle name="Heading 3 5 4 2 6" xfId="8556"/>
    <cellStyle name="Heading 3 5 4 3" xfId="7411"/>
    <cellStyle name="Heading 3 5 4 3 2" xfId="9776"/>
    <cellStyle name="Heading 3 5 4 4" xfId="7722"/>
    <cellStyle name="Heading 3 5 4 4 2" xfId="10012"/>
    <cellStyle name="Heading 3 5 4 5" xfId="7340"/>
    <cellStyle name="Heading 3 5 4 5 2" xfId="9725"/>
    <cellStyle name="Heading 3 5 4 6" xfId="7812"/>
    <cellStyle name="Heading 3 5 4 7" xfId="10457"/>
    <cellStyle name="Heading 3 5 5" xfId="3177"/>
    <cellStyle name="Heading 3 5 5 2" xfId="3178"/>
    <cellStyle name="Heading 3 5 5 2 2" xfId="7550"/>
    <cellStyle name="Heading 3 5 5 2 2 2" xfId="9878"/>
    <cellStyle name="Heading 3 5 5 2 3" xfId="7892"/>
    <cellStyle name="Heading 3 5 5 2 3 2" xfId="10149"/>
    <cellStyle name="Heading 3 5 5 2 4" xfId="8075"/>
    <cellStyle name="Heading 3 5 5 2 4 2" xfId="10304"/>
    <cellStyle name="Heading 3 5 5 2 5" xfId="8237"/>
    <cellStyle name="Heading 3 5 5 2 5 2" xfId="10397"/>
    <cellStyle name="Heading 3 5 5 2 6" xfId="8557"/>
    <cellStyle name="Heading 3 5 5 3" xfId="7396"/>
    <cellStyle name="Heading 3 5 5 3 2" xfId="9762"/>
    <cellStyle name="Heading 3 5 5 4" xfId="7655"/>
    <cellStyle name="Heading 3 5 5 4 2" xfId="9962"/>
    <cellStyle name="Heading 3 5 5 5" xfId="7294"/>
    <cellStyle name="Heading 3 5 5 5 2" xfId="9691"/>
    <cellStyle name="Heading 3 5 5 6" xfId="7607"/>
    <cellStyle name="Heading 3 5 5 7" xfId="10490"/>
    <cellStyle name="Heading 3 5 6" xfId="3179"/>
    <cellStyle name="Heading 3 5 6 2" xfId="3180"/>
    <cellStyle name="Heading 3 5 6 2 2" xfId="7488"/>
    <cellStyle name="Heading 3 5 6 2 2 2" xfId="9827"/>
    <cellStyle name="Heading 3 5 6 2 3" xfId="7834"/>
    <cellStyle name="Heading 3 5 6 2 3 2" xfId="10101"/>
    <cellStyle name="Heading 3 5 6 2 4" xfId="8024"/>
    <cellStyle name="Heading 3 5 6 2 4 2" xfId="10255"/>
    <cellStyle name="Heading 3 5 6 2 5" xfId="8188"/>
    <cellStyle name="Heading 3 5 6 2 5 2" xfId="10353"/>
    <cellStyle name="Heading 3 5 6 2 6" xfId="8558"/>
    <cellStyle name="Heading 3 5 6 3" xfId="7608"/>
    <cellStyle name="Heading 3 5 6 3 2" xfId="9922"/>
    <cellStyle name="Heading 3 5 6 4" xfId="7592"/>
    <cellStyle name="Heading 3 5 6 4 2" xfId="9914"/>
    <cellStyle name="Heading 3 5 6 5" xfId="7763"/>
    <cellStyle name="Heading 3 5 6 5 2" xfId="10045"/>
    <cellStyle name="Heading 3 5 6 6" xfId="7662"/>
    <cellStyle name="Heading 3 5 6 7" xfId="10446"/>
    <cellStyle name="Heading 3 5 7" xfId="3181"/>
    <cellStyle name="Heading 3 5 7 2" xfId="3182"/>
    <cellStyle name="Heading 3 5 7 2 2" xfId="7489"/>
    <cellStyle name="Heading 3 5 7 2 2 2" xfId="9828"/>
    <cellStyle name="Heading 3 5 7 2 3" xfId="7835"/>
    <cellStyle name="Heading 3 5 7 2 3 2" xfId="10102"/>
    <cellStyle name="Heading 3 5 7 2 4" xfId="8025"/>
    <cellStyle name="Heading 3 5 7 2 4 2" xfId="10256"/>
    <cellStyle name="Heading 3 5 7 2 5" xfId="8189"/>
    <cellStyle name="Heading 3 5 7 2 5 2" xfId="10354"/>
    <cellStyle name="Heading 3 5 7 2 6" xfId="8559"/>
    <cellStyle name="Heading 3 5 7 3" xfId="7393"/>
    <cellStyle name="Heading 3 5 7 3 2" xfId="9759"/>
    <cellStyle name="Heading 3 5 7 4" xfId="7314"/>
    <cellStyle name="Heading 3 5 7 4 2" xfId="9703"/>
    <cellStyle name="Heading 3 5 7 5" xfId="7245"/>
    <cellStyle name="Heading 3 5 7 5 2" xfId="9671"/>
    <cellStyle name="Heading 3 5 7 6" xfId="7873"/>
    <cellStyle name="Heading 3 5 7 7" xfId="10447"/>
    <cellStyle name="Heading 3 5 8" xfId="3183"/>
    <cellStyle name="Heading 3 5 8 2" xfId="3184"/>
    <cellStyle name="Heading 3 5 8 2 2" xfId="7545"/>
    <cellStyle name="Heading 3 5 8 2 2 2" xfId="9873"/>
    <cellStyle name="Heading 3 5 8 2 3" xfId="7887"/>
    <cellStyle name="Heading 3 5 8 2 3 2" xfId="10144"/>
    <cellStyle name="Heading 3 5 8 2 4" xfId="8070"/>
    <cellStyle name="Heading 3 5 8 2 4 2" xfId="10299"/>
    <cellStyle name="Heading 3 5 8 2 5" xfId="8232"/>
    <cellStyle name="Heading 3 5 8 2 5 2" xfId="10392"/>
    <cellStyle name="Heading 3 5 8 2 6" xfId="8560"/>
    <cellStyle name="Heading 3 5 8 3" xfId="7465"/>
    <cellStyle name="Heading 3 5 8 3 2" xfId="9810"/>
    <cellStyle name="Heading 3 5 8 4" xfId="7685"/>
    <cellStyle name="Heading 3 5 8 4 2" xfId="9984"/>
    <cellStyle name="Heading 3 5 8 5" xfId="7759"/>
    <cellStyle name="Heading 3 5 8 5 2" xfId="10043"/>
    <cellStyle name="Heading 3 5 8 6" xfId="7879"/>
    <cellStyle name="Heading 3 5 8 7" xfId="10485"/>
    <cellStyle name="Heading 3 5 9" xfId="3185"/>
    <cellStyle name="Heading 3 5 9 2" xfId="3186"/>
    <cellStyle name="Heading 3 5 9 2 2" xfId="7579"/>
    <cellStyle name="Heading 3 5 9 2 2 2" xfId="9907"/>
    <cellStyle name="Heading 3 5 9 2 3" xfId="7920"/>
    <cellStyle name="Heading 3 5 9 2 3 2" xfId="10177"/>
    <cellStyle name="Heading 3 5 9 2 4" xfId="8104"/>
    <cellStyle name="Heading 3 5 9 2 4 2" xfId="10333"/>
    <cellStyle name="Heading 3 5 9 2 5" xfId="8266"/>
    <cellStyle name="Heading 3 5 9 2 5 2" xfId="10423"/>
    <cellStyle name="Heading 3 5 9 2 6" xfId="8561"/>
    <cellStyle name="Heading 3 5 9 3" xfId="7316"/>
    <cellStyle name="Heading 3 5 9 3 2" xfId="9704"/>
    <cellStyle name="Heading 3 5 9 4" xfId="7271"/>
    <cellStyle name="Heading 3 5 9 4 2" xfId="9676"/>
    <cellStyle name="Heading 3 5 9 5" xfId="7972"/>
    <cellStyle name="Heading 3 5 9 5 2" xfId="10213"/>
    <cellStyle name="Heading 3 5 9 6" xfId="8139"/>
    <cellStyle name="Heading 3 5 9 7" xfId="10516"/>
    <cellStyle name="Heading 3 6" xfId="3187"/>
    <cellStyle name="Heading 3 6 2" xfId="7430"/>
    <cellStyle name="Heading 3 6 2 2" xfId="9785"/>
    <cellStyle name="Heading 3 6 3" xfId="7288"/>
    <cellStyle name="Heading 3 6 3 2" xfId="9687"/>
    <cellStyle name="Heading 3 6 4" xfId="7783"/>
    <cellStyle name="Heading 3 6 4 2" xfId="10059"/>
    <cellStyle name="Heading 3 6 5" xfId="7981"/>
    <cellStyle name="Heading 3 6 5 2" xfId="10219"/>
    <cellStyle name="Heading 3 6 6" xfId="8145"/>
    <cellStyle name="Heading 3 6 7" xfId="10522"/>
    <cellStyle name="Heading 3 7" xfId="3188"/>
    <cellStyle name="Heading 3 7 2" xfId="7433"/>
    <cellStyle name="Heading 3 7 2 2" xfId="9786"/>
    <cellStyle name="Heading 3 7 3" xfId="7286"/>
    <cellStyle name="Heading 3 7 3 2" xfId="9685"/>
    <cellStyle name="Heading 3 7 4" xfId="7786"/>
    <cellStyle name="Heading 3 7 4 2" xfId="10062"/>
    <cellStyle name="Heading 3 7 5" xfId="7984"/>
    <cellStyle name="Heading 3 7 5 2" xfId="10220"/>
    <cellStyle name="Heading 3 7 6" xfId="8146"/>
    <cellStyle name="Heading 3 7 7" xfId="10523"/>
    <cellStyle name="Heading 3 8" xfId="3189"/>
    <cellStyle name="Heading 3 8 2" xfId="7441"/>
    <cellStyle name="Heading 3 8 2 2" xfId="9792"/>
    <cellStyle name="Heading 3 8 3" xfId="7617"/>
    <cellStyle name="Heading 3 8 3 2" xfId="9928"/>
    <cellStyle name="Heading 3 8 4" xfId="7793"/>
    <cellStyle name="Heading 3 8 4 2" xfId="10069"/>
    <cellStyle name="Heading 3 8 5" xfId="7991"/>
    <cellStyle name="Heading 3 8 5 2" xfId="10225"/>
    <cellStyle name="Heading 3 8 6" xfId="8153"/>
    <cellStyle name="Heading 3 8 7" xfId="10530"/>
    <cellStyle name="Heading 3 9" xfId="3190"/>
    <cellStyle name="Heading 3 9 2" xfId="7618"/>
    <cellStyle name="Heading 3 9 2 2" xfId="9929"/>
    <cellStyle name="Heading 3 9 3" xfId="7794"/>
    <cellStyle name="Heading 3 9 3 2" xfId="10070"/>
    <cellStyle name="Heading 3 9 4" xfId="7992"/>
    <cellStyle name="Heading 3 9 4 2" xfId="10226"/>
    <cellStyle name="Heading 3 9 5" xfId="8154"/>
    <cellStyle name="Heading 3 9 6" xfId="10531"/>
    <cellStyle name="Heading 3." xfId="3191"/>
    <cellStyle name="Heading 4 2" xfId="3192"/>
    <cellStyle name="Heading 4 2 2" xfId="3193"/>
    <cellStyle name="Heading 4 2 2 2" xfId="3194"/>
    <cellStyle name="Heading 4 2 3" xfId="3195"/>
    <cellStyle name="Heading 4 2_Regulatory Template" xfId="3196"/>
    <cellStyle name="Heading 4 3" xfId="3197"/>
    <cellStyle name="Heading 4 4" xfId="3198"/>
    <cellStyle name="Heading 4 5" xfId="3199"/>
    <cellStyle name="Heading 4 6" xfId="3200"/>
    <cellStyle name="Heading 4 7" xfId="3201"/>
    <cellStyle name="Heading 4 8" xfId="3202"/>
    <cellStyle name="Heading 4." xfId="3203"/>
    <cellStyle name="Heading(4)" xfId="3204"/>
    <cellStyle name="Hidden" xfId="3205"/>
    <cellStyle name="Hyperlink 2" xfId="3206"/>
    <cellStyle name="Hyperlink 2 2" xfId="3207"/>
    <cellStyle name="Hyperlink 3" xfId="3208"/>
    <cellStyle name="Hyperlink 4" xfId="3209"/>
    <cellStyle name="Hyperlink Arrow" xfId="3210"/>
    <cellStyle name="Hyperlink Arrow." xfId="3211"/>
    <cellStyle name="Hyperlink Check." xfId="3212"/>
    <cellStyle name="Hyperlink Text" xfId="3213"/>
    <cellStyle name="Hyperlink Text." xfId="3214"/>
    <cellStyle name="Hyperlink TOC 1." xfId="3215"/>
    <cellStyle name="Hyperlink TOC 2." xfId="3216"/>
    <cellStyle name="Hyperlink TOC 3." xfId="3217"/>
    <cellStyle name="Hyperlink TOC 4." xfId="3218"/>
    <cellStyle name="if0 -InpFixed" xfId="3219"/>
    <cellStyle name="Import" xfId="3220"/>
    <cellStyle name="Import%" xfId="3221"/>
    <cellStyle name="Import_Capex_2001-2009" xfId="3222"/>
    <cellStyle name="Index" xfId="3223"/>
    <cellStyle name="Input [yellow]" xfId="3224"/>
    <cellStyle name="Input [yellow] 2" xfId="3225"/>
    <cellStyle name="Input 10" xfId="7272"/>
    <cellStyle name="Input 10 2" xfId="9677"/>
    <cellStyle name="Input 11" xfId="7308"/>
    <cellStyle name="Input 11 2" xfId="9699"/>
    <cellStyle name="Input 12" xfId="7635"/>
    <cellStyle name="Input 12 2" xfId="9944"/>
    <cellStyle name="Input 13" xfId="7810"/>
    <cellStyle name="Input 14" xfId="7696"/>
    <cellStyle name="Input 14 2" xfId="9995"/>
    <cellStyle name="Input 15" xfId="10439"/>
    <cellStyle name="Input 2" xfId="3226"/>
    <cellStyle name="Input 2 2" xfId="3227"/>
    <cellStyle name="Input 2 2 2" xfId="3228"/>
    <cellStyle name="Input 2 2 2 2" xfId="3229"/>
    <cellStyle name="Input 2 2 2 2 2" xfId="3230"/>
    <cellStyle name="Input 2 2 2 2 2 2" xfId="3231"/>
    <cellStyle name="Input 2 2 2 2 2 2 2" xfId="8564"/>
    <cellStyle name="Input 2 2 2 2 2 3" xfId="8563"/>
    <cellStyle name="Input 2 2 2 2 3" xfId="3232"/>
    <cellStyle name="Input 2 2 2 2 3 2" xfId="3233"/>
    <cellStyle name="Input 2 2 2 2 3 2 2" xfId="8566"/>
    <cellStyle name="Input 2 2 2 2 3 3" xfId="8565"/>
    <cellStyle name="Input 2 2 2 2 4" xfId="3234"/>
    <cellStyle name="Input 2 2 2 2 4 2" xfId="8567"/>
    <cellStyle name="Input 2 2 2 2 5" xfId="8562"/>
    <cellStyle name="Input 2 2 2 3" xfId="3235"/>
    <cellStyle name="Input 2 2 2 3 2" xfId="3236"/>
    <cellStyle name="Input 2 2 2 3 2 2" xfId="8569"/>
    <cellStyle name="Input 2 2 2 3 3" xfId="8568"/>
    <cellStyle name="Input 2 2 2 4" xfId="3237"/>
    <cellStyle name="Input 2 2 2 4 2" xfId="3238"/>
    <cellStyle name="Input 2 2 2 4 2 2" xfId="8571"/>
    <cellStyle name="Input 2 2 2 4 3" xfId="8570"/>
    <cellStyle name="Input 2 2 3" xfId="3239"/>
    <cellStyle name="Input 2 2 3 2" xfId="3240"/>
    <cellStyle name="Input 2 2 3 2 2" xfId="3241"/>
    <cellStyle name="Input 2 2 3 2 2 2" xfId="3242"/>
    <cellStyle name="Input 2 2 3 2 2 2 2" xfId="8575"/>
    <cellStyle name="Input 2 2 3 2 2 3" xfId="8574"/>
    <cellStyle name="Input 2 2 3 2 3" xfId="3243"/>
    <cellStyle name="Input 2 2 3 2 3 2" xfId="3244"/>
    <cellStyle name="Input 2 2 3 2 3 2 2" xfId="8577"/>
    <cellStyle name="Input 2 2 3 2 3 3" xfId="8576"/>
    <cellStyle name="Input 2 2 3 2 4" xfId="3245"/>
    <cellStyle name="Input 2 2 3 2 4 2" xfId="8578"/>
    <cellStyle name="Input 2 2 3 2 5" xfId="8573"/>
    <cellStyle name="Input 2 2 3 3" xfId="3246"/>
    <cellStyle name="Input 2 2 3 3 2" xfId="3247"/>
    <cellStyle name="Input 2 2 3 3 2 2" xfId="8580"/>
    <cellStyle name="Input 2 2 3 3 3" xfId="8579"/>
    <cellStyle name="Input 2 2 3 4" xfId="3248"/>
    <cellStyle name="Input 2 2 3 4 2" xfId="3249"/>
    <cellStyle name="Input 2 2 3 4 2 2" xfId="8582"/>
    <cellStyle name="Input 2 2 3 4 3" xfId="8581"/>
    <cellStyle name="Input 2 2 3 5" xfId="3250"/>
    <cellStyle name="Input 2 2 3 5 2" xfId="8583"/>
    <cellStyle name="Input 2 2 3 6" xfId="8572"/>
    <cellStyle name="Input 2 2 4" xfId="3251"/>
    <cellStyle name="Input 2 2 4 2" xfId="3252"/>
    <cellStyle name="Input 2 2 4 2 2" xfId="3253"/>
    <cellStyle name="Input 2 2 4 2 2 2" xfId="8586"/>
    <cellStyle name="Input 2 2 4 2 3" xfId="8585"/>
    <cellStyle name="Input 2 2 4 3" xfId="3254"/>
    <cellStyle name="Input 2 2 4 3 2" xfId="3255"/>
    <cellStyle name="Input 2 2 4 3 2 2" xfId="8588"/>
    <cellStyle name="Input 2 2 4 3 3" xfId="8587"/>
    <cellStyle name="Input 2 2 4 4" xfId="3256"/>
    <cellStyle name="Input 2 2 4 4 2" xfId="8589"/>
    <cellStyle name="Input 2 2 4 5" xfId="8584"/>
    <cellStyle name="Input 2 2 5" xfId="3257"/>
    <cellStyle name="Input 2 2 5 2" xfId="3258"/>
    <cellStyle name="Input 2 2 5 2 2" xfId="8591"/>
    <cellStyle name="Input 2 2 5 3" xfId="8590"/>
    <cellStyle name="Input 2 2 6" xfId="3259"/>
    <cellStyle name="Input 2 2 6 2" xfId="3260"/>
    <cellStyle name="Input 2 2 6 2 2" xfId="8593"/>
    <cellStyle name="Input 2 2 6 3" xfId="8592"/>
    <cellStyle name="Input 2 2 7" xfId="3261"/>
    <cellStyle name="Input 2 2 7 2" xfId="3262"/>
    <cellStyle name="Input 2 2 7 2 2" xfId="8595"/>
    <cellStyle name="Input 2 2 7 3" xfId="8594"/>
    <cellStyle name="Input 2 3" xfId="3263"/>
    <cellStyle name="Input 2 3 2" xfId="3264"/>
    <cellStyle name="Input 2 3 2 2" xfId="3265"/>
    <cellStyle name="Input 2 3 2 2 2" xfId="3266"/>
    <cellStyle name="Input 2 3 2 2 2 2" xfId="3267"/>
    <cellStyle name="Input 2 3 2 2 2 2 2" xfId="8599"/>
    <cellStyle name="Input 2 3 2 2 2 3" xfId="8598"/>
    <cellStyle name="Input 2 3 2 2 3" xfId="3268"/>
    <cellStyle name="Input 2 3 2 2 3 2" xfId="3269"/>
    <cellStyle name="Input 2 3 2 2 3 2 2" xfId="8601"/>
    <cellStyle name="Input 2 3 2 2 3 3" xfId="8600"/>
    <cellStyle name="Input 2 3 2 2 4" xfId="3270"/>
    <cellStyle name="Input 2 3 2 2 4 2" xfId="8602"/>
    <cellStyle name="Input 2 3 2 2 5" xfId="8597"/>
    <cellStyle name="Input 2 3 2 3" xfId="3271"/>
    <cellStyle name="Input 2 3 2 3 2" xfId="3272"/>
    <cellStyle name="Input 2 3 2 3 2 2" xfId="8604"/>
    <cellStyle name="Input 2 3 2 3 3" xfId="8603"/>
    <cellStyle name="Input 2 3 2 4" xfId="3273"/>
    <cellStyle name="Input 2 3 2 4 2" xfId="3274"/>
    <cellStyle name="Input 2 3 2 4 2 2" xfId="8606"/>
    <cellStyle name="Input 2 3 2 4 3" xfId="8605"/>
    <cellStyle name="Input 2 3 2 5" xfId="3275"/>
    <cellStyle name="Input 2 3 2 5 2" xfId="8607"/>
    <cellStyle name="Input 2 3 2 6" xfId="8596"/>
    <cellStyle name="Input 2 3 3" xfId="3276"/>
    <cellStyle name="Input 2 3 3 2" xfId="3277"/>
    <cellStyle name="Input 2 3 3 2 2" xfId="3278"/>
    <cellStyle name="Input 2 3 3 2 2 2" xfId="3279"/>
    <cellStyle name="Input 2 3 3 2 2 2 2" xfId="8611"/>
    <cellStyle name="Input 2 3 3 2 2 3" xfId="8610"/>
    <cellStyle name="Input 2 3 3 2 3" xfId="3280"/>
    <cellStyle name="Input 2 3 3 2 3 2" xfId="3281"/>
    <cellStyle name="Input 2 3 3 2 3 2 2" xfId="8613"/>
    <cellStyle name="Input 2 3 3 2 3 3" xfId="8612"/>
    <cellStyle name="Input 2 3 3 2 4" xfId="3282"/>
    <cellStyle name="Input 2 3 3 2 4 2" xfId="8614"/>
    <cellStyle name="Input 2 3 3 2 5" xfId="8609"/>
    <cellStyle name="Input 2 3 3 3" xfId="3283"/>
    <cellStyle name="Input 2 3 3 3 2" xfId="3284"/>
    <cellStyle name="Input 2 3 3 3 2 2" xfId="8616"/>
    <cellStyle name="Input 2 3 3 3 3" xfId="8615"/>
    <cellStyle name="Input 2 3 3 4" xfId="3285"/>
    <cellStyle name="Input 2 3 3 4 2" xfId="3286"/>
    <cellStyle name="Input 2 3 3 4 2 2" xfId="8618"/>
    <cellStyle name="Input 2 3 3 4 3" xfId="8617"/>
    <cellStyle name="Input 2 3 3 5" xfId="3287"/>
    <cellStyle name="Input 2 3 3 5 2" xfId="8619"/>
    <cellStyle name="Input 2 3 3 6" xfId="8608"/>
    <cellStyle name="Input 2 3 4" xfId="3288"/>
    <cellStyle name="Input 2 3 4 2" xfId="3289"/>
    <cellStyle name="Input 2 3 4 2 2" xfId="3290"/>
    <cellStyle name="Input 2 3 4 2 2 2" xfId="8622"/>
    <cellStyle name="Input 2 3 4 2 3" xfId="8621"/>
    <cellStyle name="Input 2 3 4 3" xfId="3291"/>
    <cellStyle name="Input 2 3 4 3 2" xfId="3292"/>
    <cellStyle name="Input 2 3 4 3 2 2" xfId="8624"/>
    <cellStyle name="Input 2 3 4 3 3" xfId="8623"/>
    <cellStyle name="Input 2 3 4 4" xfId="3293"/>
    <cellStyle name="Input 2 3 4 4 2" xfId="8625"/>
    <cellStyle name="Input 2 3 4 5" xfId="8620"/>
    <cellStyle name="Input 2 3 5" xfId="3294"/>
    <cellStyle name="Input 2 3 5 2" xfId="3295"/>
    <cellStyle name="Input 2 3 5 2 2" xfId="8627"/>
    <cellStyle name="Input 2 3 5 3" xfId="8626"/>
    <cellStyle name="Input 2 3 6" xfId="3296"/>
    <cellStyle name="Input 2 3 6 2" xfId="3297"/>
    <cellStyle name="Input 2 3 6 2 2" xfId="8629"/>
    <cellStyle name="Input 2 3 6 3" xfId="8628"/>
    <cellStyle name="Input 2 4" xfId="3298"/>
    <cellStyle name="Input 2 4 2" xfId="3299"/>
    <cellStyle name="Input 2 4 2 2" xfId="3300"/>
    <cellStyle name="Input 2 4 2 2 2" xfId="3301"/>
    <cellStyle name="Input 2 4 2 2 2 2" xfId="3302"/>
    <cellStyle name="Input 2 4 2 2 2 2 2" xfId="8633"/>
    <cellStyle name="Input 2 4 2 2 2 3" xfId="8632"/>
    <cellStyle name="Input 2 4 2 2 3" xfId="3303"/>
    <cellStyle name="Input 2 4 2 2 3 2" xfId="3304"/>
    <cellStyle name="Input 2 4 2 2 3 2 2" xfId="8635"/>
    <cellStyle name="Input 2 4 2 2 3 3" xfId="8634"/>
    <cellStyle name="Input 2 4 2 2 4" xfId="3305"/>
    <cellStyle name="Input 2 4 2 2 4 2" xfId="8636"/>
    <cellStyle name="Input 2 4 2 2 5" xfId="8631"/>
    <cellStyle name="Input 2 4 2 3" xfId="3306"/>
    <cellStyle name="Input 2 4 2 3 2" xfId="3307"/>
    <cellStyle name="Input 2 4 2 3 2 2" xfId="8638"/>
    <cellStyle name="Input 2 4 2 3 3" xfId="8637"/>
    <cellStyle name="Input 2 4 2 4" xfId="3308"/>
    <cellStyle name="Input 2 4 2 4 2" xfId="3309"/>
    <cellStyle name="Input 2 4 2 4 2 2" xfId="8640"/>
    <cellStyle name="Input 2 4 2 4 3" xfId="8639"/>
    <cellStyle name="Input 2 4 2 5" xfId="3310"/>
    <cellStyle name="Input 2 4 2 5 2" xfId="8641"/>
    <cellStyle name="Input 2 4 2 6" xfId="8630"/>
    <cellStyle name="Input 2 4 3" xfId="3311"/>
    <cellStyle name="Input 2 4 3 2" xfId="3312"/>
    <cellStyle name="Input 2 4 3 2 2" xfId="3313"/>
    <cellStyle name="Input 2 4 3 2 2 2" xfId="3314"/>
    <cellStyle name="Input 2 4 3 2 2 2 2" xfId="8645"/>
    <cellStyle name="Input 2 4 3 2 2 3" xfId="8644"/>
    <cellStyle name="Input 2 4 3 2 3" xfId="3315"/>
    <cellStyle name="Input 2 4 3 2 3 2" xfId="3316"/>
    <cellStyle name="Input 2 4 3 2 3 2 2" xfId="8647"/>
    <cellStyle name="Input 2 4 3 2 3 3" xfId="8646"/>
    <cellStyle name="Input 2 4 3 2 4" xfId="3317"/>
    <cellStyle name="Input 2 4 3 2 4 2" xfId="8648"/>
    <cellStyle name="Input 2 4 3 2 5" xfId="8643"/>
    <cellStyle name="Input 2 4 3 3" xfId="3318"/>
    <cellStyle name="Input 2 4 3 3 2" xfId="3319"/>
    <cellStyle name="Input 2 4 3 3 2 2" xfId="8650"/>
    <cellStyle name="Input 2 4 3 3 3" xfId="8649"/>
    <cellStyle name="Input 2 4 3 4" xfId="3320"/>
    <cellStyle name="Input 2 4 3 4 2" xfId="3321"/>
    <cellStyle name="Input 2 4 3 4 2 2" xfId="8652"/>
    <cellStyle name="Input 2 4 3 4 3" xfId="8651"/>
    <cellStyle name="Input 2 4 3 5" xfId="3322"/>
    <cellStyle name="Input 2 4 3 5 2" xfId="8653"/>
    <cellStyle name="Input 2 4 3 6" xfId="8642"/>
    <cellStyle name="Input 2 4 4" xfId="3323"/>
    <cellStyle name="Input 2 4 4 2" xfId="3324"/>
    <cellStyle name="Input 2 4 4 2 2" xfId="3325"/>
    <cellStyle name="Input 2 4 4 2 2 2" xfId="8656"/>
    <cellStyle name="Input 2 4 4 2 3" xfId="8655"/>
    <cellStyle name="Input 2 4 4 3" xfId="3326"/>
    <cellStyle name="Input 2 4 4 3 2" xfId="3327"/>
    <cellStyle name="Input 2 4 4 3 2 2" xfId="8658"/>
    <cellStyle name="Input 2 4 4 3 3" xfId="8657"/>
    <cellStyle name="Input 2 4 4 4" xfId="3328"/>
    <cellStyle name="Input 2 4 4 4 2" xfId="8659"/>
    <cellStyle name="Input 2 4 4 5" xfId="8654"/>
    <cellStyle name="Input 2 4 5" xfId="3329"/>
    <cellStyle name="Input 2 4 5 2" xfId="3330"/>
    <cellStyle name="Input 2 4 5 2 2" xfId="8661"/>
    <cellStyle name="Input 2 4 5 3" xfId="8660"/>
    <cellStyle name="Input 2 4 6" xfId="3331"/>
    <cellStyle name="Input 2 4 6 2" xfId="3332"/>
    <cellStyle name="Input 2 4 6 2 2" xfId="8663"/>
    <cellStyle name="Input 2 4 6 3" xfId="8662"/>
    <cellStyle name="Input 2 5" xfId="3333"/>
    <cellStyle name="Input 2 5 2" xfId="3334"/>
    <cellStyle name="Input 2 5 2 2" xfId="3335"/>
    <cellStyle name="Input 2 5 2 2 2" xfId="3336"/>
    <cellStyle name="Input 2 5 2 2 2 2" xfId="3337"/>
    <cellStyle name="Input 2 5 2 2 2 2 2" xfId="8667"/>
    <cellStyle name="Input 2 5 2 2 2 3" xfId="8666"/>
    <cellStyle name="Input 2 5 2 2 3" xfId="3338"/>
    <cellStyle name="Input 2 5 2 2 3 2" xfId="3339"/>
    <cellStyle name="Input 2 5 2 2 3 2 2" xfId="8669"/>
    <cellStyle name="Input 2 5 2 2 3 3" xfId="8668"/>
    <cellStyle name="Input 2 5 2 2 4" xfId="3340"/>
    <cellStyle name="Input 2 5 2 2 4 2" xfId="8670"/>
    <cellStyle name="Input 2 5 2 2 5" xfId="8665"/>
    <cellStyle name="Input 2 5 2 3" xfId="3341"/>
    <cellStyle name="Input 2 5 2 3 2" xfId="3342"/>
    <cellStyle name="Input 2 5 2 3 2 2" xfId="8672"/>
    <cellStyle name="Input 2 5 2 3 3" xfId="8671"/>
    <cellStyle name="Input 2 5 2 4" xfId="3343"/>
    <cellStyle name="Input 2 5 2 4 2" xfId="3344"/>
    <cellStyle name="Input 2 5 2 4 2 2" xfId="8674"/>
    <cellStyle name="Input 2 5 2 4 3" xfId="8673"/>
    <cellStyle name="Input 2 5 2 5" xfId="3345"/>
    <cellStyle name="Input 2 5 2 5 2" xfId="8675"/>
    <cellStyle name="Input 2 5 2 6" xfId="8664"/>
    <cellStyle name="Input 2 5 3" xfId="3346"/>
    <cellStyle name="Input 2 5 3 2" xfId="3347"/>
    <cellStyle name="Input 2 5 3 2 2" xfId="3348"/>
    <cellStyle name="Input 2 5 3 2 2 2" xfId="3349"/>
    <cellStyle name="Input 2 5 3 2 2 2 2" xfId="8679"/>
    <cellStyle name="Input 2 5 3 2 2 3" xfId="8678"/>
    <cellStyle name="Input 2 5 3 2 3" xfId="3350"/>
    <cellStyle name="Input 2 5 3 2 3 2" xfId="3351"/>
    <cellStyle name="Input 2 5 3 2 3 2 2" xfId="8681"/>
    <cellStyle name="Input 2 5 3 2 3 3" xfId="8680"/>
    <cellStyle name="Input 2 5 3 2 4" xfId="3352"/>
    <cellStyle name="Input 2 5 3 2 4 2" xfId="8682"/>
    <cellStyle name="Input 2 5 3 2 5" xfId="8677"/>
    <cellStyle name="Input 2 5 3 3" xfId="3353"/>
    <cellStyle name="Input 2 5 3 3 2" xfId="3354"/>
    <cellStyle name="Input 2 5 3 3 2 2" xfId="8684"/>
    <cellStyle name="Input 2 5 3 3 3" xfId="8683"/>
    <cellStyle name="Input 2 5 3 4" xfId="3355"/>
    <cellStyle name="Input 2 5 3 4 2" xfId="3356"/>
    <cellStyle name="Input 2 5 3 4 2 2" xfId="8686"/>
    <cellStyle name="Input 2 5 3 4 3" xfId="8685"/>
    <cellStyle name="Input 2 5 3 5" xfId="3357"/>
    <cellStyle name="Input 2 5 3 5 2" xfId="8687"/>
    <cellStyle name="Input 2 5 3 6" xfId="8676"/>
    <cellStyle name="Input 2 5 4" xfId="3358"/>
    <cellStyle name="Input 2 5 4 2" xfId="3359"/>
    <cellStyle name="Input 2 5 4 2 2" xfId="3360"/>
    <cellStyle name="Input 2 5 4 2 2 2" xfId="8690"/>
    <cellStyle name="Input 2 5 4 2 3" xfId="8689"/>
    <cellStyle name="Input 2 5 4 3" xfId="3361"/>
    <cellStyle name="Input 2 5 4 3 2" xfId="3362"/>
    <cellStyle name="Input 2 5 4 3 2 2" xfId="8692"/>
    <cellStyle name="Input 2 5 4 3 3" xfId="8691"/>
    <cellStyle name="Input 2 5 4 4" xfId="3363"/>
    <cellStyle name="Input 2 5 4 4 2" xfId="8693"/>
    <cellStyle name="Input 2 5 4 5" xfId="8688"/>
    <cellStyle name="Input 2 5 5" xfId="3364"/>
    <cellStyle name="Input 2 5 5 2" xfId="3365"/>
    <cellStyle name="Input 2 5 5 2 2" xfId="8695"/>
    <cellStyle name="Input 2 5 5 3" xfId="8694"/>
    <cellStyle name="Input 2 5 6" xfId="3366"/>
    <cellStyle name="Input 2 5 6 2" xfId="3367"/>
    <cellStyle name="Input 2 5 6 2 2" xfId="8697"/>
    <cellStyle name="Input 2 5 6 3" xfId="8696"/>
    <cellStyle name="Input 2 6" xfId="3368"/>
    <cellStyle name="Input 2 6 2" xfId="3369"/>
    <cellStyle name="Input 2 6 2 2" xfId="3370"/>
    <cellStyle name="Input 2 6 2 2 2" xfId="8700"/>
    <cellStyle name="Input 2 6 2 3" xfId="8699"/>
    <cellStyle name="Input 2 6 3" xfId="3371"/>
    <cellStyle name="Input 2 6 3 2" xfId="3372"/>
    <cellStyle name="Input 2 6 3 2 2" xfId="8702"/>
    <cellStyle name="Input 2 6 3 3" xfId="8701"/>
    <cellStyle name="Input 2 6 4" xfId="3373"/>
    <cellStyle name="Input 2 6 4 2" xfId="8703"/>
    <cellStyle name="Input 2 6 5" xfId="8698"/>
    <cellStyle name="Input 2 7" xfId="3374"/>
    <cellStyle name="Input 2 7 2" xfId="3375"/>
    <cellStyle name="Input 2 7 2 2" xfId="8705"/>
    <cellStyle name="Input 2 7 3" xfId="8704"/>
    <cellStyle name="Input 2 8" xfId="3376"/>
    <cellStyle name="Input 2 8 2" xfId="3377"/>
    <cellStyle name="Input 2 8 2 2" xfId="8707"/>
    <cellStyle name="Input 2 8 3" xfId="8706"/>
    <cellStyle name="Input 2_Regulatory Template" xfId="3378"/>
    <cellStyle name="Input 3" xfId="3379"/>
    <cellStyle name="Input 4" xfId="3380"/>
    <cellStyle name="Input 5" xfId="3381"/>
    <cellStyle name="Input 6" xfId="3382"/>
    <cellStyle name="Input 7" xfId="3383"/>
    <cellStyle name="Input 8" xfId="3384"/>
    <cellStyle name="Input 9" xfId="3385"/>
    <cellStyle name="Input|Date" xfId="3386"/>
    <cellStyle name="Input1" xfId="3387"/>
    <cellStyle name="Input1 2" xfId="3388"/>
    <cellStyle name="Input1 3" xfId="3389"/>
    <cellStyle name="Input1 4" xfId="3390"/>
    <cellStyle name="Input1%" xfId="3391"/>
    <cellStyle name="Input1_070615 Water &amp; Wastewater Pricing Review Model draft under construction" xfId="3392"/>
    <cellStyle name="Input1default" xfId="3393"/>
    <cellStyle name="Input1default%" xfId="3394"/>
    <cellStyle name="Input1default% 2" xfId="3395"/>
    <cellStyle name="Input2" xfId="3396"/>
    <cellStyle name="Input2 2" xfId="3397"/>
    <cellStyle name="Input2%" xfId="3398"/>
    <cellStyle name="Input3" xfId="3399"/>
    <cellStyle name="Input3 2" xfId="3400"/>
    <cellStyle name="Input3 3" xfId="3401"/>
    <cellStyle name="Input3 4" xfId="3402"/>
    <cellStyle name="Input3%" xfId="3403"/>
    <cellStyle name="Input3_070615 Water &amp; Wastewater Pricing Review Model draft under construction" xfId="3404"/>
    <cellStyle name="key result" xfId="3405"/>
    <cellStyle name="Lines" xfId="3406"/>
    <cellStyle name="Linked Cell 2" xfId="3407"/>
    <cellStyle name="Linked Cell 2 2" xfId="3408"/>
    <cellStyle name="Linked Cell 2 2 2" xfId="3409"/>
    <cellStyle name="Linked Cell 2 3" xfId="3410"/>
    <cellStyle name="Linked Cell 2_Regulatory Template" xfId="3411"/>
    <cellStyle name="Linked Cell 3" xfId="3412"/>
    <cellStyle name="Linked Cell 4" xfId="3413"/>
    <cellStyle name="Linked Cell 5" xfId="3414"/>
    <cellStyle name="Linked Cell 6" xfId="3415"/>
    <cellStyle name="Linked Cell 7" xfId="3416"/>
    <cellStyle name="Linked Cell 8" xfId="3417"/>
    <cellStyle name="Local import" xfId="3418"/>
    <cellStyle name="Local import %" xfId="3419"/>
    <cellStyle name="Local import 2" xfId="3420"/>
    <cellStyle name="Local import 3" xfId="3421"/>
    <cellStyle name="Locked 2" xfId="3422"/>
    <cellStyle name="Lookup Table Heading." xfId="3423"/>
    <cellStyle name="Lookup Table Heading. 2" xfId="3424"/>
    <cellStyle name="Lookup Table Label." xfId="3425"/>
    <cellStyle name="Lookup Table Label. 2" xfId="3426"/>
    <cellStyle name="Lookup Table Number." xfId="3427"/>
    <cellStyle name="Lookup Table Number. 2" xfId="3428"/>
    <cellStyle name="LV Input" xfId="3429"/>
    <cellStyle name="Mine" xfId="3430"/>
    <cellStyle name="Model Name" xfId="3431"/>
    <cellStyle name="Model Name." xfId="3432"/>
    <cellStyle name="Multiple." xfId="3433"/>
    <cellStyle name="Neutral 10" xfId="7292"/>
    <cellStyle name="Neutral 2" xfId="3434"/>
    <cellStyle name="Neutral 2 2" xfId="3435"/>
    <cellStyle name="Neutral 2 2 2" xfId="3436"/>
    <cellStyle name="Neutral 2 2 3" xfId="3437"/>
    <cellStyle name="Neutral 2 2_Regulatory Template" xfId="3438"/>
    <cellStyle name="Neutral 2 3" xfId="3439"/>
    <cellStyle name="Neutral 2_Regulatory Template" xfId="3440"/>
    <cellStyle name="Neutral 3" xfId="3441"/>
    <cellStyle name="Neutral 4" xfId="3442"/>
    <cellStyle name="Neutral 5" xfId="3443"/>
    <cellStyle name="Neutral 6" xfId="3444"/>
    <cellStyle name="Neutral 7" xfId="3445"/>
    <cellStyle name="Neutral 8" xfId="7274"/>
    <cellStyle name="Neutral 9" xfId="7423"/>
    <cellStyle name="New Times Roman" xfId="3446"/>
    <cellStyle name="Normal" xfId="0" builtinId="0"/>
    <cellStyle name="Normal - Style1" xfId="3447"/>
    <cellStyle name="Normal 10" xfId="3448"/>
    <cellStyle name="Normal 10 10" xfId="3449"/>
    <cellStyle name="Normal 10 2" xfId="3450"/>
    <cellStyle name="Normal 10 2 2" xfId="3451"/>
    <cellStyle name="Normal 10 2 2 2" xfId="3452"/>
    <cellStyle name="Normal 10 2 2 2 2" xfId="3453"/>
    <cellStyle name="Normal 10 2 2 3" xfId="3454"/>
    <cellStyle name="Normal 10 2 3" xfId="3455"/>
    <cellStyle name="Normal 10 2 3 2" xfId="3456"/>
    <cellStyle name="Normal 10 2 3 2 2" xfId="3457"/>
    <cellStyle name="Normal 10 2 3 3" xfId="3458"/>
    <cellStyle name="Normal 10 2 4" xfId="3459"/>
    <cellStyle name="Normal 10 2 4 2" xfId="3460"/>
    <cellStyle name="Normal 10 2 5" xfId="3461"/>
    <cellStyle name="Normal 10 2_Regulatory Template" xfId="3462"/>
    <cellStyle name="Normal 10 3" xfId="3463"/>
    <cellStyle name="Normal 10 3 2" xfId="3464"/>
    <cellStyle name="Normal 10 3 2 2" xfId="3465"/>
    <cellStyle name="Normal 10 3 2 2 2" xfId="3466"/>
    <cellStyle name="Normal 10 3 2 3" xfId="3467"/>
    <cellStyle name="Normal 10 3 3" xfId="3468"/>
    <cellStyle name="Normal 10 3 3 2" xfId="3469"/>
    <cellStyle name="Normal 10 3 4" xfId="3470"/>
    <cellStyle name="Normal 10 3_Regulatory Template" xfId="3471"/>
    <cellStyle name="Normal 10 4" xfId="3472"/>
    <cellStyle name="Normal 10 4 2" xfId="3473"/>
    <cellStyle name="Normal 10 4 2 2" xfId="3474"/>
    <cellStyle name="Normal 10 4 2 2 2" xfId="3475"/>
    <cellStyle name="Normal 10 4 2 3" xfId="3476"/>
    <cellStyle name="Normal 10 4 3" xfId="3477"/>
    <cellStyle name="Normal 10 4 3 2" xfId="3478"/>
    <cellStyle name="Normal 10 4 4" xfId="3479"/>
    <cellStyle name="Normal 10 4_Regulatory Template" xfId="3480"/>
    <cellStyle name="Normal 10 5" xfId="3481"/>
    <cellStyle name="Normal 10 5 2" xfId="3482"/>
    <cellStyle name="Normal 10 5 2 2" xfId="3483"/>
    <cellStyle name="Normal 10 5 3" xfId="3484"/>
    <cellStyle name="Normal 10 6" xfId="3485"/>
    <cellStyle name="Normal 10 7" xfId="3486"/>
    <cellStyle name="Normal 10 8" xfId="3487"/>
    <cellStyle name="Normal 10 9" xfId="3488"/>
    <cellStyle name="Normal 10 9 2" xfId="3489"/>
    <cellStyle name="Normal 10_Regulatory Template" xfId="3490"/>
    <cellStyle name="Normal 100" xfId="3491"/>
    <cellStyle name="Normal 100 2" xfId="3492"/>
    <cellStyle name="Normal 100 2 2" xfId="3493"/>
    <cellStyle name="Normal 100 3" xfId="3494"/>
    <cellStyle name="Normal 101" xfId="3495"/>
    <cellStyle name="Normal 101 2" xfId="3496"/>
    <cellStyle name="Normal 101 2 2" xfId="3497"/>
    <cellStyle name="Normal 101 2 2 2" xfId="3498"/>
    <cellStyle name="Normal 101 2 3" xfId="3499"/>
    <cellStyle name="Normal 101 3" xfId="3500"/>
    <cellStyle name="Normal 101 3 2" xfId="3501"/>
    <cellStyle name="Normal 101 4" xfId="3502"/>
    <cellStyle name="Normal 101_Regulatory Template" xfId="3503"/>
    <cellStyle name="Normal 102" xfId="3504"/>
    <cellStyle name="Normal 102 2" xfId="3505"/>
    <cellStyle name="Normal 102 2 2" xfId="3506"/>
    <cellStyle name="Normal 102 2 2 2" xfId="3507"/>
    <cellStyle name="Normal 102 2 3" xfId="3508"/>
    <cellStyle name="Normal 102 3" xfId="3509"/>
    <cellStyle name="Normal 102 3 2" xfId="3510"/>
    <cellStyle name="Normal 102 4" xfId="3511"/>
    <cellStyle name="Normal 102_Regulatory Template" xfId="3512"/>
    <cellStyle name="Normal 103" xfId="3513"/>
    <cellStyle name="Normal 104" xfId="3514"/>
    <cellStyle name="Normal 104 2" xfId="3515"/>
    <cellStyle name="Normal 104 2 2" xfId="3516"/>
    <cellStyle name="Normal 104 2 2 2" xfId="3517"/>
    <cellStyle name="Normal 104 2 3" xfId="3518"/>
    <cellStyle name="Normal 104 3" xfId="3519"/>
    <cellStyle name="Normal 104 3 2" xfId="3520"/>
    <cellStyle name="Normal 104 4" xfId="3521"/>
    <cellStyle name="Normal 105" xfId="3522"/>
    <cellStyle name="Normal 105 2" xfId="3523"/>
    <cellStyle name="Normal 105 2 2" xfId="3524"/>
    <cellStyle name="Normal 105 3" xfId="3525"/>
    <cellStyle name="Normal 106" xfId="3526"/>
    <cellStyle name="Normal 106 2" xfId="3527"/>
    <cellStyle name="Normal 106 2 2" xfId="3528"/>
    <cellStyle name="Normal 106 3" xfId="3529"/>
    <cellStyle name="Normal 107" xfId="3530"/>
    <cellStyle name="Normal 107 2" xfId="3531"/>
    <cellStyle name="Normal 108" xfId="3532"/>
    <cellStyle name="Normal 108 2" xfId="3533"/>
    <cellStyle name="Normal 108 2 2" xfId="3534"/>
    <cellStyle name="Normal 108 3" xfId="3535"/>
    <cellStyle name="Normal 109" xfId="3536"/>
    <cellStyle name="Normal 109 2" xfId="3537"/>
    <cellStyle name="Normal 109 2 2" xfId="3538"/>
    <cellStyle name="Normal 109 3" xfId="3539"/>
    <cellStyle name="Normal 11" xfId="3540"/>
    <cellStyle name="Normal 11 2" xfId="3541"/>
    <cellStyle name="Normal 11 2 2" xfId="3542"/>
    <cellStyle name="Normal 11 2 2 2" xfId="3543"/>
    <cellStyle name="Normal 11 2 2 2 2" xfId="3544"/>
    <cellStyle name="Normal 11 2 2 3" xfId="3545"/>
    <cellStyle name="Normal 11 2 3" xfId="3546"/>
    <cellStyle name="Normal 11 2 3 2" xfId="3547"/>
    <cellStyle name="Normal 11 2 4" xfId="3548"/>
    <cellStyle name="Normal 11 2_Regulatory Template" xfId="3549"/>
    <cellStyle name="Normal 11 3" xfId="3550"/>
    <cellStyle name="Normal 11 3 2" xfId="3551"/>
    <cellStyle name="Normal 11 3 2 2" xfId="3552"/>
    <cellStyle name="Normal 11 3 2 2 2" xfId="3553"/>
    <cellStyle name="Normal 11 3 2 3" xfId="3554"/>
    <cellStyle name="Normal 11 3 3" xfId="3555"/>
    <cellStyle name="Normal 11 3 3 2" xfId="3556"/>
    <cellStyle name="Normal 11 3 4" xfId="3557"/>
    <cellStyle name="Normal 11 3_Regulatory Template" xfId="3558"/>
    <cellStyle name="Normal 11 4" xfId="3559"/>
    <cellStyle name="Normal 11 4 2" xfId="3560"/>
    <cellStyle name="Normal 11 4 2 2" xfId="3561"/>
    <cellStyle name="Normal 11 4 2 2 2" xfId="3562"/>
    <cellStyle name="Normal 11 4 2 3" xfId="3563"/>
    <cellStyle name="Normal 11 4 3" xfId="3564"/>
    <cellStyle name="Normal 11 4 3 2" xfId="3565"/>
    <cellStyle name="Normal 11 4 4" xfId="3566"/>
    <cellStyle name="Normal 11 4_Regulatory Template" xfId="3567"/>
    <cellStyle name="Normal 11 5" xfId="3568"/>
    <cellStyle name="Normal 11 5 2" xfId="3569"/>
    <cellStyle name="Normal 11 5 2 2" xfId="3570"/>
    <cellStyle name="Normal 11 5 3" xfId="3571"/>
    <cellStyle name="Normal 11 6" xfId="3572"/>
    <cellStyle name="Normal 11 7" xfId="3573"/>
    <cellStyle name="Normal 11 7 2" xfId="3574"/>
    <cellStyle name="Normal 11 8" xfId="3575"/>
    <cellStyle name="Normal 11_Regulatory Template" xfId="3576"/>
    <cellStyle name="Normal 110" xfId="3577"/>
    <cellStyle name="Normal 110 2" xfId="3578"/>
    <cellStyle name="Normal 110 2 2" xfId="3579"/>
    <cellStyle name="Normal 110 3" xfId="3580"/>
    <cellStyle name="Normal 111" xfId="3581"/>
    <cellStyle name="Normal 111 2" xfId="3582"/>
    <cellStyle name="Normal 111 2 2" xfId="3583"/>
    <cellStyle name="Normal 111 3" xfId="3584"/>
    <cellStyle name="Normal 112" xfId="3585"/>
    <cellStyle name="Normal 113" xfId="3586"/>
    <cellStyle name="Normal 114" xfId="3587"/>
    <cellStyle name="Normal 115" xfId="6"/>
    <cellStyle name="Normal 116" xfId="3588"/>
    <cellStyle name="Normal 117" xfId="3589"/>
    <cellStyle name="Normal 118" xfId="3590"/>
    <cellStyle name="Normal 118 2" xfId="3591"/>
    <cellStyle name="Normal 119" xfId="3592"/>
    <cellStyle name="Normal 119 2" xfId="3593"/>
    <cellStyle name="Normal 12" xfId="3594"/>
    <cellStyle name="Normal 12 2" xfId="3595"/>
    <cellStyle name="Normal 12 2 2" xfId="3596"/>
    <cellStyle name="Normal 12 2 2 2" xfId="3597"/>
    <cellStyle name="Normal 12 2 2 2 2" xfId="3598"/>
    <cellStyle name="Normal 12 2 2 3" xfId="3599"/>
    <cellStyle name="Normal 12 2 3" xfId="3600"/>
    <cellStyle name="Normal 12 2 3 2" xfId="3601"/>
    <cellStyle name="Normal 12 2 4" xfId="3602"/>
    <cellStyle name="Normal 12 2_Regulatory Template" xfId="3603"/>
    <cellStyle name="Normal 12 3" xfId="3604"/>
    <cellStyle name="Normal 12 3 2" xfId="3605"/>
    <cellStyle name="Normal 12 3 2 2" xfId="3606"/>
    <cellStyle name="Normal 12 3 2 2 2" xfId="3607"/>
    <cellStyle name="Normal 12 3 2 3" xfId="3608"/>
    <cellStyle name="Normal 12 3 3" xfId="3609"/>
    <cellStyle name="Normal 12 3 3 2" xfId="3610"/>
    <cellStyle name="Normal 12 3 4" xfId="3611"/>
    <cellStyle name="Normal 12 3_Regulatory Template" xfId="3612"/>
    <cellStyle name="Normal 12 4" xfId="3613"/>
    <cellStyle name="Normal 12 4 2" xfId="3614"/>
    <cellStyle name="Normal 12 4 2 2" xfId="3615"/>
    <cellStyle name="Normal 12 4 2 2 2" xfId="3616"/>
    <cellStyle name="Normal 12 4 2 3" xfId="3617"/>
    <cellStyle name="Normal 12 4 3" xfId="3618"/>
    <cellStyle name="Normal 12 4 3 2" xfId="3619"/>
    <cellStyle name="Normal 12 4 4" xfId="3620"/>
    <cellStyle name="Normal 12 4_Regulatory Template" xfId="3621"/>
    <cellStyle name="Normal 12 5" xfId="3622"/>
    <cellStyle name="Normal 12 5 2" xfId="3623"/>
    <cellStyle name="Normal 12 5 2 2" xfId="3624"/>
    <cellStyle name="Normal 12 5 3" xfId="3625"/>
    <cellStyle name="Normal 12 6" xfId="3626"/>
    <cellStyle name="Normal 12 6 2" xfId="7460"/>
    <cellStyle name="Normal 12 7" xfId="3627"/>
    <cellStyle name="Normal 12 7 2" xfId="3628"/>
    <cellStyle name="Normal 12 8" xfId="3629"/>
    <cellStyle name="Normal 12 9" xfId="3630"/>
    <cellStyle name="Normal 12_Regulatory Template" xfId="3631"/>
    <cellStyle name="Normal 120" xfId="1"/>
    <cellStyle name="Normal 120 2" xfId="8284"/>
    <cellStyle name="Normal 120 3" xfId="8286"/>
    <cellStyle name="Normal 121" xfId="3632"/>
    <cellStyle name="Normal 121 2" xfId="3633"/>
    <cellStyle name="Normal 122" xfId="7232"/>
    <cellStyle name="Normal 122 2" xfId="9668"/>
    <cellStyle name="Normal 123" xfId="7234"/>
    <cellStyle name="Normal 123 2" xfId="9669"/>
    <cellStyle name="Normal 124" xfId="7235"/>
    <cellStyle name="Normal 125" xfId="7279"/>
    <cellStyle name="Normal 126" xfId="7362"/>
    <cellStyle name="Normal 127" xfId="7633"/>
    <cellStyle name="Normal 128" xfId="7808"/>
    <cellStyle name="Normal 129" xfId="10429"/>
    <cellStyle name="Normal 13" xfId="3634"/>
    <cellStyle name="Normal 13 2" xfId="3635"/>
    <cellStyle name="Normal 13 2 2" xfId="3636"/>
    <cellStyle name="Normal 13 2 2 2" xfId="3637"/>
    <cellStyle name="Normal 13 2 2 2 2" xfId="3638"/>
    <cellStyle name="Normal 13 2 2 3" xfId="3639"/>
    <cellStyle name="Normal 13 2 3" xfId="3640"/>
    <cellStyle name="Normal 13 2 3 2" xfId="3641"/>
    <cellStyle name="Normal 13 2 4" xfId="3642"/>
    <cellStyle name="Normal 13 2 5" xfId="3643"/>
    <cellStyle name="Normal 13 2_Regulatory Template" xfId="3644"/>
    <cellStyle name="Normal 13 3" xfId="3645"/>
    <cellStyle name="Normal 13 3 2" xfId="3646"/>
    <cellStyle name="Normal 13 3 2 2" xfId="3647"/>
    <cellStyle name="Normal 13 3 2 2 2" xfId="3648"/>
    <cellStyle name="Normal 13 3 2 3" xfId="3649"/>
    <cellStyle name="Normal 13 3 3" xfId="3650"/>
    <cellStyle name="Normal 13 3 3 2" xfId="3651"/>
    <cellStyle name="Normal 13 3 4" xfId="3652"/>
    <cellStyle name="Normal 13 3_Regulatory Template" xfId="3653"/>
    <cellStyle name="Normal 13 4" xfId="3654"/>
    <cellStyle name="Normal 13 4 2" xfId="3655"/>
    <cellStyle name="Normal 13 4 2 2" xfId="3656"/>
    <cellStyle name="Normal 13 4 2 2 2" xfId="3657"/>
    <cellStyle name="Normal 13 4 2 3" xfId="3658"/>
    <cellStyle name="Normal 13 4 3" xfId="3659"/>
    <cellStyle name="Normal 13 4 3 2" xfId="3660"/>
    <cellStyle name="Normal 13 4 4" xfId="3661"/>
    <cellStyle name="Normal 13 4_Regulatory Template" xfId="3662"/>
    <cellStyle name="Normal 13 5" xfId="3663"/>
    <cellStyle name="Normal 13 5 2" xfId="3664"/>
    <cellStyle name="Normal 13 5 2 2" xfId="3665"/>
    <cellStyle name="Normal 13 5 3" xfId="3666"/>
    <cellStyle name="Normal 13 6" xfId="3667"/>
    <cellStyle name="Normal 13 7" xfId="3668"/>
    <cellStyle name="Normal 13_29(d) - Gas extensions -tariffs" xfId="3669"/>
    <cellStyle name="Normal 14" xfId="3670"/>
    <cellStyle name="Normal 14 2" xfId="3671"/>
    <cellStyle name="Normal 14 2 2" xfId="3672"/>
    <cellStyle name="Normal 14 2 2 2" xfId="3673"/>
    <cellStyle name="Normal 14 2 2 2 2" xfId="3674"/>
    <cellStyle name="Normal 14 2 2 3" xfId="3675"/>
    <cellStyle name="Normal 14 2 3" xfId="3676"/>
    <cellStyle name="Normal 14 2 3 2" xfId="3677"/>
    <cellStyle name="Normal 14 2 4" xfId="3678"/>
    <cellStyle name="Normal 14 2_Regulatory Template" xfId="3679"/>
    <cellStyle name="Normal 14 3" xfId="3680"/>
    <cellStyle name="Normal 14 3 2" xfId="3681"/>
    <cellStyle name="Normal 14 3 2 2" xfId="3682"/>
    <cellStyle name="Normal 14 3 2 2 2" xfId="3683"/>
    <cellStyle name="Normal 14 3 2 3" xfId="3684"/>
    <cellStyle name="Normal 14 3_Regulatory Template" xfId="3685"/>
    <cellStyle name="Normal 14 4" xfId="3686"/>
    <cellStyle name="Normal 14 4 2" xfId="3687"/>
    <cellStyle name="Normal 14 4 2 2" xfId="3688"/>
    <cellStyle name="Normal 14 4 2 2 2" xfId="3689"/>
    <cellStyle name="Normal 14 4 2 3" xfId="3690"/>
    <cellStyle name="Normal 14 4 3" xfId="3691"/>
    <cellStyle name="Normal 14 4 3 2" xfId="3692"/>
    <cellStyle name="Normal 14 4 4" xfId="3693"/>
    <cellStyle name="Normal 14 4_Regulatory Template" xfId="3694"/>
    <cellStyle name="Normal 14 5" xfId="3695"/>
    <cellStyle name="Normal 14 5 2" xfId="3696"/>
    <cellStyle name="Normal 14 5 2 2" xfId="3697"/>
    <cellStyle name="Normal 14 5 3" xfId="3698"/>
    <cellStyle name="Normal 14 6" xfId="3699"/>
    <cellStyle name="Normal 14 6 2" xfId="3700"/>
    <cellStyle name="Normal 14 7" xfId="3701"/>
    <cellStyle name="Normal 14_Regulatory Template" xfId="3702"/>
    <cellStyle name="Normal 143" xfId="3703"/>
    <cellStyle name="Normal 143 2" xfId="3704"/>
    <cellStyle name="Normal 143 2 2" xfId="3705"/>
    <cellStyle name="Normal 143 3" xfId="3706"/>
    <cellStyle name="Normal 144" xfId="3707"/>
    <cellStyle name="Normal 144 2" xfId="3708"/>
    <cellStyle name="Normal 144 2 2" xfId="3709"/>
    <cellStyle name="Normal 144 3" xfId="3710"/>
    <cellStyle name="Normal 147" xfId="3711"/>
    <cellStyle name="Normal 147 2" xfId="3712"/>
    <cellStyle name="Normal 147 2 2" xfId="3713"/>
    <cellStyle name="Normal 147 3" xfId="3714"/>
    <cellStyle name="Normal 148" xfId="3715"/>
    <cellStyle name="Normal 148 2" xfId="3716"/>
    <cellStyle name="Normal 148 2 2" xfId="3717"/>
    <cellStyle name="Normal 148 3" xfId="3718"/>
    <cellStyle name="Normal 149" xfId="3719"/>
    <cellStyle name="Normal 149 2" xfId="3720"/>
    <cellStyle name="Normal 149 2 2" xfId="3721"/>
    <cellStyle name="Normal 149 3" xfId="3722"/>
    <cellStyle name="Normal 15" xfId="3723"/>
    <cellStyle name="Normal 15 2" xfId="3724"/>
    <cellStyle name="Normal 15 2 2" xfId="3725"/>
    <cellStyle name="Normal 15 2 2 2" xfId="3726"/>
    <cellStyle name="Normal 15 2 2 2 2" xfId="3727"/>
    <cellStyle name="Normal 15 2 2 3" xfId="3728"/>
    <cellStyle name="Normal 15 2 3" xfId="3729"/>
    <cellStyle name="Normal 15 2 3 2" xfId="3730"/>
    <cellStyle name="Normal 15 2 4" xfId="3731"/>
    <cellStyle name="Normal 15 2_Regulatory Template" xfId="3732"/>
    <cellStyle name="Normal 15 3" xfId="3733"/>
    <cellStyle name="Normal 15 3 2" xfId="3734"/>
    <cellStyle name="Normal 15 3 2 2" xfId="3735"/>
    <cellStyle name="Normal 15 3 2 2 2" xfId="3736"/>
    <cellStyle name="Normal 15 3 2 3" xfId="3737"/>
    <cellStyle name="Normal 15 3 3" xfId="3738"/>
    <cellStyle name="Normal 15 3 3 2" xfId="3739"/>
    <cellStyle name="Normal 15 3 4" xfId="3740"/>
    <cellStyle name="Normal 15 3_Regulatory Template" xfId="3741"/>
    <cellStyle name="Normal 15 4" xfId="3742"/>
    <cellStyle name="Normal 15 4 2" xfId="3743"/>
    <cellStyle name="Normal 15 4 2 2" xfId="3744"/>
    <cellStyle name="Normal 15 4 2 2 2" xfId="3745"/>
    <cellStyle name="Normal 15 4 2 3" xfId="3746"/>
    <cellStyle name="Normal 15 4 3" xfId="3747"/>
    <cellStyle name="Normal 15 4 3 2" xfId="3748"/>
    <cellStyle name="Normal 15 4 4" xfId="3749"/>
    <cellStyle name="Normal 15 4_Regulatory Template" xfId="3750"/>
    <cellStyle name="Normal 15 5" xfId="3751"/>
    <cellStyle name="Normal 15 5 2" xfId="3752"/>
    <cellStyle name="Normal 15 5 2 2" xfId="3753"/>
    <cellStyle name="Normal 15 5 3" xfId="3754"/>
    <cellStyle name="Normal 15 6" xfId="3755"/>
    <cellStyle name="Normal 15 7" xfId="3756"/>
    <cellStyle name="Normal 15 8" xfId="3757"/>
    <cellStyle name="Normal 15 8 2" xfId="3758"/>
    <cellStyle name="Normal 15 9" xfId="3759"/>
    <cellStyle name="Normal 15_Regulatory Template" xfId="3760"/>
    <cellStyle name="Normal 150" xfId="3761"/>
    <cellStyle name="Normal 150 2" xfId="3762"/>
    <cellStyle name="Normal 150 2 2" xfId="3763"/>
    <cellStyle name="Normal 150 3" xfId="3764"/>
    <cellStyle name="Normal 151" xfId="3765"/>
    <cellStyle name="Normal 151 2" xfId="3766"/>
    <cellStyle name="Normal 151 2 2" xfId="3767"/>
    <cellStyle name="Normal 151 3" xfId="3768"/>
    <cellStyle name="Normal 152" xfId="3769"/>
    <cellStyle name="Normal 152 2" xfId="3770"/>
    <cellStyle name="Normal 152 2 2" xfId="3771"/>
    <cellStyle name="Normal 152 3" xfId="3772"/>
    <cellStyle name="Normal 153" xfId="3773"/>
    <cellStyle name="Normal 153 2" xfId="3774"/>
    <cellStyle name="Normal 153 2 2" xfId="3775"/>
    <cellStyle name="Normal 153 3" xfId="3776"/>
    <cellStyle name="Normal 154" xfId="3777"/>
    <cellStyle name="Normal 154 2" xfId="3778"/>
    <cellStyle name="Normal 154 2 2" xfId="3779"/>
    <cellStyle name="Normal 154 3" xfId="3780"/>
    <cellStyle name="Normal 155" xfId="3781"/>
    <cellStyle name="Normal 155 2" xfId="3782"/>
    <cellStyle name="Normal 155 2 2" xfId="3783"/>
    <cellStyle name="Normal 155 3" xfId="3784"/>
    <cellStyle name="Normal 156" xfId="3785"/>
    <cellStyle name="Normal 156 2" xfId="3786"/>
    <cellStyle name="Normal 156 2 2" xfId="3787"/>
    <cellStyle name="Normal 156 3" xfId="3788"/>
    <cellStyle name="Normal 16" xfId="3789"/>
    <cellStyle name="Normal 16 2" xfId="3790"/>
    <cellStyle name="Normal 16 2 2" xfId="3791"/>
    <cellStyle name="Normal 16 2 2 2" xfId="3792"/>
    <cellStyle name="Normal 16 2 2 2 2" xfId="3793"/>
    <cellStyle name="Normal 16 2 2 3" xfId="3794"/>
    <cellStyle name="Normal 16 2 3" xfId="3795"/>
    <cellStyle name="Normal 16 2 3 2" xfId="3796"/>
    <cellStyle name="Normal 16 2 4" xfId="3797"/>
    <cellStyle name="Normal 16 2_Regulatory Template" xfId="3798"/>
    <cellStyle name="Normal 16 3" xfId="3799"/>
    <cellStyle name="Normal 16 3 2" xfId="3800"/>
    <cellStyle name="Normal 16 3 2 2" xfId="3801"/>
    <cellStyle name="Normal 16 3 2 2 2" xfId="3802"/>
    <cellStyle name="Normal 16 3 2 3" xfId="3803"/>
    <cellStyle name="Normal 16 3 3" xfId="3804"/>
    <cellStyle name="Normal 16 3 3 2" xfId="3805"/>
    <cellStyle name="Normal 16 3 4" xfId="3806"/>
    <cellStyle name="Normal 16 3_Regulatory Template" xfId="3807"/>
    <cellStyle name="Normal 16 4" xfId="3808"/>
    <cellStyle name="Normal 16 4 2" xfId="3809"/>
    <cellStyle name="Normal 16 4 2 2" xfId="3810"/>
    <cellStyle name="Normal 16 4 2 2 2" xfId="3811"/>
    <cellStyle name="Normal 16 4 2 3" xfId="3812"/>
    <cellStyle name="Normal 16 4 3" xfId="3813"/>
    <cellStyle name="Normal 16 4 3 2" xfId="3814"/>
    <cellStyle name="Normal 16 4 4" xfId="3815"/>
    <cellStyle name="Normal 16 4_Regulatory Template" xfId="3816"/>
    <cellStyle name="Normal 16 5" xfId="3817"/>
    <cellStyle name="Normal 16 5 2" xfId="3818"/>
    <cellStyle name="Normal 16 5 2 2" xfId="3819"/>
    <cellStyle name="Normal 16 5 3" xfId="3820"/>
    <cellStyle name="Normal 16 6" xfId="3821"/>
    <cellStyle name="Normal 16 6 2" xfId="3822"/>
    <cellStyle name="Normal 16 7" xfId="3823"/>
    <cellStyle name="Normal 16_Regulatory Template" xfId="3824"/>
    <cellStyle name="Normal 161" xfId="3825"/>
    <cellStyle name="Normal 161 2" xfId="3826"/>
    <cellStyle name="Normal 161 2 2" xfId="3827"/>
    <cellStyle name="Normal 161 3" xfId="3828"/>
    <cellStyle name="Normal 162" xfId="3829"/>
    <cellStyle name="Normal 162 2" xfId="3830"/>
    <cellStyle name="Normal 162 2 2" xfId="3831"/>
    <cellStyle name="Normal 162 3" xfId="3832"/>
    <cellStyle name="Normal 163" xfId="3833"/>
    <cellStyle name="Normal 163 2" xfId="3834"/>
    <cellStyle name="Normal 163 2 2" xfId="3835"/>
    <cellStyle name="Normal 163 3" xfId="3836"/>
    <cellStyle name="Normal 164" xfId="3837"/>
    <cellStyle name="Normal 164 2" xfId="3838"/>
    <cellStyle name="Normal 164 2 2" xfId="3839"/>
    <cellStyle name="Normal 164 3" xfId="3840"/>
    <cellStyle name="Normal 169" xfId="3841"/>
    <cellStyle name="Normal 169 2" xfId="3842"/>
    <cellStyle name="Normal 169 2 2" xfId="3843"/>
    <cellStyle name="Normal 169 3" xfId="3844"/>
    <cellStyle name="Normal 17" xfId="3845"/>
    <cellStyle name="Normal 17 2" xfId="3846"/>
    <cellStyle name="Normal 17 2 2" xfId="3847"/>
    <cellStyle name="Normal 17 2 2 2" xfId="3848"/>
    <cellStyle name="Normal 17 2 2 2 2" xfId="3849"/>
    <cellStyle name="Normal 17 2 2 3" xfId="3850"/>
    <cellStyle name="Normal 17 2 3" xfId="3851"/>
    <cellStyle name="Normal 17 2 3 2" xfId="3852"/>
    <cellStyle name="Normal 17 2 4" xfId="3853"/>
    <cellStyle name="Normal 17 2_Regulatory Template" xfId="3854"/>
    <cellStyle name="Normal 17 3" xfId="3855"/>
    <cellStyle name="Normal 17 3 2" xfId="3856"/>
    <cellStyle name="Normal 17 3 2 2" xfId="3857"/>
    <cellStyle name="Normal 17 3 2 2 2" xfId="3858"/>
    <cellStyle name="Normal 17 3 2 3" xfId="3859"/>
    <cellStyle name="Normal 17 3 3" xfId="3860"/>
    <cellStyle name="Normal 17 3 3 2" xfId="3861"/>
    <cellStyle name="Normal 17 3 4" xfId="3862"/>
    <cellStyle name="Normal 17 3_Regulatory Template" xfId="3863"/>
    <cellStyle name="Normal 17 4" xfId="3864"/>
    <cellStyle name="Normal 17 4 2" xfId="3865"/>
    <cellStyle name="Normal 17 4 2 2" xfId="3866"/>
    <cellStyle name="Normal 17 4 2 2 2" xfId="3867"/>
    <cellStyle name="Normal 17 4 2 3" xfId="3868"/>
    <cellStyle name="Normal 17 4 3" xfId="3869"/>
    <cellStyle name="Normal 17 4 3 2" xfId="3870"/>
    <cellStyle name="Normal 17 4 4" xfId="3871"/>
    <cellStyle name="Normal 17 4_Regulatory Template" xfId="3872"/>
    <cellStyle name="Normal 17 5" xfId="3873"/>
    <cellStyle name="Normal 17 5 2" xfId="3874"/>
    <cellStyle name="Normal 17 5 2 2" xfId="3875"/>
    <cellStyle name="Normal 17 5 3" xfId="3876"/>
    <cellStyle name="Normal 17 6" xfId="3877"/>
    <cellStyle name="Normal 17 6 2" xfId="3878"/>
    <cellStyle name="Normal 17 7" xfId="3879"/>
    <cellStyle name="Normal 17_Regulatory Template" xfId="3880"/>
    <cellStyle name="Normal 170" xfId="3881"/>
    <cellStyle name="Normal 170 2" xfId="3882"/>
    <cellStyle name="Normal 170 2 2" xfId="3883"/>
    <cellStyle name="Normal 170 3" xfId="3884"/>
    <cellStyle name="Normal 171" xfId="3885"/>
    <cellStyle name="Normal 171 2" xfId="3886"/>
    <cellStyle name="Normal 171 2 2" xfId="3887"/>
    <cellStyle name="Normal 171 3" xfId="3888"/>
    <cellStyle name="Normal 172" xfId="3889"/>
    <cellStyle name="Normal 172 2" xfId="3890"/>
    <cellStyle name="Normal 172 2 2" xfId="3891"/>
    <cellStyle name="Normal 172 3" xfId="3892"/>
    <cellStyle name="Normal 177" xfId="3893"/>
    <cellStyle name="Normal 177 2" xfId="3894"/>
    <cellStyle name="Normal 177 2 2" xfId="3895"/>
    <cellStyle name="Normal 177 3" xfId="3896"/>
    <cellStyle name="Normal 178" xfId="3897"/>
    <cellStyle name="Normal 178 2" xfId="3898"/>
    <cellStyle name="Normal 178 2 2" xfId="3899"/>
    <cellStyle name="Normal 178 3" xfId="3900"/>
    <cellStyle name="Normal 179" xfId="3901"/>
    <cellStyle name="Normal 179 2" xfId="3902"/>
    <cellStyle name="Normal 179 2 2" xfId="3903"/>
    <cellStyle name="Normal 179 3" xfId="3904"/>
    <cellStyle name="Normal 18" xfId="3905"/>
    <cellStyle name="Normal 18 2" xfId="3906"/>
    <cellStyle name="Normal 18 2 2" xfId="3907"/>
    <cellStyle name="Normal 18 2 2 2" xfId="3908"/>
    <cellStyle name="Normal 18 2 2 2 2" xfId="3909"/>
    <cellStyle name="Normal 18 2 2 3" xfId="3910"/>
    <cellStyle name="Normal 18 2 3" xfId="3911"/>
    <cellStyle name="Normal 18 2 3 2" xfId="3912"/>
    <cellStyle name="Normal 18 2 4" xfId="3913"/>
    <cellStyle name="Normal 18 2_Regulatory Template" xfId="3914"/>
    <cellStyle name="Normal 18 3" xfId="3915"/>
    <cellStyle name="Normal 18 3 2" xfId="3916"/>
    <cellStyle name="Normal 18 3 2 2" xfId="3917"/>
    <cellStyle name="Normal 18 3 2 2 2" xfId="3918"/>
    <cellStyle name="Normal 18 3 2 3" xfId="3919"/>
    <cellStyle name="Normal 18 3 3" xfId="3920"/>
    <cellStyle name="Normal 18 3 3 2" xfId="3921"/>
    <cellStyle name="Normal 18 3 4" xfId="3922"/>
    <cellStyle name="Normal 18 3_Regulatory Template" xfId="3923"/>
    <cellStyle name="Normal 18 4" xfId="3924"/>
    <cellStyle name="Normal 18 4 2" xfId="3925"/>
    <cellStyle name="Normal 18 4 2 2" xfId="3926"/>
    <cellStyle name="Normal 18 4 2 2 2" xfId="3927"/>
    <cellStyle name="Normal 18 4 2 3" xfId="3928"/>
    <cellStyle name="Normal 18 4 3" xfId="3929"/>
    <cellStyle name="Normal 18 4 3 2" xfId="3930"/>
    <cellStyle name="Normal 18 4 4" xfId="3931"/>
    <cellStyle name="Normal 18 4_Regulatory Template" xfId="3932"/>
    <cellStyle name="Normal 18 5" xfId="3933"/>
    <cellStyle name="Normal 18 5 2" xfId="3934"/>
    <cellStyle name="Normal 18 5 2 2" xfId="3935"/>
    <cellStyle name="Normal 18 5 3" xfId="3936"/>
    <cellStyle name="Normal 18 6" xfId="3937"/>
    <cellStyle name="Normal 18 6 2" xfId="3938"/>
    <cellStyle name="Normal 18 7" xfId="3939"/>
    <cellStyle name="Normal 18_Regulatory Template" xfId="3940"/>
    <cellStyle name="Normal 180" xfId="3941"/>
    <cellStyle name="Normal 180 2" xfId="3942"/>
    <cellStyle name="Normal 180 2 2" xfId="3943"/>
    <cellStyle name="Normal 180 3" xfId="3944"/>
    <cellStyle name="Normal 181" xfId="3945"/>
    <cellStyle name="Normal 181 2" xfId="3946"/>
    <cellStyle name="Normal 181 2 2" xfId="3947"/>
    <cellStyle name="Normal 181 3" xfId="3948"/>
    <cellStyle name="Normal 182" xfId="3949"/>
    <cellStyle name="Normal 182 2" xfId="3950"/>
    <cellStyle name="Normal 182 2 2" xfId="3951"/>
    <cellStyle name="Normal 182 3" xfId="3952"/>
    <cellStyle name="Normal 183" xfId="3953"/>
    <cellStyle name="Normal 183 2" xfId="3954"/>
    <cellStyle name="Normal 183 2 2" xfId="3955"/>
    <cellStyle name="Normal 183 3" xfId="3956"/>
    <cellStyle name="Normal 184" xfId="3957"/>
    <cellStyle name="Normal 184 2" xfId="3958"/>
    <cellStyle name="Normal 184 2 2" xfId="3959"/>
    <cellStyle name="Normal 184 3" xfId="3960"/>
    <cellStyle name="Normal 185" xfId="3961"/>
    <cellStyle name="Normal 185 2" xfId="3962"/>
    <cellStyle name="Normal 185 2 2" xfId="3963"/>
    <cellStyle name="Normal 185 3" xfId="3964"/>
    <cellStyle name="Normal 186" xfId="3965"/>
    <cellStyle name="Normal 186 2" xfId="3966"/>
    <cellStyle name="Normal 186 2 2" xfId="3967"/>
    <cellStyle name="Normal 186 3" xfId="3968"/>
    <cellStyle name="Normal 187" xfId="3969"/>
    <cellStyle name="Normal 187 2" xfId="3970"/>
    <cellStyle name="Normal 187 2 2" xfId="3971"/>
    <cellStyle name="Normal 187 3" xfId="3972"/>
    <cellStyle name="Normal 188" xfId="3973"/>
    <cellStyle name="Normal 188 2" xfId="3974"/>
    <cellStyle name="Normal 188 2 2" xfId="3975"/>
    <cellStyle name="Normal 188 3" xfId="3976"/>
    <cellStyle name="Normal 189" xfId="3977"/>
    <cellStyle name="Normal 189 2" xfId="3978"/>
    <cellStyle name="Normal 189 2 2" xfId="3979"/>
    <cellStyle name="Normal 189 3" xfId="3980"/>
    <cellStyle name="Normal 19" xfId="3981"/>
    <cellStyle name="Normal 19 2" xfId="3982"/>
    <cellStyle name="Normal 19 2 2" xfId="3983"/>
    <cellStyle name="Normal 19 2 2 2" xfId="3984"/>
    <cellStyle name="Normal 19 2 2 2 2" xfId="3985"/>
    <cellStyle name="Normal 19 2 2 3" xfId="3986"/>
    <cellStyle name="Normal 19 2 3" xfId="3987"/>
    <cellStyle name="Normal 19 2 3 2" xfId="3988"/>
    <cellStyle name="Normal 19 2 4" xfId="3989"/>
    <cellStyle name="Normal 19 2_Regulatory Template" xfId="3990"/>
    <cellStyle name="Normal 19 3" xfId="3991"/>
    <cellStyle name="Normal 19 3 2" xfId="3992"/>
    <cellStyle name="Normal 19 3 2 2" xfId="3993"/>
    <cellStyle name="Normal 19 3 2 2 2" xfId="3994"/>
    <cellStyle name="Normal 19 3 2 3" xfId="3995"/>
    <cellStyle name="Normal 19 3 3" xfId="3996"/>
    <cellStyle name="Normal 19 3 3 2" xfId="3997"/>
    <cellStyle name="Normal 19 3 4" xfId="3998"/>
    <cellStyle name="Normal 19 3_Regulatory Template" xfId="3999"/>
    <cellStyle name="Normal 19 4" xfId="4000"/>
    <cellStyle name="Normal 19 4 2" xfId="4001"/>
    <cellStyle name="Normal 19 4 2 2" xfId="4002"/>
    <cellStyle name="Normal 19 4 2 2 2" xfId="4003"/>
    <cellStyle name="Normal 19 4 2 3" xfId="4004"/>
    <cellStyle name="Normal 19 4 3" xfId="4005"/>
    <cellStyle name="Normal 19 4 3 2" xfId="4006"/>
    <cellStyle name="Normal 19 4 4" xfId="4007"/>
    <cellStyle name="Normal 19 4_Regulatory Template" xfId="4008"/>
    <cellStyle name="Normal 19 5" xfId="4009"/>
    <cellStyle name="Normal 19 5 2" xfId="4010"/>
    <cellStyle name="Normal 19 5 2 2" xfId="4011"/>
    <cellStyle name="Normal 19 5 3" xfId="4012"/>
    <cellStyle name="Normal 19 6" xfId="4013"/>
    <cellStyle name="Normal 19 6 2" xfId="4014"/>
    <cellStyle name="Normal 19 7" xfId="4015"/>
    <cellStyle name="Normal 19_Regulatory Template" xfId="4016"/>
    <cellStyle name="Normal 190" xfId="4017"/>
    <cellStyle name="Normal 190 2" xfId="4018"/>
    <cellStyle name="Normal 190 2 2" xfId="4019"/>
    <cellStyle name="Normal 190 3" xfId="4020"/>
    <cellStyle name="Normal 192" xfId="4021"/>
    <cellStyle name="Normal 192 2" xfId="4022"/>
    <cellStyle name="Normal 192 2 2" xfId="4023"/>
    <cellStyle name="Normal 192 3" xfId="4024"/>
    <cellStyle name="Normal 193" xfId="4025"/>
    <cellStyle name="Normal 193 2" xfId="4026"/>
    <cellStyle name="Normal 193 2 2" xfId="4027"/>
    <cellStyle name="Normal 193 3" xfId="4028"/>
    <cellStyle name="Normal 196" xfId="4029"/>
    <cellStyle name="Normal 196 2" xfId="4030"/>
    <cellStyle name="Normal 196 2 2" xfId="4031"/>
    <cellStyle name="Normal 196 3" xfId="4032"/>
    <cellStyle name="Normal 197" xfId="4033"/>
    <cellStyle name="Normal 197 2" xfId="4034"/>
    <cellStyle name="Normal 197 2 2" xfId="4035"/>
    <cellStyle name="Normal 197 3" xfId="4036"/>
    <cellStyle name="Normal 198" xfId="4037"/>
    <cellStyle name="Normal 198 2" xfId="4038"/>
    <cellStyle name="Normal 198 2 2" xfId="4039"/>
    <cellStyle name="Normal 198 3" xfId="4040"/>
    <cellStyle name="Normal 199" xfId="4041"/>
    <cellStyle name="Normal 199 2" xfId="4042"/>
    <cellStyle name="Normal 199 2 2" xfId="4043"/>
    <cellStyle name="Normal 199 3" xfId="4044"/>
    <cellStyle name="Normal 2" xfId="4045"/>
    <cellStyle name="Normal 2 10" xfId="4046"/>
    <cellStyle name="Normal 2 10 2" xfId="4047"/>
    <cellStyle name="Normal 2 11" xfId="4048"/>
    <cellStyle name="Normal 2 11 2" xfId="4049"/>
    <cellStyle name="Normal 2 12" xfId="4050"/>
    <cellStyle name="Normal 2 12 2" xfId="4051"/>
    <cellStyle name="Normal 2 13" xfId="4052"/>
    <cellStyle name="Normal 2 13 2" xfId="4053"/>
    <cellStyle name="Normal 2 13 2 2" xfId="4054"/>
    <cellStyle name="Normal 2 13 2 2 2" xfId="4055"/>
    <cellStyle name="Normal 2 13 2 3" xfId="4056"/>
    <cellStyle name="Normal 2 13 3" xfId="4057"/>
    <cellStyle name="Normal 2 13 4" xfId="4058"/>
    <cellStyle name="Normal 2 13 4 2" xfId="4059"/>
    <cellStyle name="Normal 2 13 5" xfId="4060"/>
    <cellStyle name="Normal 2 13_Regulatory Template" xfId="4061"/>
    <cellStyle name="Normal 2 14" xfId="4062"/>
    <cellStyle name="Normal 2 14 2" xfId="4063"/>
    <cellStyle name="Normal 2 14 2 2" xfId="4064"/>
    <cellStyle name="Normal 2 14 2 2 2" xfId="4065"/>
    <cellStyle name="Normal 2 14 2 3" xfId="4066"/>
    <cellStyle name="Normal 2 14 3" xfId="4067"/>
    <cellStyle name="Normal 2 14 3 2" xfId="4068"/>
    <cellStyle name="Normal 2 14 4" xfId="4069"/>
    <cellStyle name="Normal 2 14_Regulatory Template" xfId="4070"/>
    <cellStyle name="Normal 2 15" xfId="4071"/>
    <cellStyle name="Normal 2 15 2" xfId="4072"/>
    <cellStyle name="Normal 2 15 2 2" xfId="4073"/>
    <cellStyle name="Normal 2 15 2 2 2" xfId="4074"/>
    <cellStyle name="Normal 2 15 2 3" xfId="4075"/>
    <cellStyle name="Normal 2 15 3" xfId="4076"/>
    <cellStyle name="Normal 2 15 3 2" xfId="4077"/>
    <cellStyle name="Normal 2 15 4" xfId="4078"/>
    <cellStyle name="Normal 2 15_Regulatory Template" xfId="4079"/>
    <cellStyle name="Normal 2 16" xfId="4080"/>
    <cellStyle name="Normal 2 16 2" xfId="4081"/>
    <cellStyle name="Normal 2 16 2 2" xfId="4082"/>
    <cellStyle name="Normal 2 16 3" xfId="4083"/>
    <cellStyle name="Normal 2 17" xfId="4084"/>
    <cellStyle name="Normal 2 18" xfId="3"/>
    <cellStyle name="Normal 2 2" xfId="4085"/>
    <cellStyle name="Normal 2 2 2" xfId="4086"/>
    <cellStyle name="Normal 2 2 2 2" xfId="4087"/>
    <cellStyle name="Normal 2 2 2 3" xfId="4088"/>
    <cellStyle name="Normal 2 2 2 4" xfId="4089"/>
    <cellStyle name="Normal 2 2 2 5" xfId="4090"/>
    <cellStyle name="Normal 2 2 2 6" xfId="4091"/>
    <cellStyle name="Normal 2 2 2 6 2" xfId="4092"/>
    <cellStyle name="Normal 2 2 2 7" xfId="4093"/>
    <cellStyle name="Normal 2 2 2_Regulatory Template" xfId="4094"/>
    <cellStyle name="Normal 2 2 3" xfId="4095"/>
    <cellStyle name="Normal 2 2 3 2" xfId="4096"/>
    <cellStyle name="Normal 2 2 4" xfId="4097"/>
    <cellStyle name="Normal 2 2 4 2" xfId="7485"/>
    <cellStyle name="Normal 2 2 5" xfId="4098"/>
    <cellStyle name="Normal 2 2 5 2" xfId="7609"/>
    <cellStyle name="Normal 2 2 6" xfId="4099"/>
    <cellStyle name="Normal 2 2 7" xfId="4100"/>
    <cellStyle name="Normal 2 2 8" xfId="4101"/>
    <cellStyle name="Normal 2 2 8 2" xfId="4102"/>
    <cellStyle name="Normal 2 2 8 2 2" xfId="4103"/>
    <cellStyle name="Normal 2 2 8 3" xfId="4104"/>
    <cellStyle name="Normal 2 2 9" xfId="4105"/>
    <cellStyle name="Normal 2 3" xfId="4106"/>
    <cellStyle name="Normal 2 3 2" xfId="4107"/>
    <cellStyle name="Normal 2 3 2 2" xfId="4108"/>
    <cellStyle name="Normal 2 3 2 2 2" xfId="4109"/>
    <cellStyle name="Normal 2 3 2 3" xfId="4110"/>
    <cellStyle name="Normal 2 3_29(d) - Gas extensions -tariffs" xfId="4111"/>
    <cellStyle name="Normal 2 4" xfId="4112"/>
    <cellStyle name="Normal 2 4 2" xfId="4113"/>
    <cellStyle name="Normal 2 4 2 2" xfId="4114"/>
    <cellStyle name="Normal 2 4 2 2 2" xfId="4115"/>
    <cellStyle name="Normal 2 4 2 3" xfId="4116"/>
    <cellStyle name="Normal 2 5" xfId="4117"/>
    <cellStyle name="Normal 2 5 2" xfId="4118"/>
    <cellStyle name="Normal 2 5 2 2" xfId="4119"/>
    <cellStyle name="Normal 2 5 2 2 2" xfId="4120"/>
    <cellStyle name="Normal 2 5 2 3" xfId="4121"/>
    <cellStyle name="Normal 2 5 3" xfId="4122"/>
    <cellStyle name="Normal 2 5 4" xfId="4123"/>
    <cellStyle name="Normal 2 5 4 2" xfId="4124"/>
    <cellStyle name="Normal 2 5 5" xfId="4125"/>
    <cellStyle name="Normal 2 5_Regulatory Template" xfId="4126"/>
    <cellStyle name="Normal 2 6" xfId="4127"/>
    <cellStyle name="Normal 2 6 2" xfId="4128"/>
    <cellStyle name="Normal 2 6 2 2" xfId="4129"/>
    <cellStyle name="Normal 2 6 2 2 2" xfId="4130"/>
    <cellStyle name="Normal 2 6 2 3" xfId="4131"/>
    <cellStyle name="Normal 2 6 3" xfId="4132"/>
    <cellStyle name="Normal 2 7" xfId="4133"/>
    <cellStyle name="Normal 2 7 2" xfId="7454"/>
    <cellStyle name="Normal 2 8" xfId="4134"/>
    <cellStyle name="Normal 2 8 2" xfId="7480"/>
    <cellStyle name="Normal 2 9" xfId="4135"/>
    <cellStyle name="Normal 2 9 2" xfId="4136"/>
    <cellStyle name="Normal 2 9 3" xfId="7603"/>
    <cellStyle name="Normal 2_29(d) - Gas extensions -tariffs" xfId="4137"/>
    <cellStyle name="Normal 20" xfId="4138"/>
    <cellStyle name="Normal 20 2" xfId="4139"/>
    <cellStyle name="Normal 20 2 2" xfId="4140"/>
    <cellStyle name="Normal 20 2 2 2" xfId="4141"/>
    <cellStyle name="Normal 20 2 3" xfId="4142"/>
    <cellStyle name="Normal 20 3" xfId="4143"/>
    <cellStyle name="Normal 20 3 2" xfId="4144"/>
    <cellStyle name="Normal 20 3 2 2" xfId="4145"/>
    <cellStyle name="Normal 20 3 3" xfId="4146"/>
    <cellStyle name="Normal 20 4" xfId="4147"/>
    <cellStyle name="Normal 20 4 2" xfId="4148"/>
    <cellStyle name="Normal 20 5" xfId="4149"/>
    <cellStyle name="Normal 20_Regulatory Template" xfId="4150"/>
    <cellStyle name="Normal 200" xfId="4151"/>
    <cellStyle name="Normal 200 2" xfId="4152"/>
    <cellStyle name="Normal 200 2 2" xfId="4153"/>
    <cellStyle name="Normal 200 3" xfId="4154"/>
    <cellStyle name="Normal 201" xfId="4155"/>
    <cellStyle name="Normal 201 2" xfId="4156"/>
    <cellStyle name="Normal 201 2 2" xfId="4157"/>
    <cellStyle name="Normal 201 3" xfId="4158"/>
    <cellStyle name="Normal 202" xfId="4159"/>
    <cellStyle name="Normal 202 2" xfId="4160"/>
    <cellStyle name="Normal 202 2 2" xfId="4161"/>
    <cellStyle name="Normal 202 3" xfId="4162"/>
    <cellStyle name="Normal 203" xfId="4163"/>
    <cellStyle name="Normal 203 2" xfId="4164"/>
    <cellStyle name="Normal 203 2 2" xfId="4165"/>
    <cellStyle name="Normal 203 3" xfId="4166"/>
    <cellStyle name="Normal 204" xfId="4167"/>
    <cellStyle name="Normal 204 2" xfId="4168"/>
    <cellStyle name="Normal 204 2 2" xfId="4169"/>
    <cellStyle name="Normal 204 3" xfId="4170"/>
    <cellStyle name="Normal 205" xfId="4171"/>
    <cellStyle name="Normal 205 2" xfId="4172"/>
    <cellStyle name="Normal 205 2 2" xfId="4173"/>
    <cellStyle name="Normal 205 3" xfId="4174"/>
    <cellStyle name="Normal 207" xfId="4175"/>
    <cellStyle name="Normal 207 2" xfId="4176"/>
    <cellStyle name="Normal 207 2 2" xfId="4177"/>
    <cellStyle name="Normal 207 3" xfId="4178"/>
    <cellStyle name="Normal 208" xfId="4179"/>
    <cellStyle name="Normal 208 2" xfId="4180"/>
    <cellStyle name="Normal 208 2 2" xfId="4181"/>
    <cellStyle name="Normal 208 3" xfId="4182"/>
    <cellStyle name="Normal 209" xfId="4183"/>
    <cellStyle name="Normal 209 2" xfId="4184"/>
    <cellStyle name="Normal 209 2 2" xfId="4185"/>
    <cellStyle name="Normal 209 3" xfId="4186"/>
    <cellStyle name="Normal 21" xfId="4187"/>
    <cellStyle name="Normal 21 2" xfId="4188"/>
    <cellStyle name="Normal 21 3" xfId="4189"/>
    <cellStyle name="Normal 21 3 2" xfId="4190"/>
    <cellStyle name="Normal 21 4" xfId="4191"/>
    <cellStyle name="Normal 21_Regulatory Template" xfId="4192"/>
    <cellStyle name="Normal 210" xfId="4193"/>
    <cellStyle name="Normal 210 2" xfId="4194"/>
    <cellStyle name="Normal 210 2 2" xfId="4195"/>
    <cellStyle name="Normal 210 3" xfId="4196"/>
    <cellStyle name="Normal 211" xfId="4197"/>
    <cellStyle name="Normal 211 2" xfId="4198"/>
    <cellStyle name="Normal 211 2 2" xfId="4199"/>
    <cellStyle name="Normal 211 3" xfId="4200"/>
    <cellStyle name="Normal 212" xfId="4201"/>
    <cellStyle name="Normal 212 2" xfId="4202"/>
    <cellStyle name="Normal 212 2 2" xfId="4203"/>
    <cellStyle name="Normal 212 3" xfId="4204"/>
    <cellStyle name="Normal 213" xfId="4205"/>
    <cellStyle name="Normal 213 2" xfId="4206"/>
    <cellStyle name="Normal 213 2 2" xfId="4207"/>
    <cellStyle name="Normal 213 3" xfId="4208"/>
    <cellStyle name="Normal 214" xfId="4209"/>
    <cellStyle name="Normal 214 2" xfId="4210"/>
    <cellStyle name="Normal 214 2 2" xfId="4211"/>
    <cellStyle name="Normal 214 3" xfId="4212"/>
    <cellStyle name="Normal 215" xfId="4213"/>
    <cellStyle name="Normal 215 2" xfId="4214"/>
    <cellStyle name="Normal 215 2 2" xfId="4215"/>
    <cellStyle name="Normal 215 3" xfId="4216"/>
    <cellStyle name="Normal 216" xfId="4217"/>
    <cellStyle name="Normal 216 2" xfId="4218"/>
    <cellStyle name="Normal 216 2 2" xfId="4219"/>
    <cellStyle name="Normal 216 3" xfId="4220"/>
    <cellStyle name="Normal 22" xfId="4221"/>
    <cellStyle name="Normal 22 2" xfId="4222"/>
    <cellStyle name="Normal 22_Regulatory Template" xfId="4223"/>
    <cellStyle name="Normal 23" xfId="4224"/>
    <cellStyle name="Normal 24" xfId="4225"/>
    <cellStyle name="Normal 24 2" xfId="4226"/>
    <cellStyle name="Normal 24_Regulatory Template" xfId="4227"/>
    <cellStyle name="Normal 25" xfId="4228"/>
    <cellStyle name="Normal 26" xfId="4229"/>
    <cellStyle name="Normal 27" xfId="4230"/>
    <cellStyle name="Normal 28" xfId="4231"/>
    <cellStyle name="Normal 28 2" xfId="4232"/>
    <cellStyle name="Normal 28 2 2" xfId="4233"/>
    <cellStyle name="Normal 28 3" xfId="4234"/>
    <cellStyle name="Normal 29" xfId="4235"/>
    <cellStyle name="Normal 3" xfId="4236"/>
    <cellStyle name="Normal 3 10" xfId="4237"/>
    <cellStyle name="Normal 3 11" xfId="4238"/>
    <cellStyle name="Normal 3 12" xfId="4239"/>
    <cellStyle name="Normal 3 13" xfId="4240"/>
    <cellStyle name="Normal 3 13 2" xfId="4241"/>
    <cellStyle name="Normal 3 14" xfId="4242"/>
    <cellStyle name="Normal 3 2" xfId="4243"/>
    <cellStyle name="Normal 3 2 2" xfId="4244"/>
    <cellStyle name="Normal 3 2 2 2" xfId="4245"/>
    <cellStyle name="Normal 3 2 2 3" xfId="7536"/>
    <cellStyle name="Normal 3 2 3" xfId="7364"/>
    <cellStyle name="Normal 3 3" xfId="4246"/>
    <cellStyle name="Normal 3 3 2" xfId="4247"/>
    <cellStyle name="Normal 3 3 2 2" xfId="4248"/>
    <cellStyle name="Normal 3 3 2 2 2" xfId="4249"/>
    <cellStyle name="Normal 3 3 2 3" xfId="4250"/>
    <cellStyle name="Normal 3 3 3" xfId="4251"/>
    <cellStyle name="Normal 3 3 4" xfId="4252"/>
    <cellStyle name="Normal 3 3 4 2" xfId="4253"/>
    <cellStyle name="Normal 3 3 5" xfId="4254"/>
    <cellStyle name="Normal 3 3_Regulatory Template" xfId="4255"/>
    <cellStyle name="Normal 3 4" xfId="4256"/>
    <cellStyle name="Normal 3 4 2" xfId="4257"/>
    <cellStyle name="Normal 3 4 2 2" xfId="4258"/>
    <cellStyle name="Normal 3 4 2 2 2" xfId="4259"/>
    <cellStyle name="Normal 3 4 2 3" xfId="4260"/>
    <cellStyle name="Normal 3 4 3" xfId="4261"/>
    <cellStyle name="Normal 3 4 3 2" xfId="4262"/>
    <cellStyle name="Normal 3 4 4" xfId="4263"/>
    <cellStyle name="Normal 3 4_Regulatory Template" xfId="4264"/>
    <cellStyle name="Normal 3 5" xfId="4265"/>
    <cellStyle name="Normal 3 5 2" xfId="4266"/>
    <cellStyle name="Normal 3 5 2 2" xfId="4267"/>
    <cellStyle name="Normal 3 5 3" xfId="4268"/>
    <cellStyle name="Normal 3 6" xfId="4269"/>
    <cellStyle name="Normal 3 6 2" xfId="4270"/>
    <cellStyle name="Normal 3 6 2 2" xfId="4271"/>
    <cellStyle name="Normal 3 6 3" xfId="4272"/>
    <cellStyle name="Normal 3 7" xfId="4273"/>
    <cellStyle name="Normal 3 7 2" xfId="4274"/>
    <cellStyle name="Normal 3 7 2 2" xfId="4275"/>
    <cellStyle name="Normal 3 7 3" xfId="4276"/>
    <cellStyle name="Normal 3 8" xfId="4277"/>
    <cellStyle name="Normal 3 8 2" xfId="7605"/>
    <cellStyle name="Normal 3 9" xfId="4278"/>
    <cellStyle name="Normal 3_29(d) - Gas extensions -tariffs" xfId="4279"/>
    <cellStyle name="Normal 30" xfId="4280"/>
    <cellStyle name="Normal 31" xfId="4281"/>
    <cellStyle name="Normal 32" xfId="4282"/>
    <cellStyle name="Normal 33" xfId="4283"/>
    <cellStyle name="Normal 34" xfId="4284"/>
    <cellStyle name="Normal 35" xfId="4285"/>
    <cellStyle name="Normal 35 2" xfId="4286"/>
    <cellStyle name="Normal 35 2 2" xfId="4287"/>
    <cellStyle name="Normal 35 3" xfId="4288"/>
    <cellStyle name="Normal 36" xfId="4289"/>
    <cellStyle name="Normal 36 2" xfId="4290"/>
    <cellStyle name="Normal 36 2 2" xfId="4291"/>
    <cellStyle name="Normal 36 3" xfId="4292"/>
    <cellStyle name="Normal 37" xfId="4293"/>
    <cellStyle name="Normal 37 2" xfId="4294"/>
    <cellStyle name="Normal 37 2 2" xfId="4295"/>
    <cellStyle name="Normal 37 3" xfId="4296"/>
    <cellStyle name="Normal 38" xfId="4297"/>
    <cellStyle name="Normal 38 2" xfId="4298"/>
    <cellStyle name="Normal 38 3" xfId="4299"/>
    <cellStyle name="Normal 38 3 2" xfId="4300"/>
    <cellStyle name="Normal 38 4" xfId="4301"/>
    <cellStyle name="Normal 38_29(d) - Gas extensions -tariffs" xfId="4302"/>
    <cellStyle name="Normal 39" xfId="4303"/>
    <cellStyle name="Normal 4" xfId="4304"/>
    <cellStyle name="Normal 4 10" xfId="4305"/>
    <cellStyle name="Normal 4 11" xfId="4306"/>
    <cellStyle name="Normal 4 11 2" xfId="4307"/>
    <cellStyle name="Normal 4 11 2 2" xfId="4308"/>
    <cellStyle name="Normal 4 11 3" xfId="4309"/>
    <cellStyle name="Normal 4 2" xfId="4310"/>
    <cellStyle name="Normal 4 2 2" xfId="4311"/>
    <cellStyle name="Normal 4 2 2 2" xfId="4312"/>
    <cellStyle name="Normal 4 2 2 2 2" xfId="4313"/>
    <cellStyle name="Normal 4 2 2 2 2 2" xfId="4314"/>
    <cellStyle name="Normal 4 2 2 2 3" xfId="4315"/>
    <cellStyle name="Normal 4 2 2 3" xfId="4316"/>
    <cellStyle name="Normal 4 2 2 3 2" xfId="4317"/>
    <cellStyle name="Normal 4 2 2 3 2 2" xfId="4318"/>
    <cellStyle name="Normal 4 2 2 3 3" xfId="4319"/>
    <cellStyle name="Normal 4 2 2 4" xfId="4320"/>
    <cellStyle name="Normal 4 2 2 4 2" xfId="4321"/>
    <cellStyle name="Normal 4 2 2 5" xfId="4322"/>
    <cellStyle name="Normal 4 2 3" xfId="4323"/>
    <cellStyle name="Normal 4 2 3 2" xfId="4324"/>
    <cellStyle name="Normal 4 2 3 2 2" xfId="4325"/>
    <cellStyle name="Normal 4 2 3 2 2 2" xfId="4326"/>
    <cellStyle name="Normal 4 2 3 2 3" xfId="4327"/>
    <cellStyle name="Normal 4 2 3 3" xfId="4328"/>
    <cellStyle name="Normal 4 2 3 3 2" xfId="4329"/>
    <cellStyle name="Normal 4 2 3 3 2 2" xfId="4330"/>
    <cellStyle name="Normal 4 2 3 3 3" xfId="4331"/>
    <cellStyle name="Normal 4 2 4" xfId="4332"/>
    <cellStyle name="Normal 4 2 4 2" xfId="4333"/>
    <cellStyle name="Normal 4 2 4 2 2" xfId="4334"/>
    <cellStyle name="Normal 4 2 4 3" xfId="4335"/>
    <cellStyle name="Normal 4 2 5" xfId="4336"/>
    <cellStyle name="Normal 4 2 5 2" xfId="4337"/>
    <cellStyle name="Normal 4 2 5 2 2" xfId="4338"/>
    <cellStyle name="Normal 4 2 5 3" xfId="4339"/>
    <cellStyle name="Normal 4 2 6" xfId="4340"/>
    <cellStyle name="Normal 4 2 6 2" xfId="4341"/>
    <cellStyle name="Normal 4 2 7" xfId="4342"/>
    <cellStyle name="Normal 4 2_Regulatory Template" xfId="4343"/>
    <cellStyle name="Normal 4 3" xfId="4344"/>
    <cellStyle name="Normal 4 3 2" xfId="4345"/>
    <cellStyle name="Normal 4 3 2 2" xfId="4346"/>
    <cellStyle name="Normal 4 3 2 2 2" xfId="4347"/>
    <cellStyle name="Normal 4 3 2 3" xfId="4348"/>
    <cellStyle name="Normal 4 3 3" xfId="4349"/>
    <cellStyle name="Normal 4 3 4" xfId="4350"/>
    <cellStyle name="Normal 4 3 4 2" xfId="4351"/>
    <cellStyle name="Normal 4 3 5" xfId="4352"/>
    <cellStyle name="Normal 4 3_Regulatory Template" xfId="4353"/>
    <cellStyle name="Normal 4 4" xfId="4354"/>
    <cellStyle name="Normal 4 4 2" xfId="4355"/>
    <cellStyle name="Normal 4 4 2 2" xfId="4356"/>
    <cellStyle name="Normal 4 4 2 2 2" xfId="4357"/>
    <cellStyle name="Normal 4 4 2 3" xfId="4358"/>
    <cellStyle name="Normal 4 4 3" xfId="4359"/>
    <cellStyle name="Normal 4 4 3 2" xfId="4360"/>
    <cellStyle name="Normal 4 4 4" xfId="4361"/>
    <cellStyle name="Normal 4 4_Regulatory Template" xfId="4362"/>
    <cellStyle name="Normal 4 5" xfId="4363"/>
    <cellStyle name="Normal 4 5 2" xfId="4364"/>
    <cellStyle name="Normal 4 5 2 2" xfId="4365"/>
    <cellStyle name="Normal 4 5 3" xfId="4366"/>
    <cellStyle name="Normal 4 6" xfId="4367"/>
    <cellStyle name="Normal 4 7" xfId="4368"/>
    <cellStyle name="Normal 4 8" xfId="4369"/>
    <cellStyle name="Normal 4 9" xfId="4370"/>
    <cellStyle name="Normal 4_29(d) - Gas extensions -tariffs" xfId="4371"/>
    <cellStyle name="Normal 40" xfId="4372"/>
    <cellStyle name="Normal 40 2" xfId="4373"/>
    <cellStyle name="Normal 40_29(d) - Gas extensions -tariffs" xfId="4374"/>
    <cellStyle name="Normal 41" xfId="4375"/>
    <cellStyle name="Normal 41 2" xfId="4376"/>
    <cellStyle name="Normal 41 2 2" xfId="4377"/>
    <cellStyle name="Normal 41 3" xfId="4378"/>
    <cellStyle name="Normal 42" xfId="4379"/>
    <cellStyle name="Normal 43" xfId="4380"/>
    <cellStyle name="Normal 44" xfId="4381"/>
    <cellStyle name="Normal 45" xfId="4382"/>
    <cellStyle name="Normal 46" xfId="4383"/>
    <cellStyle name="Normal 47" xfId="4384"/>
    <cellStyle name="Normal 48" xfId="4385"/>
    <cellStyle name="Normal 49" xfId="4386"/>
    <cellStyle name="Normal 5" xfId="4387"/>
    <cellStyle name="Normal 5 2" xfId="4388"/>
    <cellStyle name="Normal 5 2 2" xfId="4389"/>
    <cellStyle name="Normal 5 2 2 2" xfId="4390"/>
    <cellStyle name="Normal 5 2 2 2 2" xfId="4391"/>
    <cellStyle name="Normal 5 2 2 3" xfId="4392"/>
    <cellStyle name="Normal 5 2 3" xfId="4393"/>
    <cellStyle name="Normal 5 2 4" xfId="4394"/>
    <cellStyle name="Normal 5 2 5" xfId="4395"/>
    <cellStyle name="Normal 5 2 5 2" xfId="4396"/>
    <cellStyle name="Normal 5 2 6" xfId="4397"/>
    <cellStyle name="Normal 5 2_Regulatory Template" xfId="4398"/>
    <cellStyle name="Normal 5 3" xfId="4399"/>
    <cellStyle name="Normal 5 3 2" xfId="4400"/>
    <cellStyle name="Normal 5 3 2 2" xfId="4401"/>
    <cellStyle name="Normal 5 3 2 2 2" xfId="4402"/>
    <cellStyle name="Normal 5 3 2 3" xfId="4403"/>
    <cellStyle name="Normal 5 3 3" xfId="4404"/>
    <cellStyle name="Normal 5 3 3 2" xfId="4405"/>
    <cellStyle name="Normal 5 3 4" xfId="4406"/>
    <cellStyle name="Normal 5 3_Regulatory Template" xfId="4407"/>
    <cellStyle name="Normal 5 4" xfId="4408"/>
    <cellStyle name="Normal 5 4 2" xfId="4409"/>
    <cellStyle name="Normal 5 4 2 2" xfId="4410"/>
    <cellStyle name="Normal 5 4 2 2 2" xfId="4411"/>
    <cellStyle name="Normal 5 4 2 3" xfId="4412"/>
    <cellStyle name="Normal 5 4 3" xfId="4413"/>
    <cellStyle name="Normal 5 4 3 2" xfId="4414"/>
    <cellStyle name="Normal 5 4 4" xfId="4415"/>
    <cellStyle name="Normal 5 4_Regulatory Template" xfId="4416"/>
    <cellStyle name="Normal 5 5" xfId="4417"/>
    <cellStyle name="Normal 5 5 2" xfId="4418"/>
    <cellStyle name="Normal 5 5 2 2" xfId="4419"/>
    <cellStyle name="Normal 5 5 3" xfId="4420"/>
    <cellStyle name="Normal 5 6" xfId="4421"/>
    <cellStyle name="Normal 5 7" xfId="4422"/>
    <cellStyle name="Normal 5 7 2" xfId="4423"/>
    <cellStyle name="Normal 5 8" xfId="4424"/>
    <cellStyle name="Normal 5 9" xfId="4425"/>
    <cellStyle name="Normal 5_Regulatory Template" xfId="4426"/>
    <cellStyle name="Normal 50" xfId="4427"/>
    <cellStyle name="Normal 51" xfId="4428"/>
    <cellStyle name="Normal 52" xfId="4429"/>
    <cellStyle name="Normal 53" xfId="4430"/>
    <cellStyle name="Normal 54" xfId="4431"/>
    <cellStyle name="Normal 55" xfId="4432"/>
    <cellStyle name="Normal 56" xfId="4433"/>
    <cellStyle name="Normal 57" xfId="4434"/>
    <cellStyle name="Normal 58" xfId="4435"/>
    <cellStyle name="Normal 59" xfId="4436"/>
    <cellStyle name="Normal 6" xfId="4437"/>
    <cellStyle name="Normal 6 2" xfId="4438"/>
    <cellStyle name="Normal 6 2 2" xfId="4439"/>
    <cellStyle name="Normal 6 2 2 2" xfId="4440"/>
    <cellStyle name="Normal 6 2 2 2 2" xfId="4441"/>
    <cellStyle name="Normal 6 2 2 3" xfId="4442"/>
    <cellStyle name="Normal 6 2 3" xfId="4443"/>
    <cellStyle name="Normal 6 3" xfId="4444"/>
    <cellStyle name="Normal 6 3 2" xfId="4445"/>
    <cellStyle name="Normal 6 3 2 2" xfId="4446"/>
    <cellStyle name="Normal 6 3 2 2 2" xfId="4447"/>
    <cellStyle name="Normal 6 3 2 3" xfId="4448"/>
    <cellStyle name="Normal 6 3 3" xfId="4449"/>
    <cellStyle name="Normal 6 3 4" xfId="4450"/>
    <cellStyle name="Normal 6 3 4 2" xfId="4451"/>
    <cellStyle name="Normal 6 3 5" xfId="4452"/>
    <cellStyle name="Normal 6 3_Regulatory Template" xfId="4453"/>
    <cellStyle name="Normal 6 4" xfId="4454"/>
    <cellStyle name="Normal 6 4 2" xfId="4455"/>
    <cellStyle name="Normal 6 4 2 2" xfId="4456"/>
    <cellStyle name="Normal 6 4 2 2 2" xfId="4457"/>
    <cellStyle name="Normal 6 4 2 3" xfId="4458"/>
    <cellStyle name="Normal 6 4 3" xfId="4459"/>
    <cellStyle name="Normal 6 4 3 2" xfId="4460"/>
    <cellStyle name="Normal 6 4 4" xfId="4461"/>
    <cellStyle name="Normal 6 4_Regulatory Template" xfId="4462"/>
    <cellStyle name="Normal 6 5" xfId="4463"/>
    <cellStyle name="Normal 6 5 2" xfId="4464"/>
    <cellStyle name="Normal 6 5 2 2" xfId="4465"/>
    <cellStyle name="Normal 6 5 3" xfId="4466"/>
    <cellStyle name="Normal 6 6" xfId="4467"/>
    <cellStyle name="Normal 6 6 2" xfId="4468"/>
    <cellStyle name="Normal 6 7" xfId="4469"/>
    <cellStyle name="Normal 6_Regulatory Template" xfId="4470"/>
    <cellStyle name="Normal 60" xfId="4471"/>
    <cellStyle name="Normal 61" xfId="4472"/>
    <cellStyle name="Normal 62" xfId="4473"/>
    <cellStyle name="Normal 63" xfId="4474"/>
    <cellStyle name="Normal 64" xfId="4475"/>
    <cellStyle name="Normal 65" xfId="4476"/>
    <cellStyle name="Normal 66" xfId="4477"/>
    <cellStyle name="Normal 67" xfId="4478"/>
    <cellStyle name="Normal 68" xfId="4479"/>
    <cellStyle name="Normal 69" xfId="4480"/>
    <cellStyle name="Normal 7" xfId="4481"/>
    <cellStyle name="Normal 7 2" xfId="4482"/>
    <cellStyle name="Normal 7 2 2" xfId="4483"/>
    <cellStyle name="Normal 7 2 2 2" xfId="4484"/>
    <cellStyle name="Normal 7 2 2 2 2" xfId="4485"/>
    <cellStyle name="Normal 7 2 2 3" xfId="4486"/>
    <cellStyle name="Normal 7 2 3" xfId="4487"/>
    <cellStyle name="Normal 7 2 4" xfId="4488"/>
    <cellStyle name="Normal 7 2 5" xfId="4489"/>
    <cellStyle name="Normal 7 2 5 2" xfId="4490"/>
    <cellStyle name="Normal 7 2 6" xfId="4491"/>
    <cellStyle name="Normal 7 2_Regulatory Template" xfId="4492"/>
    <cellStyle name="Normal 7 3" xfId="4493"/>
    <cellStyle name="Normal 7 3 2" xfId="4494"/>
    <cellStyle name="Normal 7 3 2 2" xfId="4495"/>
    <cellStyle name="Normal 7 3 2 2 2" xfId="4496"/>
    <cellStyle name="Normal 7 3 2 3" xfId="4497"/>
    <cellStyle name="Normal 7 3 3" xfId="4498"/>
    <cellStyle name="Normal 7 3 3 2" xfId="4499"/>
    <cellStyle name="Normal 7 3 4" xfId="4500"/>
    <cellStyle name="Normal 7 3_Regulatory Template" xfId="4501"/>
    <cellStyle name="Normal 7 4" xfId="4502"/>
    <cellStyle name="Normal 7 4 2" xfId="4503"/>
    <cellStyle name="Normal 7 4 2 2" xfId="4504"/>
    <cellStyle name="Normal 7 4 2 2 2" xfId="4505"/>
    <cellStyle name="Normal 7 4 2 3" xfId="4506"/>
    <cellStyle name="Normal 7 4 3" xfId="4507"/>
    <cellStyle name="Normal 7 4 3 2" xfId="4508"/>
    <cellStyle name="Normal 7 4 4" xfId="4509"/>
    <cellStyle name="Normal 7 4_Regulatory Template" xfId="4510"/>
    <cellStyle name="Normal 7 5" xfId="4511"/>
    <cellStyle name="Normal 7 5 2" xfId="4512"/>
    <cellStyle name="Normal 7 5 2 2" xfId="4513"/>
    <cellStyle name="Normal 7 5 3" xfId="4514"/>
    <cellStyle name="Normal 7 6" xfId="4515"/>
    <cellStyle name="Normal 7 7" xfId="4516"/>
    <cellStyle name="Normal 7 7 2" xfId="4517"/>
    <cellStyle name="Normal 7 8" xfId="4518"/>
    <cellStyle name="Normal 7_Regulatory Template" xfId="4519"/>
    <cellStyle name="Normal 70" xfId="4520"/>
    <cellStyle name="Normal 71" xfId="4521"/>
    <cellStyle name="Normal 72" xfId="4522"/>
    <cellStyle name="Normal 73" xfId="4523"/>
    <cellStyle name="Normal 74" xfId="4524"/>
    <cellStyle name="Normal 75" xfId="4525"/>
    <cellStyle name="Normal 76" xfId="4526"/>
    <cellStyle name="Normal 77" xfId="4527"/>
    <cellStyle name="Normal 78" xfId="4528"/>
    <cellStyle name="Normal 79" xfId="4529"/>
    <cellStyle name="Normal 8" xfId="4530"/>
    <cellStyle name="Normal 8 2" xfId="4531"/>
    <cellStyle name="Normal 8 2 2" xfId="4532"/>
    <cellStyle name="Normal 8 2 2 2" xfId="4533"/>
    <cellStyle name="Normal 8 2 2 2 2" xfId="4534"/>
    <cellStyle name="Normal 8 2 2 3" xfId="4535"/>
    <cellStyle name="Normal 8 2 3" xfId="4536"/>
    <cellStyle name="Normal 8 2 4" xfId="4537"/>
    <cellStyle name="Normal 8 2 4 2" xfId="4538"/>
    <cellStyle name="Normal 8 2 5" xfId="4539"/>
    <cellStyle name="Normal 8 2_Regulatory Template" xfId="4540"/>
    <cellStyle name="Normal 8 3" xfId="4541"/>
    <cellStyle name="Normal 8 3 2" xfId="4542"/>
    <cellStyle name="Normal 8 3 2 2" xfId="4543"/>
    <cellStyle name="Normal 8 3 2 2 2" xfId="4544"/>
    <cellStyle name="Normal 8 3 2 3" xfId="4545"/>
    <cellStyle name="Normal 8 3 3" xfId="4546"/>
    <cellStyle name="Normal 8 3 3 2" xfId="4547"/>
    <cellStyle name="Normal 8 3 4" xfId="4548"/>
    <cellStyle name="Normal 8 3_Regulatory Template" xfId="4549"/>
    <cellStyle name="Normal 8 4" xfId="4550"/>
    <cellStyle name="Normal 8 4 2" xfId="4551"/>
    <cellStyle name="Normal 8 4 2 2" xfId="4552"/>
    <cellStyle name="Normal 8 4 2 2 2" xfId="4553"/>
    <cellStyle name="Normal 8 4 2 3" xfId="4554"/>
    <cellStyle name="Normal 8 4 3" xfId="4555"/>
    <cellStyle name="Normal 8 4 3 2" xfId="4556"/>
    <cellStyle name="Normal 8 4 4" xfId="4557"/>
    <cellStyle name="Normal 8 4_Regulatory Template" xfId="4558"/>
    <cellStyle name="Normal 8 5" xfId="4559"/>
    <cellStyle name="Normal 8 5 2" xfId="4560"/>
    <cellStyle name="Normal 8 5 2 2" xfId="4561"/>
    <cellStyle name="Normal 8 5 3" xfId="4562"/>
    <cellStyle name="Normal 8 6" xfId="4563"/>
    <cellStyle name="Normal 8 7" xfId="4564"/>
    <cellStyle name="Normal 8 7 2" xfId="4565"/>
    <cellStyle name="Normal 8 8" xfId="4566"/>
    <cellStyle name="Normal 8_Regulatory Template" xfId="4567"/>
    <cellStyle name="Normal 80" xfId="4568"/>
    <cellStyle name="Normal 81" xfId="4569"/>
    <cellStyle name="Normal 81 2 3" xfId="4570"/>
    <cellStyle name="Normal 81 2 3 2" xfId="4571"/>
    <cellStyle name="Normal 82" xfId="4572"/>
    <cellStyle name="Normal 83" xfId="4573"/>
    <cellStyle name="Normal 84" xfId="4574"/>
    <cellStyle name="Normal 85" xfId="4575"/>
    <cellStyle name="Normal 86" xfId="4576"/>
    <cellStyle name="Normal 87" xfId="4577"/>
    <cellStyle name="Normal 88" xfId="4578"/>
    <cellStyle name="Normal 88 2" xfId="4579"/>
    <cellStyle name="Normal 88 2 2" xfId="4580"/>
    <cellStyle name="Normal 88 3" xfId="4581"/>
    <cellStyle name="Normal 89" xfId="4582"/>
    <cellStyle name="Normal 89 2" xfId="4583"/>
    <cellStyle name="Normal 89 2 2" xfId="4584"/>
    <cellStyle name="Normal 89 3" xfId="4585"/>
    <cellStyle name="Normal 9" xfId="4586"/>
    <cellStyle name="Normal 9 2" xfId="4587"/>
    <cellStyle name="Normal 9 2 2" xfId="4588"/>
    <cellStyle name="Normal 9 2 2 2" xfId="4589"/>
    <cellStyle name="Normal 9 2 2 2 2" xfId="4590"/>
    <cellStyle name="Normal 9 2 2 2 2 2" xfId="4591"/>
    <cellStyle name="Normal 9 2 2 2 3" xfId="4592"/>
    <cellStyle name="Normal 9 2 2 3" xfId="4593"/>
    <cellStyle name="Normal 9 2 2 3 2" xfId="4594"/>
    <cellStyle name="Normal 9 2 2 4" xfId="4595"/>
    <cellStyle name="Normal 9 2 2_Regulatory Template" xfId="4596"/>
    <cellStyle name="Normal 9 2 3" xfId="4597"/>
    <cellStyle name="Normal 9 2 3 2" xfId="4598"/>
    <cellStyle name="Normal 9 2 3 2 2" xfId="4599"/>
    <cellStyle name="Normal 9 2 3 3" xfId="4600"/>
    <cellStyle name="Normal 9 2 4" xfId="4601"/>
    <cellStyle name="Normal 9 2 4 2" xfId="4602"/>
    <cellStyle name="Normal 9 2 5" xfId="4603"/>
    <cellStyle name="Normal 9 2_Regulatory Template" xfId="4604"/>
    <cellStyle name="Normal 9 3" xfId="4605"/>
    <cellStyle name="Normal 9 3 2" xfId="4606"/>
    <cellStyle name="Normal 9 3 2 2" xfId="4607"/>
    <cellStyle name="Normal 9 3 2 2 2" xfId="4608"/>
    <cellStyle name="Normal 9 3 2 3" xfId="4609"/>
    <cellStyle name="Normal 9 3 3" xfId="4610"/>
    <cellStyle name="Normal 9 3 3 2" xfId="4611"/>
    <cellStyle name="Normal 9 3 4" xfId="4612"/>
    <cellStyle name="Normal 9 3_Regulatory Template" xfId="4613"/>
    <cellStyle name="Normal 9 4" xfId="4614"/>
    <cellStyle name="Normal 9 4 2" xfId="4615"/>
    <cellStyle name="Normal 9 4 2 2" xfId="4616"/>
    <cellStyle name="Normal 9 4 2 2 2" xfId="4617"/>
    <cellStyle name="Normal 9 4 2 3" xfId="4618"/>
    <cellStyle name="Normal 9 4 3" xfId="4619"/>
    <cellStyle name="Normal 9 4 3 2" xfId="4620"/>
    <cellStyle name="Normal 9 4 4" xfId="4621"/>
    <cellStyle name="Normal 9 4_Regulatory Template" xfId="4622"/>
    <cellStyle name="Normal 9 5" xfId="4623"/>
    <cellStyle name="Normal 9 5 2" xfId="4624"/>
    <cellStyle name="Normal 9 5 2 2" xfId="4625"/>
    <cellStyle name="Normal 9 5 3" xfId="4626"/>
    <cellStyle name="Normal 9 6" xfId="4627"/>
    <cellStyle name="Normal 9 7" xfId="4628"/>
    <cellStyle name="Normal 9 7 2" xfId="4629"/>
    <cellStyle name="Normal 9 8" xfId="4630"/>
    <cellStyle name="Normal 9_Regulatory Template" xfId="4631"/>
    <cellStyle name="Normal 90" xfId="4632"/>
    <cellStyle name="Normal 91" xfId="4633"/>
    <cellStyle name="Normal 92" xfId="4634"/>
    <cellStyle name="Normal 93" xfId="4635"/>
    <cellStyle name="Normal 94" xfId="4636"/>
    <cellStyle name="Normal 95" xfId="4637"/>
    <cellStyle name="Normal 96" xfId="4638"/>
    <cellStyle name="Normal 96 2" xfId="4639"/>
    <cellStyle name="Normal 96 2 2" xfId="4640"/>
    <cellStyle name="Normal 96 3" xfId="4641"/>
    <cellStyle name="Normal 97" xfId="4642"/>
    <cellStyle name="Normal 98" xfId="4643"/>
    <cellStyle name="Normal 99" xfId="4644"/>
    <cellStyle name="Normal 99 2" xfId="4645"/>
    <cellStyle name="Normal 99 2 2" xfId="4646"/>
    <cellStyle name="Normal 99 2 2 2" xfId="4647"/>
    <cellStyle name="Normal 99 2 2 2 2" xfId="4648"/>
    <cellStyle name="Normal 99 2 2 3" xfId="4649"/>
    <cellStyle name="Normal 99 2 3" xfId="4650"/>
    <cellStyle name="Normal 99 2 3 2" xfId="4651"/>
    <cellStyle name="Normal 99 2 4" xfId="4652"/>
    <cellStyle name="Normal 99 2_Regulatory Template" xfId="4653"/>
    <cellStyle name="Normal 99 3" xfId="4654"/>
    <cellStyle name="Normal 99 3 2" xfId="4655"/>
    <cellStyle name="Normal 99 3 2 2" xfId="4656"/>
    <cellStyle name="Normal 99 3 2 2 2" xfId="4657"/>
    <cellStyle name="Normal 99 3 2 3" xfId="4658"/>
    <cellStyle name="Normal 99 3 3" xfId="4659"/>
    <cellStyle name="Normal 99 3 3 2" xfId="4660"/>
    <cellStyle name="Normal 99 3 4" xfId="4661"/>
    <cellStyle name="Normal 99 3 5" xfId="4662"/>
    <cellStyle name="Normal 99 4" xfId="4663"/>
    <cellStyle name="Normal 99 4 2" xfId="4664"/>
    <cellStyle name="Normal 99 5" xfId="4665"/>
    <cellStyle name="Normal 99_Regulatory Template" xfId="4666"/>
    <cellStyle name="Note 10" xfId="4667"/>
    <cellStyle name="Note 10 2" xfId="4668"/>
    <cellStyle name="Note 10 2 2" xfId="4669"/>
    <cellStyle name="Note 10 3" xfId="4670"/>
    <cellStyle name="Note 11" xfId="4671"/>
    <cellStyle name="Note 11 2" xfId="4672"/>
    <cellStyle name="Note 11 2 2" xfId="4673"/>
    <cellStyle name="Note 11 3" xfId="4674"/>
    <cellStyle name="Note 12" xfId="4675"/>
    <cellStyle name="Note 12 2" xfId="4676"/>
    <cellStyle name="Note 12 2 2" xfId="4677"/>
    <cellStyle name="Note 12 3" xfId="4678"/>
    <cellStyle name="Note 13" xfId="7275"/>
    <cellStyle name="Note 14" xfId="10440"/>
    <cellStyle name="Note 2" xfId="4679"/>
    <cellStyle name="Note 2 10" xfId="4680"/>
    <cellStyle name="Note 2 10 2" xfId="4681"/>
    <cellStyle name="Note 2 10 2 2" xfId="8709"/>
    <cellStyle name="Note 2 10 3" xfId="8708"/>
    <cellStyle name="Note 2 11" xfId="4682"/>
    <cellStyle name="Note 2 11 2" xfId="4683"/>
    <cellStyle name="Note 2 11 2 2" xfId="8711"/>
    <cellStyle name="Note 2 11 3" xfId="8710"/>
    <cellStyle name="Note 2 12" xfId="4684"/>
    <cellStyle name="Note 2 12 2" xfId="4685"/>
    <cellStyle name="Note 2 13" xfId="4686"/>
    <cellStyle name="Note 2 14" xfId="7304"/>
    <cellStyle name="Note 2 15" xfId="10444"/>
    <cellStyle name="Note 2 2" xfId="4687"/>
    <cellStyle name="Note 2 2 2" xfId="4688"/>
    <cellStyle name="Note 2 2 2 2" xfId="4689"/>
    <cellStyle name="Note 2 2 2 2 2" xfId="4690"/>
    <cellStyle name="Note 2 2 2 2 2 2" xfId="4691"/>
    <cellStyle name="Note 2 2 2 2 2 2 2" xfId="8715"/>
    <cellStyle name="Note 2 2 2 2 2 3" xfId="8714"/>
    <cellStyle name="Note 2 2 2 2 3" xfId="4692"/>
    <cellStyle name="Note 2 2 2 2 3 2" xfId="4693"/>
    <cellStyle name="Note 2 2 2 2 3 2 2" xfId="8717"/>
    <cellStyle name="Note 2 2 2 2 3 3" xfId="8716"/>
    <cellStyle name="Note 2 2 2 2 4" xfId="4694"/>
    <cellStyle name="Note 2 2 2 2 4 2" xfId="8718"/>
    <cellStyle name="Note 2 2 2 2 5" xfId="8713"/>
    <cellStyle name="Note 2 2 2 3" xfId="4695"/>
    <cellStyle name="Note 2 2 2 3 2" xfId="4696"/>
    <cellStyle name="Note 2 2 2 3 2 2" xfId="4697"/>
    <cellStyle name="Note 2 2 2 3 2 2 2" xfId="8721"/>
    <cellStyle name="Note 2 2 2 3 2 3" xfId="8720"/>
    <cellStyle name="Note 2 2 2 3 3" xfId="4698"/>
    <cellStyle name="Note 2 2 2 3 3 2" xfId="4699"/>
    <cellStyle name="Note 2 2 2 3 3 2 2" xfId="8723"/>
    <cellStyle name="Note 2 2 2 3 3 3" xfId="8722"/>
    <cellStyle name="Note 2 2 2 3 4" xfId="4700"/>
    <cellStyle name="Note 2 2 2 3 4 2" xfId="8724"/>
    <cellStyle name="Note 2 2 2 3 5" xfId="8719"/>
    <cellStyle name="Note 2 2 2 4" xfId="4701"/>
    <cellStyle name="Note 2 2 2 4 2" xfId="4702"/>
    <cellStyle name="Note 2 2 2 4 2 2" xfId="8726"/>
    <cellStyle name="Note 2 2 2 4 3" xfId="8725"/>
    <cellStyle name="Note 2 2 2 5" xfId="4703"/>
    <cellStyle name="Note 2 2 2 5 2" xfId="4704"/>
    <cellStyle name="Note 2 2 2 5 2 2" xfId="8728"/>
    <cellStyle name="Note 2 2 2 5 3" xfId="8727"/>
    <cellStyle name="Note 2 2 2 6" xfId="4705"/>
    <cellStyle name="Note 2 2 2 6 2" xfId="8729"/>
    <cellStyle name="Note 2 2 2 7" xfId="8712"/>
    <cellStyle name="Note 2 2 3" xfId="4706"/>
    <cellStyle name="Note 2 2 3 2" xfId="4707"/>
    <cellStyle name="Note 2 2 3 2 2" xfId="4708"/>
    <cellStyle name="Note 2 2 3 2 2 2" xfId="8732"/>
    <cellStyle name="Note 2 2 3 2 3" xfId="8731"/>
    <cellStyle name="Note 2 2 3 3" xfId="4709"/>
    <cellStyle name="Note 2 2 3 3 2" xfId="4710"/>
    <cellStyle name="Note 2 2 3 3 2 2" xfId="8734"/>
    <cellStyle name="Note 2 2 3 3 3" xfId="8733"/>
    <cellStyle name="Note 2 2 3 4" xfId="4711"/>
    <cellStyle name="Note 2 2 3 4 2" xfId="8735"/>
    <cellStyle name="Note 2 2 3 5" xfId="8730"/>
    <cellStyle name="Note 2 2 4" xfId="4712"/>
    <cellStyle name="Note 2 2 4 2" xfId="4713"/>
    <cellStyle name="Note 2 2 4 2 2" xfId="4714"/>
    <cellStyle name="Note 2 2 4 2 2 2" xfId="8738"/>
    <cellStyle name="Note 2 2 4 2 3" xfId="8737"/>
    <cellStyle name="Note 2 2 4 3" xfId="4715"/>
    <cellStyle name="Note 2 2 4 3 2" xfId="4716"/>
    <cellStyle name="Note 2 2 4 3 2 2" xfId="8740"/>
    <cellStyle name="Note 2 2 4 3 3" xfId="8739"/>
    <cellStyle name="Note 2 2 4 4" xfId="4717"/>
    <cellStyle name="Note 2 2 4 4 2" xfId="8741"/>
    <cellStyle name="Note 2 2 4 5" xfId="8736"/>
    <cellStyle name="Note 2 2 5" xfId="4718"/>
    <cellStyle name="Note 2 2 5 2" xfId="4719"/>
    <cellStyle name="Note 2 2 5 2 2" xfId="8743"/>
    <cellStyle name="Note 2 2 5 3" xfId="8742"/>
    <cellStyle name="Note 2 2 6" xfId="4720"/>
    <cellStyle name="Note 2 2 6 2" xfId="4721"/>
    <cellStyle name="Note 2 2 6 2 2" xfId="8745"/>
    <cellStyle name="Note 2 2 6 3" xfId="8744"/>
    <cellStyle name="Note 2 3" xfId="4722"/>
    <cellStyle name="Note 2 3 2" xfId="4723"/>
    <cellStyle name="Note 2 3 2 2" xfId="4724"/>
    <cellStyle name="Note 2 3 2 2 2" xfId="4725"/>
    <cellStyle name="Note 2 3 2 2 2 2" xfId="4726"/>
    <cellStyle name="Note 2 3 2 2 2 2 2" xfId="8750"/>
    <cellStyle name="Note 2 3 2 2 2 3" xfId="8749"/>
    <cellStyle name="Note 2 3 2 2 3" xfId="4727"/>
    <cellStyle name="Note 2 3 2 2 3 2" xfId="4728"/>
    <cellStyle name="Note 2 3 2 2 3 2 2" xfId="8752"/>
    <cellStyle name="Note 2 3 2 2 3 3" xfId="8751"/>
    <cellStyle name="Note 2 3 2 2 4" xfId="4729"/>
    <cellStyle name="Note 2 3 2 2 4 2" xfId="8753"/>
    <cellStyle name="Note 2 3 2 2 5" xfId="8748"/>
    <cellStyle name="Note 2 3 2 3" xfId="4730"/>
    <cellStyle name="Note 2 3 2 3 2" xfId="4731"/>
    <cellStyle name="Note 2 3 2 3 2 2" xfId="4732"/>
    <cellStyle name="Note 2 3 2 3 2 2 2" xfId="8756"/>
    <cellStyle name="Note 2 3 2 3 2 3" xfId="8755"/>
    <cellStyle name="Note 2 3 2 3 3" xfId="4733"/>
    <cellStyle name="Note 2 3 2 3 3 2" xfId="4734"/>
    <cellStyle name="Note 2 3 2 3 3 2 2" xfId="8758"/>
    <cellStyle name="Note 2 3 2 3 3 3" xfId="8757"/>
    <cellStyle name="Note 2 3 2 3 4" xfId="4735"/>
    <cellStyle name="Note 2 3 2 3 4 2" xfId="8759"/>
    <cellStyle name="Note 2 3 2 3 5" xfId="8754"/>
    <cellStyle name="Note 2 3 2 4" xfId="4736"/>
    <cellStyle name="Note 2 3 2 4 2" xfId="4737"/>
    <cellStyle name="Note 2 3 2 4 2 2" xfId="8761"/>
    <cellStyle name="Note 2 3 2 4 3" xfId="8760"/>
    <cellStyle name="Note 2 3 2 5" xfId="4738"/>
    <cellStyle name="Note 2 3 2 5 2" xfId="4739"/>
    <cellStyle name="Note 2 3 2 5 2 2" xfId="8763"/>
    <cellStyle name="Note 2 3 2 5 3" xfId="8762"/>
    <cellStyle name="Note 2 3 2 6" xfId="4740"/>
    <cellStyle name="Note 2 3 2 6 2" xfId="8764"/>
    <cellStyle name="Note 2 3 2 7" xfId="8747"/>
    <cellStyle name="Note 2 3 3" xfId="4741"/>
    <cellStyle name="Note 2 3 3 2" xfId="4742"/>
    <cellStyle name="Note 2 3 3 2 2" xfId="4743"/>
    <cellStyle name="Note 2 3 3 2 2 2" xfId="8767"/>
    <cellStyle name="Note 2 3 3 2 3" xfId="8766"/>
    <cellStyle name="Note 2 3 3 3" xfId="4744"/>
    <cellStyle name="Note 2 3 3 3 2" xfId="4745"/>
    <cellStyle name="Note 2 3 3 3 2 2" xfId="8769"/>
    <cellStyle name="Note 2 3 3 3 3" xfId="8768"/>
    <cellStyle name="Note 2 3 3 4" xfId="4746"/>
    <cellStyle name="Note 2 3 3 4 2" xfId="8770"/>
    <cellStyle name="Note 2 3 3 5" xfId="8765"/>
    <cellStyle name="Note 2 3 4" xfId="4747"/>
    <cellStyle name="Note 2 3 4 2" xfId="4748"/>
    <cellStyle name="Note 2 3 4 2 2" xfId="4749"/>
    <cellStyle name="Note 2 3 4 2 2 2" xfId="8773"/>
    <cellStyle name="Note 2 3 4 2 3" xfId="8772"/>
    <cellStyle name="Note 2 3 4 3" xfId="4750"/>
    <cellStyle name="Note 2 3 4 3 2" xfId="4751"/>
    <cellStyle name="Note 2 3 4 3 2 2" xfId="8775"/>
    <cellStyle name="Note 2 3 4 3 3" xfId="8774"/>
    <cellStyle name="Note 2 3 4 4" xfId="4752"/>
    <cellStyle name="Note 2 3 4 4 2" xfId="8776"/>
    <cellStyle name="Note 2 3 4 5" xfId="8771"/>
    <cellStyle name="Note 2 3 5" xfId="4753"/>
    <cellStyle name="Note 2 3 5 2" xfId="4754"/>
    <cellStyle name="Note 2 3 5 2 2" xfId="8778"/>
    <cellStyle name="Note 2 3 5 3" xfId="8777"/>
    <cellStyle name="Note 2 3 6" xfId="4755"/>
    <cellStyle name="Note 2 3 6 2" xfId="4756"/>
    <cellStyle name="Note 2 3 6 2 2" xfId="8780"/>
    <cellStyle name="Note 2 3 6 3" xfId="8779"/>
    <cellStyle name="Note 2 3 7" xfId="4757"/>
    <cellStyle name="Note 2 3 7 2" xfId="8781"/>
    <cellStyle name="Note 2 3 8" xfId="8746"/>
    <cellStyle name="Note 2 4" xfId="4758"/>
    <cellStyle name="Note 2 4 2" xfId="4759"/>
    <cellStyle name="Note 2 4 2 2" xfId="4760"/>
    <cellStyle name="Note 2 4 2 2 2" xfId="4761"/>
    <cellStyle name="Note 2 4 2 2 2 2" xfId="4762"/>
    <cellStyle name="Note 2 4 2 2 2 2 2" xfId="8786"/>
    <cellStyle name="Note 2 4 2 2 2 3" xfId="8785"/>
    <cellStyle name="Note 2 4 2 2 3" xfId="4763"/>
    <cellStyle name="Note 2 4 2 2 3 2" xfId="4764"/>
    <cellStyle name="Note 2 4 2 2 3 2 2" xfId="8788"/>
    <cellStyle name="Note 2 4 2 2 3 3" xfId="8787"/>
    <cellStyle name="Note 2 4 2 2 4" xfId="4765"/>
    <cellStyle name="Note 2 4 2 2 4 2" xfId="8789"/>
    <cellStyle name="Note 2 4 2 2 5" xfId="8784"/>
    <cellStyle name="Note 2 4 2 3" xfId="4766"/>
    <cellStyle name="Note 2 4 2 3 2" xfId="4767"/>
    <cellStyle name="Note 2 4 2 3 2 2" xfId="4768"/>
    <cellStyle name="Note 2 4 2 3 2 2 2" xfId="8792"/>
    <cellStyle name="Note 2 4 2 3 2 3" xfId="8791"/>
    <cellStyle name="Note 2 4 2 3 3" xfId="4769"/>
    <cellStyle name="Note 2 4 2 3 3 2" xfId="4770"/>
    <cellStyle name="Note 2 4 2 3 3 2 2" xfId="8794"/>
    <cellStyle name="Note 2 4 2 3 3 3" xfId="8793"/>
    <cellStyle name="Note 2 4 2 3 4" xfId="4771"/>
    <cellStyle name="Note 2 4 2 3 4 2" xfId="8795"/>
    <cellStyle name="Note 2 4 2 3 5" xfId="8790"/>
    <cellStyle name="Note 2 4 2 4" xfId="4772"/>
    <cellStyle name="Note 2 4 2 4 2" xfId="4773"/>
    <cellStyle name="Note 2 4 2 4 2 2" xfId="8797"/>
    <cellStyle name="Note 2 4 2 4 3" xfId="8796"/>
    <cellStyle name="Note 2 4 2 5" xfId="4774"/>
    <cellStyle name="Note 2 4 2 5 2" xfId="4775"/>
    <cellStyle name="Note 2 4 2 5 2 2" xfId="8799"/>
    <cellStyle name="Note 2 4 2 5 3" xfId="8798"/>
    <cellStyle name="Note 2 4 2 6" xfId="4776"/>
    <cellStyle name="Note 2 4 2 6 2" xfId="8800"/>
    <cellStyle name="Note 2 4 2 7" xfId="8783"/>
    <cellStyle name="Note 2 4 3" xfId="4777"/>
    <cellStyle name="Note 2 4 3 2" xfId="4778"/>
    <cellStyle name="Note 2 4 3 2 2" xfId="4779"/>
    <cellStyle name="Note 2 4 3 2 2 2" xfId="8803"/>
    <cellStyle name="Note 2 4 3 2 3" xfId="8802"/>
    <cellStyle name="Note 2 4 3 3" xfId="4780"/>
    <cellStyle name="Note 2 4 3 3 2" xfId="4781"/>
    <cellStyle name="Note 2 4 3 3 2 2" xfId="8805"/>
    <cellStyle name="Note 2 4 3 3 3" xfId="8804"/>
    <cellStyle name="Note 2 4 3 4" xfId="4782"/>
    <cellStyle name="Note 2 4 3 4 2" xfId="8806"/>
    <cellStyle name="Note 2 4 3 5" xfId="8801"/>
    <cellStyle name="Note 2 4 4" xfId="4783"/>
    <cellStyle name="Note 2 4 4 2" xfId="4784"/>
    <cellStyle name="Note 2 4 4 2 2" xfId="4785"/>
    <cellStyle name="Note 2 4 4 2 2 2" xfId="8809"/>
    <cellStyle name="Note 2 4 4 2 3" xfId="8808"/>
    <cellStyle name="Note 2 4 4 3" xfId="4786"/>
    <cellStyle name="Note 2 4 4 3 2" xfId="4787"/>
    <cellStyle name="Note 2 4 4 3 2 2" xfId="8811"/>
    <cellStyle name="Note 2 4 4 3 3" xfId="8810"/>
    <cellStyle name="Note 2 4 4 4" xfId="4788"/>
    <cellStyle name="Note 2 4 4 4 2" xfId="8812"/>
    <cellStyle name="Note 2 4 4 5" xfId="8807"/>
    <cellStyle name="Note 2 4 5" xfId="4789"/>
    <cellStyle name="Note 2 4 5 2" xfId="4790"/>
    <cellStyle name="Note 2 4 5 2 2" xfId="8814"/>
    <cellStyle name="Note 2 4 5 3" xfId="8813"/>
    <cellStyle name="Note 2 4 6" xfId="4791"/>
    <cellStyle name="Note 2 4 6 2" xfId="4792"/>
    <cellStyle name="Note 2 4 6 2 2" xfId="8816"/>
    <cellStyle name="Note 2 4 6 3" xfId="8815"/>
    <cellStyle name="Note 2 4 7" xfId="4793"/>
    <cellStyle name="Note 2 4 7 2" xfId="8817"/>
    <cellStyle name="Note 2 4 8" xfId="8782"/>
    <cellStyle name="Note 2 5" xfId="4794"/>
    <cellStyle name="Note 2 5 2" xfId="4795"/>
    <cellStyle name="Note 2 5 2 2" xfId="4796"/>
    <cellStyle name="Note 2 5 2 2 2" xfId="4797"/>
    <cellStyle name="Note 2 5 2 2 2 2" xfId="4798"/>
    <cellStyle name="Note 2 5 2 2 2 2 2" xfId="8822"/>
    <cellStyle name="Note 2 5 2 2 2 3" xfId="8821"/>
    <cellStyle name="Note 2 5 2 2 3" xfId="4799"/>
    <cellStyle name="Note 2 5 2 2 3 2" xfId="4800"/>
    <cellStyle name="Note 2 5 2 2 3 2 2" xfId="8824"/>
    <cellStyle name="Note 2 5 2 2 3 3" xfId="8823"/>
    <cellStyle name="Note 2 5 2 2 4" xfId="4801"/>
    <cellStyle name="Note 2 5 2 2 4 2" xfId="8825"/>
    <cellStyle name="Note 2 5 2 2 5" xfId="8820"/>
    <cellStyle name="Note 2 5 2 3" xfId="4802"/>
    <cellStyle name="Note 2 5 2 3 2" xfId="4803"/>
    <cellStyle name="Note 2 5 2 3 2 2" xfId="4804"/>
    <cellStyle name="Note 2 5 2 3 2 2 2" xfId="8828"/>
    <cellStyle name="Note 2 5 2 3 2 3" xfId="8827"/>
    <cellStyle name="Note 2 5 2 3 3" xfId="4805"/>
    <cellStyle name="Note 2 5 2 3 3 2" xfId="4806"/>
    <cellStyle name="Note 2 5 2 3 3 2 2" xfId="8830"/>
    <cellStyle name="Note 2 5 2 3 3 3" xfId="8829"/>
    <cellStyle name="Note 2 5 2 3 4" xfId="4807"/>
    <cellStyle name="Note 2 5 2 3 4 2" xfId="8831"/>
    <cellStyle name="Note 2 5 2 3 5" xfId="8826"/>
    <cellStyle name="Note 2 5 2 4" xfId="4808"/>
    <cellStyle name="Note 2 5 2 4 2" xfId="4809"/>
    <cellStyle name="Note 2 5 2 4 2 2" xfId="8833"/>
    <cellStyle name="Note 2 5 2 4 3" xfId="8832"/>
    <cellStyle name="Note 2 5 2 5" xfId="4810"/>
    <cellStyle name="Note 2 5 2 5 2" xfId="4811"/>
    <cellStyle name="Note 2 5 2 5 2 2" xfId="8835"/>
    <cellStyle name="Note 2 5 2 5 3" xfId="8834"/>
    <cellStyle name="Note 2 5 2 6" xfId="4812"/>
    <cellStyle name="Note 2 5 2 6 2" xfId="8836"/>
    <cellStyle name="Note 2 5 2 7" xfId="8819"/>
    <cellStyle name="Note 2 5 3" xfId="4813"/>
    <cellStyle name="Note 2 5 3 2" xfId="4814"/>
    <cellStyle name="Note 2 5 3 2 2" xfId="4815"/>
    <cellStyle name="Note 2 5 3 2 2 2" xfId="8839"/>
    <cellStyle name="Note 2 5 3 2 3" xfId="8838"/>
    <cellStyle name="Note 2 5 3 3" xfId="4816"/>
    <cellStyle name="Note 2 5 3 3 2" xfId="4817"/>
    <cellStyle name="Note 2 5 3 3 2 2" xfId="8841"/>
    <cellStyle name="Note 2 5 3 3 3" xfId="8840"/>
    <cellStyle name="Note 2 5 3 4" xfId="4818"/>
    <cellStyle name="Note 2 5 3 4 2" xfId="8842"/>
    <cellStyle name="Note 2 5 3 5" xfId="8837"/>
    <cellStyle name="Note 2 5 4" xfId="4819"/>
    <cellStyle name="Note 2 5 4 2" xfId="4820"/>
    <cellStyle name="Note 2 5 4 2 2" xfId="4821"/>
    <cellStyle name="Note 2 5 4 2 2 2" xfId="8845"/>
    <cellStyle name="Note 2 5 4 2 3" xfId="8844"/>
    <cellStyle name="Note 2 5 4 3" xfId="4822"/>
    <cellStyle name="Note 2 5 4 3 2" xfId="4823"/>
    <cellStyle name="Note 2 5 4 3 2 2" xfId="8847"/>
    <cellStyle name="Note 2 5 4 3 3" xfId="8846"/>
    <cellStyle name="Note 2 5 4 4" xfId="4824"/>
    <cellStyle name="Note 2 5 4 4 2" xfId="8848"/>
    <cellStyle name="Note 2 5 4 5" xfId="8843"/>
    <cellStyle name="Note 2 5 5" xfId="4825"/>
    <cellStyle name="Note 2 5 5 2" xfId="4826"/>
    <cellStyle name="Note 2 5 5 2 2" xfId="8850"/>
    <cellStyle name="Note 2 5 5 3" xfId="8849"/>
    <cellStyle name="Note 2 5 6" xfId="4827"/>
    <cellStyle name="Note 2 5 6 2" xfId="4828"/>
    <cellStyle name="Note 2 5 6 2 2" xfId="8852"/>
    <cellStyle name="Note 2 5 6 3" xfId="8851"/>
    <cellStyle name="Note 2 5 7" xfId="4829"/>
    <cellStyle name="Note 2 5 7 2" xfId="8853"/>
    <cellStyle name="Note 2 5 8" xfId="8818"/>
    <cellStyle name="Note 2 6" xfId="4830"/>
    <cellStyle name="Note 2 6 2" xfId="4831"/>
    <cellStyle name="Note 2 6 2 2" xfId="4832"/>
    <cellStyle name="Note 2 6 2 2 2" xfId="4833"/>
    <cellStyle name="Note 2 6 2 2 2 2" xfId="4834"/>
    <cellStyle name="Note 2 6 2 2 2 2 2" xfId="8858"/>
    <cellStyle name="Note 2 6 2 2 2 3" xfId="8857"/>
    <cellStyle name="Note 2 6 2 2 3" xfId="4835"/>
    <cellStyle name="Note 2 6 2 2 3 2" xfId="4836"/>
    <cellStyle name="Note 2 6 2 2 3 2 2" xfId="8860"/>
    <cellStyle name="Note 2 6 2 2 3 3" xfId="8859"/>
    <cellStyle name="Note 2 6 2 2 4" xfId="4837"/>
    <cellStyle name="Note 2 6 2 2 4 2" xfId="8861"/>
    <cellStyle name="Note 2 6 2 2 5" xfId="8856"/>
    <cellStyle name="Note 2 6 2 3" xfId="4838"/>
    <cellStyle name="Note 2 6 2 3 2" xfId="4839"/>
    <cellStyle name="Note 2 6 2 3 2 2" xfId="4840"/>
    <cellStyle name="Note 2 6 2 3 2 2 2" xfId="8864"/>
    <cellStyle name="Note 2 6 2 3 2 3" xfId="8863"/>
    <cellStyle name="Note 2 6 2 3 3" xfId="4841"/>
    <cellStyle name="Note 2 6 2 3 3 2" xfId="4842"/>
    <cellStyle name="Note 2 6 2 3 3 2 2" xfId="8866"/>
    <cellStyle name="Note 2 6 2 3 3 3" xfId="8865"/>
    <cellStyle name="Note 2 6 2 3 4" xfId="4843"/>
    <cellStyle name="Note 2 6 2 3 4 2" xfId="8867"/>
    <cellStyle name="Note 2 6 2 3 5" xfId="8862"/>
    <cellStyle name="Note 2 6 2 4" xfId="4844"/>
    <cellStyle name="Note 2 6 2 4 2" xfId="4845"/>
    <cellStyle name="Note 2 6 2 4 2 2" xfId="8869"/>
    <cellStyle name="Note 2 6 2 4 3" xfId="8868"/>
    <cellStyle name="Note 2 6 2 5" xfId="4846"/>
    <cellStyle name="Note 2 6 2 5 2" xfId="4847"/>
    <cellStyle name="Note 2 6 2 5 2 2" xfId="8871"/>
    <cellStyle name="Note 2 6 2 5 3" xfId="8870"/>
    <cellStyle name="Note 2 6 2 6" xfId="4848"/>
    <cellStyle name="Note 2 6 2 6 2" xfId="8872"/>
    <cellStyle name="Note 2 6 2 7" xfId="8855"/>
    <cellStyle name="Note 2 6 3" xfId="4849"/>
    <cellStyle name="Note 2 6 3 2" xfId="4850"/>
    <cellStyle name="Note 2 6 3 2 2" xfId="4851"/>
    <cellStyle name="Note 2 6 3 2 2 2" xfId="8875"/>
    <cellStyle name="Note 2 6 3 2 3" xfId="8874"/>
    <cellStyle name="Note 2 6 3 3" xfId="4852"/>
    <cellStyle name="Note 2 6 3 3 2" xfId="4853"/>
    <cellStyle name="Note 2 6 3 3 2 2" xfId="8877"/>
    <cellStyle name="Note 2 6 3 3 3" xfId="8876"/>
    <cellStyle name="Note 2 6 3 4" xfId="4854"/>
    <cellStyle name="Note 2 6 3 4 2" xfId="8878"/>
    <cellStyle name="Note 2 6 3 5" xfId="8873"/>
    <cellStyle name="Note 2 6 4" xfId="4855"/>
    <cellStyle name="Note 2 6 4 2" xfId="4856"/>
    <cellStyle name="Note 2 6 4 2 2" xfId="4857"/>
    <cellStyle name="Note 2 6 4 2 2 2" xfId="8881"/>
    <cellStyle name="Note 2 6 4 2 3" xfId="8880"/>
    <cellStyle name="Note 2 6 4 3" xfId="4858"/>
    <cellStyle name="Note 2 6 4 3 2" xfId="4859"/>
    <cellStyle name="Note 2 6 4 3 2 2" xfId="8883"/>
    <cellStyle name="Note 2 6 4 3 3" xfId="8882"/>
    <cellStyle name="Note 2 6 4 4" xfId="4860"/>
    <cellStyle name="Note 2 6 4 4 2" xfId="8884"/>
    <cellStyle name="Note 2 6 4 5" xfId="8879"/>
    <cellStyle name="Note 2 6 5" xfId="4861"/>
    <cellStyle name="Note 2 6 5 2" xfId="4862"/>
    <cellStyle name="Note 2 6 5 2 2" xfId="8886"/>
    <cellStyle name="Note 2 6 5 3" xfId="8885"/>
    <cellStyle name="Note 2 6 6" xfId="4863"/>
    <cellStyle name="Note 2 6 6 2" xfId="4864"/>
    <cellStyle name="Note 2 6 6 2 2" xfId="8888"/>
    <cellStyle name="Note 2 6 6 3" xfId="8887"/>
    <cellStyle name="Note 2 6 7" xfId="4865"/>
    <cellStyle name="Note 2 6 7 2" xfId="8889"/>
    <cellStyle name="Note 2 6 8" xfId="8854"/>
    <cellStyle name="Note 2 7" xfId="4866"/>
    <cellStyle name="Note 2 7 2" xfId="4867"/>
    <cellStyle name="Note 2 7 2 2" xfId="4868"/>
    <cellStyle name="Note 2 7 2 2 2" xfId="8892"/>
    <cellStyle name="Note 2 7 2 3" xfId="8891"/>
    <cellStyle name="Note 2 7 3" xfId="4869"/>
    <cellStyle name="Note 2 7 3 2" xfId="4870"/>
    <cellStyle name="Note 2 7 3 2 2" xfId="8894"/>
    <cellStyle name="Note 2 7 3 3" xfId="8893"/>
    <cellStyle name="Note 2 7 4" xfId="4871"/>
    <cellStyle name="Note 2 7 4 2" xfId="8895"/>
    <cellStyle name="Note 2 7 5" xfId="8890"/>
    <cellStyle name="Note 2 8" xfId="4872"/>
    <cellStyle name="Note 2 8 2" xfId="4873"/>
    <cellStyle name="Note 2 8 2 2" xfId="4874"/>
    <cellStyle name="Note 2 8 2 2 2" xfId="8898"/>
    <cellStyle name="Note 2 8 2 3" xfId="8897"/>
    <cellStyle name="Note 2 8 3" xfId="4875"/>
    <cellStyle name="Note 2 8 3 2" xfId="4876"/>
    <cellStyle name="Note 2 8 3 2 2" xfId="8900"/>
    <cellStyle name="Note 2 8 3 3" xfId="8899"/>
    <cellStyle name="Note 2 8 4" xfId="4877"/>
    <cellStyle name="Note 2 8 4 2" xfId="8901"/>
    <cellStyle name="Note 2 8 5" xfId="8896"/>
    <cellStyle name="Note 2 9" xfId="4878"/>
    <cellStyle name="Note 2 9 2" xfId="4879"/>
    <cellStyle name="Note 2 9 2 2" xfId="8903"/>
    <cellStyle name="Note 2 9 3" xfId="8902"/>
    <cellStyle name="Note 2_Regulatory Template" xfId="4880"/>
    <cellStyle name="Note 3" xfId="4881"/>
    <cellStyle name="Note 3 2" xfId="4882"/>
    <cellStyle name="Note 3_Regulatory Template" xfId="4883"/>
    <cellStyle name="Note 4" xfId="4884"/>
    <cellStyle name="Note 4 2" xfId="4885"/>
    <cellStyle name="Note 4_Regulatory Template" xfId="4886"/>
    <cellStyle name="Note 5" xfId="4887"/>
    <cellStyle name="Note 5 2" xfId="4888"/>
    <cellStyle name="Note 5_Regulatory Template" xfId="4889"/>
    <cellStyle name="Note 6" xfId="4890"/>
    <cellStyle name="Note 6 2" xfId="4891"/>
    <cellStyle name="Note 6 2 2" xfId="4892"/>
    <cellStyle name="Note 6 3" xfId="4893"/>
    <cellStyle name="Note 7" xfId="4894"/>
    <cellStyle name="Note 7 2" xfId="4895"/>
    <cellStyle name="Note 7 2 2" xfId="4896"/>
    <cellStyle name="Note 7 3" xfId="4897"/>
    <cellStyle name="Note 8" xfId="4898"/>
    <cellStyle name="Note 8 2" xfId="4899"/>
    <cellStyle name="Note 8 2 2" xfId="4900"/>
    <cellStyle name="Note 8 3" xfId="4901"/>
    <cellStyle name="Note 9" xfId="4902"/>
    <cellStyle name="Notes" xfId="4903"/>
    <cellStyle name="Number." xfId="4904"/>
    <cellStyle name="Output 10" xfId="7239"/>
    <cellStyle name="Output 11" xfId="10441"/>
    <cellStyle name="Output 2" xfId="4905"/>
    <cellStyle name="Output 2 10" xfId="4906"/>
    <cellStyle name="Output 2 10 2" xfId="4907"/>
    <cellStyle name="Output 2 10 2 2" xfId="4908"/>
    <cellStyle name="Output 2 10 2 2 2" xfId="8906"/>
    <cellStyle name="Output 2 10 2 3" xfId="8905"/>
    <cellStyle name="Output 2 10 3" xfId="4909"/>
    <cellStyle name="Output 2 10 3 2" xfId="4910"/>
    <cellStyle name="Output 2 10 3 2 2" xfId="8908"/>
    <cellStyle name="Output 2 10 3 3" xfId="8907"/>
    <cellStyle name="Output 2 10 4" xfId="4911"/>
    <cellStyle name="Output 2 10 4 2" xfId="8909"/>
    <cellStyle name="Output 2 10 5" xfId="8904"/>
    <cellStyle name="Output 2 11" xfId="4912"/>
    <cellStyle name="Output 2 11 2" xfId="4913"/>
    <cellStyle name="Output 2 11 2 2" xfId="4914"/>
    <cellStyle name="Output 2 11 2 2 2" xfId="8912"/>
    <cellStyle name="Output 2 11 2 3" xfId="8911"/>
    <cellStyle name="Output 2 11 3" xfId="4915"/>
    <cellStyle name="Output 2 11 3 2" xfId="4916"/>
    <cellStyle name="Output 2 11 3 2 2" xfId="8914"/>
    <cellStyle name="Output 2 11 3 3" xfId="8913"/>
    <cellStyle name="Output 2 11 4" xfId="4917"/>
    <cellStyle name="Output 2 11 4 2" xfId="8915"/>
    <cellStyle name="Output 2 11 5" xfId="8910"/>
    <cellStyle name="Output 2 12" xfId="4918"/>
    <cellStyle name="Output 2 12 2" xfId="4919"/>
    <cellStyle name="Output 2 12 2 2" xfId="8917"/>
    <cellStyle name="Output 2 12 3" xfId="8916"/>
    <cellStyle name="Output 2 13" xfId="4920"/>
    <cellStyle name="Output 2 13 2" xfId="4921"/>
    <cellStyle name="Output 2 13 2 2" xfId="8919"/>
    <cellStyle name="Output 2 13 3" xfId="8918"/>
    <cellStyle name="Output 2 14" xfId="4922"/>
    <cellStyle name="Output 2 14 2" xfId="4923"/>
    <cellStyle name="Output 2 14 2 2" xfId="8921"/>
    <cellStyle name="Output 2 14 3" xfId="8920"/>
    <cellStyle name="Output 2 2" xfId="4924"/>
    <cellStyle name="Output 2 2 2" xfId="4925"/>
    <cellStyle name="Output 2 2 2 2" xfId="4926"/>
    <cellStyle name="Output 2 2 2 2 2" xfId="4927"/>
    <cellStyle name="Output 2 2 2 2 2 2" xfId="4928"/>
    <cellStyle name="Output 2 2 2 2 2 2 2" xfId="8924"/>
    <cellStyle name="Output 2 2 2 2 2 3" xfId="8923"/>
    <cellStyle name="Output 2 2 2 2 3" xfId="4929"/>
    <cellStyle name="Output 2 2 2 2 3 2" xfId="4930"/>
    <cellStyle name="Output 2 2 2 2 3 2 2" xfId="8926"/>
    <cellStyle name="Output 2 2 2 2 3 3" xfId="8925"/>
    <cellStyle name="Output 2 2 2 2 4" xfId="4931"/>
    <cellStyle name="Output 2 2 2 2 4 2" xfId="8927"/>
    <cellStyle name="Output 2 2 2 2 5" xfId="8922"/>
    <cellStyle name="Output 2 2 2 3" xfId="4932"/>
    <cellStyle name="Output 2 2 2 3 2" xfId="4933"/>
    <cellStyle name="Output 2 2 2 3 2 2" xfId="4934"/>
    <cellStyle name="Output 2 2 2 3 2 2 2" xfId="8930"/>
    <cellStyle name="Output 2 2 2 3 2 3" xfId="8929"/>
    <cellStyle name="Output 2 2 2 3 3" xfId="4935"/>
    <cellStyle name="Output 2 2 2 3 3 2" xfId="4936"/>
    <cellStyle name="Output 2 2 2 3 3 2 2" xfId="8932"/>
    <cellStyle name="Output 2 2 2 3 3 3" xfId="8931"/>
    <cellStyle name="Output 2 2 2 3 4" xfId="4937"/>
    <cellStyle name="Output 2 2 2 3 4 2" xfId="8933"/>
    <cellStyle name="Output 2 2 2 3 5" xfId="8928"/>
    <cellStyle name="Output 2 2 2 4" xfId="4938"/>
    <cellStyle name="Output 2 2 2 4 2" xfId="4939"/>
    <cellStyle name="Output 2 2 2 4 2 2" xfId="8935"/>
    <cellStyle name="Output 2 2 2 4 3" xfId="8934"/>
    <cellStyle name="Output 2 2 2 5" xfId="4940"/>
    <cellStyle name="Output 2 2 2 5 2" xfId="4941"/>
    <cellStyle name="Output 2 2 2 5 2 2" xfId="8937"/>
    <cellStyle name="Output 2 2 2 5 3" xfId="8936"/>
    <cellStyle name="Output 2 2 3" xfId="4942"/>
    <cellStyle name="Output 2 2 3 2" xfId="4943"/>
    <cellStyle name="Output 2 2 3 2 2" xfId="4944"/>
    <cellStyle name="Output 2 2 3 2 2 2" xfId="4945"/>
    <cellStyle name="Output 2 2 3 2 2 2 2" xfId="8941"/>
    <cellStyle name="Output 2 2 3 2 2 3" xfId="8940"/>
    <cellStyle name="Output 2 2 3 2 3" xfId="4946"/>
    <cellStyle name="Output 2 2 3 2 3 2" xfId="4947"/>
    <cellStyle name="Output 2 2 3 2 3 2 2" xfId="8943"/>
    <cellStyle name="Output 2 2 3 2 3 3" xfId="8942"/>
    <cellStyle name="Output 2 2 3 2 4" xfId="4948"/>
    <cellStyle name="Output 2 2 3 2 4 2" xfId="8944"/>
    <cellStyle name="Output 2 2 3 2 5" xfId="8939"/>
    <cellStyle name="Output 2 2 3 3" xfId="4949"/>
    <cellStyle name="Output 2 2 3 3 2" xfId="4950"/>
    <cellStyle name="Output 2 2 3 3 2 2" xfId="4951"/>
    <cellStyle name="Output 2 2 3 3 2 2 2" xfId="8947"/>
    <cellStyle name="Output 2 2 3 3 2 3" xfId="8946"/>
    <cellStyle name="Output 2 2 3 3 3" xfId="4952"/>
    <cellStyle name="Output 2 2 3 3 3 2" xfId="4953"/>
    <cellStyle name="Output 2 2 3 3 3 2 2" xfId="8949"/>
    <cellStyle name="Output 2 2 3 3 3 3" xfId="8948"/>
    <cellStyle name="Output 2 2 3 3 4" xfId="4954"/>
    <cellStyle name="Output 2 2 3 3 4 2" xfId="8950"/>
    <cellStyle name="Output 2 2 3 3 5" xfId="8945"/>
    <cellStyle name="Output 2 2 3 4" xfId="4955"/>
    <cellStyle name="Output 2 2 3 4 2" xfId="4956"/>
    <cellStyle name="Output 2 2 3 4 2 2" xfId="8952"/>
    <cellStyle name="Output 2 2 3 4 3" xfId="8951"/>
    <cellStyle name="Output 2 2 3 5" xfId="4957"/>
    <cellStyle name="Output 2 2 3 5 2" xfId="4958"/>
    <cellStyle name="Output 2 2 3 5 2 2" xfId="8954"/>
    <cellStyle name="Output 2 2 3 5 3" xfId="8953"/>
    <cellStyle name="Output 2 2 3 6" xfId="4959"/>
    <cellStyle name="Output 2 2 3 6 2" xfId="8955"/>
    <cellStyle name="Output 2 2 3 7" xfId="8938"/>
    <cellStyle name="Output 2 2 4" xfId="4960"/>
    <cellStyle name="Output 2 2 4 2" xfId="4961"/>
    <cellStyle name="Output 2 2 4 2 2" xfId="4962"/>
    <cellStyle name="Output 2 2 4 2 2 2" xfId="8958"/>
    <cellStyle name="Output 2 2 4 2 3" xfId="8957"/>
    <cellStyle name="Output 2 2 4 3" xfId="4963"/>
    <cellStyle name="Output 2 2 4 3 2" xfId="4964"/>
    <cellStyle name="Output 2 2 4 3 2 2" xfId="8960"/>
    <cellStyle name="Output 2 2 4 3 3" xfId="8959"/>
    <cellStyle name="Output 2 2 4 4" xfId="4965"/>
    <cellStyle name="Output 2 2 4 4 2" xfId="8961"/>
    <cellStyle name="Output 2 2 4 5" xfId="8956"/>
    <cellStyle name="Output 2 2 5" xfId="4966"/>
    <cellStyle name="Output 2 2 5 2" xfId="4967"/>
    <cellStyle name="Output 2 2 5 2 2" xfId="4968"/>
    <cellStyle name="Output 2 2 5 2 2 2" xfId="8964"/>
    <cellStyle name="Output 2 2 5 2 3" xfId="8963"/>
    <cellStyle name="Output 2 2 5 3" xfId="4969"/>
    <cellStyle name="Output 2 2 5 3 2" xfId="4970"/>
    <cellStyle name="Output 2 2 5 3 2 2" xfId="8966"/>
    <cellStyle name="Output 2 2 5 3 3" xfId="8965"/>
    <cellStyle name="Output 2 2 5 4" xfId="4971"/>
    <cellStyle name="Output 2 2 5 4 2" xfId="8967"/>
    <cellStyle name="Output 2 2 5 5" xfId="8962"/>
    <cellStyle name="Output 2 2 6" xfId="4972"/>
    <cellStyle name="Output 2 2 6 2" xfId="4973"/>
    <cellStyle name="Output 2 2 6 2 2" xfId="8969"/>
    <cellStyle name="Output 2 2 6 3" xfId="8968"/>
    <cellStyle name="Output 2 2 7" xfId="4974"/>
    <cellStyle name="Output 2 2 7 2" xfId="4975"/>
    <cellStyle name="Output 2 2 7 2 2" xfId="8971"/>
    <cellStyle name="Output 2 2 7 3" xfId="8970"/>
    <cellStyle name="Output 2 2_Regulatory Template" xfId="4976"/>
    <cellStyle name="Output 2 3" xfId="4977"/>
    <cellStyle name="Output 2 3 2" xfId="4978"/>
    <cellStyle name="Output 2 3 2 2" xfId="4979"/>
    <cellStyle name="Output 2 3 2 2 2" xfId="4980"/>
    <cellStyle name="Output 2 3 2 2 2 2" xfId="4981"/>
    <cellStyle name="Output 2 3 2 2 2 2 2" xfId="8976"/>
    <cellStyle name="Output 2 3 2 2 2 3" xfId="8975"/>
    <cellStyle name="Output 2 3 2 2 3" xfId="4982"/>
    <cellStyle name="Output 2 3 2 2 3 2" xfId="4983"/>
    <cellStyle name="Output 2 3 2 2 3 2 2" xfId="8978"/>
    <cellStyle name="Output 2 3 2 2 3 3" xfId="8977"/>
    <cellStyle name="Output 2 3 2 2 4" xfId="4984"/>
    <cellStyle name="Output 2 3 2 2 4 2" xfId="8979"/>
    <cellStyle name="Output 2 3 2 2 5" xfId="8974"/>
    <cellStyle name="Output 2 3 2 3" xfId="4985"/>
    <cellStyle name="Output 2 3 2 3 2" xfId="4986"/>
    <cellStyle name="Output 2 3 2 3 2 2" xfId="4987"/>
    <cellStyle name="Output 2 3 2 3 2 2 2" xfId="8982"/>
    <cellStyle name="Output 2 3 2 3 2 3" xfId="8981"/>
    <cellStyle name="Output 2 3 2 3 3" xfId="4988"/>
    <cellStyle name="Output 2 3 2 3 3 2" xfId="4989"/>
    <cellStyle name="Output 2 3 2 3 3 2 2" xfId="8984"/>
    <cellStyle name="Output 2 3 2 3 3 3" xfId="8983"/>
    <cellStyle name="Output 2 3 2 3 4" xfId="4990"/>
    <cellStyle name="Output 2 3 2 3 4 2" xfId="8985"/>
    <cellStyle name="Output 2 3 2 3 5" xfId="8980"/>
    <cellStyle name="Output 2 3 2 4" xfId="4991"/>
    <cellStyle name="Output 2 3 2 4 2" xfId="4992"/>
    <cellStyle name="Output 2 3 2 4 2 2" xfId="8987"/>
    <cellStyle name="Output 2 3 2 4 3" xfId="8986"/>
    <cellStyle name="Output 2 3 2 5" xfId="4993"/>
    <cellStyle name="Output 2 3 2 5 2" xfId="4994"/>
    <cellStyle name="Output 2 3 2 5 2 2" xfId="8989"/>
    <cellStyle name="Output 2 3 2 5 3" xfId="8988"/>
    <cellStyle name="Output 2 3 2 6" xfId="4995"/>
    <cellStyle name="Output 2 3 2 6 2" xfId="8990"/>
    <cellStyle name="Output 2 3 2 7" xfId="8973"/>
    <cellStyle name="Output 2 3 3" xfId="4996"/>
    <cellStyle name="Output 2 3 3 2" xfId="4997"/>
    <cellStyle name="Output 2 3 3 2 2" xfId="4998"/>
    <cellStyle name="Output 2 3 3 2 2 2" xfId="4999"/>
    <cellStyle name="Output 2 3 3 2 2 2 2" xfId="8994"/>
    <cellStyle name="Output 2 3 3 2 2 3" xfId="8993"/>
    <cellStyle name="Output 2 3 3 2 3" xfId="5000"/>
    <cellStyle name="Output 2 3 3 2 3 2" xfId="5001"/>
    <cellStyle name="Output 2 3 3 2 3 2 2" xfId="8996"/>
    <cellStyle name="Output 2 3 3 2 3 3" xfId="8995"/>
    <cellStyle name="Output 2 3 3 2 4" xfId="5002"/>
    <cellStyle name="Output 2 3 3 2 4 2" xfId="8997"/>
    <cellStyle name="Output 2 3 3 2 5" xfId="8992"/>
    <cellStyle name="Output 2 3 3 3" xfId="5003"/>
    <cellStyle name="Output 2 3 3 3 2" xfId="5004"/>
    <cellStyle name="Output 2 3 3 3 2 2" xfId="5005"/>
    <cellStyle name="Output 2 3 3 3 2 2 2" xfId="9000"/>
    <cellStyle name="Output 2 3 3 3 2 3" xfId="8999"/>
    <cellStyle name="Output 2 3 3 3 3" xfId="5006"/>
    <cellStyle name="Output 2 3 3 3 3 2" xfId="5007"/>
    <cellStyle name="Output 2 3 3 3 3 2 2" xfId="9002"/>
    <cellStyle name="Output 2 3 3 3 3 3" xfId="9001"/>
    <cellStyle name="Output 2 3 3 3 4" xfId="5008"/>
    <cellStyle name="Output 2 3 3 3 4 2" xfId="9003"/>
    <cellStyle name="Output 2 3 3 3 5" xfId="8998"/>
    <cellStyle name="Output 2 3 3 4" xfId="5009"/>
    <cellStyle name="Output 2 3 3 4 2" xfId="5010"/>
    <cellStyle name="Output 2 3 3 4 2 2" xfId="9005"/>
    <cellStyle name="Output 2 3 3 4 3" xfId="9004"/>
    <cellStyle name="Output 2 3 3 5" xfId="5011"/>
    <cellStyle name="Output 2 3 3 5 2" xfId="5012"/>
    <cellStyle name="Output 2 3 3 5 2 2" xfId="9007"/>
    <cellStyle name="Output 2 3 3 5 3" xfId="9006"/>
    <cellStyle name="Output 2 3 3 6" xfId="5013"/>
    <cellStyle name="Output 2 3 3 6 2" xfId="9008"/>
    <cellStyle name="Output 2 3 3 7" xfId="8991"/>
    <cellStyle name="Output 2 3 4" xfId="5014"/>
    <cellStyle name="Output 2 3 4 2" xfId="5015"/>
    <cellStyle name="Output 2 3 4 2 2" xfId="5016"/>
    <cellStyle name="Output 2 3 4 2 2 2" xfId="9011"/>
    <cellStyle name="Output 2 3 4 2 3" xfId="9010"/>
    <cellStyle name="Output 2 3 4 3" xfId="5017"/>
    <cellStyle name="Output 2 3 4 3 2" xfId="5018"/>
    <cellStyle name="Output 2 3 4 3 2 2" xfId="9013"/>
    <cellStyle name="Output 2 3 4 3 3" xfId="9012"/>
    <cellStyle name="Output 2 3 4 4" xfId="5019"/>
    <cellStyle name="Output 2 3 4 4 2" xfId="9014"/>
    <cellStyle name="Output 2 3 4 5" xfId="9009"/>
    <cellStyle name="Output 2 3 5" xfId="5020"/>
    <cellStyle name="Output 2 3 5 2" xfId="5021"/>
    <cellStyle name="Output 2 3 5 2 2" xfId="5022"/>
    <cellStyle name="Output 2 3 5 2 2 2" xfId="9017"/>
    <cellStyle name="Output 2 3 5 2 3" xfId="9016"/>
    <cellStyle name="Output 2 3 5 3" xfId="5023"/>
    <cellStyle name="Output 2 3 5 3 2" xfId="5024"/>
    <cellStyle name="Output 2 3 5 3 2 2" xfId="9019"/>
    <cellStyle name="Output 2 3 5 3 3" xfId="9018"/>
    <cellStyle name="Output 2 3 5 4" xfId="5025"/>
    <cellStyle name="Output 2 3 5 4 2" xfId="9020"/>
    <cellStyle name="Output 2 3 5 5" xfId="9015"/>
    <cellStyle name="Output 2 3 6" xfId="5026"/>
    <cellStyle name="Output 2 3 6 2" xfId="5027"/>
    <cellStyle name="Output 2 3 6 2 2" xfId="9022"/>
    <cellStyle name="Output 2 3 6 3" xfId="9021"/>
    <cellStyle name="Output 2 3 7" xfId="5028"/>
    <cellStyle name="Output 2 3 7 2" xfId="5029"/>
    <cellStyle name="Output 2 3 7 2 2" xfId="9024"/>
    <cellStyle name="Output 2 3 7 3" xfId="9023"/>
    <cellStyle name="Output 2 3 8" xfId="5030"/>
    <cellStyle name="Output 2 3 8 2" xfId="9025"/>
    <cellStyle name="Output 2 3 9" xfId="8972"/>
    <cellStyle name="Output 2 4" xfId="5031"/>
    <cellStyle name="Output 2 4 2" xfId="5032"/>
    <cellStyle name="Output 2 4 2 2" xfId="5033"/>
    <cellStyle name="Output 2 4 2 2 2" xfId="5034"/>
    <cellStyle name="Output 2 4 2 2 2 2" xfId="5035"/>
    <cellStyle name="Output 2 4 2 2 2 2 2" xfId="9030"/>
    <cellStyle name="Output 2 4 2 2 2 3" xfId="9029"/>
    <cellStyle name="Output 2 4 2 2 3" xfId="5036"/>
    <cellStyle name="Output 2 4 2 2 3 2" xfId="5037"/>
    <cellStyle name="Output 2 4 2 2 3 2 2" xfId="9032"/>
    <cellStyle name="Output 2 4 2 2 3 3" xfId="9031"/>
    <cellStyle name="Output 2 4 2 2 4" xfId="5038"/>
    <cellStyle name="Output 2 4 2 2 4 2" xfId="9033"/>
    <cellStyle name="Output 2 4 2 2 5" xfId="9028"/>
    <cellStyle name="Output 2 4 2 3" xfId="5039"/>
    <cellStyle name="Output 2 4 2 3 2" xfId="5040"/>
    <cellStyle name="Output 2 4 2 3 2 2" xfId="5041"/>
    <cellStyle name="Output 2 4 2 3 2 2 2" xfId="9036"/>
    <cellStyle name="Output 2 4 2 3 2 3" xfId="9035"/>
    <cellStyle name="Output 2 4 2 3 3" xfId="5042"/>
    <cellStyle name="Output 2 4 2 3 3 2" xfId="5043"/>
    <cellStyle name="Output 2 4 2 3 3 2 2" xfId="9038"/>
    <cellStyle name="Output 2 4 2 3 3 3" xfId="9037"/>
    <cellStyle name="Output 2 4 2 3 4" xfId="5044"/>
    <cellStyle name="Output 2 4 2 3 4 2" xfId="9039"/>
    <cellStyle name="Output 2 4 2 3 5" xfId="9034"/>
    <cellStyle name="Output 2 4 2 4" xfId="5045"/>
    <cellStyle name="Output 2 4 2 4 2" xfId="5046"/>
    <cellStyle name="Output 2 4 2 4 2 2" xfId="9041"/>
    <cellStyle name="Output 2 4 2 4 3" xfId="9040"/>
    <cellStyle name="Output 2 4 2 5" xfId="5047"/>
    <cellStyle name="Output 2 4 2 5 2" xfId="5048"/>
    <cellStyle name="Output 2 4 2 5 2 2" xfId="9043"/>
    <cellStyle name="Output 2 4 2 5 3" xfId="9042"/>
    <cellStyle name="Output 2 4 2 6" xfId="5049"/>
    <cellStyle name="Output 2 4 2 6 2" xfId="9044"/>
    <cellStyle name="Output 2 4 2 7" xfId="9027"/>
    <cellStyle name="Output 2 4 3" xfId="5050"/>
    <cellStyle name="Output 2 4 3 2" xfId="5051"/>
    <cellStyle name="Output 2 4 3 2 2" xfId="5052"/>
    <cellStyle name="Output 2 4 3 2 2 2" xfId="5053"/>
    <cellStyle name="Output 2 4 3 2 2 2 2" xfId="9048"/>
    <cellStyle name="Output 2 4 3 2 2 3" xfId="9047"/>
    <cellStyle name="Output 2 4 3 2 3" xfId="5054"/>
    <cellStyle name="Output 2 4 3 2 3 2" xfId="5055"/>
    <cellStyle name="Output 2 4 3 2 3 2 2" xfId="9050"/>
    <cellStyle name="Output 2 4 3 2 3 3" xfId="9049"/>
    <cellStyle name="Output 2 4 3 2 4" xfId="5056"/>
    <cellStyle name="Output 2 4 3 2 4 2" xfId="9051"/>
    <cellStyle name="Output 2 4 3 2 5" xfId="9046"/>
    <cellStyle name="Output 2 4 3 3" xfId="5057"/>
    <cellStyle name="Output 2 4 3 3 2" xfId="5058"/>
    <cellStyle name="Output 2 4 3 3 2 2" xfId="5059"/>
    <cellStyle name="Output 2 4 3 3 2 2 2" xfId="9054"/>
    <cellStyle name="Output 2 4 3 3 2 3" xfId="9053"/>
    <cellStyle name="Output 2 4 3 3 3" xfId="5060"/>
    <cellStyle name="Output 2 4 3 3 3 2" xfId="5061"/>
    <cellStyle name="Output 2 4 3 3 3 2 2" xfId="9056"/>
    <cellStyle name="Output 2 4 3 3 3 3" xfId="9055"/>
    <cellStyle name="Output 2 4 3 3 4" xfId="5062"/>
    <cellStyle name="Output 2 4 3 3 4 2" xfId="9057"/>
    <cellStyle name="Output 2 4 3 3 5" xfId="9052"/>
    <cellStyle name="Output 2 4 3 4" xfId="5063"/>
    <cellStyle name="Output 2 4 3 4 2" xfId="5064"/>
    <cellStyle name="Output 2 4 3 4 2 2" xfId="9059"/>
    <cellStyle name="Output 2 4 3 4 3" xfId="9058"/>
    <cellStyle name="Output 2 4 3 5" xfId="5065"/>
    <cellStyle name="Output 2 4 3 5 2" xfId="5066"/>
    <cellStyle name="Output 2 4 3 5 2 2" xfId="9061"/>
    <cellStyle name="Output 2 4 3 5 3" xfId="9060"/>
    <cellStyle name="Output 2 4 3 6" xfId="5067"/>
    <cellStyle name="Output 2 4 3 6 2" xfId="9062"/>
    <cellStyle name="Output 2 4 3 7" xfId="9045"/>
    <cellStyle name="Output 2 4 4" xfId="5068"/>
    <cellStyle name="Output 2 4 4 2" xfId="5069"/>
    <cellStyle name="Output 2 4 4 2 2" xfId="5070"/>
    <cellStyle name="Output 2 4 4 2 2 2" xfId="9065"/>
    <cellStyle name="Output 2 4 4 2 3" xfId="9064"/>
    <cellStyle name="Output 2 4 4 3" xfId="5071"/>
    <cellStyle name="Output 2 4 4 3 2" xfId="5072"/>
    <cellStyle name="Output 2 4 4 3 2 2" xfId="9067"/>
    <cellStyle name="Output 2 4 4 3 3" xfId="9066"/>
    <cellStyle name="Output 2 4 4 4" xfId="5073"/>
    <cellStyle name="Output 2 4 4 4 2" xfId="9068"/>
    <cellStyle name="Output 2 4 4 5" xfId="9063"/>
    <cellStyle name="Output 2 4 5" xfId="5074"/>
    <cellStyle name="Output 2 4 5 2" xfId="5075"/>
    <cellStyle name="Output 2 4 5 2 2" xfId="5076"/>
    <cellStyle name="Output 2 4 5 2 2 2" xfId="9071"/>
    <cellStyle name="Output 2 4 5 2 3" xfId="9070"/>
    <cellStyle name="Output 2 4 5 3" xfId="5077"/>
    <cellStyle name="Output 2 4 5 3 2" xfId="5078"/>
    <cellStyle name="Output 2 4 5 3 2 2" xfId="9073"/>
    <cellStyle name="Output 2 4 5 3 3" xfId="9072"/>
    <cellStyle name="Output 2 4 5 4" xfId="5079"/>
    <cellStyle name="Output 2 4 5 4 2" xfId="9074"/>
    <cellStyle name="Output 2 4 5 5" xfId="9069"/>
    <cellStyle name="Output 2 4 6" xfId="5080"/>
    <cellStyle name="Output 2 4 6 2" xfId="5081"/>
    <cellStyle name="Output 2 4 6 2 2" xfId="9076"/>
    <cellStyle name="Output 2 4 6 3" xfId="9075"/>
    <cellStyle name="Output 2 4 7" xfId="5082"/>
    <cellStyle name="Output 2 4 7 2" xfId="5083"/>
    <cellStyle name="Output 2 4 7 2 2" xfId="9078"/>
    <cellStyle name="Output 2 4 7 3" xfId="9077"/>
    <cellStyle name="Output 2 4 8" xfId="5084"/>
    <cellStyle name="Output 2 4 8 2" xfId="9079"/>
    <cellStyle name="Output 2 4 9" xfId="9026"/>
    <cellStyle name="Output 2 5" xfId="5085"/>
    <cellStyle name="Output 2 5 2" xfId="5086"/>
    <cellStyle name="Output 2 5 2 2" xfId="5087"/>
    <cellStyle name="Output 2 5 2 2 2" xfId="5088"/>
    <cellStyle name="Output 2 5 2 2 2 2" xfId="5089"/>
    <cellStyle name="Output 2 5 2 2 2 2 2" xfId="9084"/>
    <cellStyle name="Output 2 5 2 2 2 3" xfId="9083"/>
    <cellStyle name="Output 2 5 2 2 3" xfId="5090"/>
    <cellStyle name="Output 2 5 2 2 3 2" xfId="5091"/>
    <cellStyle name="Output 2 5 2 2 3 2 2" xfId="9086"/>
    <cellStyle name="Output 2 5 2 2 3 3" xfId="9085"/>
    <cellStyle name="Output 2 5 2 2 4" xfId="5092"/>
    <cellStyle name="Output 2 5 2 2 4 2" xfId="9087"/>
    <cellStyle name="Output 2 5 2 2 5" xfId="9082"/>
    <cellStyle name="Output 2 5 2 3" xfId="5093"/>
    <cellStyle name="Output 2 5 2 3 2" xfId="5094"/>
    <cellStyle name="Output 2 5 2 3 2 2" xfId="5095"/>
    <cellStyle name="Output 2 5 2 3 2 2 2" xfId="9090"/>
    <cellStyle name="Output 2 5 2 3 2 3" xfId="9089"/>
    <cellStyle name="Output 2 5 2 3 3" xfId="5096"/>
    <cellStyle name="Output 2 5 2 3 3 2" xfId="5097"/>
    <cellStyle name="Output 2 5 2 3 3 2 2" xfId="9092"/>
    <cellStyle name="Output 2 5 2 3 3 3" xfId="9091"/>
    <cellStyle name="Output 2 5 2 3 4" xfId="5098"/>
    <cellStyle name="Output 2 5 2 3 4 2" xfId="9093"/>
    <cellStyle name="Output 2 5 2 3 5" xfId="9088"/>
    <cellStyle name="Output 2 5 2 4" xfId="5099"/>
    <cellStyle name="Output 2 5 2 4 2" xfId="5100"/>
    <cellStyle name="Output 2 5 2 4 2 2" xfId="9095"/>
    <cellStyle name="Output 2 5 2 4 3" xfId="9094"/>
    <cellStyle name="Output 2 5 2 5" xfId="5101"/>
    <cellStyle name="Output 2 5 2 5 2" xfId="5102"/>
    <cellStyle name="Output 2 5 2 5 2 2" xfId="9097"/>
    <cellStyle name="Output 2 5 2 5 3" xfId="9096"/>
    <cellStyle name="Output 2 5 2 6" xfId="5103"/>
    <cellStyle name="Output 2 5 2 6 2" xfId="9098"/>
    <cellStyle name="Output 2 5 2 7" xfId="9081"/>
    <cellStyle name="Output 2 5 3" xfId="5104"/>
    <cellStyle name="Output 2 5 3 2" xfId="5105"/>
    <cellStyle name="Output 2 5 3 2 2" xfId="5106"/>
    <cellStyle name="Output 2 5 3 2 2 2" xfId="5107"/>
    <cellStyle name="Output 2 5 3 2 2 2 2" xfId="9102"/>
    <cellStyle name="Output 2 5 3 2 2 3" xfId="9101"/>
    <cellStyle name="Output 2 5 3 2 3" xfId="5108"/>
    <cellStyle name="Output 2 5 3 2 3 2" xfId="5109"/>
    <cellStyle name="Output 2 5 3 2 3 2 2" xfId="9104"/>
    <cellStyle name="Output 2 5 3 2 3 3" xfId="9103"/>
    <cellStyle name="Output 2 5 3 2 4" xfId="5110"/>
    <cellStyle name="Output 2 5 3 2 4 2" xfId="9105"/>
    <cellStyle name="Output 2 5 3 2 5" xfId="9100"/>
    <cellStyle name="Output 2 5 3 3" xfId="5111"/>
    <cellStyle name="Output 2 5 3 3 2" xfId="5112"/>
    <cellStyle name="Output 2 5 3 3 2 2" xfId="5113"/>
    <cellStyle name="Output 2 5 3 3 2 2 2" xfId="9108"/>
    <cellStyle name="Output 2 5 3 3 2 3" xfId="9107"/>
    <cellStyle name="Output 2 5 3 3 3" xfId="5114"/>
    <cellStyle name="Output 2 5 3 3 3 2" xfId="5115"/>
    <cellStyle name="Output 2 5 3 3 3 2 2" xfId="9110"/>
    <cellStyle name="Output 2 5 3 3 3 3" xfId="9109"/>
    <cellStyle name="Output 2 5 3 3 4" xfId="5116"/>
    <cellStyle name="Output 2 5 3 3 4 2" xfId="9111"/>
    <cellStyle name="Output 2 5 3 3 5" xfId="9106"/>
    <cellStyle name="Output 2 5 3 4" xfId="5117"/>
    <cellStyle name="Output 2 5 3 4 2" xfId="5118"/>
    <cellStyle name="Output 2 5 3 4 2 2" xfId="9113"/>
    <cellStyle name="Output 2 5 3 4 3" xfId="9112"/>
    <cellStyle name="Output 2 5 3 5" xfId="5119"/>
    <cellStyle name="Output 2 5 3 5 2" xfId="5120"/>
    <cellStyle name="Output 2 5 3 5 2 2" xfId="9115"/>
    <cellStyle name="Output 2 5 3 5 3" xfId="9114"/>
    <cellStyle name="Output 2 5 3 6" xfId="5121"/>
    <cellStyle name="Output 2 5 3 6 2" xfId="9116"/>
    <cellStyle name="Output 2 5 3 7" xfId="9099"/>
    <cellStyle name="Output 2 5 4" xfId="5122"/>
    <cellStyle name="Output 2 5 4 2" xfId="5123"/>
    <cellStyle name="Output 2 5 4 2 2" xfId="5124"/>
    <cellStyle name="Output 2 5 4 2 2 2" xfId="9119"/>
    <cellStyle name="Output 2 5 4 2 3" xfId="9118"/>
    <cellStyle name="Output 2 5 4 3" xfId="5125"/>
    <cellStyle name="Output 2 5 4 3 2" xfId="5126"/>
    <cellStyle name="Output 2 5 4 3 2 2" xfId="9121"/>
    <cellStyle name="Output 2 5 4 3 3" xfId="9120"/>
    <cellStyle name="Output 2 5 4 4" xfId="5127"/>
    <cellStyle name="Output 2 5 4 4 2" xfId="9122"/>
    <cellStyle name="Output 2 5 4 5" xfId="9117"/>
    <cellStyle name="Output 2 5 5" xfId="5128"/>
    <cellStyle name="Output 2 5 5 2" xfId="5129"/>
    <cellStyle name="Output 2 5 5 2 2" xfId="5130"/>
    <cellStyle name="Output 2 5 5 2 2 2" xfId="9125"/>
    <cellStyle name="Output 2 5 5 2 3" xfId="9124"/>
    <cellStyle name="Output 2 5 5 3" xfId="5131"/>
    <cellStyle name="Output 2 5 5 3 2" xfId="5132"/>
    <cellStyle name="Output 2 5 5 3 2 2" xfId="9127"/>
    <cellStyle name="Output 2 5 5 3 3" xfId="9126"/>
    <cellStyle name="Output 2 5 5 4" xfId="5133"/>
    <cellStyle name="Output 2 5 5 4 2" xfId="9128"/>
    <cellStyle name="Output 2 5 5 5" xfId="9123"/>
    <cellStyle name="Output 2 5 6" xfId="5134"/>
    <cellStyle name="Output 2 5 6 2" xfId="5135"/>
    <cellStyle name="Output 2 5 6 2 2" xfId="9130"/>
    <cellStyle name="Output 2 5 6 3" xfId="9129"/>
    <cellStyle name="Output 2 5 7" xfId="5136"/>
    <cellStyle name="Output 2 5 7 2" xfId="5137"/>
    <cellStyle name="Output 2 5 7 2 2" xfId="9132"/>
    <cellStyle name="Output 2 5 7 3" xfId="9131"/>
    <cellStyle name="Output 2 5 8" xfId="5138"/>
    <cellStyle name="Output 2 5 8 2" xfId="9133"/>
    <cellStyle name="Output 2 5 9" xfId="9080"/>
    <cellStyle name="Output 2 6" xfId="5139"/>
    <cellStyle name="Output 2 6 2" xfId="5140"/>
    <cellStyle name="Output 2 6 2 2" xfId="5141"/>
    <cellStyle name="Output 2 6 2 2 2" xfId="5142"/>
    <cellStyle name="Output 2 6 2 2 2 2" xfId="5143"/>
    <cellStyle name="Output 2 6 2 2 2 2 2" xfId="9138"/>
    <cellStyle name="Output 2 6 2 2 2 3" xfId="9137"/>
    <cellStyle name="Output 2 6 2 2 3" xfId="5144"/>
    <cellStyle name="Output 2 6 2 2 3 2" xfId="5145"/>
    <cellStyle name="Output 2 6 2 2 3 2 2" xfId="9140"/>
    <cellStyle name="Output 2 6 2 2 3 3" xfId="9139"/>
    <cellStyle name="Output 2 6 2 2 4" xfId="5146"/>
    <cellStyle name="Output 2 6 2 2 4 2" xfId="9141"/>
    <cellStyle name="Output 2 6 2 2 5" xfId="9136"/>
    <cellStyle name="Output 2 6 2 3" xfId="5147"/>
    <cellStyle name="Output 2 6 2 3 2" xfId="5148"/>
    <cellStyle name="Output 2 6 2 3 2 2" xfId="5149"/>
    <cellStyle name="Output 2 6 2 3 2 2 2" xfId="9144"/>
    <cellStyle name="Output 2 6 2 3 2 3" xfId="9143"/>
    <cellStyle name="Output 2 6 2 3 3" xfId="5150"/>
    <cellStyle name="Output 2 6 2 3 3 2" xfId="5151"/>
    <cellStyle name="Output 2 6 2 3 3 2 2" xfId="9146"/>
    <cellStyle name="Output 2 6 2 3 3 3" xfId="9145"/>
    <cellStyle name="Output 2 6 2 3 4" xfId="5152"/>
    <cellStyle name="Output 2 6 2 3 4 2" xfId="9147"/>
    <cellStyle name="Output 2 6 2 3 5" xfId="9142"/>
    <cellStyle name="Output 2 6 2 4" xfId="5153"/>
    <cellStyle name="Output 2 6 2 4 2" xfId="5154"/>
    <cellStyle name="Output 2 6 2 4 2 2" xfId="9149"/>
    <cellStyle name="Output 2 6 2 4 3" xfId="9148"/>
    <cellStyle name="Output 2 6 2 5" xfId="5155"/>
    <cellStyle name="Output 2 6 2 5 2" xfId="5156"/>
    <cellStyle name="Output 2 6 2 5 2 2" xfId="9151"/>
    <cellStyle name="Output 2 6 2 5 3" xfId="9150"/>
    <cellStyle name="Output 2 6 2 6" xfId="5157"/>
    <cellStyle name="Output 2 6 2 6 2" xfId="9152"/>
    <cellStyle name="Output 2 6 2 7" xfId="9135"/>
    <cellStyle name="Output 2 6 3" xfId="5158"/>
    <cellStyle name="Output 2 6 3 2" xfId="5159"/>
    <cellStyle name="Output 2 6 3 2 2" xfId="5160"/>
    <cellStyle name="Output 2 6 3 2 2 2" xfId="5161"/>
    <cellStyle name="Output 2 6 3 2 2 2 2" xfId="9156"/>
    <cellStyle name="Output 2 6 3 2 2 3" xfId="9155"/>
    <cellStyle name="Output 2 6 3 2 3" xfId="5162"/>
    <cellStyle name="Output 2 6 3 2 3 2" xfId="5163"/>
    <cellStyle name="Output 2 6 3 2 3 2 2" xfId="9158"/>
    <cellStyle name="Output 2 6 3 2 3 3" xfId="9157"/>
    <cellStyle name="Output 2 6 3 2 4" xfId="5164"/>
    <cellStyle name="Output 2 6 3 2 4 2" xfId="9159"/>
    <cellStyle name="Output 2 6 3 2 5" xfId="9154"/>
    <cellStyle name="Output 2 6 3 3" xfId="5165"/>
    <cellStyle name="Output 2 6 3 3 2" xfId="5166"/>
    <cellStyle name="Output 2 6 3 3 2 2" xfId="5167"/>
    <cellStyle name="Output 2 6 3 3 2 2 2" xfId="9162"/>
    <cellStyle name="Output 2 6 3 3 2 3" xfId="9161"/>
    <cellStyle name="Output 2 6 3 3 3" xfId="5168"/>
    <cellStyle name="Output 2 6 3 3 3 2" xfId="5169"/>
    <cellStyle name="Output 2 6 3 3 3 2 2" xfId="9164"/>
    <cellStyle name="Output 2 6 3 3 3 3" xfId="9163"/>
    <cellStyle name="Output 2 6 3 3 4" xfId="5170"/>
    <cellStyle name="Output 2 6 3 3 4 2" xfId="9165"/>
    <cellStyle name="Output 2 6 3 3 5" xfId="9160"/>
    <cellStyle name="Output 2 6 3 4" xfId="5171"/>
    <cellStyle name="Output 2 6 3 4 2" xfId="5172"/>
    <cellStyle name="Output 2 6 3 4 2 2" xfId="9167"/>
    <cellStyle name="Output 2 6 3 4 3" xfId="9166"/>
    <cellStyle name="Output 2 6 3 5" xfId="5173"/>
    <cellStyle name="Output 2 6 3 5 2" xfId="5174"/>
    <cellStyle name="Output 2 6 3 5 2 2" xfId="9169"/>
    <cellStyle name="Output 2 6 3 5 3" xfId="9168"/>
    <cellStyle name="Output 2 6 3 6" xfId="5175"/>
    <cellStyle name="Output 2 6 3 6 2" xfId="9170"/>
    <cellStyle name="Output 2 6 3 7" xfId="9153"/>
    <cellStyle name="Output 2 6 4" xfId="5176"/>
    <cellStyle name="Output 2 6 4 2" xfId="5177"/>
    <cellStyle name="Output 2 6 4 2 2" xfId="5178"/>
    <cellStyle name="Output 2 6 4 2 2 2" xfId="9173"/>
    <cellStyle name="Output 2 6 4 2 3" xfId="9172"/>
    <cellStyle name="Output 2 6 4 3" xfId="5179"/>
    <cellStyle name="Output 2 6 4 3 2" xfId="5180"/>
    <cellStyle name="Output 2 6 4 3 2 2" xfId="9175"/>
    <cellStyle name="Output 2 6 4 3 3" xfId="9174"/>
    <cellStyle name="Output 2 6 4 4" xfId="5181"/>
    <cellStyle name="Output 2 6 4 4 2" xfId="9176"/>
    <cellStyle name="Output 2 6 4 5" xfId="9171"/>
    <cellStyle name="Output 2 6 5" xfId="5182"/>
    <cellStyle name="Output 2 6 5 2" xfId="5183"/>
    <cellStyle name="Output 2 6 5 2 2" xfId="5184"/>
    <cellStyle name="Output 2 6 5 2 2 2" xfId="9179"/>
    <cellStyle name="Output 2 6 5 2 3" xfId="9178"/>
    <cellStyle name="Output 2 6 5 3" xfId="5185"/>
    <cellStyle name="Output 2 6 5 3 2" xfId="5186"/>
    <cellStyle name="Output 2 6 5 3 2 2" xfId="9181"/>
    <cellStyle name="Output 2 6 5 3 3" xfId="9180"/>
    <cellStyle name="Output 2 6 5 4" xfId="5187"/>
    <cellStyle name="Output 2 6 5 4 2" xfId="9182"/>
    <cellStyle name="Output 2 6 5 5" xfId="9177"/>
    <cellStyle name="Output 2 6 6" xfId="5188"/>
    <cellStyle name="Output 2 6 6 2" xfId="5189"/>
    <cellStyle name="Output 2 6 6 2 2" xfId="9184"/>
    <cellStyle name="Output 2 6 6 3" xfId="9183"/>
    <cellStyle name="Output 2 6 7" xfId="5190"/>
    <cellStyle name="Output 2 6 7 2" xfId="5191"/>
    <cellStyle name="Output 2 6 7 2 2" xfId="9186"/>
    <cellStyle name="Output 2 6 7 3" xfId="9185"/>
    <cellStyle name="Output 2 6 8" xfId="5192"/>
    <cellStyle name="Output 2 6 8 2" xfId="9187"/>
    <cellStyle name="Output 2 6 9" xfId="9134"/>
    <cellStyle name="Output 2 7" xfId="5193"/>
    <cellStyle name="Output 2 7 2" xfId="5194"/>
    <cellStyle name="Output 2 7 2 2" xfId="5195"/>
    <cellStyle name="Output 2 7 2 2 2" xfId="5196"/>
    <cellStyle name="Output 2 7 2 2 2 2" xfId="5197"/>
    <cellStyle name="Output 2 7 2 2 2 2 2" xfId="9192"/>
    <cellStyle name="Output 2 7 2 2 2 3" xfId="9191"/>
    <cellStyle name="Output 2 7 2 2 3" xfId="5198"/>
    <cellStyle name="Output 2 7 2 2 3 2" xfId="5199"/>
    <cellStyle name="Output 2 7 2 2 3 2 2" xfId="9194"/>
    <cellStyle name="Output 2 7 2 2 3 3" xfId="9193"/>
    <cellStyle name="Output 2 7 2 2 4" xfId="5200"/>
    <cellStyle name="Output 2 7 2 2 4 2" xfId="9195"/>
    <cellStyle name="Output 2 7 2 2 5" xfId="9190"/>
    <cellStyle name="Output 2 7 2 3" xfId="5201"/>
    <cellStyle name="Output 2 7 2 3 2" xfId="5202"/>
    <cellStyle name="Output 2 7 2 3 2 2" xfId="5203"/>
    <cellStyle name="Output 2 7 2 3 2 2 2" xfId="9198"/>
    <cellStyle name="Output 2 7 2 3 2 3" xfId="9197"/>
    <cellStyle name="Output 2 7 2 3 3" xfId="5204"/>
    <cellStyle name="Output 2 7 2 3 3 2" xfId="5205"/>
    <cellStyle name="Output 2 7 2 3 3 2 2" xfId="9200"/>
    <cellStyle name="Output 2 7 2 3 3 3" xfId="9199"/>
    <cellStyle name="Output 2 7 2 3 4" xfId="5206"/>
    <cellStyle name="Output 2 7 2 3 4 2" xfId="9201"/>
    <cellStyle name="Output 2 7 2 3 5" xfId="9196"/>
    <cellStyle name="Output 2 7 2 4" xfId="5207"/>
    <cellStyle name="Output 2 7 2 4 2" xfId="5208"/>
    <cellStyle name="Output 2 7 2 4 2 2" xfId="9203"/>
    <cellStyle name="Output 2 7 2 4 3" xfId="9202"/>
    <cellStyle name="Output 2 7 2 5" xfId="5209"/>
    <cellStyle name="Output 2 7 2 5 2" xfId="5210"/>
    <cellStyle name="Output 2 7 2 5 2 2" xfId="9205"/>
    <cellStyle name="Output 2 7 2 5 3" xfId="9204"/>
    <cellStyle name="Output 2 7 2 6" xfId="5211"/>
    <cellStyle name="Output 2 7 2 6 2" xfId="9206"/>
    <cellStyle name="Output 2 7 2 7" xfId="9189"/>
    <cellStyle name="Output 2 7 3" xfId="5212"/>
    <cellStyle name="Output 2 7 3 2" xfId="5213"/>
    <cellStyle name="Output 2 7 3 2 2" xfId="5214"/>
    <cellStyle name="Output 2 7 3 2 2 2" xfId="5215"/>
    <cellStyle name="Output 2 7 3 2 2 2 2" xfId="9210"/>
    <cellStyle name="Output 2 7 3 2 2 3" xfId="9209"/>
    <cellStyle name="Output 2 7 3 2 3" xfId="5216"/>
    <cellStyle name="Output 2 7 3 2 3 2" xfId="5217"/>
    <cellStyle name="Output 2 7 3 2 3 2 2" xfId="9212"/>
    <cellStyle name="Output 2 7 3 2 3 3" xfId="9211"/>
    <cellStyle name="Output 2 7 3 2 4" xfId="5218"/>
    <cellStyle name="Output 2 7 3 2 4 2" xfId="9213"/>
    <cellStyle name="Output 2 7 3 2 5" xfId="9208"/>
    <cellStyle name="Output 2 7 3 3" xfId="5219"/>
    <cellStyle name="Output 2 7 3 3 2" xfId="5220"/>
    <cellStyle name="Output 2 7 3 3 2 2" xfId="5221"/>
    <cellStyle name="Output 2 7 3 3 2 2 2" xfId="9216"/>
    <cellStyle name="Output 2 7 3 3 2 3" xfId="9215"/>
    <cellStyle name="Output 2 7 3 3 3" xfId="5222"/>
    <cellStyle name="Output 2 7 3 3 3 2" xfId="5223"/>
    <cellStyle name="Output 2 7 3 3 3 2 2" xfId="9218"/>
    <cellStyle name="Output 2 7 3 3 3 3" xfId="9217"/>
    <cellStyle name="Output 2 7 3 3 4" xfId="5224"/>
    <cellStyle name="Output 2 7 3 3 4 2" xfId="9219"/>
    <cellStyle name="Output 2 7 3 3 5" xfId="9214"/>
    <cellStyle name="Output 2 7 3 4" xfId="5225"/>
    <cellStyle name="Output 2 7 3 4 2" xfId="5226"/>
    <cellStyle name="Output 2 7 3 4 2 2" xfId="9221"/>
    <cellStyle name="Output 2 7 3 4 3" xfId="9220"/>
    <cellStyle name="Output 2 7 3 5" xfId="5227"/>
    <cellStyle name="Output 2 7 3 5 2" xfId="5228"/>
    <cellStyle name="Output 2 7 3 5 2 2" xfId="9223"/>
    <cellStyle name="Output 2 7 3 5 3" xfId="9222"/>
    <cellStyle name="Output 2 7 3 6" xfId="5229"/>
    <cellStyle name="Output 2 7 3 6 2" xfId="9224"/>
    <cellStyle name="Output 2 7 3 7" xfId="9207"/>
    <cellStyle name="Output 2 7 4" xfId="5230"/>
    <cellStyle name="Output 2 7 4 2" xfId="5231"/>
    <cellStyle name="Output 2 7 4 2 2" xfId="5232"/>
    <cellStyle name="Output 2 7 4 2 2 2" xfId="9227"/>
    <cellStyle name="Output 2 7 4 2 3" xfId="9226"/>
    <cellStyle name="Output 2 7 4 3" xfId="5233"/>
    <cellStyle name="Output 2 7 4 3 2" xfId="5234"/>
    <cellStyle name="Output 2 7 4 3 2 2" xfId="9229"/>
    <cellStyle name="Output 2 7 4 3 3" xfId="9228"/>
    <cellStyle name="Output 2 7 4 4" xfId="5235"/>
    <cellStyle name="Output 2 7 4 4 2" xfId="9230"/>
    <cellStyle name="Output 2 7 4 5" xfId="9225"/>
    <cellStyle name="Output 2 7 5" xfId="5236"/>
    <cellStyle name="Output 2 7 5 2" xfId="5237"/>
    <cellStyle name="Output 2 7 5 2 2" xfId="5238"/>
    <cellStyle name="Output 2 7 5 2 2 2" xfId="9233"/>
    <cellStyle name="Output 2 7 5 2 3" xfId="9232"/>
    <cellStyle name="Output 2 7 5 3" xfId="5239"/>
    <cellStyle name="Output 2 7 5 3 2" xfId="5240"/>
    <cellStyle name="Output 2 7 5 3 2 2" xfId="9235"/>
    <cellStyle name="Output 2 7 5 3 3" xfId="9234"/>
    <cellStyle name="Output 2 7 5 4" xfId="5241"/>
    <cellStyle name="Output 2 7 5 4 2" xfId="9236"/>
    <cellStyle name="Output 2 7 5 5" xfId="9231"/>
    <cellStyle name="Output 2 7 6" xfId="5242"/>
    <cellStyle name="Output 2 7 6 2" xfId="5243"/>
    <cellStyle name="Output 2 7 6 2 2" xfId="9238"/>
    <cellStyle name="Output 2 7 6 3" xfId="9237"/>
    <cellStyle name="Output 2 7 7" xfId="5244"/>
    <cellStyle name="Output 2 7 7 2" xfId="5245"/>
    <cellStyle name="Output 2 7 7 2 2" xfId="9240"/>
    <cellStyle name="Output 2 7 7 3" xfId="9239"/>
    <cellStyle name="Output 2 7 8" xfId="5246"/>
    <cellStyle name="Output 2 7 8 2" xfId="9241"/>
    <cellStyle name="Output 2 7 9" xfId="9188"/>
    <cellStyle name="Output 2 8" xfId="5247"/>
    <cellStyle name="Output 2 8 2" xfId="5248"/>
    <cellStyle name="Output 2 8 2 2" xfId="5249"/>
    <cellStyle name="Output 2 8 2 2 2" xfId="5250"/>
    <cellStyle name="Output 2 8 2 2 2 2" xfId="9245"/>
    <cellStyle name="Output 2 8 2 2 3" xfId="9244"/>
    <cellStyle name="Output 2 8 2 3" xfId="5251"/>
    <cellStyle name="Output 2 8 2 3 2" xfId="5252"/>
    <cellStyle name="Output 2 8 2 3 2 2" xfId="9247"/>
    <cellStyle name="Output 2 8 2 3 3" xfId="9246"/>
    <cellStyle name="Output 2 8 2 4" xfId="5253"/>
    <cellStyle name="Output 2 8 2 4 2" xfId="9248"/>
    <cellStyle name="Output 2 8 2 5" xfId="9243"/>
    <cellStyle name="Output 2 8 3" xfId="5254"/>
    <cellStyle name="Output 2 8 3 2" xfId="5255"/>
    <cellStyle name="Output 2 8 3 2 2" xfId="5256"/>
    <cellStyle name="Output 2 8 3 2 2 2" xfId="9251"/>
    <cellStyle name="Output 2 8 3 2 3" xfId="9250"/>
    <cellStyle name="Output 2 8 3 3" xfId="5257"/>
    <cellStyle name="Output 2 8 3 3 2" xfId="5258"/>
    <cellStyle name="Output 2 8 3 3 2 2" xfId="9253"/>
    <cellStyle name="Output 2 8 3 3 3" xfId="9252"/>
    <cellStyle name="Output 2 8 3 4" xfId="5259"/>
    <cellStyle name="Output 2 8 3 4 2" xfId="9254"/>
    <cellStyle name="Output 2 8 3 5" xfId="9249"/>
    <cellStyle name="Output 2 8 4" xfId="5260"/>
    <cellStyle name="Output 2 8 4 2" xfId="5261"/>
    <cellStyle name="Output 2 8 4 2 2" xfId="9256"/>
    <cellStyle name="Output 2 8 4 3" xfId="9255"/>
    <cellStyle name="Output 2 8 5" xfId="5262"/>
    <cellStyle name="Output 2 8 5 2" xfId="5263"/>
    <cellStyle name="Output 2 8 5 2 2" xfId="9258"/>
    <cellStyle name="Output 2 8 5 3" xfId="9257"/>
    <cellStyle name="Output 2 8 6" xfId="5264"/>
    <cellStyle name="Output 2 8 6 2" xfId="9259"/>
    <cellStyle name="Output 2 8 7" xfId="9242"/>
    <cellStyle name="Output 2 9" xfId="5265"/>
    <cellStyle name="Output 2 9 2" xfId="5266"/>
    <cellStyle name="Output 2 9 2 2" xfId="5267"/>
    <cellStyle name="Output 2 9 2 2 2" xfId="5268"/>
    <cellStyle name="Output 2 9 2 2 2 2" xfId="9263"/>
    <cellStyle name="Output 2 9 2 2 3" xfId="9262"/>
    <cellStyle name="Output 2 9 2 3" xfId="5269"/>
    <cellStyle name="Output 2 9 2 3 2" xfId="5270"/>
    <cellStyle name="Output 2 9 2 3 2 2" xfId="9265"/>
    <cellStyle name="Output 2 9 2 3 3" xfId="9264"/>
    <cellStyle name="Output 2 9 2 4" xfId="5271"/>
    <cellStyle name="Output 2 9 2 4 2" xfId="9266"/>
    <cellStyle name="Output 2 9 2 5" xfId="9261"/>
    <cellStyle name="Output 2 9 3" xfId="5272"/>
    <cellStyle name="Output 2 9 3 2" xfId="5273"/>
    <cellStyle name="Output 2 9 3 2 2" xfId="5274"/>
    <cellStyle name="Output 2 9 3 2 2 2" xfId="9269"/>
    <cellStyle name="Output 2 9 3 2 3" xfId="9268"/>
    <cellStyle name="Output 2 9 3 3" xfId="5275"/>
    <cellStyle name="Output 2 9 3 3 2" xfId="5276"/>
    <cellStyle name="Output 2 9 3 3 2 2" xfId="9271"/>
    <cellStyle name="Output 2 9 3 3 3" xfId="9270"/>
    <cellStyle name="Output 2 9 3 4" xfId="5277"/>
    <cellStyle name="Output 2 9 3 4 2" xfId="9272"/>
    <cellStyle name="Output 2 9 3 5" xfId="9267"/>
    <cellStyle name="Output 2 9 4" xfId="5278"/>
    <cellStyle name="Output 2 9 4 2" xfId="5279"/>
    <cellStyle name="Output 2 9 4 2 2" xfId="9274"/>
    <cellStyle name="Output 2 9 4 3" xfId="9273"/>
    <cellStyle name="Output 2 9 5" xfId="5280"/>
    <cellStyle name="Output 2 9 5 2" xfId="5281"/>
    <cellStyle name="Output 2 9 5 2 2" xfId="9276"/>
    <cellStyle name="Output 2 9 5 3" xfId="9275"/>
    <cellStyle name="Output 2 9 6" xfId="5282"/>
    <cellStyle name="Output 2 9 6 2" xfId="9277"/>
    <cellStyle name="Output 2 9 7" xfId="9260"/>
    <cellStyle name="Output 2_Regulatory Template" xfId="5283"/>
    <cellStyle name="Output 3" xfId="5284"/>
    <cellStyle name="Output 4" xfId="5285"/>
    <cellStyle name="Output 5" xfId="5286"/>
    <cellStyle name="Output 6" xfId="5287"/>
    <cellStyle name="Output 7" xfId="5288"/>
    <cellStyle name="Output 8" xfId="7276"/>
    <cellStyle name="Output 9" xfId="7415"/>
    <cellStyle name="Output Amounts" xfId="5289"/>
    <cellStyle name="Output Column Headings" xfId="5290"/>
    <cellStyle name="Output Line Items" xfId="5291"/>
    <cellStyle name="Output Line Items 2" xfId="5292"/>
    <cellStyle name="Output Line Items 3" xfId="5293"/>
    <cellStyle name="Output Line Items 4" xfId="5294"/>
    <cellStyle name="Output Report Heading" xfId="5295"/>
    <cellStyle name="Output Report Title" xfId="5296"/>
    <cellStyle name="Percent" xfId="7233" builtinId="5"/>
    <cellStyle name="Percent [2]" xfId="5297"/>
    <cellStyle name="Percent [2] 2" xfId="5298"/>
    <cellStyle name="Percent [2]_29(d) - Gas extensions -tariffs" xfId="5299"/>
    <cellStyle name="Percent 10" xfId="5300"/>
    <cellStyle name="Percent 10 2" xfId="5301"/>
    <cellStyle name="Percent 10 2 2" xfId="5302"/>
    <cellStyle name="Percent 10 2 2 2" xfId="5303"/>
    <cellStyle name="Percent 10 2 3" xfId="5304"/>
    <cellStyle name="Percent 10 3" xfId="5305"/>
    <cellStyle name="Percent 10 3 2" xfId="5306"/>
    <cellStyle name="Percent 10 4" xfId="5307"/>
    <cellStyle name="Percent 11" xfId="5308"/>
    <cellStyle name="Percent 11 2" xfId="5309"/>
    <cellStyle name="Percent 11 2 2" xfId="5310"/>
    <cellStyle name="Percent 11 3" xfId="5311"/>
    <cellStyle name="Percent 12" xfId="5312"/>
    <cellStyle name="Percent 12 2" xfId="5313"/>
    <cellStyle name="Percent 12 2 2" xfId="5314"/>
    <cellStyle name="Percent 12 3" xfId="5315"/>
    <cellStyle name="Percent 13" xfId="5316"/>
    <cellStyle name="Percent 14" xfId="5317"/>
    <cellStyle name="Percent 15" xfId="2"/>
    <cellStyle name="Percent 15 2" xfId="8285"/>
    <cellStyle name="Percent 15 3" xfId="8287"/>
    <cellStyle name="Percent 16" xfId="7277"/>
    <cellStyle name="Percent 17" xfId="7523"/>
    <cellStyle name="Percent 18" xfId="7403"/>
    <cellStyle name="Percent 19" xfId="7762"/>
    <cellStyle name="Percent 2" xfId="5318"/>
    <cellStyle name="Percent 2 10" xfId="5319"/>
    <cellStyle name="Percent 2 100" xfId="5320"/>
    <cellStyle name="Percent 2 101" xfId="5321"/>
    <cellStyle name="Percent 2 102" xfId="5322"/>
    <cellStyle name="Percent 2 103" xfId="5323"/>
    <cellStyle name="Percent 2 104" xfId="5324"/>
    <cellStyle name="Percent 2 105" xfId="5325"/>
    <cellStyle name="Percent 2 106" xfId="5326"/>
    <cellStyle name="Percent 2 107" xfId="5327"/>
    <cellStyle name="Percent 2 108" xfId="5328"/>
    <cellStyle name="Percent 2 109" xfId="5329"/>
    <cellStyle name="Percent 2 11" xfId="5330"/>
    <cellStyle name="Percent 2 110" xfId="5331"/>
    <cellStyle name="Percent 2 111" xfId="5332"/>
    <cellStyle name="Percent 2 112" xfId="5333"/>
    <cellStyle name="Percent 2 113" xfId="5334"/>
    <cellStyle name="Percent 2 114" xfId="5335"/>
    <cellStyle name="Percent 2 115" xfId="5336"/>
    <cellStyle name="Percent 2 116" xfId="5337"/>
    <cellStyle name="Percent 2 117" xfId="5338"/>
    <cellStyle name="Percent 2 118" xfId="5339"/>
    <cellStyle name="Percent 2 119" xfId="5340"/>
    <cellStyle name="Percent 2 12" xfId="5341"/>
    <cellStyle name="Percent 2 120" xfId="5342"/>
    <cellStyle name="Percent 2 121" xfId="5343"/>
    <cellStyle name="Percent 2 122" xfId="5344"/>
    <cellStyle name="Percent 2 123" xfId="5345"/>
    <cellStyle name="Percent 2 124" xfId="5346"/>
    <cellStyle name="Percent 2 125" xfId="5347"/>
    <cellStyle name="Percent 2 126" xfId="5348"/>
    <cellStyle name="Percent 2 127" xfId="5349"/>
    <cellStyle name="Percent 2 128" xfId="5350"/>
    <cellStyle name="Percent 2 129" xfId="5351"/>
    <cellStyle name="Percent 2 13" xfId="5352"/>
    <cellStyle name="Percent 2 130" xfId="5353"/>
    <cellStyle name="Percent 2 131" xfId="5354"/>
    <cellStyle name="Percent 2 132" xfId="5355"/>
    <cellStyle name="Percent 2 133" xfId="5356"/>
    <cellStyle name="Percent 2 134" xfId="5357"/>
    <cellStyle name="Percent 2 135" xfId="5358"/>
    <cellStyle name="Percent 2 136" xfId="5359"/>
    <cellStyle name="Percent 2 137" xfId="5360"/>
    <cellStyle name="Percent 2 138" xfId="5361"/>
    <cellStyle name="Percent 2 139" xfId="5362"/>
    <cellStyle name="Percent 2 14" xfId="5363"/>
    <cellStyle name="Percent 2 140" xfId="5364"/>
    <cellStyle name="Percent 2 141" xfId="5365"/>
    <cellStyle name="Percent 2 142" xfId="5366"/>
    <cellStyle name="Percent 2 143" xfId="5367"/>
    <cellStyle name="Percent 2 144" xfId="5368"/>
    <cellStyle name="Percent 2 145" xfId="5369"/>
    <cellStyle name="Percent 2 146" xfId="5370"/>
    <cellStyle name="Percent 2 147" xfId="5371"/>
    <cellStyle name="Percent 2 148" xfId="5372"/>
    <cellStyle name="Percent 2 149" xfId="5373"/>
    <cellStyle name="Percent 2 15" xfId="5374"/>
    <cellStyle name="Percent 2 150" xfId="5375"/>
    <cellStyle name="Percent 2 151" xfId="5376"/>
    <cellStyle name="Percent 2 152" xfId="5377"/>
    <cellStyle name="Percent 2 153" xfId="5378"/>
    <cellStyle name="Percent 2 154" xfId="5379"/>
    <cellStyle name="Percent 2 155" xfId="5380"/>
    <cellStyle name="Percent 2 156" xfId="5381"/>
    <cellStyle name="Percent 2 157" xfId="5382"/>
    <cellStyle name="Percent 2 158" xfId="5383"/>
    <cellStyle name="Percent 2 159" xfId="5384"/>
    <cellStyle name="Percent 2 16" xfId="5385"/>
    <cellStyle name="Percent 2 160" xfId="5386"/>
    <cellStyle name="Percent 2 161" xfId="5387"/>
    <cellStyle name="Percent 2 162" xfId="5388"/>
    <cellStyle name="Percent 2 163" xfId="5389"/>
    <cellStyle name="Percent 2 164" xfId="5390"/>
    <cellStyle name="Percent 2 165" xfId="5391"/>
    <cellStyle name="Percent 2 166" xfId="5392"/>
    <cellStyle name="Percent 2 167" xfId="5393"/>
    <cellStyle name="Percent 2 168" xfId="5394"/>
    <cellStyle name="Percent 2 169" xfId="5395"/>
    <cellStyle name="Percent 2 17" xfId="5396"/>
    <cellStyle name="Percent 2 170" xfId="5397"/>
    <cellStyle name="Percent 2 171" xfId="5398"/>
    <cellStyle name="Percent 2 172" xfId="5399"/>
    <cellStyle name="Percent 2 173" xfId="5400"/>
    <cellStyle name="Percent 2 174" xfId="5401"/>
    <cellStyle name="Percent 2 175" xfId="5402"/>
    <cellStyle name="Percent 2 176" xfId="5403"/>
    <cellStyle name="Percent 2 177" xfId="5404"/>
    <cellStyle name="Percent 2 178" xfId="5405"/>
    <cellStyle name="Percent 2 179" xfId="5406"/>
    <cellStyle name="Percent 2 18" xfId="5407"/>
    <cellStyle name="Percent 2 180" xfId="5408"/>
    <cellStyle name="Percent 2 181" xfId="5409"/>
    <cellStyle name="Percent 2 182" xfId="5410"/>
    <cellStyle name="Percent 2 183" xfId="5411"/>
    <cellStyle name="Percent 2 184" xfId="5412"/>
    <cellStyle name="Percent 2 185" xfId="5413"/>
    <cellStyle name="Percent 2 186" xfId="5414"/>
    <cellStyle name="Percent 2 187" xfId="5415"/>
    <cellStyle name="Percent 2 188" xfId="5416"/>
    <cellStyle name="Percent 2 189" xfId="5417"/>
    <cellStyle name="Percent 2 19" xfId="5418"/>
    <cellStyle name="Percent 2 190" xfId="5419"/>
    <cellStyle name="Percent 2 191" xfId="5420"/>
    <cellStyle name="Percent 2 192" xfId="5421"/>
    <cellStyle name="Percent 2 193" xfId="5422"/>
    <cellStyle name="Percent 2 194" xfId="5423"/>
    <cellStyle name="Percent 2 195" xfId="5424"/>
    <cellStyle name="Percent 2 196" xfId="5425"/>
    <cellStyle name="Percent 2 197" xfId="5426"/>
    <cellStyle name="Percent 2 198" xfId="5427"/>
    <cellStyle name="Percent 2 199" xfId="5428"/>
    <cellStyle name="Percent 2 2" xfId="5429"/>
    <cellStyle name="Percent 2 2 10" xfId="5430"/>
    <cellStyle name="Percent 2 2 100" xfId="5431"/>
    <cellStyle name="Percent 2 2 101" xfId="5432"/>
    <cellStyle name="Percent 2 2 102" xfId="5433"/>
    <cellStyle name="Percent 2 2 103" xfId="5434"/>
    <cellStyle name="Percent 2 2 104" xfId="5435"/>
    <cellStyle name="Percent 2 2 105" xfId="5436"/>
    <cellStyle name="Percent 2 2 106" xfId="5437"/>
    <cellStyle name="Percent 2 2 107" xfId="5438"/>
    <cellStyle name="Percent 2 2 108" xfId="5439"/>
    <cellStyle name="Percent 2 2 109" xfId="5440"/>
    <cellStyle name="Percent 2 2 11" xfId="5441"/>
    <cellStyle name="Percent 2 2 110" xfId="5442"/>
    <cellStyle name="Percent 2 2 111" xfId="5443"/>
    <cellStyle name="Percent 2 2 112" xfId="5444"/>
    <cellStyle name="Percent 2 2 113" xfId="5445"/>
    <cellStyle name="Percent 2 2 114" xfId="5446"/>
    <cellStyle name="Percent 2 2 115" xfId="5447"/>
    <cellStyle name="Percent 2 2 116" xfId="5448"/>
    <cellStyle name="Percent 2 2 117" xfId="5449"/>
    <cellStyle name="Percent 2 2 118" xfId="5450"/>
    <cellStyle name="Percent 2 2 119" xfId="5451"/>
    <cellStyle name="Percent 2 2 12" xfId="5452"/>
    <cellStyle name="Percent 2 2 120" xfId="5453"/>
    <cellStyle name="Percent 2 2 121" xfId="5454"/>
    <cellStyle name="Percent 2 2 122" xfId="5455"/>
    <cellStyle name="Percent 2 2 123" xfId="5456"/>
    <cellStyle name="Percent 2 2 124" xfId="5457"/>
    <cellStyle name="Percent 2 2 125" xfId="5458"/>
    <cellStyle name="Percent 2 2 126" xfId="5459"/>
    <cellStyle name="Percent 2 2 127" xfId="5460"/>
    <cellStyle name="Percent 2 2 128" xfId="5461"/>
    <cellStyle name="Percent 2 2 129" xfId="5462"/>
    <cellStyle name="Percent 2 2 13" xfId="5463"/>
    <cellStyle name="Percent 2 2 130" xfId="5464"/>
    <cellStyle name="Percent 2 2 131" xfId="5465"/>
    <cellStyle name="Percent 2 2 132" xfId="5466"/>
    <cellStyle name="Percent 2 2 133" xfId="5467"/>
    <cellStyle name="Percent 2 2 134" xfId="5468"/>
    <cellStyle name="Percent 2 2 135" xfId="5469"/>
    <cellStyle name="Percent 2 2 136" xfId="5470"/>
    <cellStyle name="Percent 2 2 137" xfId="5471"/>
    <cellStyle name="Percent 2 2 138" xfId="5472"/>
    <cellStyle name="Percent 2 2 139" xfId="5473"/>
    <cellStyle name="Percent 2 2 14" xfId="5474"/>
    <cellStyle name="Percent 2 2 140" xfId="5475"/>
    <cellStyle name="Percent 2 2 141" xfId="5476"/>
    <cellStyle name="Percent 2 2 142" xfId="5477"/>
    <cellStyle name="Percent 2 2 143" xfId="5478"/>
    <cellStyle name="Percent 2 2 144" xfId="5479"/>
    <cellStyle name="Percent 2 2 145" xfId="5480"/>
    <cellStyle name="Percent 2 2 146" xfId="5481"/>
    <cellStyle name="Percent 2 2 147" xfId="5482"/>
    <cellStyle name="Percent 2 2 148" xfId="5483"/>
    <cellStyle name="Percent 2 2 149" xfId="5484"/>
    <cellStyle name="Percent 2 2 15" xfId="5485"/>
    <cellStyle name="Percent 2 2 150" xfId="5486"/>
    <cellStyle name="Percent 2 2 151" xfId="5487"/>
    <cellStyle name="Percent 2 2 152" xfId="5488"/>
    <cellStyle name="Percent 2 2 153" xfId="5489"/>
    <cellStyle name="Percent 2 2 154" xfId="5490"/>
    <cellStyle name="Percent 2 2 155" xfId="5491"/>
    <cellStyle name="Percent 2 2 156" xfId="5492"/>
    <cellStyle name="Percent 2 2 157" xfId="5493"/>
    <cellStyle name="Percent 2 2 158" xfId="5494"/>
    <cellStyle name="Percent 2 2 159" xfId="5495"/>
    <cellStyle name="Percent 2 2 16" xfId="5496"/>
    <cellStyle name="Percent 2 2 160" xfId="5497"/>
    <cellStyle name="Percent 2 2 161" xfId="5498"/>
    <cellStyle name="Percent 2 2 162" xfId="5499"/>
    <cellStyle name="Percent 2 2 163" xfId="5500"/>
    <cellStyle name="Percent 2 2 164" xfId="5501"/>
    <cellStyle name="Percent 2 2 165" xfId="5502"/>
    <cellStyle name="Percent 2 2 166" xfId="5503"/>
    <cellStyle name="Percent 2 2 167" xfId="5504"/>
    <cellStyle name="Percent 2 2 168" xfId="5505"/>
    <cellStyle name="Percent 2 2 169" xfId="5506"/>
    <cellStyle name="Percent 2 2 17" xfId="5507"/>
    <cellStyle name="Percent 2 2 170" xfId="5508"/>
    <cellStyle name="Percent 2 2 171" xfId="5509"/>
    <cellStyle name="Percent 2 2 172" xfId="5510"/>
    <cellStyle name="Percent 2 2 173" xfId="5511"/>
    <cellStyle name="Percent 2 2 174" xfId="5512"/>
    <cellStyle name="Percent 2 2 175" xfId="5513"/>
    <cellStyle name="Percent 2 2 176" xfId="5514"/>
    <cellStyle name="Percent 2 2 177" xfId="5515"/>
    <cellStyle name="Percent 2 2 178" xfId="5516"/>
    <cellStyle name="Percent 2 2 179" xfId="5517"/>
    <cellStyle name="Percent 2 2 18" xfId="5518"/>
    <cellStyle name="Percent 2 2 180" xfId="5519"/>
    <cellStyle name="Percent 2 2 181" xfId="5520"/>
    <cellStyle name="Percent 2 2 182" xfId="5521"/>
    <cellStyle name="Percent 2 2 183" xfId="5522"/>
    <cellStyle name="Percent 2 2 184" xfId="5523"/>
    <cellStyle name="Percent 2 2 185" xfId="5524"/>
    <cellStyle name="Percent 2 2 186" xfId="5525"/>
    <cellStyle name="Percent 2 2 187" xfId="5526"/>
    <cellStyle name="Percent 2 2 188" xfId="5527"/>
    <cellStyle name="Percent 2 2 189" xfId="5528"/>
    <cellStyle name="Percent 2 2 19" xfId="5529"/>
    <cellStyle name="Percent 2 2 190" xfId="5530"/>
    <cellStyle name="Percent 2 2 191" xfId="5531"/>
    <cellStyle name="Percent 2 2 192" xfId="5532"/>
    <cellStyle name="Percent 2 2 193" xfId="5533"/>
    <cellStyle name="Percent 2 2 194" xfId="5534"/>
    <cellStyle name="Percent 2 2 195" xfId="5535"/>
    <cellStyle name="Percent 2 2 196" xfId="5536"/>
    <cellStyle name="Percent 2 2 197" xfId="5537"/>
    <cellStyle name="Percent 2 2 198" xfId="5538"/>
    <cellStyle name="Percent 2 2 199" xfId="5539"/>
    <cellStyle name="Percent 2 2 2" xfId="5540"/>
    <cellStyle name="Percent 2 2 2 2" xfId="5541"/>
    <cellStyle name="Percent 2 2 2 2 2" xfId="5542"/>
    <cellStyle name="Percent 2 2 2 2 2 2" xfId="5543"/>
    <cellStyle name="Percent 2 2 2 2 3" xfId="5544"/>
    <cellStyle name="Percent 2 2 2 3" xfId="7374"/>
    <cellStyle name="Percent 2 2 20" xfId="5545"/>
    <cellStyle name="Percent 2 2 200" xfId="5546"/>
    <cellStyle name="Percent 2 2 201" xfId="5547"/>
    <cellStyle name="Percent 2 2 202" xfId="5548"/>
    <cellStyle name="Percent 2 2 203" xfId="5549"/>
    <cellStyle name="Percent 2 2 204" xfId="5550"/>
    <cellStyle name="Percent 2 2 205" xfId="5551"/>
    <cellStyle name="Percent 2 2 206" xfId="5552"/>
    <cellStyle name="Percent 2 2 207" xfId="5553"/>
    <cellStyle name="Percent 2 2 208" xfId="5554"/>
    <cellStyle name="Percent 2 2 209" xfId="5555"/>
    <cellStyle name="Percent 2 2 21" xfId="5556"/>
    <cellStyle name="Percent 2 2 210" xfId="5557"/>
    <cellStyle name="Percent 2 2 211" xfId="5558"/>
    <cellStyle name="Percent 2 2 212" xfId="5559"/>
    <cellStyle name="Percent 2 2 213" xfId="5560"/>
    <cellStyle name="Percent 2 2 214" xfId="5561"/>
    <cellStyle name="Percent 2 2 215" xfId="5562"/>
    <cellStyle name="Percent 2 2 216" xfId="5563"/>
    <cellStyle name="Percent 2 2 217" xfId="5564"/>
    <cellStyle name="Percent 2 2 218" xfId="5565"/>
    <cellStyle name="Percent 2 2 219" xfId="5566"/>
    <cellStyle name="Percent 2 2 22" xfId="5567"/>
    <cellStyle name="Percent 2 2 220" xfId="5568"/>
    <cellStyle name="Percent 2 2 221" xfId="5569"/>
    <cellStyle name="Percent 2 2 222" xfId="5570"/>
    <cellStyle name="Percent 2 2 223" xfId="5571"/>
    <cellStyle name="Percent 2 2 224" xfId="5572"/>
    <cellStyle name="Percent 2 2 225" xfId="5573"/>
    <cellStyle name="Percent 2 2 226" xfId="5574"/>
    <cellStyle name="Percent 2 2 227" xfId="5575"/>
    <cellStyle name="Percent 2 2 228" xfId="5576"/>
    <cellStyle name="Percent 2 2 229" xfId="5577"/>
    <cellStyle name="Percent 2 2 23" xfId="5578"/>
    <cellStyle name="Percent 2 2 230" xfId="5579"/>
    <cellStyle name="Percent 2 2 231" xfId="5580"/>
    <cellStyle name="Percent 2 2 232" xfId="5581"/>
    <cellStyle name="Percent 2 2 233" xfId="5582"/>
    <cellStyle name="Percent 2 2 234" xfId="5583"/>
    <cellStyle name="Percent 2 2 235" xfId="5584"/>
    <cellStyle name="Percent 2 2 236" xfId="5585"/>
    <cellStyle name="Percent 2 2 237" xfId="5586"/>
    <cellStyle name="Percent 2 2 238" xfId="5587"/>
    <cellStyle name="Percent 2 2 239" xfId="5588"/>
    <cellStyle name="Percent 2 2 24" xfId="5589"/>
    <cellStyle name="Percent 2 2 240" xfId="5590"/>
    <cellStyle name="Percent 2 2 241" xfId="5591"/>
    <cellStyle name="Percent 2 2 242" xfId="5592"/>
    <cellStyle name="Percent 2 2 243" xfId="5593"/>
    <cellStyle name="Percent 2 2 244" xfId="5594"/>
    <cellStyle name="Percent 2 2 245" xfId="5595"/>
    <cellStyle name="Percent 2 2 246" xfId="5596"/>
    <cellStyle name="Percent 2 2 247" xfId="5597"/>
    <cellStyle name="Percent 2 2 248" xfId="5598"/>
    <cellStyle name="Percent 2 2 249" xfId="5599"/>
    <cellStyle name="Percent 2 2 25" xfId="5600"/>
    <cellStyle name="Percent 2 2 250" xfId="5601"/>
    <cellStyle name="Percent 2 2 251" xfId="5602"/>
    <cellStyle name="Percent 2 2 252" xfId="5603"/>
    <cellStyle name="Percent 2 2 253" xfId="5604"/>
    <cellStyle name="Percent 2 2 254" xfId="5605"/>
    <cellStyle name="Percent 2 2 255" xfId="5606"/>
    <cellStyle name="Percent 2 2 256" xfId="5607"/>
    <cellStyle name="Percent 2 2 257" xfId="5608"/>
    <cellStyle name="Percent 2 2 258" xfId="5609"/>
    <cellStyle name="Percent 2 2 259" xfId="5610"/>
    <cellStyle name="Percent 2 2 26" xfId="5611"/>
    <cellStyle name="Percent 2 2 260" xfId="5612"/>
    <cellStyle name="Percent 2 2 261" xfId="5613"/>
    <cellStyle name="Percent 2 2 262" xfId="5614"/>
    <cellStyle name="Percent 2 2 263" xfId="5615"/>
    <cellStyle name="Percent 2 2 264" xfId="5616"/>
    <cellStyle name="Percent 2 2 265" xfId="5617"/>
    <cellStyle name="Percent 2 2 266" xfId="5618"/>
    <cellStyle name="Percent 2 2 267" xfId="5619"/>
    <cellStyle name="Percent 2 2 268" xfId="5620"/>
    <cellStyle name="Percent 2 2 269" xfId="5621"/>
    <cellStyle name="Percent 2 2 27" xfId="5622"/>
    <cellStyle name="Percent 2 2 270" xfId="5623"/>
    <cellStyle name="Percent 2 2 271" xfId="5624"/>
    <cellStyle name="Percent 2 2 272" xfId="5625"/>
    <cellStyle name="Percent 2 2 273" xfId="5626"/>
    <cellStyle name="Percent 2 2 274" xfId="5627"/>
    <cellStyle name="Percent 2 2 275" xfId="5628"/>
    <cellStyle name="Percent 2 2 276" xfId="5629"/>
    <cellStyle name="Percent 2 2 277" xfId="5630"/>
    <cellStyle name="Percent 2 2 278" xfId="5631"/>
    <cellStyle name="Percent 2 2 279" xfId="5632"/>
    <cellStyle name="Percent 2 2 28" xfId="5633"/>
    <cellStyle name="Percent 2 2 280" xfId="5634"/>
    <cellStyle name="Percent 2 2 281" xfId="5635"/>
    <cellStyle name="Percent 2 2 282" xfId="5636"/>
    <cellStyle name="Percent 2 2 283" xfId="5637"/>
    <cellStyle name="Percent 2 2 284" xfId="5638"/>
    <cellStyle name="Percent 2 2 285" xfId="5639"/>
    <cellStyle name="Percent 2 2 286" xfId="5640"/>
    <cellStyle name="Percent 2 2 287" xfId="5641"/>
    <cellStyle name="Percent 2 2 288" xfId="5642"/>
    <cellStyle name="Percent 2 2 289" xfId="5643"/>
    <cellStyle name="Percent 2 2 29" xfId="5644"/>
    <cellStyle name="Percent 2 2 290" xfId="5645"/>
    <cellStyle name="Percent 2 2 291" xfId="5646"/>
    <cellStyle name="Percent 2 2 292" xfId="5647"/>
    <cellStyle name="Percent 2 2 293" xfId="5648"/>
    <cellStyle name="Percent 2 2 294" xfId="5649"/>
    <cellStyle name="Percent 2 2 295" xfId="5650"/>
    <cellStyle name="Percent 2 2 296" xfId="5651"/>
    <cellStyle name="Percent 2 2 297" xfId="5652"/>
    <cellStyle name="Percent 2 2 298" xfId="5653"/>
    <cellStyle name="Percent 2 2 299" xfId="5654"/>
    <cellStyle name="Percent 2 2 3" xfId="5655"/>
    <cellStyle name="Percent 2 2 3 2" xfId="5656"/>
    <cellStyle name="Percent 2 2 30" xfId="5657"/>
    <cellStyle name="Percent 2 2 300" xfId="5658"/>
    <cellStyle name="Percent 2 2 301" xfId="5659"/>
    <cellStyle name="Percent 2 2 302" xfId="5660"/>
    <cellStyle name="Percent 2 2 303" xfId="5661"/>
    <cellStyle name="Percent 2 2 304" xfId="5662"/>
    <cellStyle name="Percent 2 2 305" xfId="5663"/>
    <cellStyle name="Percent 2 2 306" xfId="5664"/>
    <cellStyle name="Percent 2 2 307" xfId="5665"/>
    <cellStyle name="Percent 2 2 308" xfId="5666"/>
    <cellStyle name="Percent 2 2 309" xfId="5667"/>
    <cellStyle name="Percent 2 2 31" xfId="5668"/>
    <cellStyle name="Percent 2 2 310" xfId="5669"/>
    <cellStyle name="Percent 2 2 311" xfId="5670"/>
    <cellStyle name="Percent 2 2 312" xfId="5671"/>
    <cellStyle name="Percent 2 2 313" xfId="5672"/>
    <cellStyle name="Percent 2 2 314" xfId="5673"/>
    <cellStyle name="Percent 2 2 315" xfId="5674"/>
    <cellStyle name="Percent 2 2 316" xfId="5675"/>
    <cellStyle name="Percent 2 2 317" xfId="5676"/>
    <cellStyle name="Percent 2 2 318" xfId="5677"/>
    <cellStyle name="Percent 2 2 319" xfId="5678"/>
    <cellStyle name="Percent 2 2 32" xfId="5679"/>
    <cellStyle name="Percent 2 2 320" xfId="5680"/>
    <cellStyle name="Percent 2 2 321" xfId="5681"/>
    <cellStyle name="Percent 2 2 322" xfId="5682"/>
    <cellStyle name="Percent 2 2 323" xfId="5683"/>
    <cellStyle name="Percent 2 2 324" xfId="5684"/>
    <cellStyle name="Percent 2 2 325" xfId="5685"/>
    <cellStyle name="Percent 2 2 326" xfId="5686"/>
    <cellStyle name="Percent 2 2 327" xfId="5687"/>
    <cellStyle name="Percent 2 2 328" xfId="5688"/>
    <cellStyle name="Percent 2 2 329" xfId="5689"/>
    <cellStyle name="Percent 2 2 33" xfId="5690"/>
    <cellStyle name="Percent 2 2 330" xfId="5691"/>
    <cellStyle name="Percent 2 2 331" xfId="5692"/>
    <cellStyle name="Percent 2 2 332" xfId="5693"/>
    <cellStyle name="Percent 2 2 333" xfId="5694"/>
    <cellStyle name="Percent 2 2 334" xfId="5695"/>
    <cellStyle name="Percent 2 2 335" xfId="5696"/>
    <cellStyle name="Percent 2 2 336" xfId="5697"/>
    <cellStyle name="Percent 2 2 337" xfId="5698"/>
    <cellStyle name="Percent 2 2 338" xfId="5699"/>
    <cellStyle name="Percent 2 2 339" xfId="5700"/>
    <cellStyle name="Percent 2 2 34" xfId="5701"/>
    <cellStyle name="Percent 2 2 340" xfId="5702"/>
    <cellStyle name="Percent 2 2 341" xfId="5703"/>
    <cellStyle name="Percent 2 2 342" xfId="5704"/>
    <cellStyle name="Percent 2 2 343" xfId="5705"/>
    <cellStyle name="Percent 2 2 344" xfId="5706"/>
    <cellStyle name="Percent 2 2 345" xfId="5707"/>
    <cellStyle name="Percent 2 2 346" xfId="5708"/>
    <cellStyle name="Percent 2 2 347" xfId="5709"/>
    <cellStyle name="Percent 2 2 348" xfId="5710"/>
    <cellStyle name="Percent 2 2 349" xfId="5711"/>
    <cellStyle name="Percent 2 2 35" xfId="5712"/>
    <cellStyle name="Percent 2 2 350" xfId="5713"/>
    <cellStyle name="Percent 2 2 351" xfId="5714"/>
    <cellStyle name="Percent 2 2 352" xfId="5715"/>
    <cellStyle name="Percent 2 2 353" xfId="5716"/>
    <cellStyle name="Percent 2 2 354" xfId="5717"/>
    <cellStyle name="Percent 2 2 355" xfId="5718"/>
    <cellStyle name="Percent 2 2 356" xfId="5719"/>
    <cellStyle name="Percent 2 2 357" xfId="5720"/>
    <cellStyle name="Percent 2 2 358" xfId="5721"/>
    <cellStyle name="Percent 2 2 359" xfId="5722"/>
    <cellStyle name="Percent 2 2 36" xfId="5723"/>
    <cellStyle name="Percent 2 2 360" xfId="5724"/>
    <cellStyle name="Percent 2 2 361" xfId="5725"/>
    <cellStyle name="Percent 2 2 362" xfId="5726"/>
    <cellStyle name="Percent 2 2 363" xfId="5727"/>
    <cellStyle name="Percent 2 2 364" xfId="5728"/>
    <cellStyle name="Percent 2 2 365" xfId="5729"/>
    <cellStyle name="Percent 2 2 366" xfId="5730"/>
    <cellStyle name="Percent 2 2 367" xfId="5731"/>
    <cellStyle name="Percent 2 2 368" xfId="5732"/>
    <cellStyle name="Percent 2 2 369" xfId="5733"/>
    <cellStyle name="Percent 2 2 37" xfId="5734"/>
    <cellStyle name="Percent 2 2 370" xfId="5735"/>
    <cellStyle name="Percent 2 2 371" xfId="5736"/>
    <cellStyle name="Percent 2 2 372" xfId="5737"/>
    <cellStyle name="Percent 2 2 373" xfId="5738"/>
    <cellStyle name="Percent 2 2 374" xfId="5739"/>
    <cellStyle name="Percent 2 2 375" xfId="5740"/>
    <cellStyle name="Percent 2 2 376" xfId="5741"/>
    <cellStyle name="Percent 2 2 377" xfId="5742"/>
    <cellStyle name="Percent 2 2 378" xfId="5743"/>
    <cellStyle name="Percent 2 2 379" xfId="5744"/>
    <cellStyle name="Percent 2 2 38" xfId="5745"/>
    <cellStyle name="Percent 2 2 380" xfId="5746"/>
    <cellStyle name="Percent 2 2 381" xfId="5747"/>
    <cellStyle name="Percent 2 2 382" xfId="5748"/>
    <cellStyle name="Percent 2 2 383" xfId="5749"/>
    <cellStyle name="Percent 2 2 384" xfId="5750"/>
    <cellStyle name="Percent 2 2 385" xfId="5751"/>
    <cellStyle name="Percent 2 2 386" xfId="5752"/>
    <cellStyle name="Percent 2 2 387" xfId="5753"/>
    <cellStyle name="Percent 2 2 388" xfId="5754"/>
    <cellStyle name="Percent 2 2 389" xfId="5755"/>
    <cellStyle name="Percent 2 2 39" xfId="5756"/>
    <cellStyle name="Percent 2 2 390" xfId="5757"/>
    <cellStyle name="Percent 2 2 391" xfId="5758"/>
    <cellStyle name="Percent 2 2 392" xfId="5759"/>
    <cellStyle name="Percent 2 2 393" xfId="5760"/>
    <cellStyle name="Percent 2 2 394" xfId="5761"/>
    <cellStyle name="Percent 2 2 395" xfId="5762"/>
    <cellStyle name="Percent 2 2 396" xfId="5763"/>
    <cellStyle name="Percent 2 2 397" xfId="5764"/>
    <cellStyle name="Percent 2 2 398" xfId="5765"/>
    <cellStyle name="Percent 2 2 399" xfId="5766"/>
    <cellStyle name="Percent 2 2 4" xfId="5767"/>
    <cellStyle name="Percent 2 2 4 2" xfId="7486"/>
    <cellStyle name="Percent 2 2 40" xfId="5768"/>
    <cellStyle name="Percent 2 2 400" xfId="5769"/>
    <cellStyle name="Percent 2 2 401" xfId="5770"/>
    <cellStyle name="Percent 2 2 402" xfId="5771"/>
    <cellStyle name="Percent 2 2 403" xfId="5772"/>
    <cellStyle name="Percent 2 2 404" xfId="5773"/>
    <cellStyle name="Percent 2 2 405" xfId="5774"/>
    <cellStyle name="Percent 2 2 406" xfId="5775"/>
    <cellStyle name="Percent 2 2 407" xfId="5776"/>
    <cellStyle name="Percent 2 2 408" xfId="5777"/>
    <cellStyle name="Percent 2 2 409" xfId="5778"/>
    <cellStyle name="Percent 2 2 41" xfId="5779"/>
    <cellStyle name="Percent 2 2 410" xfId="5780"/>
    <cellStyle name="Percent 2 2 411" xfId="5781"/>
    <cellStyle name="Percent 2 2 412" xfId="5782"/>
    <cellStyle name="Percent 2 2 413" xfId="5783"/>
    <cellStyle name="Percent 2 2 414" xfId="5784"/>
    <cellStyle name="Percent 2 2 415" xfId="5785"/>
    <cellStyle name="Percent 2 2 416" xfId="5786"/>
    <cellStyle name="Percent 2 2 417" xfId="5787"/>
    <cellStyle name="Percent 2 2 418" xfId="5788"/>
    <cellStyle name="Percent 2 2 419" xfId="5789"/>
    <cellStyle name="Percent 2 2 42" xfId="5790"/>
    <cellStyle name="Percent 2 2 420" xfId="5791"/>
    <cellStyle name="Percent 2 2 421" xfId="5792"/>
    <cellStyle name="Percent 2 2 422" xfId="5793"/>
    <cellStyle name="Percent 2 2 423" xfId="5794"/>
    <cellStyle name="Percent 2 2 424" xfId="5795"/>
    <cellStyle name="Percent 2 2 425" xfId="5796"/>
    <cellStyle name="Percent 2 2 426" xfId="5797"/>
    <cellStyle name="Percent 2 2 427" xfId="5798"/>
    <cellStyle name="Percent 2 2 428" xfId="5799"/>
    <cellStyle name="Percent 2 2 429" xfId="5800"/>
    <cellStyle name="Percent 2 2 43" xfId="5801"/>
    <cellStyle name="Percent 2 2 430" xfId="5802"/>
    <cellStyle name="Percent 2 2 431" xfId="5803"/>
    <cellStyle name="Percent 2 2 432" xfId="5804"/>
    <cellStyle name="Percent 2 2 433" xfId="5805"/>
    <cellStyle name="Percent 2 2 434" xfId="5806"/>
    <cellStyle name="Percent 2 2 435" xfId="5807"/>
    <cellStyle name="Percent 2 2 436" xfId="5808"/>
    <cellStyle name="Percent 2 2 437" xfId="5809"/>
    <cellStyle name="Percent 2 2 438" xfId="5810"/>
    <cellStyle name="Percent 2 2 439" xfId="5811"/>
    <cellStyle name="Percent 2 2 44" xfId="5812"/>
    <cellStyle name="Percent 2 2 440" xfId="5813"/>
    <cellStyle name="Percent 2 2 441" xfId="5814"/>
    <cellStyle name="Percent 2 2 442" xfId="5815"/>
    <cellStyle name="Percent 2 2 443" xfId="5816"/>
    <cellStyle name="Percent 2 2 444" xfId="5817"/>
    <cellStyle name="Percent 2 2 445" xfId="5818"/>
    <cellStyle name="Percent 2 2 446" xfId="5819"/>
    <cellStyle name="Percent 2 2 447" xfId="5820"/>
    <cellStyle name="Percent 2 2 448" xfId="5821"/>
    <cellStyle name="Percent 2 2 449" xfId="5822"/>
    <cellStyle name="Percent 2 2 45" xfId="5823"/>
    <cellStyle name="Percent 2 2 450" xfId="5824"/>
    <cellStyle name="Percent 2 2 451" xfId="5825"/>
    <cellStyle name="Percent 2 2 452" xfId="5826"/>
    <cellStyle name="Percent 2 2 453" xfId="5827"/>
    <cellStyle name="Percent 2 2 454" xfId="5828"/>
    <cellStyle name="Percent 2 2 455" xfId="5829"/>
    <cellStyle name="Percent 2 2 456" xfId="5830"/>
    <cellStyle name="Percent 2 2 457" xfId="5831"/>
    <cellStyle name="Percent 2 2 458" xfId="5832"/>
    <cellStyle name="Percent 2 2 459" xfId="5833"/>
    <cellStyle name="Percent 2 2 46" xfId="5834"/>
    <cellStyle name="Percent 2 2 460" xfId="5835"/>
    <cellStyle name="Percent 2 2 461" xfId="5836"/>
    <cellStyle name="Percent 2 2 462" xfId="5837"/>
    <cellStyle name="Percent 2 2 463" xfId="5838"/>
    <cellStyle name="Percent 2 2 464" xfId="5839"/>
    <cellStyle name="Percent 2 2 465" xfId="5840"/>
    <cellStyle name="Percent 2 2 466" xfId="5841"/>
    <cellStyle name="Percent 2 2 467" xfId="5842"/>
    <cellStyle name="Percent 2 2 468" xfId="5843"/>
    <cellStyle name="Percent 2 2 469" xfId="5844"/>
    <cellStyle name="Percent 2 2 47" xfId="5845"/>
    <cellStyle name="Percent 2 2 470" xfId="5846"/>
    <cellStyle name="Percent 2 2 471" xfId="5847"/>
    <cellStyle name="Percent 2 2 472" xfId="5848"/>
    <cellStyle name="Percent 2 2 473" xfId="5849"/>
    <cellStyle name="Percent 2 2 474" xfId="5850"/>
    <cellStyle name="Percent 2 2 475" xfId="5851"/>
    <cellStyle name="Percent 2 2 476" xfId="5852"/>
    <cellStyle name="Percent 2 2 477" xfId="5853"/>
    <cellStyle name="Percent 2 2 478" xfId="5854"/>
    <cellStyle name="Percent 2 2 479" xfId="5855"/>
    <cellStyle name="Percent 2 2 48" xfId="5856"/>
    <cellStyle name="Percent 2 2 480" xfId="5857"/>
    <cellStyle name="Percent 2 2 481" xfId="5858"/>
    <cellStyle name="Percent 2 2 482" xfId="5859"/>
    <cellStyle name="Percent 2 2 483" xfId="5860"/>
    <cellStyle name="Percent 2 2 484" xfId="5861"/>
    <cellStyle name="Percent 2 2 485" xfId="5862"/>
    <cellStyle name="Percent 2 2 486" xfId="5863"/>
    <cellStyle name="Percent 2 2 487" xfId="5864"/>
    <cellStyle name="Percent 2 2 488" xfId="5865"/>
    <cellStyle name="Percent 2 2 489" xfId="5866"/>
    <cellStyle name="Percent 2 2 49" xfId="5867"/>
    <cellStyle name="Percent 2 2 490" xfId="5868"/>
    <cellStyle name="Percent 2 2 491" xfId="5869"/>
    <cellStyle name="Percent 2 2 492" xfId="5870"/>
    <cellStyle name="Percent 2 2 493" xfId="5871"/>
    <cellStyle name="Percent 2 2 494" xfId="5872"/>
    <cellStyle name="Percent 2 2 495" xfId="5873"/>
    <cellStyle name="Percent 2 2 496" xfId="5874"/>
    <cellStyle name="Percent 2 2 497" xfId="5875"/>
    <cellStyle name="Percent 2 2 498" xfId="5876"/>
    <cellStyle name="Percent 2 2 499" xfId="5877"/>
    <cellStyle name="Percent 2 2 5" xfId="5878"/>
    <cellStyle name="Percent 2 2 5 2" xfId="7610"/>
    <cellStyle name="Percent 2 2 50" xfId="5879"/>
    <cellStyle name="Percent 2 2 500" xfId="5880"/>
    <cellStyle name="Percent 2 2 501" xfId="5881"/>
    <cellStyle name="Percent 2 2 502" xfId="5882"/>
    <cellStyle name="Percent 2 2 503" xfId="5883"/>
    <cellStyle name="Percent 2 2 504" xfId="5884"/>
    <cellStyle name="Percent 2 2 505" xfId="5885"/>
    <cellStyle name="Percent 2 2 506" xfId="5886"/>
    <cellStyle name="Percent 2 2 507" xfId="5887"/>
    <cellStyle name="Percent 2 2 508" xfId="5888"/>
    <cellStyle name="Percent 2 2 509" xfId="5889"/>
    <cellStyle name="Percent 2 2 51" xfId="5890"/>
    <cellStyle name="Percent 2 2 510" xfId="5891"/>
    <cellStyle name="Percent 2 2 511" xfId="5892"/>
    <cellStyle name="Percent 2 2 512" xfId="5893"/>
    <cellStyle name="Percent 2 2 513" xfId="5894"/>
    <cellStyle name="Percent 2 2 514" xfId="5895"/>
    <cellStyle name="Percent 2 2 515" xfId="5896"/>
    <cellStyle name="Percent 2 2 516" xfId="5897"/>
    <cellStyle name="Percent 2 2 517" xfId="5898"/>
    <cellStyle name="Percent 2 2 518" xfId="5899"/>
    <cellStyle name="Percent 2 2 519" xfId="5900"/>
    <cellStyle name="Percent 2 2 52" xfId="5901"/>
    <cellStyle name="Percent 2 2 520" xfId="5902"/>
    <cellStyle name="Percent 2 2 521" xfId="5903"/>
    <cellStyle name="Percent 2 2 522" xfId="5904"/>
    <cellStyle name="Percent 2 2 523" xfId="5905"/>
    <cellStyle name="Percent 2 2 524" xfId="5906"/>
    <cellStyle name="Percent 2 2 525" xfId="5907"/>
    <cellStyle name="Percent 2 2 526" xfId="5908"/>
    <cellStyle name="Percent 2 2 527" xfId="5909"/>
    <cellStyle name="Percent 2 2 528" xfId="5910"/>
    <cellStyle name="Percent 2 2 529" xfId="5911"/>
    <cellStyle name="Percent 2 2 53" xfId="5912"/>
    <cellStyle name="Percent 2 2 530" xfId="5913"/>
    <cellStyle name="Percent 2 2 531" xfId="5914"/>
    <cellStyle name="Percent 2 2 532" xfId="5915"/>
    <cellStyle name="Percent 2 2 533" xfId="5916"/>
    <cellStyle name="Percent 2 2 534" xfId="5917"/>
    <cellStyle name="Percent 2 2 535" xfId="5918"/>
    <cellStyle name="Percent 2 2 536" xfId="5919"/>
    <cellStyle name="Percent 2 2 537" xfId="5920"/>
    <cellStyle name="Percent 2 2 538" xfId="5921"/>
    <cellStyle name="Percent 2 2 539" xfId="5922"/>
    <cellStyle name="Percent 2 2 54" xfId="5923"/>
    <cellStyle name="Percent 2 2 540" xfId="5924"/>
    <cellStyle name="Percent 2 2 541" xfId="5925"/>
    <cellStyle name="Percent 2 2 542" xfId="5926"/>
    <cellStyle name="Percent 2 2 543" xfId="5927"/>
    <cellStyle name="Percent 2 2 544" xfId="5928"/>
    <cellStyle name="Percent 2 2 545" xfId="5929"/>
    <cellStyle name="Percent 2 2 546" xfId="5930"/>
    <cellStyle name="Percent 2 2 547" xfId="5931"/>
    <cellStyle name="Percent 2 2 548" xfId="5932"/>
    <cellStyle name="Percent 2 2 549" xfId="5933"/>
    <cellStyle name="Percent 2 2 55" xfId="5934"/>
    <cellStyle name="Percent 2 2 550" xfId="5935"/>
    <cellStyle name="Percent 2 2 551" xfId="5936"/>
    <cellStyle name="Percent 2 2 552" xfId="5937"/>
    <cellStyle name="Percent 2 2 553" xfId="5938"/>
    <cellStyle name="Percent 2 2 554" xfId="5939"/>
    <cellStyle name="Percent 2 2 555" xfId="5940"/>
    <cellStyle name="Percent 2 2 556" xfId="5941"/>
    <cellStyle name="Percent 2 2 557" xfId="5942"/>
    <cellStyle name="Percent 2 2 558" xfId="5943"/>
    <cellStyle name="Percent 2 2 559" xfId="5944"/>
    <cellStyle name="Percent 2 2 56" xfId="5945"/>
    <cellStyle name="Percent 2 2 560" xfId="5946"/>
    <cellStyle name="Percent 2 2 561" xfId="5947"/>
    <cellStyle name="Percent 2 2 562" xfId="5948"/>
    <cellStyle name="Percent 2 2 563" xfId="5949"/>
    <cellStyle name="Percent 2 2 564" xfId="5950"/>
    <cellStyle name="Percent 2 2 565" xfId="5951"/>
    <cellStyle name="Percent 2 2 566" xfId="5952"/>
    <cellStyle name="Percent 2 2 567" xfId="5953"/>
    <cellStyle name="Percent 2 2 568" xfId="5954"/>
    <cellStyle name="Percent 2 2 569" xfId="5955"/>
    <cellStyle name="Percent 2 2 57" xfId="5956"/>
    <cellStyle name="Percent 2 2 570" xfId="5957"/>
    <cellStyle name="Percent 2 2 571" xfId="5958"/>
    <cellStyle name="Percent 2 2 572" xfId="5959"/>
    <cellStyle name="Percent 2 2 573" xfId="5960"/>
    <cellStyle name="Percent 2 2 574" xfId="5961"/>
    <cellStyle name="Percent 2 2 575" xfId="5962"/>
    <cellStyle name="Percent 2 2 576" xfId="5963"/>
    <cellStyle name="Percent 2 2 577" xfId="5964"/>
    <cellStyle name="Percent 2 2 578" xfId="5965"/>
    <cellStyle name="Percent 2 2 579" xfId="5966"/>
    <cellStyle name="Percent 2 2 58" xfId="5967"/>
    <cellStyle name="Percent 2 2 580" xfId="5968"/>
    <cellStyle name="Percent 2 2 581" xfId="5969"/>
    <cellStyle name="Percent 2 2 582" xfId="5970"/>
    <cellStyle name="Percent 2 2 583" xfId="5971"/>
    <cellStyle name="Percent 2 2 584" xfId="5972"/>
    <cellStyle name="Percent 2 2 585" xfId="5973"/>
    <cellStyle name="Percent 2 2 586" xfId="5974"/>
    <cellStyle name="Percent 2 2 587" xfId="5975"/>
    <cellStyle name="Percent 2 2 588" xfId="5976"/>
    <cellStyle name="Percent 2 2 589" xfId="5977"/>
    <cellStyle name="Percent 2 2 59" xfId="5978"/>
    <cellStyle name="Percent 2 2 590" xfId="5979"/>
    <cellStyle name="Percent 2 2 591" xfId="5980"/>
    <cellStyle name="Percent 2 2 592" xfId="5981"/>
    <cellStyle name="Percent 2 2 593" xfId="5982"/>
    <cellStyle name="Percent 2 2 594" xfId="5983"/>
    <cellStyle name="Percent 2 2 595" xfId="5984"/>
    <cellStyle name="Percent 2 2 596" xfId="5985"/>
    <cellStyle name="Percent 2 2 597" xfId="5986"/>
    <cellStyle name="Percent 2 2 598" xfId="5987"/>
    <cellStyle name="Percent 2 2 599" xfId="5988"/>
    <cellStyle name="Percent 2 2 6" xfId="5989"/>
    <cellStyle name="Percent 2 2 60" xfId="5990"/>
    <cellStyle name="Percent 2 2 600" xfId="5991"/>
    <cellStyle name="Percent 2 2 601" xfId="5992"/>
    <cellStyle name="Percent 2 2 602" xfId="5993"/>
    <cellStyle name="Percent 2 2 603" xfId="5994"/>
    <cellStyle name="Percent 2 2 604" xfId="5995"/>
    <cellStyle name="Percent 2 2 605" xfId="5996"/>
    <cellStyle name="Percent 2 2 606" xfId="5997"/>
    <cellStyle name="Percent 2 2 607" xfId="5998"/>
    <cellStyle name="Percent 2 2 608" xfId="5999"/>
    <cellStyle name="Percent 2 2 609" xfId="6000"/>
    <cellStyle name="Percent 2 2 61" xfId="6001"/>
    <cellStyle name="Percent 2 2 610" xfId="6002"/>
    <cellStyle name="Percent 2 2 611" xfId="6003"/>
    <cellStyle name="Percent 2 2 612" xfId="6004"/>
    <cellStyle name="Percent 2 2 613" xfId="6005"/>
    <cellStyle name="Percent 2 2 614" xfId="6006"/>
    <cellStyle name="Percent 2 2 615" xfId="6007"/>
    <cellStyle name="Percent 2 2 616" xfId="6008"/>
    <cellStyle name="Percent 2 2 617" xfId="6009"/>
    <cellStyle name="Percent 2 2 618" xfId="6010"/>
    <cellStyle name="Percent 2 2 619" xfId="6011"/>
    <cellStyle name="Percent 2 2 62" xfId="6012"/>
    <cellStyle name="Percent 2 2 620" xfId="6013"/>
    <cellStyle name="Percent 2 2 621" xfId="6014"/>
    <cellStyle name="Percent 2 2 622" xfId="6015"/>
    <cellStyle name="Percent 2 2 623" xfId="6016"/>
    <cellStyle name="Percent 2 2 624" xfId="6017"/>
    <cellStyle name="Percent 2 2 625" xfId="6018"/>
    <cellStyle name="Percent 2 2 626" xfId="6019"/>
    <cellStyle name="Percent 2 2 627" xfId="6020"/>
    <cellStyle name="Percent 2 2 628" xfId="6021"/>
    <cellStyle name="Percent 2 2 629" xfId="6022"/>
    <cellStyle name="Percent 2 2 63" xfId="6023"/>
    <cellStyle name="Percent 2 2 630" xfId="6024"/>
    <cellStyle name="Percent 2 2 631" xfId="6025"/>
    <cellStyle name="Percent 2 2 632" xfId="6026"/>
    <cellStyle name="Percent 2 2 633" xfId="6027"/>
    <cellStyle name="Percent 2 2 634" xfId="6028"/>
    <cellStyle name="Percent 2 2 635" xfId="6029"/>
    <cellStyle name="Percent 2 2 636" xfId="6030"/>
    <cellStyle name="Percent 2 2 637" xfId="6031"/>
    <cellStyle name="Percent 2 2 638" xfId="6032"/>
    <cellStyle name="Percent 2 2 639" xfId="6033"/>
    <cellStyle name="Percent 2 2 64" xfId="6034"/>
    <cellStyle name="Percent 2 2 640" xfId="6035"/>
    <cellStyle name="Percent 2 2 641" xfId="6036"/>
    <cellStyle name="Percent 2 2 642" xfId="6037"/>
    <cellStyle name="Percent 2 2 643" xfId="6038"/>
    <cellStyle name="Percent 2 2 644" xfId="6039"/>
    <cellStyle name="Percent 2 2 645" xfId="6040"/>
    <cellStyle name="Percent 2 2 646" xfId="6041"/>
    <cellStyle name="Percent 2 2 647" xfId="6042"/>
    <cellStyle name="Percent 2 2 648" xfId="6043"/>
    <cellStyle name="Percent 2 2 649" xfId="6044"/>
    <cellStyle name="Percent 2 2 65" xfId="6045"/>
    <cellStyle name="Percent 2 2 650" xfId="6046"/>
    <cellStyle name="Percent 2 2 651" xfId="6047"/>
    <cellStyle name="Percent 2 2 652" xfId="6048"/>
    <cellStyle name="Percent 2 2 653" xfId="6049"/>
    <cellStyle name="Percent 2 2 654" xfId="6050"/>
    <cellStyle name="Percent 2 2 655" xfId="6051"/>
    <cellStyle name="Percent 2 2 656" xfId="6052"/>
    <cellStyle name="Percent 2 2 657" xfId="6053"/>
    <cellStyle name="Percent 2 2 658" xfId="6054"/>
    <cellStyle name="Percent 2 2 659" xfId="6055"/>
    <cellStyle name="Percent 2 2 66" xfId="6056"/>
    <cellStyle name="Percent 2 2 660" xfId="6057"/>
    <cellStyle name="Percent 2 2 661" xfId="6058"/>
    <cellStyle name="Percent 2 2 662" xfId="6059"/>
    <cellStyle name="Percent 2 2 663" xfId="6060"/>
    <cellStyle name="Percent 2 2 664" xfId="6061"/>
    <cellStyle name="Percent 2 2 665" xfId="6062"/>
    <cellStyle name="Percent 2 2 666" xfId="6063"/>
    <cellStyle name="Percent 2 2 667" xfId="6064"/>
    <cellStyle name="Percent 2 2 668" xfId="6065"/>
    <cellStyle name="Percent 2 2 669" xfId="6066"/>
    <cellStyle name="Percent 2 2 67" xfId="6067"/>
    <cellStyle name="Percent 2 2 670" xfId="6068"/>
    <cellStyle name="Percent 2 2 671" xfId="6069"/>
    <cellStyle name="Percent 2 2 672" xfId="6070"/>
    <cellStyle name="Percent 2 2 673" xfId="6071"/>
    <cellStyle name="Percent 2 2 674" xfId="6072"/>
    <cellStyle name="Percent 2 2 675" xfId="6073"/>
    <cellStyle name="Percent 2 2 676" xfId="6074"/>
    <cellStyle name="Percent 2 2 677" xfId="6075"/>
    <cellStyle name="Percent 2 2 678" xfId="6076"/>
    <cellStyle name="Percent 2 2 679" xfId="6077"/>
    <cellStyle name="Percent 2 2 68" xfId="6078"/>
    <cellStyle name="Percent 2 2 680" xfId="6079"/>
    <cellStyle name="Percent 2 2 681" xfId="6080"/>
    <cellStyle name="Percent 2 2 682" xfId="6081"/>
    <cellStyle name="Percent 2 2 683" xfId="6082"/>
    <cellStyle name="Percent 2 2 684" xfId="6083"/>
    <cellStyle name="Percent 2 2 685" xfId="6084"/>
    <cellStyle name="Percent 2 2 686" xfId="6085"/>
    <cellStyle name="Percent 2 2 687" xfId="6086"/>
    <cellStyle name="Percent 2 2 688" xfId="6087"/>
    <cellStyle name="Percent 2 2 689" xfId="6088"/>
    <cellStyle name="Percent 2 2 69" xfId="6089"/>
    <cellStyle name="Percent 2 2 690" xfId="6090"/>
    <cellStyle name="Percent 2 2 691" xfId="6091"/>
    <cellStyle name="Percent 2 2 692" xfId="6092"/>
    <cellStyle name="Percent 2 2 693" xfId="6093"/>
    <cellStyle name="Percent 2 2 694" xfId="6094"/>
    <cellStyle name="Percent 2 2 695" xfId="6095"/>
    <cellStyle name="Percent 2 2 696" xfId="6096"/>
    <cellStyle name="Percent 2 2 697" xfId="6097"/>
    <cellStyle name="Percent 2 2 698" xfId="6098"/>
    <cellStyle name="Percent 2 2 699" xfId="6099"/>
    <cellStyle name="Percent 2 2 7" xfId="6100"/>
    <cellStyle name="Percent 2 2 70" xfId="6101"/>
    <cellStyle name="Percent 2 2 700" xfId="6102"/>
    <cellStyle name="Percent 2 2 701" xfId="6103"/>
    <cellStyle name="Percent 2 2 702" xfId="6104"/>
    <cellStyle name="Percent 2 2 703" xfId="6105"/>
    <cellStyle name="Percent 2 2 704" xfId="6106"/>
    <cellStyle name="Percent 2 2 705" xfId="6107"/>
    <cellStyle name="Percent 2 2 706" xfId="6108"/>
    <cellStyle name="Percent 2 2 707" xfId="6109"/>
    <cellStyle name="Percent 2 2 708" xfId="6110"/>
    <cellStyle name="Percent 2 2 709" xfId="6111"/>
    <cellStyle name="Percent 2 2 71" xfId="6112"/>
    <cellStyle name="Percent 2 2 710" xfId="6113"/>
    <cellStyle name="Percent 2 2 711" xfId="6114"/>
    <cellStyle name="Percent 2 2 712" xfId="6115"/>
    <cellStyle name="Percent 2 2 713" xfId="6116"/>
    <cellStyle name="Percent 2 2 714" xfId="6117"/>
    <cellStyle name="Percent 2 2 715" xfId="6118"/>
    <cellStyle name="Percent 2 2 716" xfId="6119"/>
    <cellStyle name="Percent 2 2 717" xfId="6120"/>
    <cellStyle name="Percent 2 2 718" xfId="6121"/>
    <cellStyle name="Percent 2 2 719" xfId="6122"/>
    <cellStyle name="Percent 2 2 72" xfId="6123"/>
    <cellStyle name="Percent 2 2 720" xfId="6124"/>
    <cellStyle name="Percent 2 2 721" xfId="6125"/>
    <cellStyle name="Percent 2 2 722" xfId="6126"/>
    <cellStyle name="Percent 2 2 723" xfId="6127"/>
    <cellStyle name="Percent 2 2 724" xfId="6128"/>
    <cellStyle name="Percent 2 2 725" xfId="6129"/>
    <cellStyle name="Percent 2 2 726" xfId="6130"/>
    <cellStyle name="Percent 2 2 727" xfId="6131"/>
    <cellStyle name="Percent 2 2 728" xfId="6132"/>
    <cellStyle name="Percent 2 2 729" xfId="6133"/>
    <cellStyle name="Percent 2 2 73" xfId="6134"/>
    <cellStyle name="Percent 2 2 730" xfId="6135"/>
    <cellStyle name="Percent 2 2 731" xfId="6136"/>
    <cellStyle name="Percent 2 2 732" xfId="6137"/>
    <cellStyle name="Percent 2 2 733" xfId="6138"/>
    <cellStyle name="Percent 2 2 734" xfId="6139"/>
    <cellStyle name="Percent 2 2 735" xfId="6140"/>
    <cellStyle name="Percent 2 2 736" xfId="6141"/>
    <cellStyle name="Percent 2 2 737" xfId="6142"/>
    <cellStyle name="Percent 2 2 738" xfId="6143"/>
    <cellStyle name="Percent 2 2 739" xfId="6144"/>
    <cellStyle name="Percent 2 2 74" xfId="6145"/>
    <cellStyle name="Percent 2 2 740" xfId="6146"/>
    <cellStyle name="Percent 2 2 741" xfId="6147"/>
    <cellStyle name="Percent 2 2 742" xfId="6148"/>
    <cellStyle name="Percent 2 2 743" xfId="6149"/>
    <cellStyle name="Percent 2 2 744" xfId="6150"/>
    <cellStyle name="Percent 2 2 745" xfId="6151"/>
    <cellStyle name="Percent 2 2 746" xfId="6152"/>
    <cellStyle name="Percent 2 2 747" xfId="6153"/>
    <cellStyle name="Percent 2 2 748" xfId="6154"/>
    <cellStyle name="Percent 2 2 749" xfId="6155"/>
    <cellStyle name="Percent 2 2 75" xfId="6156"/>
    <cellStyle name="Percent 2 2 750" xfId="6157"/>
    <cellStyle name="Percent 2 2 751" xfId="6158"/>
    <cellStyle name="Percent 2 2 752" xfId="6159"/>
    <cellStyle name="Percent 2 2 753" xfId="6160"/>
    <cellStyle name="Percent 2 2 754" xfId="6161"/>
    <cellStyle name="Percent 2 2 755" xfId="6162"/>
    <cellStyle name="Percent 2 2 756" xfId="6163"/>
    <cellStyle name="Percent 2 2 757" xfId="6164"/>
    <cellStyle name="Percent 2 2 758" xfId="6165"/>
    <cellStyle name="Percent 2 2 759" xfId="6166"/>
    <cellStyle name="Percent 2 2 76" xfId="6167"/>
    <cellStyle name="Percent 2 2 760" xfId="6168"/>
    <cellStyle name="Percent 2 2 761" xfId="6169"/>
    <cellStyle name="Percent 2 2 762" xfId="6170"/>
    <cellStyle name="Percent 2 2 763" xfId="6171"/>
    <cellStyle name="Percent 2 2 764" xfId="6172"/>
    <cellStyle name="Percent 2 2 765" xfId="6173"/>
    <cellStyle name="Percent 2 2 766" xfId="6174"/>
    <cellStyle name="Percent 2 2 767" xfId="6175"/>
    <cellStyle name="Percent 2 2 768" xfId="6176"/>
    <cellStyle name="Percent 2 2 769" xfId="6177"/>
    <cellStyle name="Percent 2 2 77" xfId="6178"/>
    <cellStyle name="Percent 2 2 770" xfId="6179"/>
    <cellStyle name="Percent 2 2 771" xfId="6180"/>
    <cellStyle name="Percent 2 2 772" xfId="6181"/>
    <cellStyle name="Percent 2 2 773" xfId="6182"/>
    <cellStyle name="Percent 2 2 774" xfId="6183"/>
    <cellStyle name="Percent 2 2 775" xfId="6184"/>
    <cellStyle name="Percent 2 2 776" xfId="6185"/>
    <cellStyle name="Percent 2 2 777" xfId="6186"/>
    <cellStyle name="Percent 2 2 778" xfId="6187"/>
    <cellStyle name="Percent 2 2 779" xfId="6188"/>
    <cellStyle name="Percent 2 2 78" xfId="6189"/>
    <cellStyle name="Percent 2 2 780" xfId="6190"/>
    <cellStyle name="Percent 2 2 781" xfId="6191"/>
    <cellStyle name="Percent 2 2 782" xfId="6192"/>
    <cellStyle name="Percent 2 2 783" xfId="6193"/>
    <cellStyle name="Percent 2 2 784" xfId="6194"/>
    <cellStyle name="Percent 2 2 785" xfId="6195"/>
    <cellStyle name="Percent 2 2 786" xfId="6196"/>
    <cellStyle name="Percent 2 2 787" xfId="6197"/>
    <cellStyle name="Percent 2 2 788" xfId="6198"/>
    <cellStyle name="Percent 2 2 789" xfId="6199"/>
    <cellStyle name="Percent 2 2 79" xfId="6200"/>
    <cellStyle name="Percent 2 2 790" xfId="6201"/>
    <cellStyle name="Percent 2 2 791" xfId="6202"/>
    <cellStyle name="Percent 2 2 792" xfId="6203"/>
    <cellStyle name="Percent 2 2 793" xfId="6204"/>
    <cellStyle name="Percent 2 2 794" xfId="6205"/>
    <cellStyle name="Percent 2 2 795" xfId="6206"/>
    <cellStyle name="Percent 2 2 796" xfId="6207"/>
    <cellStyle name="Percent 2 2 797" xfId="6208"/>
    <cellStyle name="Percent 2 2 798" xfId="6209"/>
    <cellStyle name="Percent 2 2 799" xfId="6210"/>
    <cellStyle name="Percent 2 2 8" xfId="6211"/>
    <cellStyle name="Percent 2 2 80" xfId="6212"/>
    <cellStyle name="Percent 2 2 800" xfId="6213"/>
    <cellStyle name="Percent 2 2 801" xfId="6214"/>
    <cellStyle name="Percent 2 2 802" xfId="6215"/>
    <cellStyle name="Percent 2 2 803" xfId="6216"/>
    <cellStyle name="Percent 2 2 804" xfId="6217"/>
    <cellStyle name="Percent 2 2 805" xfId="6218"/>
    <cellStyle name="Percent 2 2 806" xfId="6219"/>
    <cellStyle name="Percent 2 2 807" xfId="6220"/>
    <cellStyle name="Percent 2 2 808" xfId="6221"/>
    <cellStyle name="Percent 2 2 809" xfId="6222"/>
    <cellStyle name="Percent 2 2 81" xfId="6223"/>
    <cellStyle name="Percent 2 2 810" xfId="6224"/>
    <cellStyle name="Percent 2 2 811" xfId="6225"/>
    <cellStyle name="Percent 2 2 812" xfId="6226"/>
    <cellStyle name="Percent 2 2 813" xfId="6227"/>
    <cellStyle name="Percent 2 2 814" xfId="6228"/>
    <cellStyle name="Percent 2 2 815" xfId="6229"/>
    <cellStyle name="Percent 2 2 816" xfId="6230"/>
    <cellStyle name="Percent 2 2 817" xfId="6231"/>
    <cellStyle name="Percent 2 2 818" xfId="6232"/>
    <cellStyle name="Percent 2 2 819" xfId="6233"/>
    <cellStyle name="Percent 2 2 82" xfId="6234"/>
    <cellStyle name="Percent 2 2 820" xfId="6235"/>
    <cellStyle name="Percent 2 2 821" xfId="6236"/>
    <cellStyle name="Percent 2 2 822" xfId="6237"/>
    <cellStyle name="Percent 2 2 823" xfId="6238"/>
    <cellStyle name="Percent 2 2 824" xfId="6239"/>
    <cellStyle name="Percent 2 2 825" xfId="6240"/>
    <cellStyle name="Percent 2 2 826" xfId="6241"/>
    <cellStyle name="Percent 2 2 827" xfId="6242"/>
    <cellStyle name="Percent 2 2 828" xfId="6243"/>
    <cellStyle name="Percent 2 2 829" xfId="6244"/>
    <cellStyle name="Percent 2 2 83" xfId="6245"/>
    <cellStyle name="Percent 2 2 830" xfId="6246"/>
    <cellStyle name="Percent 2 2 831" xfId="6247"/>
    <cellStyle name="Percent 2 2 832" xfId="6248"/>
    <cellStyle name="Percent 2 2 833" xfId="6249"/>
    <cellStyle name="Percent 2 2 834" xfId="6250"/>
    <cellStyle name="Percent 2 2 835" xfId="6251"/>
    <cellStyle name="Percent 2 2 836" xfId="6252"/>
    <cellStyle name="Percent 2 2 837" xfId="6253"/>
    <cellStyle name="Percent 2 2 838" xfId="6254"/>
    <cellStyle name="Percent 2 2 839" xfId="6255"/>
    <cellStyle name="Percent 2 2 84" xfId="6256"/>
    <cellStyle name="Percent 2 2 840" xfId="6257"/>
    <cellStyle name="Percent 2 2 841" xfId="6258"/>
    <cellStyle name="Percent 2 2 842" xfId="6259"/>
    <cellStyle name="Percent 2 2 843" xfId="6260"/>
    <cellStyle name="Percent 2 2 85" xfId="6261"/>
    <cellStyle name="Percent 2 2 86" xfId="6262"/>
    <cellStyle name="Percent 2 2 87" xfId="6263"/>
    <cellStyle name="Percent 2 2 88" xfId="6264"/>
    <cellStyle name="Percent 2 2 89" xfId="6265"/>
    <cellStyle name="Percent 2 2 9" xfId="6266"/>
    <cellStyle name="Percent 2 2 90" xfId="6267"/>
    <cellStyle name="Percent 2 2 91" xfId="6268"/>
    <cellStyle name="Percent 2 2 92" xfId="6269"/>
    <cellStyle name="Percent 2 2 93" xfId="6270"/>
    <cellStyle name="Percent 2 2 94" xfId="6271"/>
    <cellStyle name="Percent 2 2 95" xfId="6272"/>
    <cellStyle name="Percent 2 2 96" xfId="6273"/>
    <cellStyle name="Percent 2 2 97" xfId="6274"/>
    <cellStyle name="Percent 2 2 98" xfId="6275"/>
    <cellStyle name="Percent 2 2 99" xfId="6276"/>
    <cellStyle name="Percent 2 20" xfId="6277"/>
    <cellStyle name="Percent 2 200" xfId="6278"/>
    <cellStyle name="Percent 2 201" xfId="6279"/>
    <cellStyle name="Percent 2 202" xfId="6280"/>
    <cellStyle name="Percent 2 203" xfId="6281"/>
    <cellStyle name="Percent 2 204" xfId="6282"/>
    <cellStyle name="Percent 2 205" xfId="6283"/>
    <cellStyle name="Percent 2 206" xfId="6284"/>
    <cellStyle name="Percent 2 207" xfId="6285"/>
    <cellStyle name="Percent 2 208" xfId="6286"/>
    <cellStyle name="Percent 2 209" xfId="6287"/>
    <cellStyle name="Percent 2 21" xfId="6288"/>
    <cellStyle name="Percent 2 210" xfId="6289"/>
    <cellStyle name="Percent 2 211" xfId="6290"/>
    <cellStyle name="Percent 2 212" xfId="6291"/>
    <cellStyle name="Percent 2 213" xfId="6292"/>
    <cellStyle name="Percent 2 214" xfId="6293"/>
    <cellStyle name="Percent 2 215" xfId="6294"/>
    <cellStyle name="Percent 2 216" xfId="6295"/>
    <cellStyle name="Percent 2 217" xfId="6296"/>
    <cellStyle name="Percent 2 218" xfId="6297"/>
    <cellStyle name="Percent 2 219" xfId="6298"/>
    <cellStyle name="Percent 2 22" xfId="6299"/>
    <cellStyle name="Percent 2 220" xfId="6300"/>
    <cellStyle name="Percent 2 221" xfId="6301"/>
    <cellStyle name="Percent 2 222" xfId="6302"/>
    <cellStyle name="Percent 2 223" xfId="6303"/>
    <cellStyle name="Percent 2 224" xfId="6304"/>
    <cellStyle name="Percent 2 225" xfId="6305"/>
    <cellStyle name="Percent 2 226" xfId="6306"/>
    <cellStyle name="Percent 2 227" xfId="6307"/>
    <cellStyle name="Percent 2 228" xfId="6308"/>
    <cellStyle name="Percent 2 229" xfId="6309"/>
    <cellStyle name="Percent 2 23" xfId="6310"/>
    <cellStyle name="Percent 2 230" xfId="6311"/>
    <cellStyle name="Percent 2 231" xfId="6312"/>
    <cellStyle name="Percent 2 232" xfId="6313"/>
    <cellStyle name="Percent 2 233" xfId="6314"/>
    <cellStyle name="Percent 2 234" xfId="6315"/>
    <cellStyle name="Percent 2 235" xfId="6316"/>
    <cellStyle name="Percent 2 236" xfId="6317"/>
    <cellStyle name="Percent 2 237" xfId="6318"/>
    <cellStyle name="Percent 2 238" xfId="6319"/>
    <cellStyle name="Percent 2 239" xfId="6320"/>
    <cellStyle name="Percent 2 24" xfId="6321"/>
    <cellStyle name="Percent 2 240" xfId="6322"/>
    <cellStyle name="Percent 2 241" xfId="6323"/>
    <cellStyle name="Percent 2 242" xfId="6324"/>
    <cellStyle name="Percent 2 243" xfId="6325"/>
    <cellStyle name="Percent 2 244" xfId="6326"/>
    <cellStyle name="Percent 2 245" xfId="6327"/>
    <cellStyle name="Percent 2 246" xfId="6328"/>
    <cellStyle name="Percent 2 247" xfId="6329"/>
    <cellStyle name="Percent 2 248" xfId="6330"/>
    <cellStyle name="Percent 2 249" xfId="6331"/>
    <cellStyle name="Percent 2 25" xfId="6332"/>
    <cellStyle name="Percent 2 250" xfId="6333"/>
    <cellStyle name="Percent 2 251" xfId="6334"/>
    <cellStyle name="Percent 2 252" xfId="6335"/>
    <cellStyle name="Percent 2 253" xfId="6336"/>
    <cellStyle name="Percent 2 254" xfId="6337"/>
    <cellStyle name="Percent 2 255" xfId="6338"/>
    <cellStyle name="Percent 2 256" xfId="6339"/>
    <cellStyle name="Percent 2 257" xfId="6340"/>
    <cellStyle name="Percent 2 258" xfId="6341"/>
    <cellStyle name="Percent 2 259" xfId="6342"/>
    <cellStyle name="Percent 2 26" xfId="6343"/>
    <cellStyle name="Percent 2 260" xfId="6344"/>
    <cellStyle name="Percent 2 261" xfId="6345"/>
    <cellStyle name="Percent 2 262" xfId="6346"/>
    <cellStyle name="Percent 2 263" xfId="6347"/>
    <cellStyle name="Percent 2 264" xfId="6348"/>
    <cellStyle name="Percent 2 265" xfId="6349"/>
    <cellStyle name="Percent 2 266" xfId="6350"/>
    <cellStyle name="Percent 2 267" xfId="6351"/>
    <cellStyle name="Percent 2 268" xfId="6352"/>
    <cellStyle name="Percent 2 269" xfId="6353"/>
    <cellStyle name="Percent 2 27" xfId="6354"/>
    <cellStyle name="Percent 2 270" xfId="6355"/>
    <cellStyle name="Percent 2 271" xfId="6356"/>
    <cellStyle name="Percent 2 272" xfId="6357"/>
    <cellStyle name="Percent 2 273" xfId="6358"/>
    <cellStyle name="Percent 2 274" xfId="6359"/>
    <cellStyle name="Percent 2 275" xfId="6360"/>
    <cellStyle name="Percent 2 276" xfId="6361"/>
    <cellStyle name="Percent 2 277" xfId="6362"/>
    <cellStyle name="Percent 2 278" xfId="6363"/>
    <cellStyle name="Percent 2 279" xfId="6364"/>
    <cellStyle name="Percent 2 28" xfId="6365"/>
    <cellStyle name="Percent 2 280" xfId="6366"/>
    <cellStyle name="Percent 2 281" xfId="6367"/>
    <cellStyle name="Percent 2 282" xfId="6368"/>
    <cellStyle name="Percent 2 283" xfId="6369"/>
    <cellStyle name="Percent 2 284" xfId="6370"/>
    <cellStyle name="Percent 2 285" xfId="6371"/>
    <cellStyle name="Percent 2 286" xfId="6372"/>
    <cellStyle name="Percent 2 287" xfId="6373"/>
    <cellStyle name="Percent 2 288" xfId="6374"/>
    <cellStyle name="Percent 2 289" xfId="6375"/>
    <cellStyle name="Percent 2 29" xfId="6376"/>
    <cellStyle name="Percent 2 290" xfId="6377"/>
    <cellStyle name="Percent 2 291" xfId="6378"/>
    <cellStyle name="Percent 2 292" xfId="6379"/>
    <cellStyle name="Percent 2 293" xfId="6380"/>
    <cellStyle name="Percent 2 294" xfId="6381"/>
    <cellStyle name="Percent 2 295" xfId="6382"/>
    <cellStyle name="Percent 2 296" xfId="6383"/>
    <cellStyle name="Percent 2 297" xfId="6384"/>
    <cellStyle name="Percent 2 298" xfId="6385"/>
    <cellStyle name="Percent 2 299" xfId="6386"/>
    <cellStyle name="Percent 2 3" xfId="6387"/>
    <cellStyle name="Percent 2 3 2" xfId="6388"/>
    <cellStyle name="Percent 2 3 2 2" xfId="7535"/>
    <cellStyle name="Percent 2 3 3" xfId="6389"/>
    <cellStyle name="Percent 2 3 4" xfId="7363"/>
    <cellStyle name="Percent 2 30" xfId="6390"/>
    <cellStyle name="Percent 2 300" xfId="6391"/>
    <cellStyle name="Percent 2 301" xfId="6392"/>
    <cellStyle name="Percent 2 302" xfId="6393"/>
    <cellStyle name="Percent 2 303" xfId="6394"/>
    <cellStyle name="Percent 2 304" xfId="6395"/>
    <cellStyle name="Percent 2 305" xfId="6396"/>
    <cellStyle name="Percent 2 306" xfId="6397"/>
    <cellStyle name="Percent 2 307" xfId="6398"/>
    <cellStyle name="Percent 2 308" xfId="6399"/>
    <cellStyle name="Percent 2 309" xfId="6400"/>
    <cellStyle name="Percent 2 31" xfId="6401"/>
    <cellStyle name="Percent 2 310" xfId="6402"/>
    <cellStyle name="Percent 2 311" xfId="6403"/>
    <cellStyle name="Percent 2 312" xfId="6404"/>
    <cellStyle name="Percent 2 313" xfId="6405"/>
    <cellStyle name="Percent 2 314" xfId="6406"/>
    <cellStyle name="Percent 2 315" xfId="6407"/>
    <cellStyle name="Percent 2 316" xfId="6408"/>
    <cellStyle name="Percent 2 317" xfId="6409"/>
    <cellStyle name="Percent 2 318" xfId="6410"/>
    <cellStyle name="Percent 2 319" xfId="6411"/>
    <cellStyle name="Percent 2 32" xfId="6412"/>
    <cellStyle name="Percent 2 320" xfId="6413"/>
    <cellStyle name="Percent 2 321" xfId="6414"/>
    <cellStyle name="Percent 2 322" xfId="6415"/>
    <cellStyle name="Percent 2 323" xfId="6416"/>
    <cellStyle name="Percent 2 324" xfId="6417"/>
    <cellStyle name="Percent 2 325" xfId="6418"/>
    <cellStyle name="Percent 2 326" xfId="6419"/>
    <cellStyle name="Percent 2 327" xfId="6420"/>
    <cellStyle name="Percent 2 328" xfId="6421"/>
    <cellStyle name="Percent 2 329" xfId="6422"/>
    <cellStyle name="Percent 2 33" xfId="6423"/>
    <cellStyle name="Percent 2 330" xfId="6424"/>
    <cellStyle name="Percent 2 331" xfId="6425"/>
    <cellStyle name="Percent 2 332" xfId="6426"/>
    <cellStyle name="Percent 2 333" xfId="6427"/>
    <cellStyle name="Percent 2 334" xfId="6428"/>
    <cellStyle name="Percent 2 335" xfId="6429"/>
    <cellStyle name="Percent 2 336" xfId="6430"/>
    <cellStyle name="Percent 2 337" xfId="6431"/>
    <cellStyle name="Percent 2 338" xfId="6432"/>
    <cellStyle name="Percent 2 339" xfId="6433"/>
    <cellStyle name="Percent 2 34" xfId="6434"/>
    <cellStyle name="Percent 2 340" xfId="6435"/>
    <cellStyle name="Percent 2 341" xfId="6436"/>
    <cellStyle name="Percent 2 342" xfId="6437"/>
    <cellStyle name="Percent 2 343" xfId="6438"/>
    <cellStyle name="Percent 2 344" xfId="6439"/>
    <cellStyle name="Percent 2 345" xfId="6440"/>
    <cellStyle name="Percent 2 346" xfId="6441"/>
    <cellStyle name="Percent 2 347" xfId="6442"/>
    <cellStyle name="Percent 2 348" xfId="6443"/>
    <cellStyle name="Percent 2 349" xfId="6444"/>
    <cellStyle name="Percent 2 35" xfId="6445"/>
    <cellStyle name="Percent 2 350" xfId="6446"/>
    <cellStyle name="Percent 2 351" xfId="6447"/>
    <cellStyle name="Percent 2 352" xfId="6448"/>
    <cellStyle name="Percent 2 353" xfId="6449"/>
    <cellStyle name="Percent 2 354" xfId="6450"/>
    <cellStyle name="Percent 2 355" xfId="6451"/>
    <cellStyle name="Percent 2 356" xfId="6452"/>
    <cellStyle name="Percent 2 357" xfId="6453"/>
    <cellStyle name="Percent 2 358" xfId="6454"/>
    <cellStyle name="Percent 2 359" xfId="6455"/>
    <cellStyle name="Percent 2 36" xfId="6456"/>
    <cellStyle name="Percent 2 360" xfId="6457"/>
    <cellStyle name="Percent 2 361" xfId="6458"/>
    <cellStyle name="Percent 2 362" xfId="6459"/>
    <cellStyle name="Percent 2 363" xfId="6460"/>
    <cellStyle name="Percent 2 364" xfId="6461"/>
    <cellStyle name="Percent 2 365" xfId="6462"/>
    <cellStyle name="Percent 2 366" xfId="6463"/>
    <cellStyle name="Percent 2 367" xfId="6464"/>
    <cellStyle name="Percent 2 368" xfId="6465"/>
    <cellStyle name="Percent 2 369" xfId="6466"/>
    <cellStyle name="Percent 2 37" xfId="6467"/>
    <cellStyle name="Percent 2 370" xfId="6468"/>
    <cellStyle name="Percent 2 371" xfId="6469"/>
    <cellStyle name="Percent 2 372" xfId="6470"/>
    <cellStyle name="Percent 2 373" xfId="6471"/>
    <cellStyle name="Percent 2 374" xfId="6472"/>
    <cellStyle name="Percent 2 375" xfId="6473"/>
    <cellStyle name="Percent 2 376" xfId="6474"/>
    <cellStyle name="Percent 2 377" xfId="6475"/>
    <cellStyle name="Percent 2 378" xfId="6476"/>
    <cellStyle name="Percent 2 379" xfId="6477"/>
    <cellStyle name="Percent 2 38" xfId="6478"/>
    <cellStyle name="Percent 2 380" xfId="6479"/>
    <cellStyle name="Percent 2 381" xfId="6480"/>
    <cellStyle name="Percent 2 382" xfId="6481"/>
    <cellStyle name="Percent 2 383" xfId="6482"/>
    <cellStyle name="Percent 2 384" xfId="6483"/>
    <cellStyle name="Percent 2 385" xfId="6484"/>
    <cellStyle name="Percent 2 386" xfId="6485"/>
    <cellStyle name="Percent 2 387" xfId="6486"/>
    <cellStyle name="Percent 2 388" xfId="6487"/>
    <cellStyle name="Percent 2 389" xfId="6488"/>
    <cellStyle name="Percent 2 39" xfId="6489"/>
    <cellStyle name="Percent 2 390" xfId="6490"/>
    <cellStyle name="Percent 2 391" xfId="6491"/>
    <cellStyle name="Percent 2 392" xfId="6492"/>
    <cellStyle name="Percent 2 393" xfId="6493"/>
    <cellStyle name="Percent 2 394" xfId="6494"/>
    <cellStyle name="Percent 2 395" xfId="6495"/>
    <cellStyle name="Percent 2 396" xfId="6496"/>
    <cellStyle name="Percent 2 397" xfId="6497"/>
    <cellStyle name="Percent 2 398" xfId="6498"/>
    <cellStyle name="Percent 2 399" xfId="6499"/>
    <cellStyle name="Percent 2 4" xfId="6500"/>
    <cellStyle name="Percent 2 4 2" xfId="6501"/>
    <cellStyle name="Percent 2 4 2 2" xfId="7524"/>
    <cellStyle name="Percent 2 4 3" xfId="6502"/>
    <cellStyle name="Percent 2 4 4" xfId="7352"/>
    <cellStyle name="Percent 2 40" xfId="6503"/>
    <cellStyle name="Percent 2 400" xfId="6504"/>
    <cellStyle name="Percent 2 401" xfId="6505"/>
    <cellStyle name="Percent 2 402" xfId="6506"/>
    <cellStyle name="Percent 2 403" xfId="6507"/>
    <cellStyle name="Percent 2 404" xfId="6508"/>
    <cellStyle name="Percent 2 405" xfId="6509"/>
    <cellStyle name="Percent 2 406" xfId="6510"/>
    <cellStyle name="Percent 2 407" xfId="6511"/>
    <cellStyle name="Percent 2 408" xfId="6512"/>
    <cellStyle name="Percent 2 409" xfId="6513"/>
    <cellStyle name="Percent 2 41" xfId="6514"/>
    <cellStyle name="Percent 2 410" xfId="6515"/>
    <cellStyle name="Percent 2 411" xfId="6516"/>
    <cellStyle name="Percent 2 412" xfId="6517"/>
    <cellStyle name="Percent 2 413" xfId="6518"/>
    <cellStyle name="Percent 2 414" xfId="6519"/>
    <cellStyle name="Percent 2 415" xfId="6520"/>
    <cellStyle name="Percent 2 416" xfId="6521"/>
    <cellStyle name="Percent 2 417" xfId="6522"/>
    <cellStyle name="Percent 2 418" xfId="6523"/>
    <cellStyle name="Percent 2 419" xfId="6524"/>
    <cellStyle name="Percent 2 42" xfId="6525"/>
    <cellStyle name="Percent 2 420" xfId="6526"/>
    <cellStyle name="Percent 2 421" xfId="6527"/>
    <cellStyle name="Percent 2 422" xfId="6528"/>
    <cellStyle name="Percent 2 423" xfId="6529"/>
    <cellStyle name="Percent 2 424" xfId="6530"/>
    <cellStyle name="Percent 2 425" xfId="6531"/>
    <cellStyle name="Percent 2 426" xfId="6532"/>
    <cellStyle name="Percent 2 427" xfId="6533"/>
    <cellStyle name="Percent 2 428" xfId="6534"/>
    <cellStyle name="Percent 2 429" xfId="6535"/>
    <cellStyle name="Percent 2 43" xfId="6536"/>
    <cellStyle name="Percent 2 430" xfId="6537"/>
    <cellStyle name="Percent 2 431" xfId="6538"/>
    <cellStyle name="Percent 2 432" xfId="6539"/>
    <cellStyle name="Percent 2 433" xfId="6540"/>
    <cellStyle name="Percent 2 434" xfId="6541"/>
    <cellStyle name="Percent 2 435" xfId="6542"/>
    <cellStyle name="Percent 2 436" xfId="6543"/>
    <cellStyle name="Percent 2 437" xfId="6544"/>
    <cellStyle name="Percent 2 438" xfId="6545"/>
    <cellStyle name="Percent 2 439" xfId="6546"/>
    <cellStyle name="Percent 2 44" xfId="6547"/>
    <cellStyle name="Percent 2 440" xfId="6548"/>
    <cellStyle name="Percent 2 441" xfId="6549"/>
    <cellStyle name="Percent 2 442" xfId="6550"/>
    <cellStyle name="Percent 2 443" xfId="6551"/>
    <cellStyle name="Percent 2 444" xfId="6552"/>
    <cellStyle name="Percent 2 445" xfId="6553"/>
    <cellStyle name="Percent 2 446" xfId="6554"/>
    <cellStyle name="Percent 2 447" xfId="6555"/>
    <cellStyle name="Percent 2 448" xfId="6556"/>
    <cellStyle name="Percent 2 449" xfId="6557"/>
    <cellStyle name="Percent 2 45" xfId="6558"/>
    <cellStyle name="Percent 2 450" xfId="6559"/>
    <cellStyle name="Percent 2 451" xfId="6560"/>
    <cellStyle name="Percent 2 452" xfId="6561"/>
    <cellStyle name="Percent 2 453" xfId="6562"/>
    <cellStyle name="Percent 2 454" xfId="6563"/>
    <cellStyle name="Percent 2 455" xfId="6564"/>
    <cellStyle name="Percent 2 456" xfId="6565"/>
    <cellStyle name="Percent 2 457" xfId="6566"/>
    <cellStyle name="Percent 2 458" xfId="6567"/>
    <cellStyle name="Percent 2 459" xfId="6568"/>
    <cellStyle name="Percent 2 46" xfId="6569"/>
    <cellStyle name="Percent 2 460" xfId="6570"/>
    <cellStyle name="Percent 2 461" xfId="6571"/>
    <cellStyle name="Percent 2 462" xfId="6572"/>
    <cellStyle name="Percent 2 463" xfId="6573"/>
    <cellStyle name="Percent 2 464" xfId="6574"/>
    <cellStyle name="Percent 2 465" xfId="6575"/>
    <cellStyle name="Percent 2 466" xfId="6576"/>
    <cellStyle name="Percent 2 467" xfId="6577"/>
    <cellStyle name="Percent 2 468" xfId="6578"/>
    <cellStyle name="Percent 2 469" xfId="6579"/>
    <cellStyle name="Percent 2 47" xfId="6580"/>
    <cellStyle name="Percent 2 470" xfId="6581"/>
    <cellStyle name="Percent 2 471" xfId="6582"/>
    <cellStyle name="Percent 2 472" xfId="6583"/>
    <cellStyle name="Percent 2 473" xfId="6584"/>
    <cellStyle name="Percent 2 474" xfId="6585"/>
    <cellStyle name="Percent 2 475" xfId="6586"/>
    <cellStyle name="Percent 2 476" xfId="6587"/>
    <cellStyle name="Percent 2 477" xfId="6588"/>
    <cellStyle name="Percent 2 478" xfId="6589"/>
    <cellStyle name="Percent 2 479" xfId="6590"/>
    <cellStyle name="Percent 2 48" xfId="6591"/>
    <cellStyle name="Percent 2 480" xfId="6592"/>
    <cellStyle name="Percent 2 481" xfId="6593"/>
    <cellStyle name="Percent 2 482" xfId="6594"/>
    <cellStyle name="Percent 2 483" xfId="6595"/>
    <cellStyle name="Percent 2 484" xfId="6596"/>
    <cellStyle name="Percent 2 485" xfId="6597"/>
    <cellStyle name="Percent 2 486" xfId="6598"/>
    <cellStyle name="Percent 2 487" xfId="6599"/>
    <cellStyle name="Percent 2 488" xfId="6600"/>
    <cellStyle name="Percent 2 489" xfId="6601"/>
    <cellStyle name="Percent 2 49" xfId="6602"/>
    <cellStyle name="Percent 2 490" xfId="6603"/>
    <cellStyle name="Percent 2 491" xfId="6604"/>
    <cellStyle name="Percent 2 492" xfId="6605"/>
    <cellStyle name="Percent 2 493" xfId="6606"/>
    <cellStyle name="Percent 2 494" xfId="6607"/>
    <cellStyle name="Percent 2 495" xfId="6608"/>
    <cellStyle name="Percent 2 496" xfId="6609"/>
    <cellStyle name="Percent 2 497" xfId="6610"/>
    <cellStyle name="Percent 2 498" xfId="6611"/>
    <cellStyle name="Percent 2 499" xfId="6612"/>
    <cellStyle name="Percent 2 5" xfId="6613"/>
    <cellStyle name="Percent 2 5 2" xfId="6614"/>
    <cellStyle name="Percent 2 5 2 2" xfId="7585"/>
    <cellStyle name="Percent 2 5 3" xfId="7416"/>
    <cellStyle name="Percent 2 50" xfId="6615"/>
    <cellStyle name="Percent 2 500" xfId="6616"/>
    <cellStyle name="Percent 2 501" xfId="6617"/>
    <cellStyle name="Percent 2 502" xfId="6618"/>
    <cellStyle name="Percent 2 503" xfId="6619"/>
    <cellStyle name="Percent 2 504" xfId="6620"/>
    <cellStyle name="Percent 2 505" xfId="6621"/>
    <cellStyle name="Percent 2 506" xfId="6622"/>
    <cellStyle name="Percent 2 507" xfId="6623"/>
    <cellStyle name="Percent 2 508" xfId="6624"/>
    <cellStyle name="Percent 2 509" xfId="6625"/>
    <cellStyle name="Percent 2 51" xfId="6626"/>
    <cellStyle name="Percent 2 510" xfId="6627"/>
    <cellStyle name="Percent 2 511" xfId="6628"/>
    <cellStyle name="Percent 2 512" xfId="6629"/>
    <cellStyle name="Percent 2 52" xfId="6630"/>
    <cellStyle name="Percent 2 53" xfId="6631"/>
    <cellStyle name="Percent 2 54" xfId="6632"/>
    <cellStyle name="Percent 2 55" xfId="6633"/>
    <cellStyle name="Percent 2 56" xfId="6634"/>
    <cellStyle name="Percent 2 57" xfId="6635"/>
    <cellStyle name="Percent 2 58" xfId="6636"/>
    <cellStyle name="Percent 2 59" xfId="6637"/>
    <cellStyle name="Percent 2 6" xfId="6638"/>
    <cellStyle name="Percent 2 6 2" xfId="6639"/>
    <cellStyle name="Percent 2 60" xfId="6640"/>
    <cellStyle name="Percent 2 61" xfId="6641"/>
    <cellStyle name="Percent 2 62" xfId="6642"/>
    <cellStyle name="Percent 2 63" xfId="6643"/>
    <cellStyle name="Percent 2 64" xfId="6644"/>
    <cellStyle name="Percent 2 65" xfId="6645"/>
    <cellStyle name="Percent 2 66" xfId="6646"/>
    <cellStyle name="Percent 2 67" xfId="6647"/>
    <cellStyle name="Percent 2 68" xfId="6648"/>
    <cellStyle name="Percent 2 69" xfId="6649"/>
    <cellStyle name="Percent 2 7" xfId="6650"/>
    <cellStyle name="Percent 2 7 2" xfId="7455"/>
    <cellStyle name="Percent 2 70" xfId="6651"/>
    <cellStyle name="Percent 2 71" xfId="6652"/>
    <cellStyle name="Percent 2 72" xfId="6653"/>
    <cellStyle name="Percent 2 73" xfId="6654"/>
    <cellStyle name="Percent 2 74" xfId="6655"/>
    <cellStyle name="Percent 2 75" xfId="6656"/>
    <cellStyle name="Percent 2 76" xfId="6657"/>
    <cellStyle name="Percent 2 77" xfId="6658"/>
    <cellStyle name="Percent 2 78" xfId="6659"/>
    <cellStyle name="Percent 2 79" xfId="6660"/>
    <cellStyle name="Percent 2 8" xfId="6661"/>
    <cellStyle name="Percent 2 8 2" xfId="7481"/>
    <cellStyle name="Percent 2 80" xfId="6662"/>
    <cellStyle name="Percent 2 81" xfId="6663"/>
    <cellStyle name="Percent 2 82" xfId="6664"/>
    <cellStyle name="Percent 2 83" xfId="6665"/>
    <cellStyle name="Percent 2 84" xfId="6666"/>
    <cellStyle name="Percent 2 85" xfId="6667"/>
    <cellStyle name="Percent 2 86" xfId="6668"/>
    <cellStyle name="Percent 2 87" xfId="6669"/>
    <cellStyle name="Percent 2 88" xfId="6670"/>
    <cellStyle name="Percent 2 89" xfId="6671"/>
    <cellStyle name="Percent 2 9" xfId="6672"/>
    <cellStyle name="Percent 2 9 2" xfId="7604"/>
    <cellStyle name="Percent 2 90" xfId="6673"/>
    <cellStyle name="Percent 2 91" xfId="6674"/>
    <cellStyle name="Percent 2 92" xfId="6675"/>
    <cellStyle name="Percent 2 93" xfId="6676"/>
    <cellStyle name="Percent 2 94" xfId="6677"/>
    <cellStyle name="Percent 2 95" xfId="6678"/>
    <cellStyle name="Percent 2 96" xfId="6679"/>
    <cellStyle name="Percent 2 97" xfId="6680"/>
    <cellStyle name="Percent 2 98" xfId="6681"/>
    <cellStyle name="Percent 2 99" xfId="6682"/>
    <cellStyle name="Percent 20" xfId="8109"/>
    <cellStyle name="Percent 21" xfId="10442"/>
    <cellStyle name="Percent 3" xfId="6683"/>
    <cellStyle name="Percent 3 2" xfId="6684"/>
    <cellStyle name="Percent 3 2 2" xfId="6685"/>
    <cellStyle name="Percent 3 3" xfId="6686"/>
    <cellStyle name="Percent 3 3 2" xfId="6687"/>
    <cellStyle name="Percent 3 4" xfId="6688"/>
    <cellStyle name="Percent 3 5" xfId="6689"/>
    <cellStyle name="Percent 4" xfId="6690"/>
    <cellStyle name="Percent 4 2" xfId="6691"/>
    <cellStyle name="Percent 4 3" xfId="6692"/>
    <cellStyle name="Percent 4 3 2" xfId="6693"/>
    <cellStyle name="Percent 4 4" xfId="6694"/>
    <cellStyle name="Percent 5" xfId="6695"/>
    <cellStyle name="Percent 5 2" xfId="6696"/>
    <cellStyle name="Percent 5 2 2" xfId="6697"/>
    <cellStyle name="Percent 5 3" xfId="6698"/>
    <cellStyle name="Percent 6" xfId="6699"/>
    <cellStyle name="Percent 6 2" xfId="6700"/>
    <cellStyle name="Percent 6 2 2" xfId="6701"/>
    <cellStyle name="Percent 6 3" xfId="6702"/>
    <cellStyle name="Percent 7" xfId="6703"/>
    <cellStyle name="Percent 7 2" xfId="6704"/>
    <cellStyle name="Percent 7 2 2" xfId="6705"/>
    <cellStyle name="Percent 7 3" xfId="6706"/>
    <cellStyle name="Percent 8" xfId="6707"/>
    <cellStyle name="Percent 9" xfId="6708"/>
    <cellStyle name="Percentage" xfId="6709"/>
    <cellStyle name="Percentage." xfId="6710"/>
    <cellStyle name="Period Title" xfId="6711"/>
    <cellStyle name="Period Title." xfId="6712"/>
    <cellStyle name="Presentation Currency." xfId="6713"/>
    <cellStyle name="Presentation Date." xfId="6714"/>
    <cellStyle name="Presentation Heading 1." xfId="6715"/>
    <cellStyle name="Presentation Heading 2." xfId="6716"/>
    <cellStyle name="Presentation Heading 3." xfId="6717"/>
    <cellStyle name="Presentation Heading 4." xfId="6718"/>
    <cellStyle name="Presentation Hyperlink Arrow." xfId="6719"/>
    <cellStyle name="Presentation Hyperlink Check." xfId="6720"/>
    <cellStyle name="Presentation Hyperlink Text." xfId="6721"/>
    <cellStyle name="Presentation Model Name." xfId="6722"/>
    <cellStyle name="Presentation Multiple." xfId="6723"/>
    <cellStyle name="Presentation Normal." xfId="6724"/>
    <cellStyle name="Presentation Number." xfId="6725"/>
    <cellStyle name="Presentation Percentage." xfId="6726"/>
    <cellStyle name="Presentation Period Title." xfId="6727"/>
    <cellStyle name="Presentation Section Number." xfId="6728"/>
    <cellStyle name="Presentation Sheet Title." xfId="6729"/>
    <cellStyle name="Presentation Sub Total." xfId="6730"/>
    <cellStyle name="Presentation TOC 1." xfId="6731"/>
    <cellStyle name="Presentation TOC 2." xfId="6732"/>
    <cellStyle name="Presentation TOC 3." xfId="6733"/>
    <cellStyle name="Presentation TOC 4." xfId="6734"/>
    <cellStyle name="Presentation Year." xfId="6735"/>
    <cellStyle name="PSChar" xfId="6736"/>
    <cellStyle name="PSDate" xfId="6737"/>
    <cellStyle name="PSDec" xfId="6738"/>
    <cellStyle name="PSDetail" xfId="6739"/>
    <cellStyle name="PSDetail 2" xfId="6740"/>
    <cellStyle name="PSHeading" xfId="6741"/>
    <cellStyle name="PSHeading 2" xfId="6742"/>
    <cellStyle name="PSHeading 2 2" xfId="6743"/>
    <cellStyle name="PSHeading 2 2 2" xfId="6744"/>
    <cellStyle name="PSHeading 2 2 2 2" xfId="6745"/>
    <cellStyle name="PSHeading 2 2 2 2 2" xfId="9282"/>
    <cellStyle name="PSHeading 2 2 2 3" xfId="9281"/>
    <cellStyle name="PSHeading 2 2 3" xfId="9280"/>
    <cellStyle name="PSHeading 2 3" xfId="6746"/>
    <cellStyle name="PSHeading 2 3 2" xfId="6747"/>
    <cellStyle name="PSHeading 2 3 2 2" xfId="9284"/>
    <cellStyle name="PSHeading 2 3 3" xfId="9283"/>
    <cellStyle name="PSHeading 2 4" xfId="9279"/>
    <cellStyle name="PSHeading 3" xfId="6748"/>
    <cellStyle name="PSHeading 3 2" xfId="6749"/>
    <cellStyle name="PSHeading 3 2 2" xfId="6750"/>
    <cellStyle name="PSHeading 3 2 2 2" xfId="9287"/>
    <cellStyle name="PSHeading 3 2 3" xfId="9286"/>
    <cellStyle name="PSHeading 3 3" xfId="9285"/>
    <cellStyle name="PSHeading 4" xfId="6751"/>
    <cellStyle name="PSHeading 4 2" xfId="6752"/>
    <cellStyle name="PSHeading 4 2 2" xfId="9289"/>
    <cellStyle name="PSHeading 4 3" xfId="9288"/>
    <cellStyle name="PSHeading 5" xfId="9278"/>
    <cellStyle name="PSInt" xfId="6753"/>
    <cellStyle name="PSSpacer" xfId="6754"/>
    <cellStyle name="Ratio" xfId="6755"/>
    <cellStyle name="Ratio 2" xfId="6756"/>
    <cellStyle name="Ratio_29(d) - Gas extensions -tariffs" xfId="6757"/>
    <cellStyle name="Right Date" xfId="6758"/>
    <cellStyle name="Right Number" xfId="6759"/>
    <cellStyle name="Right Year" xfId="6760"/>
    <cellStyle name="Row - Heading" xfId="6761"/>
    <cellStyle name="Row - Major Heading" xfId="6762"/>
    <cellStyle name="Row - SubHeading" xfId="6763"/>
    <cellStyle name="SAPError" xfId="6764"/>
    <cellStyle name="SAPError 2" xfId="6765"/>
    <cellStyle name="SAPKey" xfId="6766"/>
    <cellStyle name="SAPKey 2" xfId="6767"/>
    <cellStyle name="SAPLocked" xfId="6768"/>
    <cellStyle name="SAPLocked 2" xfId="6769"/>
    <cellStyle name="SAPOutput" xfId="6770"/>
    <cellStyle name="SAPOutput 2" xfId="6771"/>
    <cellStyle name="SAPSpace" xfId="6772"/>
    <cellStyle name="SAPSpace 2" xfId="6773"/>
    <cellStyle name="SAPText" xfId="6774"/>
    <cellStyle name="SAPText 2" xfId="6775"/>
    <cellStyle name="SAPUnLocked" xfId="6776"/>
    <cellStyle name="SAPUnLocked 2" xfId="6777"/>
    <cellStyle name="Section Number." xfId="6778"/>
    <cellStyle name="Sheet Title" xfId="6779"/>
    <cellStyle name="Sheet Title." xfId="6780"/>
    <cellStyle name="StatusReleased" xfId="6781"/>
    <cellStyle name="Style 1" xfId="6782"/>
    <cellStyle name="Style 1 2" xfId="6783"/>
    <cellStyle name="Style 1_29(d) - Gas extensions -tariffs" xfId="6784"/>
    <cellStyle name="STYLE1" xfId="6785"/>
    <cellStyle name="Style2" xfId="6786"/>
    <cellStyle name="Style3" xfId="6787"/>
    <cellStyle name="Style4" xfId="6788"/>
    <cellStyle name="Style4 2" xfId="6789"/>
    <cellStyle name="Style4_29(d) - Gas extensions -tariffs" xfId="6790"/>
    <cellStyle name="Style5" xfId="6791"/>
    <cellStyle name="Style5 2" xfId="6792"/>
    <cellStyle name="Style5_29(d) - Gas extensions -tariffs" xfId="6793"/>
    <cellStyle name="Sub Total." xfId="6794"/>
    <cellStyle name="Table Head Green" xfId="6795"/>
    <cellStyle name="Table Head Green 2" xfId="6796"/>
    <cellStyle name="Table Head Green 2 2" xfId="6797"/>
    <cellStyle name="Table Head Green 2 2 2" xfId="6798"/>
    <cellStyle name="Table Head Green 2 3" xfId="6799"/>
    <cellStyle name="Table Head Green 3" xfId="6800"/>
    <cellStyle name="Table Head Green 3 2" xfId="6801"/>
    <cellStyle name="Table Head Green 4" xfId="6802"/>
    <cellStyle name="Table Head_pldt" xfId="6803"/>
    <cellStyle name="Table Source" xfId="6804"/>
    <cellStyle name="Table Units" xfId="6805"/>
    <cellStyle name="Table Units 2" xfId="6806"/>
    <cellStyle name="Text" xfId="6807"/>
    <cellStyle name="Text 2" xfId="6808"/>
    <cellStyle name="Text 3" xfId="6809"/>
    <cellStyle name="Text Head 1" xfId="6810"/>
    <cellStyle name="Text Head 2" xfId="6811"/>
    <cellStyle name="Text Indent 2" xfId="6812"/>
    <cellStyle name="Theirs" xfId="6813"/>
    <cellStyle name="Title 1" xfId="6814"/>
    <cellStyle name="Title 2" xfId="6815"/>
    <cellStyle name="Title 2 2" xfId="6816"/>
    <cellStyle name="Title 2 2 2" xfId="6817"/>
    <cellStyle name="Title 3" xfId="6818"/>
    <cellStyle name="Title 3 2" xfId="6819"/>
    <cellStyle name="Title 3 3" xfId="6820"/>
    <cellStyle name="Title 3 4" xfId="6821"/>
    <cellStyle name="Title 4" xfId="6822"/>
    <cellStyle name="Title 5" xfId="6823"/>
    <cellStyle name="Title 6" xfId="6824"/>
    <cellStyle name="Title 7" xfId="6825"/>
    <cellStyle name="Title 8" xfId="6826"/>
    <cellStyle name="TOC 1" xfId="6827"/>
    <cellStyle name="TOC 2" xfId="6828"/>
    <cellStyle name="TOC 3" xfId="6829"/>
    <cellStyle name="Total 10" xfId="7659"/>
    <cellStyle name="Total 11" xfId="10443"/>
    <cellStyle name="Total 2" xfId="6830"/>
    <cellStyle name="Total 2 10" xfId="6831"/>
    <cellStyle name="Total 2 10 2" xfId="6832"/>
    <cellStyle name="Total 2 10 2 2" xfId="6833"/>
    <cellStyle name="Total 2 10 2 2 2" xfId="9292"/>
    <cellStyle name="Total 2 10 2 3" xfId="9291"/>
    <cellStyle name="Total 2 10 3" xfId="6834"/>
    <cellStyle name="Total 2 10 3 2" xfId="6835"/>
    <cellStyle name="Total 2 10 3 2 2" xfId="9294"/>
    <cellStyle name="Total 2 10 3 3" xfId="9293"/>
    <cellStyle name="Total 2 10 4" xfId="6836"/>
    <cellStyle name="Total 2 10 4 2" xfId="9295"/>
    <cellStyle name="Total 2 10 5" xfId="9290"/>
    <cellStyle name="Total 2 11" xfId="6837"/>
    <cellStyle name="Total 2 11 2" xfId="6838"/>
    <cellStyle name="Total 2 11 2 2" xfId="6839"/>
    <cellStyle name="Total 2 11 2 2 2" xfId="9298"/>
    <cellStyle name="Total 2 11 2 3" xfId="9297"/>
    <cellStyle name="Total 2 11 3" xfId="6840"/>
    <cellStyle name="Total 2 11 3 2" xfId="6841"/>
    <cellStyle name="Total 2 11 3 2 2" xfId="9300"/>
    <cellStyle name="Total 2 11 3 3" xfId="9299"/>
    <cellStyle name="Total 2 11 4" xfId="6842"/>
    <cellStyle name="Total 2 11 4 2" xfId="9301"/>
    <cellStyle name="Total 2 11 5" xfId="9296"/>
    <cellStyle name="Total 2 12" xfId="6843"/>
    <cellStyle name="Total 2 12 2" xfId="6844"/>
    <cellStyle name="Total 2 12 2 2" xfId="9303"/>
    <cellStyle name="Total 2 12 3" xfId="9302"/>
    <cellStyle name="Total 2 13" xfId="6845"/>
    <cellStyle name="Total 2 13 2" xfId="6846"/>
    <cellStyle name="Total 2 13 2 2" xfId="9305"/>
    <cellStyle name="Total 2 13 3" xfId="9304"/>
    <cellStyle name="Total 2 14" xfId="6847"/>
    <cellStyle name="Total 2 14 2" xfId="6848"/>
    <cellStyle name="Total 2 14 2 2" xfId="9307"/>
    <cellStyle name="Total 2 14 3" xfId="9306"/>
    <cellStyle name="Total 2 2" xfId="6849"/>
    <cellStyle name="Total 2 2 10" xfId="9308"/>
    <cellStyle name="Total 2 2 2" xfId="6850"/>
    <cellStyle name="Total 2 2 2 2" xfId="6851"/>
    <cellStyle name="Total 2 2 2 2 2" xfId="6852"/>
    <cellStyle name="Total 2 2 2 2 2 2" xfId="6853"/>
    <cellStyle name="Total 2 2 2 2 2 2 2" xfId="9311"/>
    <cellStyle name="Total 2 2 2 2 2 3" xfId="9310"/>
    <cellStyle name="Total 2 2 2 2 3" xfId="6854"/>
    <cellStyle name="Total 2 2 2 2 3 2" xfId="6855"/>
    <cellStyle name="Total 2 2 2 2 3 2 2" xfId="9313"/>
    <cellStyle name="Total 2 2 2 2 3 3" xfId="9312"/>
    <cellStyle name="Total 2 2 2 2 4" xfId="6856"/>
    <cellStyle name="Total 2 2 2 2 4 2" xfId="9314"/>
    <cellStyle name="Total 2 2 2 2 5" xfId="9309"/>
    <cellStyle name="Total 2 2 2 3" xfId="6857"/>
    <cellStyle name="Total 2 2 2 3 2" xfId="6858"/>
    <cellStyle name="Total 2 2 2 3 2 2" xfId="6859"/>
    <cellStyle name="Total 2 2 2 3 2 2 2" xfId="9317"/>
    <cellStyle name="Total 2 2 2 3 2 3" xfId="9316"/>
    <cellStyle name="Total 2 2 2 3 3" xfId="6860"/>
    <cellStyle name="Total 2 2 2 3 3 2" xfId="6861"/>
    <cellStyle name="Total 2 2 2 3 3 2 2" xfId="9319"/>
    <cellStyle name="Total 2 2 2 3 3 3" xfId="9318"/>
    <cellStyle name="Total 2 2 2 3 4" xfId="6862"/>
    <cellStyle name="Total 2 2 2 3 4 2" xfId="9320"/>
    <cellStyle name="Total 2 2 2 3 5" xfId="9315"/>
    <cellStyle name="Total 2 2 2 4" xfId="6863"/>
    <cellStyle name="Total 2 2 2 4 2" xfId="6864"/>
    <cellStyle name="Total 2 2 2 4 2 2" xfId="9322"/>
    <cellStyle name="Total 2 2 2 4 3" xfId="9321"/>
    <cellStyle name="Total 2 2 2 5" xfId="6865"/>
    <cellStyle name="Total 2 2 2 5 2" xfId="6866"/>
    <cellStyle name="Total 2 2 2 5 2 2" xfId="9324"/>
    <cellStyle name="Total 2 2 2 5 3" xfId="9323"/>
    <cellStyle name="Total 2 2 3" xfId="6867"/>
    <cellStyle name="Total 2 2 3 2" xfId="6868"/>
    <cellStyle name="Total 2 2 3 2 2" xfId="6869"/>
    <cellStyle name="Total 2 2 3 2 2 2" xfId="6870"/>
    <cellStyle name="Total 2 2 3 2 2 2 2" xfId="9328"/>
    <cellStyle name="Total 2 2 3 2 2 3" xfId="9327"/>
    <cellStyle name="Total 2 2 3 2 3" xfId="6871"/>
    <cellStyle name="Total 2 2 3 2 3 2" xfId="6872"/>
    <cellStyle name="Total 2 2 3 2 3 2 2" xfId="9330"/>
    <cellStyle name="Total 2 2 3 2 3 3" xfId="9329"/>
    <cellStyle name="Total 2 2 3 2 4" xfId="6873"/>
    <cellStyle name="Total 2 2 3 2 4 2" xfId="9331"/>
    <cellStyle name="Total 2 2 3 2 5" xfId="9326"/>
    <cellStyle name="Total 2 2 3 3" xfId="6874"/>
    <cellStyle name="Total 2 2 3 3 2" xfId="6875"/>
    <cellStyle name="Total 2 2 3 3 2 2" xfId="6876"/>
    <cellStyle name="Total 2 2 3 3 2 2 2" xfId="9334"/>
    <cellStyle name="Total 2 2 3 3 2 3" xfId="9333"/>
    <cellStyle name="Total 2 2 3 3 3" xfId="6877"/>
    <cellStyle name="Total 2 2 3 3 3 2" xfId="6878"/>
    <cellStyle name="Total 2 2 3 3 3 2 2" xfId="9336"/>
    <cellStyle name="Total 2 2 3 3 3 3" xfId="9335"/>
    <cellStyle name="Total 2 2 3 3 4" xfId="6879"/>
    <cellStyle name="Total 2 2 3 3 4 2" xfId="9337"/>
    <cellStyle name="Total 2 2 3 3 5" xfId="9332"/>
    <cellStyle name="Total 2 2 3 4" xfId="6880"/>
    <cellStyle name="Total 2 2 3 4 2" xfId="6881"/>
    <cellStyle name="Total 2 2 3 4 2 2" xfId="9339"/>
    <cellStyle name="Total 2 2 3 4 3" xfId="9338"/>
    <cellStyle name="Total 2 2 3 5" xfId="6882"/>
    <cellStyle name="Total 2 2 3 5 2" xfId="6883"/>
    <cellStyle name="Total 2 2 3 5 2 2" xfId="9341"/>
    <cellStyle name="Total 2 2 3 5 3" xfId="9340"/>
    <cellStyle name="Total 2 2 3 6" xfId="6884"/>
    <cellStyle name="Total 2 2 3 6 2" xfId="9342"/>
    <cellStyle name="Total 2 2 3 7" xfId="9325"/>
    <cellStyle name="Total 2 2 4" xfId="6885"/>
    <cellStyle name="Total 2 2 4 2" xfId="6886"/>
    <cellStyle name="Total 2 2 4 2 2" xfId="6887"/>
    <cellStyle name="Total 2 2 4 2 2 2" xfId="9345"/>
    <cellStyle name="Total 2 2 4 2 3" xfId="9344"/>
    <cellStyle name="Total 2 2 4 3" xfId="6888"/>
    <cellStyle name="Total 2 2 4 3 2" xfId="6889"/>
    <cellStyle name="Total 2 2 4 3 2 2" xfId="9347"/>
    <cellStyle name="Total 2 2 4 3 3" xfId="9346"/>
    <cellStyle name="Total 2 2 4 4" xfId="6890"/>
    <cellStyle name="Total 2 2 4 4 2" xfId="9348"/>
    <cellStyle name="Total 2 2 4 5" xfId="9343"/>
    <cellStyle name="Total 2 2 5" xfId="6891"/>
    <cellStyle name="Total 2 2 5 2" xfId="6892"/>
    <cellStyle name="Total 2 2 5 2 2" xfId="6893"/>
    <cellStyle name="Total 2 2 5 2 2 2" xfId="9351"/>
    <cellStyle name="Total 2 2 5 2 3" xfId="9350"/>
    <cellStyle name="Total 2 2 5 3" xfId="6894"/>
    <cellStyle name="Total 2 2 5 3 2" xfId="6895"/>
    <cellStyle name="Total 2 2 5 3 2 2" xfId="9353"/>
    <cellStyle name="Total 2 2 5 3 3" xfId="9352"/>
    <cellStyle name="Total 2 2 5 4" xfId="6896"/>
    <cellStyle name="Total 2 2 5 4 2" xfId="9354"/>
    <cellStyle name="Total 2 2 5 5" xfId="9349"/>
    <cellStyle name="Total 2 2 6" xfId="6897"/>
    <cellStyle name="Total 2 2 6 2" xfId="6898"/>
    <cellStyle name="Total 2 2 6 2 2" xfId="9356"/>
    <cellStyle name="Total 2 2 6 3" xfId="9355"/>
    <cellStyle name="Total 2 2 7" xfId="6899"/>
    <cellStyle name="Total 2 2 7 2" xfId="6900"/>
    <cellStyle name="Total 2 2 7 2 2" xfId="9358"/>
    <cellStyle name="Total 2 2 7 3" xfId="9357"/>
    <cellStyle name="Total 2 2 8" xfId="6901"/>
    <cellStyle name="Total 2 2 8 2" xfId="6902"/>
    <cellStyle name="Total 2 2 8 2 2" xfId="9360"/>
    <cellStyle name="Total 2 2 8 3" xfId="9359"/>
    <cellStyle name="Total 2 2 9" xfId="6903"/>
    <cellStyle name="Total 2 2 9 2" xfId="9361"/>
    <cellStyle name="Total 2 2_Regulatory Template" xfId="6904"/>
    <cellStyle name="Total 2 3" xfId="6905"/>
    <cellStyle name="Total 2 3 2" xfId="6906"/>
    <cellStyle name="Total 2 3 2 2" xfId="6907"/>
    <cellStyle name="Total 2 3 2 2 2" xfId="6908"/>
    <cellStyle name="Total 2 3 2 2 2 2" xfId="6909"/>
    <cellStyle name="Total 2 3 2 2 2 2 2" xfId="9366"/>
    <cellStyle name="Total 2 3 2 2 2 3" xfId="9365"/>
    <cellStyle name="Total 2 3 2 2 3" xfId="6910"/>
    <cellStyle name="Total 2 3 2 2 3 2" xfId="6911"/>
    <cellStyle name="Total 2 3 2 2 3 2 2" xfId="9368"/>
    <cellStyle name="Total 2 3 2 2 3 3" xfId="9367"/>
    <cellStyle name="Total 2 3 2 2 4" xfId="6912"/>
    <cellStyle name="Total 2 3 2 2 4 2" xfId="9369"/>
    <cellStyle name="Total 2 3 2 2 5" xfId="9364"/>
    <cellStyle name="Total 2 3 2 3" xfId="6913"/>
    <cellStyle name="Total 2 3 2 3 2" xfId="6914"/>
    <cellStyle name="Total 2 3 2 3 2 2" xfId="6915"/>
    <cellStyle name="Total 2 3 2 3 2 2 2" xfId="9372"/>
    <cellStyle name="Total 2 3 2 3 2 3" xfId="9371"/>
    <cellStyle name="Total 2 3 2 3 3" xfId="6916"/>
    <cellStyle name="Total 2 3 2 3 3 2" xfId="6917"/>
    <cellStyle name="Total 2 3 2 3 3 2 2" xfId="9374"/>
    <cellStyle name="Total 2 3 2 3 3 3" xfId="9373"/>
    <cellStyle name="Total 2 3 2 3 4" xfId="6918"/>
    <cellStyle name="Total 2 3 2 3 4 2" xfId="9375"/>
    <cellStyle name="Total 2 3 2 3 5" xfId="9370"/>
    <cellStyle name="Total 2 3 2 4" xfId="6919"/>
    <cellStyle name="Total 2 3 2 4 2" xfId="6920"/>
    <cellStyle name="Total 2 3 2 4 2 2" xfId="9377"/>
    <cellStyle name="Total 2 3 2 4 3" xfId="9376"/>
    <cellStyle name="Total 2 3 2 5" xfId="6921"/>
    <cellStyle name="Total 2 3 2 5 2" xfId="6922"/>
    <cellStyle name="Total 2 3 2 5 2 2" xfId="9379"/>
    <cellStyle name="Total 2 3 2 5 3" xfId="9378"/>
    <cellStyle name="Total 2 3 2 6" xfId="6923"/>
    <cellStyle name="Total 2 3 2 6 2" xfId="9380"/>
    <cellStyle name="Total 2 3 2 7" xfId="9363"/>
    <cellStyle name="Total 2 3 3" xfId="6924"/>
    <cellStyle name="Total 2 3 3 2" xfId="6925"/>
    <cellStyle name="Total 2 3 3 2 2" xfId="6926"/>
    <cellStyle name="Total 2 3 3 2 2 2" xfId="6927"/>
    <cellStyle name="Total 2 3 3 2 2 2 2" xfId="9384"/>
    <cellStyle name="Total 2 3 3 2 2 3" xfId="9383"/>
    <cellStyle name="Total 2 3 3 2 3" xfId="6928"/>
    <cellStyle name="Total 2 3 3 2 3 2" xfId="6929"/>
    <cellStyle name="Total 2 3 3 2 3 2 2" xfId="9386"/>
    <cellStyle name="Total 2 3 3 2 3 3" xfId="9385"/>
    <cellStyle name="Total 2 3 3 2 4" xfId="6930"/>
    <cellStyle name="Total 2 3 3 2 4 2" xfId="9387"/>
    <cellStyle name="Total 2 3 3 2 5" xfId="9382"/>
    <cellStyle name="Total 2 3 3 3" xfId="6931"/>
    <cellStyle name="Total 2 3 3 3 2" xfId="6932"/>
    <cellStyle name="Total 2 3 3 3 2 2" xfId="6933"/>
    <cellStyle name="Total 2 3 3 3 2 2 2" xfId="9390"/>
    <cellStyle name="Total 2 3 3 3 2 3" xfId="9389"/>
    <cellStyle name="Total 2 3 3 3 3" xfId="6934"/>
    <cellStyle name="Total 2 3 3 3 3 2" xfId="6935"/>
    <cellStyle name="Total 2 3 3 3 3 2 2" xfId="9392"/>
    <cellStyle name="Total 2 3 3 3 3 3" xfId="9391"/>
    <cellStyle name="Total 2 3 3 3 4" xfId="6936"/>
    <cellStyle name="Total 2 3 3 3 4 2" xfId="9393"/>
    <cellStyle name="Total 2 3 3 3 5" xfId="9388"/>
    <cellStyle name="Total 2 3 3 4" xfId="6937"/>
    <cellStyle name="Total 2 3 3 4 2" xfId="6938"/>
    <cellStyle name="Total 2 3 3 4 2 2" xfId="9395"/>
    <cellStyle name="Total 2 3 3 4 3" xfId="9394"/>
    <cellStyle name="Total 2 3 3 5" xfId="6939"/>
    <cellStyle name="Total 2 3 3 5 2" xfId="6940"/>
    <cellStyle name="Total 2 3 3 5 2 2" xfId="9397"/>
    <cellStyle name="Total 2 3 3 5 3" xfId="9396"/>
    <cellStyle name="Total 2 3 3 6" xfId="6941"/>
    <cellStyle name="Total 2 3 3 6 2" xfId="9398"/>
    <cellStyle name="Total 2 3 3 7" xfId="9381"/>
    <cellStyle name="Total 2 3 4" xfId="6942"/>
    <cellStyle name="Total 2 3 4 2" xfId="6943"/>
    <cellStyle name="Total 2 3 4 2 2" xfId="6944"/>
    <cellStyle name="Total 2 3 4 2 2 2" xfId="9401"/>
    <cellStyle name="Total 2 3 4 2 3" xfId="9400"/>
    <cellStyle name="Total 2 3 4 3" xfId="6945"/>
    <cellStyle name="Total 2 3 4 3 2" xfId="6946"/>
    <cellStyle name="Total 2 3 4 3 2 2" xfId="9403"/>
    <cellStyle name="Total 2 3 4 3 3" xfId="9402"/>
    <cellStyle name="Total 2 3 4 4" xfId="6947"/>
    <cellStyle name="Total 2 3 4 4 2" xfId="9404"/>
    <cellStyle name="Total 2 3 4 5" xfId="9399"/>
    <cellStyle name="Total 2 3 5" xfId="6948"/>
    <cellStyle name="Total 2 3 5 2" xfId="6949"/>
    <cellStyle name="Total 2 3 5 2 2" xfId="6950"/>
    <cellStyle name="Total 2 3 5 2 2 2" xfId="9407"/>
    <cellStyle name="Total 2 3 5 2 3" xfId="9406"/>
    <cellStyle name="Total 2 3 5 3" xfId="6951"/>
    <cellStyle name="Total 2 3 5 3 2" xfId="6952"/>
    <cellStyle name="Total 2 3 5 3 2 2" xfId="9409"/>
    <cellStyle name="Total 2 3 5 3 3" xfId="9408"/>
    <cellStyle name="Total 2 3 5 4" xfId="6953"/>
    <cellStyle name="Total 2 3 5 4 2" xfId="9410"/>
    <cellStyle name="Total 2 3 5 5" xfId="9405"/>
    <cellStyle name="Total 2 3 6" xfId="6954"/>
    <cellStyle name="Total 2 3 6 2" xfId="6955"/>
    <cellStyle name="Total 2 3 6 2 2" xfId="9412"/>
    <cellStyle name="Total 2 3 6 3" xfId="9411"/>
    <cellStyle name="Total 2 3 7" xfId="6956"/>
    <cellStyle name="Total 2 3 7 2" xfId="6957"/>
    <cellStyle name="Total 2 3 7 2 2" xfId="9414"/>
    <cellStyle name="Total 2 3 7 3" xfId="9413"/>
    <cellStyle name="Total 2 3 8" xfId="6958"/>
    <cellStyle name="Total 2 3 8 2" xfId="9415"/>
    <cellStyle name="Total 2 3 9" xfId="9362"/>
    <cellStyle name="Total 2 4" xfId="6959"/>
    <cellStyle name="Total 2 4 2" xfId="6960"/>
    <cellStyle name="Total 2 4 2 2" xfId="6961"/>
    <cellStyle name="Total 2 4 2 2 2" xfId="6962"/>
    <cellStyle name="Total 2 4 2 2 2 2" xfId="6963"/>
    <cellStyle name="Total 2 4 2 2 2 2 2" xfId="9420"/>
    <cellStyle name="Total 2 4 2 2 2 3" xfId="9419"/>
    <cellStyle name="Total 2 4 2 2 3" xfId="6964"/>
    <cellStyle name="Total 2 4 2 2 3 2" xfId="6965"/>
    <cellStyle name="Total 2 4 2 2 3 2 2" xfId="9422"/>
    <cellStyle name="Total 2 4 2 2 3 3" xfId="9421"/>
    <cellStyle name="Total 2 4 2 2 4" xfId="6966"/>
    <cellStyle name="Total 2 4 2 2 4 2" xfId="9423"/>
    <cellStyle name="Total 2 4 2 2 5" xfId="9418"/>
    <cellStyle name="Total 2 4 2 3" xfId="6967"/>
    <cellStyle name="Total 2 4 2 3 2" xfId="6968"/>
    <cellStyle name="Total 2 4 2 3 2 2" xfId="6969"/>
    <cellStyle name="Total 2 4 2 3 2 2 2" xfId="9426"/>
    <cellStyle name="Total 2 4 2 3 2 3" xfId="9425"/>
    <cellStyle name="Total 2 4 2 3 3" xfId="6970"/>
    <cellStyle name="Total 2 4 2 3 3 2" xfId="6971"/>
    <cellStyle name="Total 2 4 2 3 3 2 2" xfId="9428"/>
    <cellStyle name="Total 2 4 2 3 3 3" xfId="9427"/>
    <cellStyle name="Total 2 4 2 3 4" xfId="6972"/>
    <cellStyle name="Total 2 4 2 3 4 2" xfId="9429"/>
    <cellStyle name="Total 2 4 2 3 5" xfId="9424"/>
    <cellStyle name="Total 2 4 2 4" xfId="6973"/>
    <cellStyle name="Total 2 4 2 4 2" xfId="6974"/>
    <cellStyle name="Total 2 4 2 4 2 2" xfId="9431"/>
    <cellStyle name="Total 2 4 2 4 3" xfId="9430"/>
    <cellStyle name="Total 2 4 2 5" xfId="6975"/>
    <cellStyle name="Total 2 4 2 5 2" xfId="6976"/>
    <cellStyle name="Total 2 4 2 5 2 2" xfId="9433"/>
    <cellStyle name="Total 2 4 2 5 3" xfId="9432"/>
    <cellStyle name="Total 2 4 2 6" xfId="6977"/>
    <cellStyle name="Total 2 4 2 6 2" xfId="9434"/>
    <cellStyle name="Total 2 4 2 7" xfId="9417"/>
    <cellStyle name="Total 2 4 3" xfId="6978"/>
    <cellStyle name="Total 2 4 3 2" xfId="6979"/>
    <cellStyle name="Total 2 4 3 2 2" xfId="6980"/>
    <cellStyle name="Total 2 4 3 2 2 2" xfId="6981"/>
    <cellStyle name="Total 2 4 3 2 2 2 2" xfId="9438"/>
    <cellStyle name="Total 2 4 3 2 2 3" xfId="9437"/>
    <cellStyle name="Total 2 4 3 2 3" xfId="6982"/>
    <cellStyle name="Total 2 4 3 2 3 2" xfId="6983"/>
    <cellStyle name="Total 2 4 3 2 3 2 2" xfId="9440"/>
    <cellStyle name="Total 2 4 3 2 3 3" xfId="9439"/>
    <cellStyle name="Total 2 4 3 2 4" xfId="6984"/>
    <cellStyle name="Total 2 4 3 2 4 2" xfId="9441"/>
    <cellStyle name="Total 2 4 3 2 5" xfId="9436"/>
    <cellStyle name="Total 2 4 3 3" xfId="6985"/>
    <cellStyle name="Total 2 4 3 3 2" xfId="6986"/>
    <cellStyle name="Total 2 4 3 3 2 2" xfId="6987"/>
    <cellStyle name="Total 2 4 3 3 2 2 2" xfId="9444"/>
    <cellStyle name="Total 2 4 3 3 2 3" xfId="9443"/>
    <cellStyle name="Total 2 4 3 3 3" xfId="6988"/>
    <cellStyle name="Total 2 4 3 3 3 2" xfId="6989"/>
    <cellStyle name="Total 2 4 3 3 3 2 2" xfId="9446"/>
    <cellStyle name="Total 2 4 3 3 3 3" xfId="9445"/>
    <cellStyle name="Total 2 4 3 3 4" xfId="6990"/>
    <cellStyle name="Total 2 4 3 3 4 2" xfId="9447"/>
    <cellStyle name="Total 2 4 3 3 5" xfId="9442"/>
    <cellStyle name="Total 2 4 3 4" xfId="6991"/>
    <cellStyle name="Total 2 4 3 4 2" xfId="6992"/>
    <cellStyle name="Total 2 4 3 4 2 2" xfId="9449"/>
    <cellStyle name="Total 2 4 3 4 3" xfId="9448"/>
    <cellStyle name="Total 2 4 3 5" xfId="6993"/>
    <cellStyle name="Total 2 4 3 5 2" xfId="6994"/>
    <cellStyle name="Total 2 4 3 5 2 2" xfId="9451"/>
    <cellStyle name="Total 2 4 3 5 3" xfId="9450"/>
    <cellStyle name="Total 2 4 3 6" xfId="6995"/>
    <cellStyle name="Total 2 4 3 6 2" xfId="9452"/>
    <cellStyle name="Total 2 4 3 7" xfId="9435"/>
    <cellStyle name="Total 2 4 4" xfId="6996"/>
    <cellStyle name="Total 2 4 4 2" xfId="6997"/>
    <cellStyle name="Total 2 4 4 2 2" xfId="6998"/>
    <cellStyle name="Total 2 4 4 2 2 2" xfId="9455"/>
    <cellStyle name="Total 2 4 4 2 3" xfId="9454"/>
    <cellStyle name="Total 2 4 4 3" xfId="6999"/>
    <cellStyle name="Total 2 4 4 3 2" xfId="7000"/>
    <cellStyle name="Total 2 4 4 3 2 2" xfId="9457"/>
    <cellStyle name="Total 2 4 4 3 3" xfId="9456"/>
    <cellStyle name="Total 2 4 4 4" xfId="7001"/>
    <cellStyle name="Total 2 4 4 4 2" xfId="9458"/>
    <cellStyle name="Total 2 4 4 5" xfId="9453"/>
    <cellStyle name="Total 2 4 5" xfId="7002"/>
    <cellStyle name="Total 2 4 5 2" xfId="7003"/>
    <cellStyle name="Total 2 4 5 2 2" xfId="7004"/>
    <cellStyle name="Total 2 4 5 2 2 2" xfId="9461"/>
    <cellStyle name="Total 2 4 5 2 3" xfId="9460"/>
    <cellStyle name="Total 2 4 5 3" xfId="7005"/>
    <cellStyle name="Total 2 4 5 3 2" xfId="7006"/>
    <cellStyle name="Total 2 4 5 3 2 2" xfId="9463"/>
    <cellStyle name="Total 2 4 5 3 3" xfId="9462"/>
    <cellStyle name="Total 2 4 5 4" xfId="7007"/>
    <cellStyle name="Total 2 4 5 4 2" xfId="9464"/>
    <cellStyle name="Total 2 4 5 5" xfId="9459"/>
    <cellStyle name="Total 2 4 6" xfId="7008"/>
    <cellStyle name="Total 2 4 6 2" xfId="7009"/>
    <cellStyle name="Total 2 4 6 2 2" xfId="9466"/>
    <cellStyle name="Total 2 4 6 3" xfId="9465"/>
    <cellStyle name="Total 2 4 7" xfId="7010"/>
    <cellStyle name="Total 2 4 7 2" xfId="7011"/>
    <cellStyle name="Total 2 4 7 2 2" xfId="9468"/>
    <cellStyle name="Total 2 4 7 3" xfId="9467"/>
    <cellStyle name="Total 2 4 8" xfId="7012"/>
    <cellStyle name="Total 2 4 8 2" xfId="9469"/>
    <cellStyle name="Total 2 4 9" xfId="9416"/>
    <cellStyle name="Total 2 5" xfId="7013"/>
    <cellStyle name="Total 2 5 2" xfId="7014"/>
    <cellStyle name="Total 2 5 2 2" xfId="7015"/>
    <cellStyle name="Total 2 5 2 2 2" xfId="7016"/>
    <cellStyle name="Total 2 5 2 2 2 2" xfId="7017"/>
    <cellStyle name="Total 2 5 2 2 2 2 2" xfId="9474"/>
    <cellStyle name="Total 2 5 2 2 2 3" xfId="9473"/>
    <cellStyle name="Total 2 5 2 2 3" xfId="7018"/>
    <cellStyle name="Total 2 5 2 2 3 2" xfId="7019"/>
    <cellStyle name="Total 2 5 2 2 3 2 2" xfId="9476"/>
    <cellStyle name="Total 2 5 2 2 3 3" xfId="9475"/>
    <cellStyle name="Total 2 5 2 2 4" xfId="7020"/>
    <cellStyle name="Total 2 5 2 2 4 2" xfId="9477"/>
    <cellStyle name="Total 2 5 2 2 5" xfId="9472"/>
    <cellStyle name="Total 2 5 2 3" xfId="7021"/>
    <cellStyle name="Total 2 5 2 3 2" xfId="7022"/>
    <cellStyle name="Total 2 5 2 3 2 2" xfId="7023"/>
    <cellStyle name="Total 2 5 2 3 2 2 2" xfId="9480"/>
    <cellStyle name="Total 2 5 2 3 2 3" xfId="9479"/>
    <cellStyle name="Total 2 5 2 3 3" xfId="7024"/>
    <cellStyle name="Total 2 5 2 3 3 2" xfId="7025"/>
    <cellStyle name="Total 2 5 2 3 3 2 2" xfId="9482"/>
    <cellStyle name="Total 2 5 2 3 3 3" xfId="9481"/>
    <cellStyle name="Total 2 5 2 3 4" xfId="7026"/>
    <cellStyle name="Total 2 5 2 3 4 2" xfId="9483"/>
    <cellStyle name="Total 2 5 2 3 5" xfId="9478"/>
    <cellStyle name="Total 2 5 2 4" xfId="7027"/>
    <cellStyle name="Total 2 5 2 4 2" xfId="7028"/>
    <cellStyle name="Total 2 5 2 4 2 2" xfId="9485"/>
    <cellStyle name="Total 2 5 2 4 3" xfId="9484"/>
    <cellStyle name="Total 2 5 2 5" xfId="7029"/>
    <cellStyle name="Total 2 5 2 5 2" xfId="7030"/>
    <cellStyle name="Total 2 5 2 5 2 2" xfId="9487"/>
    <cellStyle name="Total 2 5 2 5 3" xfId="9486"/>
    <cellStyle name="Total 2 5 2 6" xfId="7031"/>
    <cellStyle name="Total 2 5 2 6 2" xfId="9488"/>
    <cellStyle name="Total 2 5 2 7" xfId="9471"/>
    <cellStyle name="Total 2 5 3" xfId="7032"/>
    <cellStyle name="Total 2 5 3 2" xfId="7033"/>
    <cellStyle name="Total 2 5 3 2 2" xfId="7034"/>
    <cellStyle name="Total 2 5 3 2 2 2" xfId="7035"/>
    <cellStyle name="Total 2 5 3 2 2 2 2" xfId="9492"/>
    <cellStyle name="Total 2 5 3 2 2 3" xfId="9491"/>
    <cellStyle name="Total 2 5 3 2 3" xfId="7036"/>
    <cellStyle name="Total 2 5 3 2 3 2" xfId="7037"/>
    <cellStyle name="Total 2 5 3 2 3 2 2" xfId="9494"/>
    <cellStyle name="Total 2 5 3 2 3 3" xfId="9493"/>
    <cellStyle name="Total 2 5 3 2 4" xfId="7038"/>
    <cellStyle name="Total 2 5 3 2 4 2" xfId="9495"/>
    <cellStyle name="Total 2 5 3 2 5" xfId="9490"/>
    <cellStyle name="Total 2 5 3 3" xfId="7039"/>
    <cellStyle name="Total 2 5 3 3 2" xfId="7040"/>
    <cellStyle name="Total 2 5 3 3 2 2" xfId="7041"/>
    <cellStyle name="Total 2 5 3 3 2 2 2" xfId="9498"/>
    <cellStyle name="Total 2 5 3 3 2 3" xfId="9497"/>
    <cellStyle name="Total 2 5 3 3 3" xfId="7042"/>
    <cellStyle name="Total 2 5 3 3 3 2" xfId="7043"/>
    <cellStyle name="Total 2 5 3 3 3 2 2" xfId="9500"/>
    <cellStyle name="Total 2 5 3 3 3 3" xfId="9499"/>
    <cellStyle name="Total 2 5 3 3 4" xfId="7044"/>
    <cellStyle name="Total 2 5 3 3 4 2" xfId="9501"/>
    <cellStyle name="Total 2 5 3 3 5" xfId="9496"/>
    <cellStyle name="Total 2 5 3 4" xfId="7045"/>
    <cellStyle name="Total 2 5 3 4 2" xfId="7046"/>
    <cellStyle name="Total 2 5 3 4 2 2" xfId="9503"/>
    <cellStyle name="Total 2 5 3 4 3" xfId="9502"/>
    <cellStyle name="Total 2 5 3 5" xfId="7047"/>
    <cellStyle name="Total 2 5 3 5 2" xfId="7048"/>
    <cellStyle name="Total 2 5 3 5 2 2" xfId="9505"/>
    <cellStyle name="Total 2 5 3 5 3" xfId="9504"/>
    <cellStyle name="Total 2 5 3 6" xfId="7049"/>
    <cellStyle name="Total 2 5 3 6 2" xfId="9506"/>
    <cellStyle name="Total 2 5 3 7" xfId="9489"/>
    <cellStyle name="Total 2 5 4" xfId="7050"/>
    <cellStyle name="Total 2 5 4 2" xfId="7051"/>
    <cellStyle name="Total 2 5 4 2 2" xfId="7052"/>
    <cellStyle name="Total 2 5 4 2 2 2" xfId="9509"/>
    <cellStyle name="Total 2 5 4 2 3" xfId="9508"/>
    <cellStyle name="Total 2 5 4 3" xfId="7053"/>
    <cellStyle name="Total 2 5 4 3 2" xfId="7054"/>
    <cellStyle name="Total 2 5 4 3 2 2" xfId="9511"/>
    <cellStyle name="Total 2 5 4 3 3" xfId="9510"/>
    <cellStyle name="Total 2 5 4 4" xfId="7055"/>
    <cellStyle name="Total 2 5 4 4 2" xfId="9512"/>
    <cellStyle name="Total 2 5 4 5" xfId="9507"/>
    <cellStyle name="Total 2 5 5" xfId="7056"/>
    <cellStyle name="Total 2 5 5 2" xfId="7057"/>
    <cellStyle name="Total 2 5 5 2 2" xfId="7058"/>
    <cellStyle name="Total 2 5 5 2 2 2" xfId="9515"/>
    <cellStyle name="Total 2 5 5 2 3" xfId="9514"/>
    <cellStyle name="Total 2 5 5 3" xfId="7059"/>
    <cellStyle name="Total 2 5 5 3 2" xfId="7060"/>
    <cellStyle name="Total 2 5 5 3 2 2" xfId="9517"/>
    <cellStyle name="Total 2 5 5 3 3" xfId="9516"/>
    <cellStyle name="Total 2 5 5 4" xfId="7061"/>
    <cellStyle name="Total 2 5 5 4 2" xfId="9518"/>
    <cellStyle name="Total 2 5 5 5" xfId="9513"/>
    <cellStyle name="Total 2 5 6" xfId="7062"/>
    <cellStyle name="Total 2 5 6 2" xfId="7063"/>
    <cellStyle name="Total 2 5 6 2 2" xfId="9520"/>
    <cellStyle name="Total 2 5 6 3" xfId="9519"/>
    <cellStyle name="Total 2 5 7" xfId="7064"/>
    <cellStyle name="Total 2 5 7 2" xfId="7065"/>
    <cellStyle name="Total 2 5 7 2 2" xfId="9522"/>
    <cellStyle name="Total 2 5 7 3" xfId="9521"/>
    <cellStyle name="Total 2 5 8" xfId="7066"/>
    <cellStyle name="Total 2 5 8 2" xfId="9523"/>
    <cellStyle name="Total 2 5 9" xfId="9470"/>
    <cellStyle name="Total 2 6" xfId="7067"/>
    <cellStyle name="Total 2 6 2" xfId="7068"/>
    <cellStyle name="Total 2 6 2 2" xfId="7069"/>
    <cellStyle name="Total 2 6 2 2 2" xfId="7070"/>
    <cellStyle name="Total 2 6 2 2 2 2" xfId="7071"/>
    <cellStyle name="Total 2 6 2 2 2 2 2" xfId="9528"/>
    <cellStyle name="Total 2 6 2 2 2 3" xfId="9527"/>
    <cellStyle name="Total 2 6 2 2 3" xfId="7072"/>
    <cellStyle name="Total 2 6 2 2 3 2" xfId="7073"/>
    <cellStyle name="Total 2 6 2 2 3 2 2" xfId="9530"/>
    <cellStyle name="Total 2 6 2 2 3 3" xfId="9529"/>
    <cellStyle name="Total 2 6 2 2 4" xfId="7074"/>
    <cellStyle name="Total 2 6 2 2 4 2" xfId="9531"/>
    <cellStyle name="Total 2 6 2 2 5" xfId="9526"/>
    <cellStyle name="Total 2 6 2 3" xfId="7075"/>
    <cellStyle name="Total 2 6 2 3 2" xfId="7076"/>
    <cellStyle name="Total 2 6 2 3 2 2" xfId="7077"/>
    <cellStyle name="Total 2 6 2 3 2 2 2" xfId="9534"/>
    <cellStyle name="Total 2 6 2 3 2 3" xfId="9533"/>
    <cellStyle name="Total 2 6 2 3 3" xfId="7078"/>
    <cellStyle name="Total 2 6 2 3 3 2" xfId="7079"/>
    <cellStyle name="Total 2 6 2 3 3 2 2" xfId="9536"/>
    <cellStyle name="Total 2 6 2 3 3 3" xfId="9535"/>
    <cellStyle name="Total 2 6 2 3 4" xfId="7080"/>
    <cellStyle name="Total 2 6 2 3 4 2" xfId="9537"/>
    <cellStyle name="Total 2 6 2 3 5" xfId="9532"/>
    <cellStyle name="Total 2 6 2 4" xfId="7081"/>
    <cellStyle name="Total 2 6 2 4 2" xfId="7082"/>
    <cellStyle name="Total 2 6 2 4 2 2" xfId="9539"/>
    <cellStyle name="Total 2 6 2 4 3" xfId="9538"/>
    <cellStyle name="Total 2 6 2 5" xfId="7083"/>
    <cellStyle name="Total 2 6 2 5 2" xfId="7084"/>
    <cellStyle name="Total 2 6 2 5 2 2" xfId="9541"/>
    <cellStyle name="Total 2 6 2 5 3" xfId="9540"/>
    <cellStyle name="Total 2 6 2 6" xfId="7085"/>
    <cellStyle name="Total 2 6 2 6 2" xfId="9542"/>
    <cellStyle name="Total 2 6 2 7" xfId="9525"/>
    <cellStyle name="Total 2 6 3" xfId="7086"/>
    <cellStyle name="Total 2 6 3 2" xfId="7087"/>
    <cellStyle name="Total 2 6 3 2 2" xfId="7088"/>
    <cellStyle name="Total 2 6 3 2 2 2" xfId="7089"/>
    <cellStyle name="Total 2 6 3 2 2 2 2" xfId="9546"/>
    <cellStyle name="Total 2 6 3 2 2 3" xfId="9545"/>
    <cellStyle name="Total 2 6 3 2 3" xfId="7090"/>
    <cellStyle name="Total 2 6 3 2 3 2" xfId="7091"/>
    <cellStyle name="Total 2 6 3 2 3 2 2" xfId="9548"/>
    <cellStyle name="Total 2 6 3 2 3 3" xfId="9547"/>
    <cellStyle name="Total 2 6 3 2 4" xfId="7092"/>
    <cellStyle name="Total 2 6 3 2 4 2" xfId="9549"/>
    <cellStyle name="Total 2 6 3 2 5" xfId="9544"/>
    <cellStyle name="Total 2 6 3 3" xfId="7093"/>
    <cellStyle name="Total 2 6 3 3 2" xfId="7094"/>
    <cellStyle name="Total 2 6 3 3 2 2" xfId="7095"/>
    <cellStyle name="Total 2 6 3 3 2 2 2" xfId="9552"/>
    <cellStyle name="Total 2 6 3 3 2 3" xfId="9551"/>
    <cellStyle name="Total 2 6 3 3 3" xfId="7096"/>
    <cellStyle name="Total 2 6 3 3 3 2" xfId="7097"/>
    <cellStyle name="Total 2 6 3 3 3 2 2" xfId="9554"/>
    <cellStyle name="Total 2 6 3 3 3 3" xfId="9553"/>
    <cellStyle name="Total 2 6 3 3 4" xfId="7098"/>
    <cellStyle name="Total 2 6 3 3 4 2" xfId="9555"/>
    <cellStyle name="Total 2 6 3 3 5" xfId="9550"/>
    <cellStyle name="Total 2 6 3 4" xfId="7099"/>
    <cellStyle name="Total 2 6 3 4 2" xfId="7100"/>
    <cellStyle name="Total 2 6 3 4 2 2" xfId="9557"/>
    <cellStyle name="Total 2 6 3 4 3" xfId="9556"/>
    <cellStyle name="Total 2 6 3 5" xfId="7101"/>
    <cellStyle name="Total 2 6 3 5 2" xfId="7102"/>
    <cellStyle name="Total 2 6 3 5 2 2" xfId="9559"/>
    <cellStyle name="Total 2 6 3 5 3" xfId="9558"/>
    <cellStyle name="Total 2 6 3 6" xfId="7103"/>
    <cellStyle name="Total 2 6 3 6 2" xfId="9560"/>
    <cellStyle name="Total 2 6 3 7" xfId="9543"/>
    <cellStyle name="Total 2 6 4" xfId="7104"/>
    <cellStyle name="Total 2 6 4 2" xfId="7105"/>
    <cellStyle name="Total 2 6 4 2 2" xfId="7106"/>
    <cellStyle name="Total 2 6 4 2 2 2" xfId="9563"/>
    <cellStyle name="Total 2 6 4 2 3" xfId="9562"/>
    <cellStyle name="Total 2 6 4 3" xfId="7107"/>
    <cellStyle name="Total 2 6 4 3 2" xfId="7108"/>
    <cellStyle name="Total 2 6 4 3 2 2" xfId="9565"/>
    <cellStyle name="Total 2 6 4 3 3" xfId="9564"/>
    <cellStyle name="Total 2 6 4 4" xfId="7109"/>
    <cellStyle name="Total 2 6 4 4 2" xfId="9566"/>
    <cellStyle name="Total 2 6 4 5" xfId="9561"/>
    <cellStyle name="Total 2 6 5" xfId="7110"/>
    <cellStyle name="Total 2 6 5 2" xfId="7111"/>
    <cellStyle name="Total 2 6 5 2 2" xfId="7112"/>
    <cellStyle name="Total 2 6 5 2 2 2" xfId="9569"/>
    <cellStyle name="Total 2 6 5 2 3" xfId="9568"/>
    <cellStyle name="Total 2 6 5 3" xfId="7113"/>
    <cellStyle name="Total 2 6 5 3 2" xfId="7114"/>
    <cellStyle name="Total 2 6 5 3 2 2" xfId="9571"/>
    <cellStyle name="Total 2 6 5 3 3" xfId="9570"/>
    <cellStyle name="Total 2 6 5 4" xfId="7115"/>
    <cellStyle name="Total 2 6 5 4 2" xfId="9572"/>
    <cellStyle name="Total 2 6 5 5" xfId="9567"/>
    <cellStyle name="Total 2 6 6" xfId="7116"/>
    <cellStyle name="Total 2 6 6 2" xfId="7117"/>
    <cellStyle name="Total 2 6 6 2 2" xfId="9574"/>
    <cellStyle name="Total 2 6 6 3" xfId="9573"/>
    <cellStyle name="Total 2 6 7" xfId="7118"/>
    <cellStyle name="Total 2 6 7 2" xfId="7119"/>
    <cellStyle name="Total 2 6 7 2 2" xfId="9576"/>
    <cellStyle name="Total 2 6 7 3" xfId="9575"/>
    <cellStyle name="Total 2 6 8" xfId="7120"/>
    <cellStyle name="Total 2 6 8 2" xfId="9577"/>
    <cellStyle name="Total 2 6 9" xfId="9524"/>
    <cellStyle name="Total 2 7" xfId="7121"/>
    <cellStyle name="Total 2 7 2" xfId="7122"/>
    <cellStyle name="Total 2 7 2 2" xfId="7123"/>
    <cellStyle name="Total 2 7 2 2 2" xfId="7124"/>
    <cellStyle name="Total 2 7 2 2 2 2" xfId="7125"/>
    <cellStyle name="Total 2 7 2 2 2 2 2" xfId="9582"/>
    <cellStyle name="Total 2 7 2 2 2 3" xfId="9581"/>
    <cellStyle name="Total 2 7 2 2 3" xfId="7126"/>
    <cellStyle name="Total 2 7 2 2 3 2" xfId="7127"/>
    <cellStyle name="Total 2 7 2 2 3 2 2" xfId="9584"/>
    <cellStyle name="Total 2 7 2 2 3 3" xfId="9583"/>
    <cellStyle name="Total 2 7 2 2 4" xfId="7128"/>
    <cellStyle name="Total 2 7 2 2 4 2" xfId="9585"/>
    <cellStyle name="Total 2 7 2 2 5" xfId="9580"/>
    <cellStyle name="Total 2 7 2 3" xfId="7129"/>
    <cellStyle name="Total 2 7 2 3 2" xfId="7130"/>
    <cellStyle name="Total 2 7 2 3 2 2" xfId="7131"/>
    <cellStyle name="Total 2 7 2 3 2 2 2" xfId="9588"/>
    <cellStyle name="Total 2 7 2 3 2 3" xfId="9587"/>
    <cellStyle name="Total 2 7 2 3 3" xfId="7132"/>
    <cellStyle name="Total 2 7 2 3 3 2" xfId="7133"/>
    <cellStyle name="Total 2 7 2 3 3 2 2" xfId="9590"/>
    <cellStyle name="Total 2 7 2 3 3 3" xfId="9589"/>
    <cellStyle name="Total 2 7 2 3 4" xfId="7134"/>
    <cellStyle name="Total 2 7 2 3 4 2" xfId="9591"/>
    <cellStyle name="Total 2 7 2 3 5" xfId="9586"/>
    <cellStyle name="Total 2 7 2 4" xfId="7135"/>
    <cellStyle name="Total 2 7 2 4 2" xfId="7136"/>
    <cellStyle name="Total 2 7 2 4 2 2" xfId="9593"/>
    <cellStyle name="Total 2 7 2 4 3" xfId="9592"/>
    <cellStyle name="Total 2 7 2 5" xfId="7137"/>
    <cellStyle name="Total 2 7 2 5 2" xfId="7138"/>
    <cellStyle name="Total 2 7 2 5 2 2" xfId="9595"/>
    <cellStyle name="Total 2 7 2 5 3" xfId="9594"/>
    <cellStyle name="Total 2 7 2 6" xfId="7139"/>
    <cellStyle name="Total 2 7 2 6 2" xfId="9596"/>
    <cellStyle name="Total 2 7 2 7" xfId="9579"/>
    <cellStyle name="Total 2 7 3" xfId="7140"/>
    <cellStyle name="Total 2 7 3 2" xfId="7141"/>
    <cellStyle name="Total 2 7 3 2 2" xfId="7142"/>
    <cellStyle name="Total 2 7 3 2 2 2" xfId="7143"/>
    <cellStyle name="Total 2 7 3 2 2 2 2" xfId="9600"/>
    <cellStyle name="Total 2 7 3 2 2 3" xfId="9599"/>
    <cellStyle name="Total 2 7 3 2 3" xfId="7144"/>
    <cellStyle name="Total 2 7 3 2 3 2" xfId="7145"/>
    <cellStyle name="Total 2 7 3 2 3 2 2" xfId="9602"/>
    <cellStyle name="Total 2 7 3 2 3 3" xfId="9601"/>
    <cellStyle name="Total 2 7 3 2 4" xfId="7146"/>
    <cellStyle name="Total 2 7 3 2 4 2" xfId="9603"/>
    <cellStyle name="Total 2 7 3 2 5" xfId="9598"/>
    <cellStyle name="Total 2 7 3 3" xfId="7147"/>
    <cellStyle name="Total 2 7 3 3 2" xfId="7148"/>
    <cellStyle name="Total 2 7 3 3 2 2" xfId="7149"/>
    <cellStyle name="Total 2 7 3 3 2 2 2" xfId="9606"/>
    <cellStyle name="Total 2 7 3 3 2 3" xfId="9605"/>
    <cellStyle name="Total 2 7 3 3 3" xfId="7150"/>
    <cellStyle name="Total 2 7 3 3 3 2" xfId="7151"/>
    <cellStyle name="Total 2 7 3 3 3 2 2" xfId="9608"/>
    <cellStyle name="Total 2 7 3 3 3 3" xfId="9607"/>
    <cellStyle name="Total 2 7 3 3 4" xfId="7152"/>
    <cellStyle name="Total 2 7 3 3 4 2" xfId="9609"/>
    <cellStyle name="Total 2 7 3 3 5" xfId="9604"/>
    <cellStyle name="Total 2 7 3 4" xfId="7153"/>
    <cellStyle name="Total 2 7 3 4 2" xfId="7154"/>
    <cellStyle name="Total 2 7 3 4 2 2" xfId="9611"/>
    <cellStyle name="Total 2 7 3 4 3" xfId="9610"/>
    <cellStyle name="Total 2 7 3 5" xfId="7155"/>
    <cellStyle name="Total 2 7 3 5 2" xfId="7156"/>
    <cellStyle name="Total 2 7 3 5 2 2" xfId="9613"/>
    <cellStyle name="Total 2 7 3 5 3" xfId="9612"/>
    <cellStyle name="Total 2 7 3 6" xfId="7157"/>
    <cellStyle name="Total 2 7 3 6 2" xfId="9614"/>
    <cellStyle name="Total 2 7 3 7" xfId="9597"/>
    <cellStyle name="Total 2 7 4" xfId="7158"/>
    <cellStyle name="Total 2 7 4 2" xfId="7159"/>
    <cellStyle name="Total 2 7 4 2 2" xfId="7160"/>
    <cellStyle name="Total 2 7 4 2 2 2" xfId="9617"/>
    <cellStyle name="Total 2 7 4 2 3" xfId="9616"/>
    <cellStyle name="Total 2 7 4 3" xfId="7161"/>
    <cellStyle name="Total 2 7 4 3 2" xfId="7162"/>
    <cellStyle name="Total 2 7 4 3 2 2" xfId="9619"/>
    <cellStyle name="Total 2 7 4 3 3" xfId="9618"/>
    <cellStyle name="Total 2 7 4 4" xfId="7163"/>
    <cellStyle name="Total 2 7 4 4 2" xfId="9620"/>
    <cellStyle name="Total 2 7 4 5" xfId="9615"/>
    <cellStyle name="Total 2 7 5" xfId="7164"/>
    <cellStyle name="Total 2 7 5 2" xfId="7165"/>
    <cellStyle name="Total 2 7 5 2 2" xfId="7166"/>
    <cellStyle name="Total 2 7 5 2 2 2" xfId="9623"/>
    <cellStyle name="Total 2 7 5 2 3" xfId="9622"/>
    <cellStyle name="Total 2 7 5 3" xfId="7167"/>
    <cellStyle name="Total 2 7 5 3 2" xfId="7168"/>
    <cellStyle name="Total 2 7 5 3 2 2" xfId="9625"/>
    <cellStyle name="Total 2 7 5 3 3" xfId="9624"/>
    <cellStyle name="Total 2 7 5 4" xfId="7169"/>
    <cellStyle name="Total 2 7 5 4 2" xfId="9626"/>
    <cellStyle name="Total 2 7 5 5" xfId="9621"/>
    <cellStyle name="Total 2 7 6" xfId="7170"/>
    <cellStyle name="Total 2 7 6 2" xfId="7171"/>
    <cellStyle name="Total 2 7 6 2 2" xfId="9628"/>
    <cellStyle name="Total 2 7 6 3" xfId="9627"/>
    <cellStyle name="Total 2 7 7" xfId="7172"/>
    <cellStyle name="Total 2 7 7 2" xfId="7173"/>
    <cellStyle name="Total 2 7 7 2 2" xfId="9630"/>
    <cellStyle name="Total 2 7 7 3" xfId="9629"/>
    <cellStyle name="Total 2 7 8" xfId="7174"/>
    <cellStyle name="Total 2 7 8 2" xfId="9631"/>
    <cellStyle name="Total 2 7 9" xfId="9578"/>
    <cellStyle name="Total 2 8" xfId="7175"/>
    <cellStyle name="Total 2 8 2" xfId="7176"/>
    <cellStyle name="Total 2 8 2 2" xfId="7177"/>
    <cellStyle name="Total 2 8 2 2 2" xfId="7178"/>
    <cellStyle name="Total 2 8 2 2 2 2" xfId="9635"/>
    <cellStyle name="Total 2 8 2 2 3" xfId="9634"/>
    <cellStyle name="Total 2 8 2 3" xfId="7179"/>
    <cellStyle name="Total 2 8 2 3 2" xfId="7180"/>
    <cellStyle name="Total 2 8 2 3 2 2" xfId="9637"/>
    <cellStyle name="Total 2 8 2 3 3" xfId="9636"/>
    <cellStyle name="Total 2 8 2 4" xfId="7181"/>
    <cellStyle name="Total 2 8 2 4 2" xfId="9638"/>
    <cellStyle name="Total 2 8 2 5" xfId="9633"/>
    <cellStyle name="Total 2 8 3" xfId="7182"/>
    <cellStyle name="Total 2 8 3 2" xfId="7183"/>
    <cellStyle name="Total 2 8 3 2 2" xfId="7184"/>
    <cellStyle name="Total 2 8 3 2 2 2" xfId="9641"/>
    <cellStyle name="Total 2 8 3 2 3" xfId="9640"/>
    <cellStyle name="Total 2 8 3 3" xfId="7185"/>
    <cellStyle name="Total 2 8 3 3 2" xfId="7186"/>
    <cellStyle name="Total 2 8 3 3 2 2" xfId="9643"/>
    <cellStyle name="Total 2 8 3 3 3" xfId="9642"/>
    <cellStyle name="Total 2 8 3 4" xfId="7187"/>
    <cellStyle name="Total 2 8 3 4 2" xfId="9644"/>
    <cellStyle name="Total 2 8 3 5" xfId="9639"/>
    <cellStyle name="Total 2 8 4" xfId="7188"/>
    <cellStyle name="Total 2 8 4 2" xfId="7189"/>
    <cellStyle name="Total 2 8 4 2 2" xfId="9646"/>
    <cellStyle name="Total 2 8 4 3" xfId="9645"/>
    <cellStyle name="Total 2 8 5" xfId="7190"/>
    <cellStyle name="Total 2 8 5 2" xfId="7191"/>
    <cellStyle name="Total 2 8 5 2 2" xfId="9648"/>
    <cellStyle name="Total 2 8 5 3" xfId="9647"/>
    <cellStyle name="Total 2 8 6" xfId="7192"/>
    <cellStyle name="Total 2 8 6 2" xfId="9649"/>
    <cellStyle name="Total 2 8 7" xfId="9632"/>
    <cellStyle name="Total 2 9" xfId="7193"/>
    <cellStyle name="Total 2 9 2" xfId="7194"/>
    <cellStyle name="Total 2 9 2 2" xfId="7195"/>
    <cellStyle name="Total 2 9 2 2 2" xfId="7196"/>
    <cellStyle name="Total 2 9 2 2 2 2" xfId="9653"/>
    <cellStyle name="Total 2 9 2 2 3" xfId="9652"/>
    <cellStyle name="Total 2 9 2 3" xfId="7197"/>
    <cellStyle name="Total 2 9 2 3 2" xfId="7198"/>
    <cellStyle name="Total 2 9 2 3 2 2" xfId="9655"/>
    <cellStyle name="Total 2 9 2 3 3" xfId="9654"/>
    <cellStyle name="Total 2 9 2 4" xfId="7199"/>
    <cellStyle name="Total 2 9 2 4 2" xfId="9656"/>
    <cellStyle name="Total 2 9 2 5" xfId="9651"/>
    <cellStyle name="Total 2 9 3" xfId="7200"/>
    <cellStyle name="Total 2 9 3 2" xfId="7201"/>
    <cellStyle name="Total 2 9 3 2 2" xfId="7202"/>
    <cellStyle name="Total 2 9 3 2 2 2" xfId="9659"/>
    <cellStyle name="Total 2 9 3 2 3" xfId="9658"/>
    <cellStyle name="Total 2 9 3 3" xfId="7203"/>
    <cellStyle name="Total 2 9 3 3 2" xfId="7204"/>
    <cellStyle name="Total 2 9 3 3 2 2" xfId="9661"/>
    <cellStyle name="Total 2 9 3 3 3" xfId="9660"/>
    <cellStyle name="Total 2 9 3 4" xfId="7205"/>
    <cellStyle name="Total 2 9 3 4 2" xfId="9662"/>
    <cellStyle name="Total 2 9 3 5" xfId="9657"/>
    <cellStyle name="Total 2 9 4" xfId="7206"/>
    <cellStyle name="Total 2 9 4 2" xfId="7207"/>
    <cellStyle name="Total 2 9 4 2 2" xfId="9664"/>
    <cellStyle name="Total 2 9 4 3" xfId="9663"/>
    <cellStyle name="Total 2 9 5" xfId="7208"/>
    <cellStyle name="Total 2 9 5 2" xfId="7209"/>
    <cellStyle name="Total 2 9 5 2 2" xfId="9666"/>
    <cellStyle name="Total 2 9 5 3" xfId="9665"/>
    <cellStyle name="Total 2 9 6" xfId="7210"/>
    <cellStyle name="Total 2 9 6 2" xfId="9667"/>
    <cellStyle name="Total 2 9 7" xfId="9650"/>
    <cellStyle name="Total 2_Regulatory Template" xfId="7211"/>
    <cellStyle name="Total 3" xfId="7212"/>
    <cellStyle name="Total 4" xfId="7213"/>
    <cellStyle name="Total 5" xfId="7214"/>
    <cellStyle name="Total 6" xfId="7215"/>
    <cellStyle name="Total 7" xfId="7216"/>
    <cellStyle name="Total 8" xfId="7278"/>
    <cellStyle name="Total 9" xfId="7534"/>
    <cellStyle name="Warning Text 2" xfId="7217"/>
    <cellStyle name="Warning Text 2 2" xfId="7218"/>
    <cellStyle name="Warning Text 3" xfId="7219"/>
    <cellStyle name="Warning Text 4" xfId="7220"/>
    <cellStyle name="year" xfId="7221"/>
    <cellStyle name="year 2" xfId="7222"/>
    <cellStyle name="year 2 2" xfId="7223"/>
    <cellStyle name="year 2 2 2" xfId="7224"/>
    <cellStyle name="year 2 3" xfId="7225"/>
    <cellStyle name="year 3" xfId="7226"/>
    <cellStyle name="year 3 2" xfId="7227"/>
    <cellStyle name="year 4" xfId="7228"/>
    <cellStyle name="Year." xfId="7229"/>
    <cellStyle name="year_29(d) - Gas extensions -tariffs" xfId="7230"/>
    <cellStyle name="표준_KZ-DRAWING-NO" xfId="72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FC\GPSECTO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ActewAGL2015GAAR\Revised%20proposal\RIN%202014-15%20update\CONFIDENTIAL%20ActewAGL%20Distribution%20-%20ActewAGL%20revised%20RIN%20data%202014-15%20-%20Master%20-%20January%202016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do\AppData\Local\Microsoft\Windows\Temporary%20Internet%20Files\Content.Outlook\BELQZGBJ\Draft\CONFIDENTIAL%20ActewAGL%202016-21%20-%20Gas%20Reset%20RIN_revised%2031%20July_confidentiality%20marked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Kjo\Local%20Settings\Temporary%20Internet%20Files\OLK7B3\ARC%20Compliance%20Model%20-%202010-11%20ActewAG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do\AppData\Local\Microsoft\Windows\Temporary%20Internet%20Files\Content.Outlook\BELQZGBJ\ActewAGL%20Distribution%20%20-%20RIN%20opex%20data%20and%20revised%20opex%20model%20-CONFIDENTIA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TRIMDATA\TRIM\TEMP\CONTEXT.2816\AER11%202074%20%20Aurora%202012%20-%20multiple%20issues%20addressed%20%20-%20AER%20regulatory%20proposal%20-%20-%20RIN%20template%20confidential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ance%20Reports\Electricity%20Networks\2005-2006\Network%20Sales%20Spread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STATEFC\STCONST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Private%20Clients\EnergyAustralia\EnergyAust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ECA\WD4-F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usli\AppData\Local\Microsoft\Windows\Temporary%20Internet%20Files\Content.Outlook\EKQWP3XN\Analysis\AA15%20-%20JGN%20Opex%20Forecast%20Model%20-%20v18%20-%2010%20Jan%2014%20-%20Reg%20Analysis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walker\AppData\Local\Microsoft\Windows\Temporary%20Internet%20Files\Content.Outlook\REUD2E1J\JGN%20submission%20and%20draft%20decision\Appendix%2007.1%20-%20JGN%20opex%20forecast%20model%20(1)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lvana%20Alessandro\Misc\AGP%20AA%20capex%20model%20-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mleco\Local%20Settings\Temporary%20Internet%20Files\OLK25AE\2010%2006%2028%20-%20AA%20-%20Template%20for%20data%20collec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comparison"/>
      <sheetName val="Sheet1"/>
      <sheetName val="SECTORS"/>
      <sheetName val="LTF Chart data"/>
      <sheetName val="% OF GDP"/>
      <sheetName val="CONTRIBUTION"/>
      <sheetName val="Productivity"/>
      <sheetName val="INDEXES-85=100"/>
      <sheetName val="ave hrs"/>
      <sheetName val="services"/>
      <sheetName val="LTF table 9.1"/>
      <sheetName val="INDEXES"/>
      <sheetName val="LTF Table 9.x"/>
      <sheetName val="public charts"/>
      <sheetName val="acr chart"/>
      <sheetName val="Emp"/>
      <sheetName val="Tables"/>
      <sheetName val="LTF Chart"/>
      <sheetName val="LTF Chart (2)"/>
      <sheetName val="E"/>
      <sheetName val="F"/>
      <sheetName val="ga&amp;def"/>
      <sheetName val="c&amp;rs chart"/>
      <sheetName val="subsect emp data"/>
      <sheetName val="LTF Table"/>
      <sheetName val="LTF exec sum table"/>
      <sheetName val="WH2"/>
      <sheetName val="govt"/>
      <sheetName val="Sheet2"/>
      <sheetName val="WH3"/>
      <sheetName val="GPSECTOR"/>
      <sheetName val="A"/>
      <sheetName val="Drivers"/>
      <sheetName val="Quarterly GVA"/>
      <sheetName val="LTF 7.1"/>
    </sheetNames>
    <sheetDataSet>
      <sheetData sheetId="0"/>
      <sheetData sheetId="1"/>
      <sheetData sheetId="2">
        <row r="3">
          <cell r="BT3" t="str">
            <v>[from REXP.xls]</v>
          </cell>
        </row>
        <row r="16">
          <cell r="A16" t="str">
            <v>1976</v>
          </cell>
          <cell r="BP16">
            <v>6953</v>
          </cell>
        </row>
        <row r="17">
          <cell r="A17" t="str">
            <v>1977</v>
          </cell>
          <cell r="BP17">
            <v>-2037</v>
          </cell>
        </row>
        <row r="18">
          <cell r="A18" t="str">
            <v>1978</v>
          </cell>
          <cell r="BP18">
            <v>-2205</v>
          </cell>
        </row>
        <row r="19">
          <cell r="A19" t="str">
            <v>1979</v>
          </cell>
          <cell r="BP19">
            <v>2250</v>
          </cell>
        </row>
        <row r="20">
          <cell r="A20" t="str">
            <v>1980</v>
          </cell>
          <cell r="BP20">
            <v>1775</v>
          </cell>
        </row>
        <row r="21">
          <cell r="A21" t="str">
            <v>1981</v>
          </cell>
          <cell r="BP21">
            <v>2734</v>
          </cell>
        </row>
        <row r="22">
          <cell r="A22" t="str">
            <v>1982</v>
          </cell>
          <cell r="BP22">
            <v>-11026</v>
          </cell>
        </row>
        <row r="23">
          <cell r="A23" t="str">
            <v>1983</v>
          </cell>
          <cell r="BP23">
            <v>7694</v>
          </cell>
        </row>
        <row r="24">
          <cell r="A24" t="str">
            <v>1984</v>
          </cell>
          <cell r="BP24">
            <v>-1161</v>
          </cell>
        </row>
        <row r="25">
          <cell r="A25" t="str">
            <v>1985</v>
          </cell>
          <cell r="BP25">
            <v>-451</v>
          </cell>
        </row>
        <row r="26">
          <cell r="A26" t="str">
            <v>1986</v>
          </cell>
          <cell r="BP26">
            <v>5956</v>
          </cell>
        </row>
        <row r="27">
          <cell r="A27" t="str">
            <v>1987</v>
          </cell>
          <cell r="BP27">
            <v>5804</v>
          </cell>
        </row>
        <row r="28">
          <cell r="A28" t="str">
            <v>1988</v>
          </cell>
          <cell r="BP28">
            <v>-4762</v>
          </cell>
        </row>
        <row r="29">
          <cell r="A29" t="str">
            <v>1989</v>
          </cell>
          <cell r="BP29">
            <v>-8979</v>
          </cell>
        </row>
        <row r="30">
          <cell r="A30" t="str">
            <v>1990</v>
          </cell>
          <cell r="BP30">
            <v>-2877</v>
          </cell>
        </row>
        <row r="31">
          <cell r="A31" t="str">
            <v>1991</v>
          </cell>
          <cell r="BP31">
            <v>-2741</v>
          </cell>
        </row>
        <row r="32">
          <cell r="A32" t="str">
            <v>1992</v>
          </cell>
          <cell r="BP32">
            <v>4500</v>
          </cell>
        </row>
        <row r="33">
          <cell r="A33" t="str">
            <v>1993</v>
          </cell>
          <cell r="BP33">
            <v>4805</v>
          </cell>
          <cell r="CH33">
            <v>4.7828823159219658</v>
          </cell>
        </row>
        <row r="34">
          <cell r="A34" t="str">
            <v>1994</v>
          </cell>
          <cell r="CH34">
            <v>2.3185685685685575</v>
          </cell>
        </row>
        <row r="35">
          <cell r="A35" t="str">
            <v>1995</v>
          </cell>
          <cell r="CH35">
            <v>2.4250058087632809</v>
          </cell>
        </row>
        <row r="36">
          <cell r="A36" t="str">
            <v>1996</v>
          </cell>
          <cell r="CH36">
            <v>3.8576340799465036</v>
          </cell>
        </row>
        <row r="37">
          <cell r="A37" t="str">
            <v>1997</v>
          </cell>
          <cell r="CH37">
            <v>3.080920137491816</v>
          </cell>
        </row>
        <row r="38">
          <cell r="CH38">
            <v>2.8728517737852233</v>
          </cell>
        </row>
        <row r="39">
          <cell r="CH39">
            <v>3.1221881335169011</v>
          </cell>
        </row>
        <row r="40">
          <cell r="CH40">
            <v>2.9866593778581363</v>
          </cell>
        </row>
        <row r="41">
          <cell r="CH41">
            <v>3.1756563635621182</v>
          </cell>
        </row>
        <row r="42">
          <cell r="CH42">
            <v>3.6725204056393679</v>
          </cell>
        </row>
        <row r="43">
          <cell r="CH43">
            <v>3.1063013541756224</v>
          </cell>
        </row>
        <row r="44">
          <cell r="CH44">
            <v>2.8516687954684317</v>
          </cell>
        </row>
        <row r="45">
          <cell r="CH45">
            <v>2.7177092051150487</v>
          </cell>
        </row>
        <row r="46">
          <cell r="CH46">
            <v>3.3790946444372416</v>
          </cell>
        </row>
        <row r="47">
          <cell r="CH47">
            <v>3.042372881355937</v>
          </cell>
        </row>
        <row r="48">
          <cell r="CH48">
            <v>3.6762891685171439</v>
          </cell>
        </row>
        <row r="49">
          <cell r="CH49">
            <v>4.48437252102174</v>
          </cell>
        </row>
        <row r="50">
          <cell r="CH50">
            <v>4.2653344772345836</v>
          </cell>
        </row>
        <row r="51">
          <cell r="CH51">
            <v>1.8815853667416782</v>
          </cell>
        </row>
        <row r="52">
          <cell r="CH52">
            <v>4.3304863667226634</v>
          </cell>
        </row>
        <row r="53">
          <cell r="CH53">
            <v>3.4181963911381619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Business &amp; other details"/>
      <sheetName val="1. CPI"/>
      <sheetName val="2. Escalators"/>
      <sheetName val="3 - Capex summary"/>
      <sheetName val="4. Connections market expansn"/>
      <sheetName val="5. Augmentation growth capacity"/>
      <sheetName val="6. Mains &amp; services renewal"/>
      <sheetName val="7. Facilities renewal &amp; upgrade"/>
      <sheetName val="7.5 EBSS (ActewAGL)"/>
      <sheetName val="8. Meter renewal &amp; upgrade"/>
      <sheetName val="9. Capitalised regulatory exp."/>
      <sheetName val="11. Other non-distb"/>
      <sheetName val="12. IT &amp; Communications"/>
      <sheetName val="14. Overheads"/>
      <sheetName val="15. Related party transactions"/>
      <sheetName val="16. Capex allocation"/>
      <sheetName val="17. Gross Capex"/>
      <sheetName val="18. Tax depreciation"/>
      <sheetName val=" 19. Depreciation &amp; asset lives"/>
      <sheetName val="20. Changes in provisions"/>
      <sheetName val="21. Indicative bill impacts"/>
      <sheetName val="23.1 Opex incl. RPM"/>
      <sheetName val="23.2 Opex excl. RPM"/>
      <sheetName val="23.3 Opex rate-of-change"/>
      <sheetName val="24. Cost category matrix"/>
      <sheetName val="25. ARS"/>
      <sheetName val="26. Allocation of total revenue"/>
      <sheetName val="27. Customer numbers"/>
      <sheetName val="28. Consumption and demand"/>
      <sheetName val="29.1 Gas extensions ($)"/>
      <sheetName val="29.2 Gas extensions cust no"/>
      <sheetName val="29.3 Gas extensions - demand"/>
      <sheetName val="29.4 Gas extensions - tariffs"/>
      <sheetName val="30. Network characteristics"/>
      <sheetName val="BOP Jasmin"/>
      <sheetName val="31. Pass throughs"/>
    </sheetNames>
    <sheetDataSet>
      <sheetData sheetId="0" refreshError="1"/>
      <sheetData sheetId="1" refreshError="1"/>
      <sheetData sheetId="2">
        <row r="1">
          <cell r="B1" t="str">
            <v>REGULATORY REPORTING STATEMENT</v>
          </cell>
        </row>
        <row r="14">
          <cell r="C14" t="str">
            <v>ActewAGL Distribution</v>
          </cell>
        </row>
        <row r="27">
          <cell r="J27" t="str">
            <v>ActewAGL Distribution</v>
          </cell>
          <cell r="K27">
            <v>76670568688</v>
          </cell>
        </row>
        <row r="28">
          <cell r="J28" t="str">
            <v>Ausgrid</v>
          </cell>
          <cell r="K28">
            <v>67505337385</v>
          </cell>
        </row>
        <row r="29">
          <cell r="J29" t="str">
            <v>AusNet (D)</v>
          </cell>
          <cell r="K29">
            <v>91064651118</v>
          </cell>
        </row>
        <row r="30">
          <cell r="J30" t="str">
            <v>AusNet (T)</v>
          </cell>
          <cell r="K30">
            <v>78079798173</v>
          </cell>
        </row>
        <row r="31">
          <cell r="J31" t="str">
            <v>Citipower</v>
          </cell>
          <cell r="K31">
            <v>76064651056</v>
          </cell>
        </row>
        <row r="32">
          <cell r="J32" t="str">
            <v>Electranet</v>
          </cell>
          <cell r="K32">
            <v>41094482416</v>
          </cell>
        </row>
        <row r="33">
          <cell r="J33" t="str">
            <v>Endeavour Energy</v>
          </cell>
          <cell r="K33">
            <v>59253130878</v>
          </cell>
        </row>
        <row r="34">
          <cell r="J34" t="str">
            <v>Energex</v>
          </cell>
          <cell r="K34">
            <v>40078849055</v>
          </cell>
        </row>
        <row r="35">
          <cell r="C35" t="str">
            <v>2016-17</v>
          </cell>
          <cell r="D35" t="str">
            <v>2017-18</v>
          </cell>
          <cell r="E35" t="str">
            <v>2018-19</v>
          </cell>
          <cell r="F35" t="str">
            <v>2019-20</v>
          </cell>
          <cell r="G35" t="str">
            <v>2020-21</v>
          </cell>
          <cell r="J35" t="str">
            <v>Ergon Energy</v>
          </cell>
          <cell r="K35">
            <v>50087646062</v>
          </cell>
        </row>
        <row r="36">
          <cell r="J36" t="str">
            <v>Essential Energy</v>
          </cell>
          <cell r="K36">
            <v>37428185226</v>
          </cell>
        </row>
        <row r="37">
          <cell r="J37" t="str">
            <v>Jemena Electricity</v>
          </cell>
          <cell r="K37">
            <v>82064651083</v>
          </cell>
        </row>
        <row r="38">
          <cell r="C38" t="str">
            <v>2010-11</v>
          </cell>
          <cell r="D38" t="str">
            <v>2011-12</v>
          </cell>
          <cell r="E38" t="str">
            <v>2012-13</v>
          </cell>
          <cell r="F38" t="str">
            <v>2013-14</v>
          </cell>
          <cell r="G38" t="str">
            <v>2014-15</v>
          </cell>
          <cell r="H38" t="str">
            <v>2015-16</v>
          </cell>
          <cell r="J38" t="str">
            <v>Powercor Australia</v>
          </cell>
          <cell r="K38">
            <v>89064651109</v>
          </cell>
        </row>
        <row r="39">
          <cell r="J39" t="str">
            <v>Powerlink</v>
          </cell>
          <cell r="K39">
            <v>82078849233</v>
          </cell>
        </row>
        <row r="40">
          <cell r="J40" t="str">
            <v>Qld,SA &amp;ACT Gas Reset</v>
          </cell>
          <cell r="K40">
            <v>22222222222</v>
          </cell>
        </row>
        <row r="41">
          <cell r="C41" t="str">
            <v>2005-06</v>
          </cell>
          <cell r="D41" t="str">
            <v>2006-07</v>
          </cell>
          <cell r="E41" t="str">
            <v>2007-08</v>
          </cell>
          <cell r="F41" t="str">
            <v>2008-09</v>
          </cell>
          <cell r="G41" t="str">
            <v>2009-10</v>
          </cell>
          <cell r="J41" t="str">
            <v>SA Power Networks</v>
          </cell>
          <cell r="K41">
            <v>13332330749</v>
          </cell>
        </row>
        <row r="42">
          <cell r="J42" t="str">
            <v>TasNetworks (D)</v>
          </cell>
          <cell r="K42">
            <v>24167357299</v>
          </cell>
        </row>
        <row r="43">
          <cell r="J43" t="str">
            <v>TasNetworks (T)</v>
          </cell>
          <cell r="K43">
            <v>24167357299</v>
          </cell>
        </row>
        <row r="44">
          <cell r="J44" t="str">
            <v>TransGrid</v>
          </cell>
          <cell r="K44">
            <v>19622755774</v>
          </cell>
        </row>
        <row r="45">
          <cell r="J45" t="str">
            <v>United Energy</v>
          </cell>
          <cell r="K45">
            <v>70064651029</v>
          </cell>
        </row>
        <row r="46">
          <cell r="J46" t="str">
            <v>Victorian DNSP Backcasting</v>
          </cell>
          <cell r="K46">
            <v>33333333666</v>
          </cell>
        </row>
        <row r="47">
          <cell r="J47" t="str">
            <v xml:space="preserve">Victorian DNSP Reset </v>
          </cell>
          <cell r="K47">
            <v>33333333333</v>
          </cell>
        </row>
        <row r="48">
          <cell r="C48" t="str">
            <v>Financial</v>
          </cell>
        </row>
        <row r="49">
          <cell r="C49" t="str">
            <v>Reset</v>
          </cell>
        </row>
        <row r="55">
          <cell r="C55" t="str">
            <v>June 2016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9">
          <cell r="B19" t="str">
            <v>HP Mains</v>
          </cell>
        </row>
        <row r="20">
          <cell r="B20" t="str">
            <v>HP Services</v>
          </cell>
        </row>
        <row r="21">
          <cell r="B21" t="str">
            <v>MP Mains</v>
          </cell>
        </row>
        <row r="22">
          <cell r="B22" t="str">
            <v>MP Services</v>
          </cell>
        </row>
        <row r="23">
          <cell r="B23" t="str">
            <v>TRS &amp; DRS - Valves &amp; Regulators</v>
          </cell>
        </row>
        <row r="24">
          <cell r="B24" t="str">
            <v>Contract meters</v>
          </cell>
        </row>
        <row r="25">
          <cell r="B25" t="str">
            <v>Tariff meters</v>
          </cell>
        </row>
        <row r="29">
          <cell r="B29" t="str">
            <v>IT System</v>
          </cell>
        </row>
        <row r="30">
          <cell r="B30" t="str">
            <v>Regulatory Capitalisation Costs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Business &amp; other details"/>
      <sheetName val="1. CPI"/>
      <sheetName val="2. Escalators"/>
      <sheetName val="3 - Capex summary"/>
      <sheetName val="4. Connections market expansn"/>
      <sheetName val="5. Augmentation growth capacity"/>
      <sheetName val="6. Mains &amp; services renewal"/>
      <sheetName val="7. Facilities renewal &amp; upgrade"/>
      <sheetName val="8. Meter renewal &amp; upgrade"/>
      <sheetName val="9. Captlised regulatory exp."/>
      <sheetName val="11. Other non-distb"/>
      <sheetName val="12. IT &amp; Communications"/>
      <sheetName val="14. Overheads"/>
      <sheetName val="15. Related party transactions"/>
      <sheetName val="16. Capex allocation"/>
      <sheetName val="17. Gross Capex"/>
      <sheetName val="18. Tax depreciation"/>
      <sheetName val=" 19. Depreciation &amp; asset lives"/>
      <sheetName val="20. Changes in provisions"/>
      <sheetName val="21. Indicative bill impacts"/>
      <sheetName val="23.1 Opex incl. RPM"/>
      <sheetName val="23.2 Opex excl. RPM"/>
      <sheetName val="23.3 Opex rate-of-change"/>
      <sheetName val="24. Cost category matrix"/>
      <sheetName val="25. ARS"/>
      <sheetName val="26. Allocation of total revenue"/>
      <sheetName val="27. Customer numbers"/>
      <sheetName val="28. Consumption and demand"/>
      <sheetName val="29.1 Gas extensions ($)"/>
      <sheetName val="29.2 Gas extensions cust no"/>
      <sheetName val="29.3 Gas extensions - demand"/>
      <sheetName val="29.4 Gas extensions - tariffs"/>
      <sheetName val="30. Network characteristics"/>
      <sheetName val="31. Pass throughs"/>
      <sheetName val="7.5 EBSS (ActewAGL)"/>
      <sheetName val="BOP Jasmin"/>
      <sheetName val="CONFIDENTIAL ActewAGL 2016-21 -"/>
    </sheetNames>
    <sheetDataSet>
      <sheetData sheetId="0"/>
      <sheetData sheetId="1"/>
      <sheetData sheetId="2">
        <row r="1">
          <cell r="B1" t="str">
            <v>REGULATORY REPORTING STATEMENT</v>
          </cell>
        </row>
        <row r="56">
          <cell r="C56" t="str">
            <v>June 2010</v>
          </cell>
        </row>
        <row r="58">
          <cell r="C58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">
          <cell r="B19" t="str">
            <v>HP Mains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comes"/>
      <sheetName val="MAAR"/>
      <sheetName val="Price Limits"/>
      <sheetName val="Trans"/>
      <sheetName val="DUOS (t)"/>
      <sheetName val="TUOS (t)"/>
      <sheetName val="CPT (t)"/>
      <sheetName val="MSR (t)"/>
      <sheetName val="NUOS (t)"/>
      <sheetName val="DUOS (t-1)"/>
      <sheetName val="Q (ct-1) act"/>
      <sheetName val="RE (ct)"/>
      <sheetName val="RE (ct-1)"/>
      <sheetName val="Q (ct-1) adj (ct)"/>
      <sheetName val="Q (ct-1) adj (ct-1)"/>
      <sheetName val="ACS (t)"/>
    </sheetNames>
    <sheetDataSet>
      <sheetData sheetId="0"/>
      <sheetData sheetId="1">
        <row r="2">
          <cell r="B2" t="str">
            <v>ActewAGL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revised version "/>
      <sheetName val="AA revised model "/>
      <sheetName val="Charts for base year assessment"/>
      <sheetName val="Charts for base year assess (2"/>
      <sheetName val="Charts for overview"/>
      <sheetName val="ActewAGL initial opex forecast"/>
      <sheetName val="Actew Revised Opex forecast"/>
      <sheetName val="Actew Revised Rate of change"/>
      <sheetName val="Feb 2015 - 23.1 Opex incl. R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I10">
            <v>0.5</v>
          </cell>
        </row>
      </sheetData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Definitions"/>
      <sheetName val="Business details (1.1)"/>
      <sheetName val="Operating Inc. RPM (2.1)"/>
      <sheetName val="Maintenance Inc. RPM (2.2)"/>
      <sheetName val="Operating Exc. RPM (2.3)"/>
      <sheetName val="Maintenance Exc. RPM (2.4)"/>
      <sheetName val="Allowance vs actual (2.5)"/>
      <sheetName val="Actual vs forecast (2.6)"/>
      <sheetName val="Provisions (2.7)"/>
      <sheetName val="Scale escalation (2.8)"/>
      <sheetName val="Opex Step Changes (2.9) "/>
      <sheetName val="Opex Reconciliation (2.10)"/>
      <sheetName val="Opex input to PTRM (2.11)"/>
      <sheetName val="Capex - spend (3.1)"/>
      <sheetName val="Capex - past allowances (3.2)"/>
      <sheetName val="Capex - past proposals (3.3)"/>
      <sheetName val="Capex - volumes (3.4)"/>
      <sheetName val="Capex - Inputs (3.5)"/>
      <sheetName val="Capex - RAB Allocation (3.6)"/>
      <sheetName val="Capex - TAB Allocation (3.7)"/>
      <sheetName val="Capex - disposals (3.8)"/>
      <sheetName val="Alt. Control Services (4.1)"/>
      <sheetName val="PL RAB (4.2)"/>
      <sheetName val="PL model Inputs Capex (4.3)"/>
      <sheetName val="PL O&amp;M (4.4)"/>
      <sheetName val="Metering RAB (4.5)"/>
      <sheetName val="Metering capex (4.6)"/>
      <sheetName val="Metering O&amp;M (4.7)"/>
      <sheetName val="Total Opex Inc. RPM (5.1)"/>
      <sheetName val="Total Opex Exc. RPM (5.2)"/>
      <sheetName val="Total Overheads (5.3)"/>
      <sheetName val="Outsourcing (5.4)"/>
      <sheetName val="Input cost escalation (5.5)"/>
      <sheetName val="Tax (5.6)"/>
      <sheetName val="Customers (6.1)"/>
      <sheetName val="Energy consumption (6.2)"/>
      <sheetName val="MD at network level (6.3)"/>
      <sheetName val="MD by connect point (6.4)"/>
      <sheetName val="MD by substation (6.5)"/>
      <sheetName val="MD by feeder (6.6)"/>
      <sheetName val="ACIL Tasman forecasts (6.7)"/>
      <sheetName val="Past Demand Forecasts (6.8)"/>
      <sheetName val="Asset age (6.9)"/>
      <sheetName val="Asset capacity (6.10)"/>
      <sheetName val="Projects (6.11)"/>
      <sheetName val="Contributions (6.12)"/>
      <sheetName val="Prices (6.13)"/>
      <sheetName val="Service standards (6.14)"/>
      <sheetName val="Daily performance data (6.15)"/>
      <sheetName val="Regulatory obligations (7.1)"/>
      <sheetName val="Policies (7.2)"/>
      <sheetName val="Key Assumptions (7.3)"/>
      <sheetName val="Assumptions Regi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6">
          <cell r="AA26" t="str">
            <v>Choose from the list if needed</v>
          </cell>
        </row>
        <row r="27">
          <cell r="AA27" t="str">
            <v>Customer numbers</v>
          </cell>
        </row>
        <row r="28">
          <cell r="AA28" t="str">
            <v>Distribution transformers</v>
          </cell>
        </row>
        <row r="29">
          <cell r="AA29" t="str">
            <v>Zone substation capacity</v>
          </cell>
        </row>
        <row r="30">
          <cell r="AA30" t="str">
            <v>Line length</v>
          </cell>
        </row>
        <row r="31">
          <cell r="AA31" t="str">
            <v>Other 1 (if applicable)</v>
          </cell>
        </row>
        <row r="32">
          <cell r="AA32" t="str">
            <v>Other 2 (if applicable)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Projection"/>
      <sheetName val="Network Charts"/>
      <sheetName val="Network Sales Budget Comp"/>
      <sheetName val="Network Sales Year Comp"/>
      <sheetName val="Temperature Analysis"/>
      <sheetName val="Degree Days"/>
      <sheetName val="Data Temperature"/>
      <sheetName val="Data Table Daily"/>
      <sheetName val="Network Sales Data"/>
      <sheetName val="Chart Daily"/>
      <sheetName val="Data"/>
      <sheetName val="Charts"/>
      <sheetName val="Network Sales"/>
      <sheetName val="Network Sales (2)"/>
      <sheetName val="Charts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B14">
            <v>38869</v>
          </cell>
          <cell r="G14">
            <v>11.05</v>
          </cell>
          <cell r="I14">
            <v>10.923333333333334</v>
          </cell>
          <cell r="K14">
            <v>0.12666666666666693</v>
          </cell>
          <cell r="L14">
            <v>0.12666666666666693</v>
          </cell>
        </row>
        <row r="15">
          <cell r="B15">
            <v>38870</v>
          </cell>
          <cell r="G15">
            <v>10.199999999999999</v>
          </cell>
          <cell r="I15">
            <v>10.923333333333334</v>
          </cell>
          <cell r="K15">
            <v>-0.72333333333333449</v>
          </cell>
          <cell r="L15">
            <v>-0.59666666666666757</v>
          </cell>
        </row>
        <row r="16">
          <cell r="B16">
            <v>38871</v>
          </cell>
          <cell r="G16">
            <v>8.8000000000000007</v>
          </cell>
          <cell r="I16">
            <v>10.923333333333334</v>
          </cell>
          <cell r="K16">
            <v>-2.1233333333333331</v>
          </cell>
          <cell r="L16">
            <v>-2.7200000000000024</v>
          </cell>
        </row>
        <row r="17">
          <cell r="B17">
            <v>38872</v>
          </cell>
          <cell r="G17">
            <v>11.05</v>
          </cell>
          <cell r="I17">
            <v>10.923333333333334</v>
          </cell>
          <cell r="K17">
            <v>0.12666666666666693</v>
          </cell>
          <cell r="L17">
            <v>-2.5933333333333337</v>
          </cell>
        </row>
        <row r="18">
          <cell r="B18">
            <v>38873</v>
          </cell>
          <cell r="G18">
            <v>11.45</v>
          </cell>
          <cell r="I18">
            <v>10.923333333333334</v>
          </cell>
          <cell r="K18">
            <v>0.52666666666666551</v>
          </cell>
          <cell r="L18">
            <v>-2.06666666666667</v>
          </cell>
        </row>
        <row r="19">
          <cell r="B19">
            <v>38874</v>
          </cell>
          <cell r="G19">
            <v>11.3</v>
          </cell>
          <cell r="I19">
            <v>10.923333333333334</v>
          </cell>
          <cell r="K19">
            <v>0.37666666666666693</v>
          </cell>
          <cell r="L19">
            <v>-1.6900000000000119</v>
          </cell>
        </row>
        <row r="20">
          <cell r="B20">
            <v>38875</v>
          </cell>
          <cell r="G20">
            <v>10.25</v>
          </cell>
          <cell r="I20">
            <v>10.923333333333334</v>
          </cell>
          <cell r="K20">
            <v>-0.67333333333333378</v>
          </cell>
          <cell r="L20">
            <v>-2.3633333333333439</v>
          </cell>
        </row>
        <row r="21">
          <cell r="B21">
            <v>38876</v>
          </cell>
          <cell r="G21">
            <v>9.6</v>
          </cell>
          <cell r="I21">
            <v>10.923333333333334</v>
          </cell>
          <cell r="K21">
            <v>-1.3233333333333341</v>
          </cell>
          <cell r="L21">
            <v>-3.6866666666666816</v>
          </cell>
        </row>
        <row r="22">
          <cell r="B22">
            <v>38877</v>
          </cell>
          <cell r="G22">
            <v>18</v>
          </cell>
          <cell r="I22">
            <v>10.923333333333334</v>
          </cell>
          <cell r="K22">
            <v>7.0766666666666662</v>
          </cell>
          <cell r="L22">
            <v>3.3899999999999864</v>
          </cell>
          <cell r="P22">
            <v>399</v>
          </cell>
          <cell r="Q22">
            <v>381.5</v>
          </cell>
        </row>
        <row r="23">
          <cell r="B23">
            <v>38878</v>
          </cell>
          <cell r="G23">
            <v>18</v>
          </cell>
          <cell r="I23">
            <v>10.923333333333334</v>
          </cell>
          <cell r="K23">
            <v>7.0766666666666662</v>
          </cell>
          <cell r="L23">
            <v>10.466666666666654</v>
          </cell>
          <cell r="P23">
            <v>362.5</v>
          </cell>
          <cell r="Q23">
            <v>288</v>
          </cell>
        </row>
        <row r="24">
          <cell r="B24">
            <v>38879</v>
          </cell>
          <cell r="G24">
            <v>18</v>
          </cell>
          <cell r="I24">
            <v>10.923333333333334</v>
          </cell>
          <cell r="K24">
            <v>7.0766666666666662</v>
          </cell>
          <cell r="L24">
            <v>17.543333333333322</v>
          </cell>
          <cell r="P24">
            <v>235</v>
          </cell>
          <cell r="Q24">
            <v>191.7</v>
          </cell>
        </row>
        <row r="25">
          <cell r="B25">
            <v>38880</v>
          </cell>
          <cell r="G25">
            <v>18</v>
          </cell>
          <cell r="I25">
            <v>10.923333333333334</v>
          </cell>
          <cell r="K25">
            <v>7.0766666666666662</v>
          </cell>
          <cell r="L25">
            <v>24.619999999999976</v>
          </cell>
          <cell r="P25">
            <v>159</v>
          </cell>
          <cell r="Q25">
            <v>191.5</v>
          </cell>
        </row>
        <row r="26">
          <cell r="B26">
            <v>38881</v>
          </cell>
          <cell r="G26">
            <v>18</v>
          </cell>
          <cell r="I26">
            <v>10.923333333333334</v>
          </cell>
          <cell r="K26">
            <v>7.0766666666666662</v>
          </cell>
          <cell r="L26">
            <v>31.69666666666663</v>
          </cell>
          <cell r="P26">
            <v>45</v>
          </cell>
          <cell r="Q26">
            <v>108.5</v>
          </cell>
        </row>
        <row r="27">
          <cell r="B27">
            <v>38882</v>
          </cell>
          <cell r="G27">
            <v>18</v>
          </cell>
          <cell r="I27">
            <v>10.923333333333334</v>
          </cell>
          <cell r="K27">
            <v>7.0766666666666662</v>
          </cell>
          <cell r="L27">
            <v>38.773333333333284</v>
          </cell>
          <cell r="P27">
            <v>4</v>
          </cell>
          <cell r="Q27">
            <v>19.5</v>
          </cell>
        </row>
        <row r="28">
          <cell r="B28">
            <v>38883</v>
          </cell>
          <cell r="G28">
            <v>18</v>
          </cell>
          <cell r="I28">
            <v>10.923333333333334</v>
          </cell>
          <cell r="K28">
            <v>7.0766666666666662</v>
          </cell>
          <cell r="L28">
            <v>45.849999999999937</v>
          </cell>
          <cell r="P28">
            <v>3.5</v>
          </cell>
          <cell r="Q28">
            <v>0</v>
          </cell>
        </row>
        <row r="29">
          <cell r="B29">
            <v>38884</v>
          </cell>
          <cell r="G29">
            <v>18</v>
          </cell>
          <cell r="I29">
            <v>10.923333333333334</v>
          </cell>
          <cell r="K29">
            <v>7.0766666666666662</v>
          </cell>
          <cell r="L29">
            <v>52.926666666666591</v>
          </cell>
          <cell r="P29">
            <v>6</v>
          </cell>
          <cell r="Q29">
            <v>0</v>
          </cell>
        </row>
        <row r="30">
          <cell r="B30">
            <v>38885</v>
          </cell>
          <cell r="G30">
            <v>18</v>
          </cell>
          <cell r="I30">
            <v>10.923333333333334</v>
          </cell>
          <cell r="K30">
            <v>7.0766666666666662</v>
          </cell>
          <cell r="L30">
            <v>60.003333333333245</v>
          </cell>
          <cell r="P30">
            <v>25.5</v>
          </cell>
          <cell r="Q30">
            <v>36.5</v>
          </cell>
        </row>
        <row r="31">
          <cell r="B31">
            <v>38886</v>
          </cell>
          <cell r="G31">
            <v>18</v>
          </cell>
          <cell r="I31">
            <v>10.923333333333334</v>
          </cell>
          <cell r="K31">
            <v>7.0766666666666662</v>
          </cell>
          <cell r="L31">
            <v>67.079999999999899</v>
          </cell>
          <cell r="P31">
            <v>99.5</v>
          </cell>
          <cell r="Q31">
            <v>175.5</v>
          </cell>
        </row>
        <row r="32">
          <cell r="B32">
            <v>38887</v>
          </cell>
          <cell r="G32">
            <v>18</v>
          </cell>
          <cell r="I32">
            <v>10.923333333333334</v>
          </cell>
          <cell r="K32">
            <v>7.0766666666666662</v>
          </cell>
          <cell r="L32">
            <v>74.156666666666553</v>
          </cell>
          <cell r="P32">
            <v>234</v>
          </cell>
          <cell r="Q32">
            <v>246.5</v>
          </cell>
        </row>
        <row r="33">
          <cell r="B33">
            <v>38888</v>
          </cell>
          <cell r="G33">
            <v>18</v>
          </cell>
          <cell r="I33">
            <v>10.923333333333334</v>
          </cell>
          <cell r="K33">
            <v>7.0766666666666662</v>
          </cell>
          <cell r="L33">
            <v>81.233333333333206</v>
          </cell>
          <cell r="P33">
            <v>327</v>
          </cell>
          <cell r="Q33">
            <v>345</v>
          </cell>
        </row>
        <row r="34">
          <cell r="B34">
            <v>38889</v>
          </cell>
          <cell r="G34">
            <v>18</v>
          </cell>
          <cell r="I34">
            <v>10.923333333333334</v>
          </cell>
          <cell r="K34">
            <v>7.0766666666666662</v>
          </cell>
          <cell r="L34">
            <v>88.30999999999986</v>
          </cell>
        </row>
        <row r="35">
          <cell r="B35">
            <v>38890</v>
          </cell>
          <cell r="G35">
            <v>18</v>
          </cell>
          <cell r="I35">
            <v>10.923333333333334</v>
          </cell>
          <cell r="K35">
            <v>7.0766666666666662</v>
          </cell>
          <cell r="L35">
            <v>95.386666666666514</v>
          </cell>
        </row>
        <row r="36">
          <cell r="B36">
            <v>38891</v>
          </cell>
          <cell r="G36">
            <v>18</v>
          </cell>
          <cell r="I36">
            <v>10.923333333333334</v>
          </cell>
          <cell r="K36">
            <v>7.0766666666666662</v>
          </cell>
          <cell r="L36">
            <v>102.46333333333317</v>
          </cell>
        </row>
        <row r="37">
          <cell r="B37">
            <v>38892</v>
          </cell>
          <cell r="G37">
            <v>18</v>
          </cell>
          <cell r="I37">
            <v>10.923333333333334</v>
          </cell>
          <cell r="K37">
            <v>7.0766666666666662</v>
          </cell>
          <cell r="L37">
            <v>109.53999999999985</v>
          </cell>
        </row>
        <row r="38">
          <cell r="B38">
            <v>38893</v>
          </cell>
          <cell r="G38">
            <v>18</v>
          </cell>
          <cell r="I38">
            <v>10.923333333333334</v>
          </cell>
          <cell r="K38">
            <v>7.0766666666666662</v>
          </cell>
          <cell r="L38">
            <v>116.6166666666665</v>
          </cell>
        </row>
        <row r="39">
          <cell r="B39">
            <v>38894</v>
          </cell>
          <cell r="G39">
            <v>18</v>
          </cell>
          <cell r="I39">
            <v>10.923333333333334</v>
          </cell>
          <cell r="K39">
            <v>7.0766666666666662</v>
          </cell>
          <cell r="L39">
            <v>123.69333333333316</v>
          </cell>
        </row>
        <row r="40">
          <cell r="B40">
            <v>38895</v>
          </cell>
          <cell r="G40">
            <v>18</v>
          </cell>
          <cell r="I40">
            <v>10.923333333333334</v>
          </cell>
          <cell r="K40">
            <v>7.0766666666666662</v>
          </cell>
          <cell r="L40">
            <v>130.76999999999981</v>
          </cell>
        </row>
        <row r="41">
          <cell r="B41">
            <v>38896</v>
          </cell>
          <cell r="G41">
            <v>18</v>
          </cell>
          <cell r="I41">
            <v>10.923333333333334</v>
          </cell>
          <cell r="K41">
            <v>7.0766666666666662</v>
          </cell>
          <cell r="L41">
            <v>137.84666666666647</v>
          </cell>
        </row>
        <row r="42">
          <cell r="B42">
            <v>38897</v>
          </cell>
          <cell r="G42">
            <v>18</v>
          </cell>
          <cell r="I42">
            <v>10.923333333333334</v>
          </cell>
          <cell r="K42">
            <v>7.0766666666666662</v>
          </cell>
          <cell r="L42">
            <v>144.92333333333312</v>
          </cell>
        </row>
        <row r="43">
          <cell r="B43">
            <v>38898</v>
          </cell>
          <cell r="G43">
            <v>18</v>
          </cell>
          <cell r="I43">
            <v>10.923333333333334</v>
          </cell>
          <cell r="K43">
            <v>7.0766666666666662</v>
          </cell>
          <cell r="L43">
            <v>151.99999999999977</v>
          </cell>
        </row>
        <row r="44">
          <cell r="B44">
            <v>38868</v>
          </cell>
          <cell r="G44">
            <v>18</v>
          </cell>
          <cell r="I44">
            <v>8.3354838709677406</v>
          </cell>
          <cell r="K44">
            <v>9.6645161290322594</v>
          </cell>
          <cell r="L44">
            <v>22.799999999999955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W v VIC data"/>
      <sheetName val="NSW v VIC chart"/>
      <sheetName val="NSW"/>
      <sheetName val="VIC"/>
      <sheetName val="QLD"/>
      <sheetName val="SA"/>
      <sheetName val="WA"/>
      <sheetName val="TAS"/>
      <sheetName val="NT"/>
      <sheetName val="ACT"/>
      <sheetName val="AUST SUM"/>
      <sheetName val="WA GVA"/>
      <sheetName val="Linked Sheet"/>
      <sheetName val="Tot WD by State"/>
      <sheetName val="NDBlg fc"/>
      <sheetName val="Data"/>
      <sheetName val="Data2"/>
      <sheetName val="A&amp;A analysis"/>
      <sheetName val="Public Equip,Intang"/>
      <sheetName val="2ndHand Purch Assets"/>
      <sheetName val="NSW- Constn Cont. to Growth"/>
      <sheetName val="NSW Table"/>
      <sheetName val="VIC Table"/>
      <sheetName val="VIC- Constn Cont. to Growth"/>
      <sheetName val="QLD- Constn Cont. to Growth"/>
      <sheetName val="WA-Construction Cont. to Growth"/>
      <sheetName val="SA- Construction Cont. to Growt"/>
      <sheetName val="TAS- Construction Cont. to Grow"/>
      <sheetName val="NT- Construction Cont. to Growt"/>
      <sheetName val="ACT- Construction Cont. to Gro "/>
      <sheetName val="Dwell WD by State"/>
      <sheetName val="NonDwell WD by State"/>
      <sheetName val="Eng WD by State"/>
      <sheetName val="Dwell Comp by State"/>
      <sheetName val="DwelInvReconc"/>
      <sheetName val="SA Table"/>
    </sheetNames>
    <sheetDataSet>
      <sheetData sheetId="0" refreshError="1"/>
      <sheetData sheetId="1" refreshError="1"/>
      <sheetData sheetId="2" refreshError="1"/>
      <sheetData sheetId="3">
        <row r="5">
          <cell r="A5">
            <v>1981</v>
          </cell>
          <cell r="F5">
            <v>629.86400000000003</v>
          </cell>
          <cell r="R5">
            <v>13530.587720648982</v>
          </cell>
          <cell r="AZ5">
            <v>154.4174591441124</v>
          </cell>
          <cell r="BC5">
            <v>1684</v>
          </cell>
          <cell r="BE5">
            <v>1218.5450174802509</v>
          </cell>
          <cell r="BG5">
            <v>4164.7314990211689</v>
          </cell>
        </row>
        <row r="6">
          <cell r="A6">
            <v>1982</v>
          </cell>
          <cell r="C6">
            <v>-11.578560360798795</v>
          </cell>
          <cell r="F6">
            <v>698.26</v>
          </cell>
          <cell r="G6">
            <v>10.858852069653114</v>
          </cell>
          <cell r="N6">
            <v>3544.8620000000001</v>
          </cell>
          <cell r="P6">
            <v>5263.7425020620003</v>
          </cell>
          <cell r="R6">
            <v>13689.153502062001</v>
          </cell>
          <cell r="S6">
            <v>1.1719060892752875</v>
          </cell>
          <cell r="X6">
            <v>-12.06182702222079</v>
          </cell>
          <cell r="AG6">
            <v>2451.6180331674373</v>
          </cell>
          <cell r="AZ6">
            <v>158.65015894930411</v>
          </cell>
          <cell r="BA6">
            <v>2.7410759305665611</v>
          </cell>
          <cell r="BC6">
            <v>1436</v>
          </cell>
          <cell r="BD6">
            <v>-14.726840855106893</v>
          </cell>
          <cell r="BE6">
            <v>1093.2439668325628</v>
          </cell>
          <cell r="BG6">
            <v>4679.8871892913703</v>
          </cell>
        </row>
        <row r="7">
          <cell r="A7">
            <v>1983</v>
          </cell>
          <cell r="C7">
            <v>-5.8612879215185876</v>
          </cell>
          <cell r="F7">
            <v>633.72699999999998</v>
          </cell>
          <cell r="G7">
            <v>-9.2419729040758458</v>
          </cell>
          <cell r="N7">
            <v>2846.777</v>
          </cell>
          <cell r="P7">
            <v>4717.646900978375</v>
          </cell>
          <cell r="R7">
            <v>12135.303900978375</v>
          </cell>
          <cell r="S7">
            <v>-11.350954614173691</v>
          </cell>
          <cell r="U7">
            <v>6190.7929604656465</v>
          </cell>
          <cell r="X7">
            <v>-8.2448839431933081</v>
          </cell>
          <cell r="AG7">
            <v>1943.3726868093468</v>
          </cell>
          <cell r="AZ7">
            <v>245.25851168718191</v>
          </cell>
          <cell r="BA7">
            <v>54.590775900547996</v>
          </cell>
          <cell r="BC7">
            <v>2949</v>
          </cell>
          <cell r="BD7">
            <v>105.36211699164343</v>
          </cell>
          <cell r="BE7">
            <v>903.40431319065328</v>
          </cell>
          <cell r="BG7">
            <v>4307.6151566096551</v>
          </cell>
        </row>
        <row r="8">
          <cell r="A8">
            <v>1984</v>
          </cell>
          <cell r="C8">
            <v>28.082170035048136</v>
          </cell>
          <cell r="F8">
            <v>616.33799999999997</v>
          </cell>
          <cell r="G8">
            <v>-2.7439260123049869</v>
          </cell>
          <cell r="N8">
            <v>3370.1060000000002</v>
          </cell>
          <cell r="P8">
            <v>3893.9610598008799</v>
          </cell>
          <cell r="R8">
            <v>12923.196059800879</v>
          </cell>
          <cell r="S8">
            <v>6.4925622403158911</v>
          </cell>
          <cell r="U8">
            <v>6373.7397563760951</v>
          </cell>
          <cell r="V8">
            <v>2.9551431792137928</v>
          </cell>
          <cell r="X8">
            <v>29.39350582920488</v>
          </cell>
          <cell r="AG8">
            <v>1990.1432498001839</v>
          </cell>
          <cell r="AZ8">
            <v>265.71929005685888</v>
          </cell>
          <cell r="BA8">
            <v>8.3425354858933218</v>
          </cell>
          <cell r="BC8">
            <v>2503</v>
          </cell>
          <cell r="BD8">
            <v>-15.123770769752454</v>
          </cell>
          <cell r="BE8">
            <v>1379.9627501998164</v>
          </cell>
          <cell r="BG8">
            <v>3434.8178822776317</v>
          </cell>
        </row>
        <row r="9">
          <cell r="A9">
            <v>1985</v>
          </cell>
          <cell r="B9">
            <v>5825.7879999999986</v>
          </cell>
          <cell r="C9">
            <v>15.527056346376433</v>
          </cell>
          <cell r="D9">
            <v>40293</v>
          </cell>
          <cell r="F9">
            <v>767.25700000000006</v>
          </cell>
          <cell r="G9">
            <v>24.486401941791701</v>
          </cell>
          <cell r="N9">
            <v>3817.0929999999998</v>
          </cell>
          <cell r="P9">
            <v>4366.224988670132</v>
          </cell>
          <cell r="R9">
            <v>14776.362988670131</v>
          </cell>
          <cell r="S9">
            <v>14.339849989846897</v>
          </cell>
          <cell r="U9">
            <v>6943.2198564489081</v>
          </cell>
          <cell r="V9">
            <v>8.934787453521654</v>
          </cell>
          <cell r="W9">
            <v>5632.3370142651393</v>
          </cell>
          <cell r="X9">
            <v>17.903547533980369</v>
          </cell>
          <cell r="AA9">
            <v>6393.9779934761864</v>
          </cell>
          <cell r="AB9">
            <v>18.593987855882709</v>
          </cell>
          <cell r="AG9">
            <v>2653.8482653192946</v>
          </cell>
          <cell r="AN9">
            <v>926.54219697918154</v>
          </cell>
          <cell r="AZ9">
            <v>193.45098573485939</v>
          </cell>
          <cell r="BA9">
            <v>-27.197236717942253</v>
          </cell>
          <cell r="BC9">
            <v>2629</v>
          </cell>
          <cell r="BD9">
            <v>5.0339592489013096</v>
          </cell>
          <cell r="BE9">
            <v>1163.2447346807053</v>
          </cell>
          <cell r="BG9">
            <v>3439.6827916909506</v>
          </cell>
        </row>
        <row r="10">
          <cell r="A10">
            <v>1986</v>
          </cell>
          <cell r="B10">
            <v>5713.277000000001</v>
          </cell>
          <cell r="C10">
            <v>-1.9312580547043212</v>
          </cell>
          <cell r="D10">
            <v>35877</v>
          </cell>
          <cell r="F10">
            <v>887.9559999999999</v>
          </cell>
          <cell r="G10">
            <v>15.731234775309954</v>
          </cell>
          <cell r="N10">
            <v>4168.7029999999995</v>
          </cell>
          <cell r="P10">
            <v>3882.6249761343024</v>
          </cell>
          <cell r="R10">
            <v>14652.560976134304</v>
          </cell>
          <cell r="S10">
            <v>-0.83783819219082067</v>
          </cell>
          <cell r="U10">
            <v>7615.8837557798624</v>
          </cell>
          <cell r="V10">
            <v>9.6880685508781603</v>
          </cell>
          <cell r="W10">
            <v>5516.6363134775702</v>
          </cell>
          <cell r="X10">
            <v>-2.0542219063690874</v>
          </cell>
          <cell r="AA10">
            <v>6399.0804637864094</v>
          </cell>
          <cell r="AB10">
            <v>7.9801186607597607E-2</v>
          </cell>
          <cell r="AG10">
            <v>3223.7511129307927</v>
          </cell>
          <cell r="AN10">
            <v>715.18377945322777</v>
          </cell>
          <cell r="AU10">
            <v>5347</v>
          </cell>
          <cell r="AV10" t="e">
            <v>#DIV/0!</v>
          </cell>
          <cell r="AW10">
            <v>353</v>
          </cell>
          <cell r="AX10">
            <v>5628</v>
          </cell>
          <cell r="AZ10">
            <v>196.64068652243077</v>
          </cell>
          <cell r="BA10">
            <v>1.6488418373546754</v>
          </cell>
          <cell r="BC10">
            <v>2202</v>
          </cell>
          <cell r="BD10">
            <v>-16.241917078737167</v>
          </cell>
          <cell r="BE10">
            <v>944.9518870692068</v>
          </cell>
          <cell r="BG10">
            <v>3167.4411966810749</v>
          </cell>
          <cell r="BI10">
            <v>3438.4543800361262</v>
          </cell>
          <cell r="BO10">
            <v>7530</v>
          </cell>
        </row>
        <row r="11">
          <cell r="A11">
            <v>1987</v>
          </cell>
          <cell r="B11">
            <v>5242.0380000000005</v>
          </cell>
          <cell r="C11">
            <v>-8.2481385026491836</v>
          </cell>
          <cell r="D11">
            <v>32536</v>
          </cell>
          <cell r="F11">
            <v>939.08999999999992</v>
          </cell>
          <cell r="G11">
            <v>5.7586186702944797</v>
          </cell>
          <cell r="N11">
            <v>4536.1820000000007</v>
          </cell>
          <cell r="P11">
            <v>3811.408888485219</v>
          </cell>
          <cell r="R11">
            <v>14528.71888848522</v>
          </cell>
          <cell r="S11">
            <v>-0.84519073389828225</v>
          </cell>
          <cell r="U11">
            <v>7329.2198344763456</v>
          </cell>
          <cell r="V11">
            <v>-3.7640270058738934</v>
          </cell>
          <cell r="W11">
            <v>5021.7078717083168</v>
          </cell>
          <cell r="X11">
            <v>-8.9715619019529118</v>
          </cell>
          <cell r="AA11">
            <v>5956.1732038386881</v>
          </cell>
          <cell r="AB11">
            <v>-6.9214203892921216</v>
          </cell>
          <cell r="AF11">
            <v>-4.646575342465753</v>
          </cell>
          <cell r="AG11">
            <v>3368.2177408801899</v>
          </cell>
          <cell r="AN11">
            <v>900.58546102224932</v>
          </cell>
          <cell r="AU11">
            <v>5707</v>
          </cell>
          <cell r="AV11">
            <v>6.73274733495417</v>
          </cell>
          <cell r="AW11">
            <v>386</v>
          </cell>
          <cell r="AX11">
            <v>5995</v>
          </cell>
          <cell r="AY11">
            <v>6.5209665955934693</v>
          </cell>
          <cell r="AZ11">
            <v>220.33012829168365</v>
          </cell>
          <cell r="BA11">
            <v>12.047070312964259</v>
          </cell>
          <cell r="BC11">
            <v>2172</v>
          </cell>
          <cell r="BD11">
            <v>-1.3623978201634857</v>
          </cell>
          <cell r="BE11">
            <v>1167.9642591198108</v>
          </cell>
          <cell r="BG11">
            <v>2910.8234274629694</v>
          </cell>
          <cell r="BI11">
            <v>3060.2575172559073</v>
          </cell>
          <cell r="BO11">
            <v>7101</v>
          </cell>
        </row>
        <row r="12">
          <cell r="A12">
            <v>1988</v>
          </cell>
          <cell r="B12">
            <v>5338.3419999999996</v>
          </cell>
          <cell r="C12">
            <v>1.8371480710364763</v>
          </cell>
          <cell r="D12">
            <v>31852</v>
          </cell>
          <cell r="F12">
            <v>1042.479</v>
          </cell>
          <cell r="G12">
            <v>11.009487908507175</v>
          </cell>
          <cell r="N12">
            <v>5041.3530000000001</v>
          </cell>
          <cell r="P12">
            <v>3606.4259165950466</v>
          </cell>
          <cell r="R12">
            <v>15028.599916595047</v>
          </cell>
          <cell r="S12">
            <v>3.4406407884043366</v>
          </cell>
          <cell r="U12">
            <v>7734.9695781934024</v>
          </cell>
          <cell r="V12">
            <v>5.5360564000062729</v>
          </cell>
          <cell r="W12">
            <v>5169.8375935294234</v>
          </cell>
          <cell r="X12">
            <v>2.9497877137706716</v>
          </cell>
          <cell r="AA12">
            <v>6207.4608687852142</v>
          </cell>
          <cell r="AB12">
            <v>4.2189448887177017</v>
          </cell>
          <cell r="AF12">
            <v>1.8043902999655304</v>
          </cell>
          <cell r="AG12">
            <v>3893.9788616751443</v>
          </cell>
          <cell r="AN12">
            <v>900.640200855942</v>
          </cell>
          <cell r="AU12">
            <v>6303</v>
          </cell>
          <cell r="AV12">
            <v>10.443315226914308</v>
          </cell>
          <cell r="AW12">
            <v>631</v>
          </cell>
          <cell r="AX12">
            <v>6788</v>
          </cell>
          <cell r="AY12">
            <v>13.22768974145121</v>
          </cell>
          <cell r="AZ12">
            <v>168.50440647057621</v>
          </cell>
          <cell r="BA12">
            <v>-23.521849791009085</v>
          </cell>
          <cell r="BC12">
            <v>1812</v>
          </cell>
          <cell r="BD12">
            <v>-16.574585635359117</v>
          </cell>
          <cell r="BE12">
            <v>1147.3741383248557</v>
          </cell>
          <cell r="BG12">
            <v>2705.7857157391045</v>
          </cell>
          <cell r="BI12">
            <v>2930.4800147212554</v>
          </cell>
          <cell r="BO12">
            <v>6461</v>
          </cell>
        </row>
        <row r="13">
          <cell r="A13">
            <v>1989</v>
          </cell>
          <cell r="B13">
            <v>6339.5789999999988</v>
          </cell>
          <cell r="C13">
            <v>18.755579916011357</v>
          </cell>
          <cell r="D13">
            <v>38635</v>
          </cell>
          <cell r="F13">
            <v>1143.992</v>
          </cell>
          <cell r="G13">
            <v>9.7376541877582046</v>
          </cell>
          <cell r="N13">
            <v>6237.8190000000004</v>
          </cell>
          <cell r="P13">
            <v>3581.7941597626441</v>
          </cell>
          <cell r="R13">
            <v>17303.184159762644</v>
          </cell>
          <cell r="S13">
            <v>15.13503756697876</v>
          </cell>
          <cell r="U13">
            <v>8522.756149963463</v>
          </cell>
          <cell r="V13">
            <v>10.184740402741932</v>
          </cell>
          <cell r="W13">
            <v>6152.5817201442824</v>
          </cell>
          <cell r="X13">
            <v>19.009187597012005</v>
          </cell>
          <cell r="AA13">
            <v>7293.0556063357526</v>
          </cell>
          <cell r="AB13">
            <v>17.488547418954358</v>
          </cell>
          <cell r="AF13">
            <v>9.189433280650249</v>
          </cell>
          <cell r="AG13">
            <v>5018.1882613511525</v>
          </cell>
          <cell r="AN13">
            <v>968.72258591164018</v>
          </cell>
          <cell r="AU13">
            <v>7759</v>
          </cell>
          <cell r="AV13">
            <v>23.100111058226247</v>
          </cell>
          <cell r="AW13">
            <v>1086</v>
          </cell>
          <cell r="AX13">
            <v>8612</v>
          </cell>
          <cell r="AY13">
            <v>26.870948733058331</v>
          </cell>
          <cell r="AZ13">
            <v>186.99727985571644</v>
          </cell>
          <cell r="BA13">
            <v>10.974712040168155</v>
          </cell>
          <cell r="BC13">
            <v>1597</v>
          </cell>
          <cell r="BD13">
            <v>-11.865342163355407</v>
          </cell>
          <cell r="BE13">
            <v>1219.6307386488479</v>
          </cell>
          <cell r="BG13">
            <v>2613.0715738510039</v>
          </cell>
          <cell r="BI13">
            <v>3482.7822938359018</v>
          </cell>
          <cell r="BO13">
            <v>6529</v>
          </cell>
        </row>
        <row r="14">
          <cell r="A14">
            <v>1990</v>
          </cell>
          <cell r="B14">
            <v>5698.630000000001</v>
          </cell>
          <cell r="C14">
            <v>-10.110277038901128</v>
          </cell>
          <cell r="D14">
            <v>30016</v>
          </cell>
          <cell r="F14">
            <v>1218.3110000000001</v>
          </cell>
          <cell r="G14">
            <v>6.4964615137169002</v>
          </cell>
          <cell r="N14">
            <v>6932.14</v>
          </cell>
          <cell r="P14">
            <v>4378.8895916662368</v>
          </cell>
          <cell r="R14">
            <v>18227.970591666235</v>
          </cell>
          <cell r="S14">
            <v>5.3446026081957587</v>
          </cell>
          <cell r="U14">
            <v>9054</v>
          </cell>
          <cell r="V14">
            <v>6.2332400539092614</v>
          </cell>
          <cell r="W14">
            <v>5491.9152708311822</v>
          </cell>
          <cell r="X14">
            <v>-10.738036150743028</v>
          </cell>
          <cell r="AA14">
            <v>6709.5353054115076</v>
          </cell>
          <cell r="AB14">
            <v>-8.0010400636095333</v>
          </cell>
          <cell r="AF14">
            <v>-5.8416046319272112</v>
          </cell>
          <cell r="AG14">
            <v>5552.3696449467852</v>
          </cell>
          <cell r="AN14">
            <v>863.68726900709555</v>
          </cell>
          <cell r="AU14">
            <v>8346</v>
          </cell>
          <cell r="AV14">
            <v>7.5654079133909091</v>
          </cell>
          <cell r="AW14">
            <v>719</v>
          </cell>
          <cell r="AX14">
            <v>8998</v>
          </cell>
          <cell r="AY14">
            <v>4.482117974918709</v>
          </cell>
          <cell r="AZ14">
            <v>206.71472916881885</v>
          </cell>
          <cell r="BA14">
            <v>10.544243920722284</v>
          </cell>
          <cell r="BC14">
            <v>1699</v>
          </cell>
          <cell r="BD14">
            <v>6.3869755792110183</v>
          </cell>
          <cell r="BE14">
            <v>1379.7703550532151</v>
          </cell>
          <cell r="BG14">
            <v>3515.2023226591414</v>
          </cell>
          <cell r="BI14">
            <v>3312.6216276991486</v>
          </cell>
          <cell r="BO14">
            <v>7906</v>
          </cell>
        </row>
        <row r="15">
          <cell r="A15">
            <v>1991</v>
          </cell>
          <cell r="B15">
            <v>4218.2980000000007</v>
          </cell>
          <cell r="C15">
            <v>-25.976980432138951</v>
          </cell>
          <cell r="D15">
            <v>23580</v>
          </cell>
          <cell r="F15">
            <v>1020.3820000000001</v>
          </cell>
          <cell r="G15">
            <v>-16.246180162536504</v>
          </cell>
          <cell r="N15">
            <v>5614.5930000000008</v>
          </cell>
          <cell r="P15">
            <v>4100.6313961444757</v>
          </cell>
          <cell r="R15">
            <v>14953.904396144477</v>
          </cell>
          <cell r="S15">
            <v>-17.961770231397288</v>
          </cell>
          <cell r="U15">
            <v>8115</v>
          </cell>
          <cell r="V15">
            <v>-10.371106693174292</v>
          </cell>
          <cell r="W15">
            <v>4023.1256410601563</v>
          </cell>
          <cell r="X15">
            <v>-26.744579210318548</v>
          </cell>
          <cell r="AA15">
            <v>5040.2540328793593</v>
          </cell>
          <cell r="AB15">
            <v>-24.879238226614685</v>
          </cell>
          <cell r="AF15">
            <v>-21.126605907543649</v>
          </cell>
          <cell r="AG15">
            <v>4071.3439783249059</v>
          </cell>
          <cell r="AN15">
            <v>748.4961033149101</v>
          </cell>
          <cell r="AU15">
            <v>6337</v>
          </cell>
          <cell r="AV15">
            <v>-24.071411454589018</v>
          </cell>
          <cell r="AW15">
            <v>153</v>
          </cell>
          <cell r="AX15">
            <v>6532</v>
          </cell>
          <cell r="AY15">
            <v>-27.406090242276061</v>
          </cell>
          <cell r="AZ15">
            <v>195.17235893984434</v>
          </cell>
          <cell r="BA15">
            <v>-5.5837193002092</v>
          </cell>
          <cell r="BC15">
            <v>1665</v>
          </cell>
          <cell r="BD15">
            <v>-2.0011771630370823</v>
          </cell>
          <cell r="BE15">
            <v>1543.2490216750948</v>
          </cell>
          <cell r="BG15">
            <v>3352.1352928295655</v>
          </cell>
          <cell r="BI15">
            <v>1881.1897183746978</v>
          </cell>
          <cell r="BO15">
            <v>6871</v>
          </cell>
        </row>
        <row r="16">
          <cell r="A16">
            <v>1992</v>
          </cell>
          <cell r="B16">
            <v>3941.4169999999999</v>
          </cell>
          <cell r="C16">
            <v>-6.563808436483165</v>
          </cell>
          <cell r="D16">
            <v>25421</v>
          </cell>
          <cell r="F16">
            <v>998.42700000000013</v>
          </cell>
          <cell r="G16">
            <v>-2.1516451681821036</v>
          </cell>
          <cell r="N16">
            <v>4142.9529999999995</v>
          </cell>
          <cell r="P16">
            <v>3312.0865455401358</v>
          </cell>
          <cell r="R16">
            <v>12394.883545540135</v>
          </cell>
          <cell r="S16">
            <v>-17.11272710332512</v>
          </cell>
          <cell r="U16">
            <v>7403</v>
          </cell>
          <cell r="V16">
            <v>-8.7738755391250756</v>
          </cell>
          <cell r="W16">
            <v>3785.0193690557599</v>
          </cell>
          <cell r="X16">
            <v>-5.9184398710861981</v>
          </cell>
          <cell r="AA16">
            <v>4782.1835754988851</v>
          </cell>
          <cell r="AB16">
            <v>-5.1201875083475841</v>
          </cell>
          <cell r="AF16">
            <v>-5.1232075734372824</v>
          </cell>
          <cell r="AG16">
            <v>2901.2919682058705</v>
          </cell>
          <cell r="AN16">
            <v>609.01783985118891</v>
          </cell>
          <cell r="AU16">
            <v>4783</v>
          </cell>
          <cell r="AV16">
            <v>-24.522644784598391</v>
          </cell>
          <cell r="AW16">
            <v>220</v>
          </cell>
          <cell r="AX16">
            <v>4993</v>
          </cell>
          <cell r="AY16">
            <v>-23.560930802204528</v>
          </cell>
          <cell r="AZ16">
            <v>156.39763094424006</v>
          </cell>
          <cell r="BA16">
            <v>-19.866915687356812</v>
          </cell>
          <cell r="BC16">
            <v>1707</v>
          </cell>
          <cell r="BD16">
            <v>2.522522522522519</v>
          </cell>
          <cell r="BE16">
            <v>1241.661031794129</v>
          </cell>
          <cell r="BG16">
            <v>2703.0687056889469</v>
          </cell>
          <cell r="BI16">
            <v>2815.6098380158078</v>
          </cell>
          <cell r="BO16">
            <v>6847</v>
          </cell>
        </row>
        <row r="17">
          <cell r="A17">
            <v>1993</v>
          </cell>
          <cell r="B17">
            <v>4586.3249999999998</v>
          </cell>
          <cell r="C17">
            <v>16.362338722342741</v>
          </cell>
          <cell r="D17">
            <v>28154</v>
          </cell>
          <cell r="F17">
            <v>1069.501</v>
          </cell>
          <cell r="G17">
            <v>7.1185975539523438</v>
          </cell>
          <cell r="N17">
            <v>3649.0570000000002</v>
          </cell>
          <cell r="P17">
            <v>3598.0125843597916</v>
          </cell>
          <cell r="R17">
            <v>12902.895584359791</v>
          </cell>
          <cell r="S17">
            <v>4.0985624185428282</v>
          </cell>
          <cell r="U17">
            <v>7709</v>
          </cell>
          <cell r="V17">
            <v>4.1334594083479725</v>
          </cell>
          <cell r="W17">
            <v>4421.4520257097074</v>
          </cell>
          <cell r="X17">
            <v>16.814515187348089</v>
          </cell>
          <cell r="AA17">
            <v>5490.2332443333562</v>
          </cell>
          <cell r="AB17">
            <v>14.805990979980432</v>
          </cell>
          <cell r="AF17">
            <v>15.539251650770369</v>
          </cell>
          <cell r="AG17">
            <v>2737.6982149305218</v>
          </cell>
          <cell r="AN17">
            <v>708.31849909859181</v>
          </cell>
          <cell r="AU17">
            <v>4730</v>
          </cell>
          <cell r="AV17">
            <v>-1.1080911561781259</v>
          </cell>
          <cell r="AW17">
            <v>1192</v>
          </cell>
          <cell r="AX17">
            <v>5617</v>
          </cell>
          <cell r="AY17">
            <v>12.497496495093131</v>
          </cell>
          <cell r="AZ17">
            <v>164.8729742902924</v>
          </cell>
          <cell r="BA17">
            <v>5.4190995700401867</v>
          </cell>
          <cell r="BC17">
            <v>1367</v>
          </cell>
          <cell r="BD17">
            <v>-19.917984768599883</v>
          </cell>
          <cell r="BE17">
            <v>911.35878506947847</v>
          </cell>
          <cell r="BG17">
            <v>2889.6940852611997</v>
          </cell>
          <cell r="BI17">
            <v>3185.3543740026789</v>
          </cell>
          <cell r="BO17">
            <v>5911</v>
          </cell>
        </row>
        <row r="18">
          <cell r="A18">
            <v>1994</v>
          </cell>
          <cell r="B18">
            <v>5094.8490000000002</v>
          </cell>
          <cell r="C18">
            <v>11.087831760723454</v>
          </cell>
          <cell r="D18">
            <v>31466</v>
          </cell>
          <cell r="F18">
            <v>1183.434</v>
          </cell>
          <cell r="G18">
            <v>10.6529119654867</v>
          </cell>
          <cell r="N18">
            <v>3456.6080000000002</v>
          </cell>
          <cell r="P18">
            <v>4001.2069750889095</v>
          </cell>
          <cell r="R18">
            <v>13736.097975088909</v>
          </cell>
          <cell r="S18">
            <v>6.4574837894455506</v>
          </cell>
          <cell r="U18">
            <v>8273</v>
          </cell>
          <cell r="V18">
            <v>7.3161240108963632</v>
          </cell>
          <cell r="W18">
            <v>4922.413062991599</v>
          </cell>
          <cell r="X18">
            <v>11.330237993512551</v>
          </cell>
          <cell r="AA18">
            <v>6103.3565070767563</v>
          </cell>
          <cell r="AB18">
            <v>11.167526687071527</v>
          </cell>
          <cell r="AF18">
            <v>15.798831597663199</v>
          </cell>
          <cell r="AG18">
            <v>2482.5461838219871</v>
          </cell>
          <cell r="AN18">
            <v>1049.5792577532623</v>
          </cell>
          <cell r="AU18">
            <v>4770</v>
          </cell>
          <cell r="AV18">
            <v>0.84566596194504129</v>
          </cell>
          <cell r="AW18">
            <v>440</v>
          </cell>
          <cell r="AX18">
            <v>5146</v>
          </cell>
          <cell r="AY18">
            <v>-8.3852590350721012</v>
          </cell>
          <cell r="AZ18">
            <v>172.4359370084012</v>
          </cell>
          <cell r="BA18">
            <v>4.5871451950594722</v>
          </cell>
          <cell r="BC18">
            <v>1366</v>
          </cell>
          <cell r="BD18">
            <v>-7.3152889539140897E-2</v>
          </cell>
          <cell r="BE18">
            <v>974.06181617801303</v>
          </cell>
          <cell r="BG18">
            <v>2951.6277173356475</v>
          </cell>
          <cell r="BI18">
            <v>2850.3839735630963</v>
          </cell>
          <cell r="BO18">
            <v>6677</v>
          </cell>
        </row>
        <row r="19">
          <cell r="A19">
            <v>1995</v>
          </cell>
          <cell r="B19">
            <v>5095.6489999999994</v>
          </cell>
          <cell r="C19">
            <v>1.5702133664796669E-2</v>
          </cell>
          <cell r="D19">
            <v>29459</v>
          </cell>
          <cell r="F19">
            <v>1253.444</v>
          </cell>
          <cell r="G19">
            <v>5.9158347656058652</v>
          </cell>
          <cell r="N19">
            <v>4058.2969999999996</v>
          </cell>
          <cell r="P19">
            <v>4065.543855464874</v>
          </cell>
          <cell r="R19">
            <v>14472.933855464873</v>
          </cell>
          <cell r="S19">
            <v>5.3642299415179728</v>
          </cell>
          <cell r="U19">
            <v>8666</v>
          </cell>
          <cell r="V19">
            <v>4.7503928441919419</v>
          </cell>
          <cell r="W19">
            <v>4959.6073055320876</v>
          </cell>
          <cell r="X19">
            <v>0.75560994302017825</v>
          </cell>
          <cell r="AA19">
            <v>6203.9809457639331</v>
          </cell>
          <cell r="AB19">
            <v>1.648673784179322</v>
          </cell>
          <cell r="AF19">
            <v>-1.0089932002632196</v>
          </cell>
          <cell r="AG19">
            <v>2798.8878334697083</v>
          </cell>
          <cell r="AN19">
            <v>719.40577910896945</v>
          </cell>
          <cell r="AU19">
            <v>5351</v>
          </cell>
          <cell r="AV19">
            <v>12.180293501048212</v>
          </cell>
          <cell r="AW19">
            <v>-342</v>
          </cell>
          <cell r="AX19">
            <v>5174</v>
          </cell>
          <cell r="AY19">
            <v>0.54411193159735749</v>
          </cell>
          <cell r="AZ19">
            <v>136.04169446791184</v>
          </cell>
          <cell r="BA19">
            <v>-21.10594993821746</v>
          </cell>
          <cell r="BC19">
            <v>1043</v>
          </cell>
          <cell r="BD19">
            <v>-23.645680819912151</v>
          </cell>
          <cell r="BE19">
            <v>1259.4091665302913</v>
          </cell>
          <cell r="BG19">
            <v>3346.1380763559046</v>
          </cell>
          <cell r="BI19">
            <v>2225.3407028777383</v>
          </cell>
          <cell r="BO19">
            <v>7521</v>
          </cell>
        </row>
        <row r="20">
          <cell r="A20">
            <v>1996</v>
          </cell>
          <cell r="B20">
            <v>4469.6409999999996</v>
          </cell>
          <cell r="C20">
            <v>-12.285147583752332</v>
          </cell>
          <cell r="D20">
            <v>23675</v>
          </cell>
          <cell r="F20">
            <v>1216.08</v>
          </cell>
          <cell r="G20">
            <v>-2.9809070050197728</v>
          </cell>
          <cell r="N20">
            <v>4827.0169999999998</v>
          </cell>
          <cell r="P20">
            <v>3878.414667096929</v>
          </cell>
          <cell r="R20">
            <v>14391.152667096929</v>
          </cell>
          <cell r="S20">
            <v>-0.56506295948464125</v>
          </cell>
          <cell r="U20">
            <v>8660</v>
          </cell>
          <cell r="V20">
            <v>-6.9236095084235227E-2</v>
          </cell>
          <cell r="W20">
            <v>4274.8390319215478</v>
          </cell>
          <cell r="X20">
            <v>-13.806905091996494</v>
          </cell>
          <cell r="AA20">
            <v>5433.2287927686602</v>
          </cell>
          <cell r="AB20">
            <v>-12.423509352032113</v>
          </cell>
          <cell r="AF20">
            <v>-6.8136494571238604</v>
          </cell>
          <cell r="AG20">
            <v>3548.1825011202027</v>
          </cell>
          <cell r="AN20">
            <v>953.94722360944945</v>
          </cell>
          <cell r="AU20">
            <v>6742</v>
          </cell>
          <cell r="AV20">
            <v>25.995141095122399</v>
          </cell>
          <cell r="AW20">
            <v>393</v>
          </cell>
          <cell r="AX20">
            <v>7071</v>
          </cell>
          <cell r="AY20">
            <v>36.664089679165059</v>
          </cell>
          <cell r="AZ20">
            <v>194.80196807845186</v>
          </cell>
          <cell r="BA20">
            <v>43.192841606658902</v>
          </cell>
          <cell r="BC20">
            <v>1531</v>
          </cell>
          <cell r="BD20">
            <v>46.788111217641415</v>
          </cell>
          <cell r="BE20">
            <v>1278.8344988797971</v>
          </cell>
          <cell r="BG20">
            <v>2924.4674434874796</v>
          </cell>
          <cell r="BI20">
            <v>2443.2058504013839</v>
          </cell>
          <cell r="BO20">
            <v>6697</v>
          </cell>
        </row>
        <row r="21">
          <cell r="A21">
            <v>1997</v>
          </cell>
          <cell r="B21">
            <v>4515.8810000000003</v>
          </cell>
          <cell r="C21">
            <v>1.0345349883805088</v>
          </cell>
          <cell r="D21">
            <v>24699</v>
          </cell>
          <cell r="F21">
            <v>1341.7339999999999</v>
          </cell>
          <cell r="G21">
            <v>10.332708374449041</v>
          </cell>
          <cell r="N21">
            <v>5323.3849999999993</v>
          </cell>
          <cell r="P21">
            <v>4044.9775911534211</v>
          </cell>
          <cell r="R21">
            <v>15225.97759115342</v>
          </cell>
          <cell r="S21">
            <v>5.8009594044901247</v>
          </cell>
          <cell r="U21">
            <v>9102</v>
          </cell>
          <cell r="V21">
            <v>5.1039260969976796</v>
          </cell>
          <cell r="W21">
            <v>4372.9426795488616</v>
          </cell>
          <cell r="X21">
            <v>2.2949085777205536</v>
          </cell>
          <cell r="AA21">
            <v>5651.1417632634621</v>
          </cell>
          <cell r="AB21">
            <v>4.0107453377415725</v>
          </cell>
          <cell r="AF21">
            <v>7.454523837831406</v>
          </cell>
          <cell r="AG21">
            <v>4179.3158396361669</v>
          </cell>
          <cell r="AN21">
            <v>1560.4077535961655</v>
          </cell>
          <cell r="AU21">
            <v>8599</v>
          </cell>
          <cell r="AV21">
            <v>27.543755562147719</v>
          </cell>
          <cell r="AW21">
            <v>774</v>
          </cell>
          <cell r="AX21">
            <v>9196</v>
          </cell>
          <cell r="AY21">
            <v>30.052326403620413</v>
          </cell>
          <cell r="AZ21">
            <v>142.93832045113868</v>
          </cell>
          <cell r="BA21">
            <v>-26.623780108025564</v>
          </cell>
          <cell r="BC21">
            <v>668</v>
          </cell>
          <cell r="BD21">
            <v>-56.368386675375568</v>
          </cell>
          <cell r="BE21">
            <v>1144.0691603638325</v>
          </cell>
          <cell r="BG21">
            <v>2484.5698375572556</v>
          </cell>
          <cell r="BI21">
            <v>2221.8877653423742</v>
          </cell>
          <cell r="BO21">
            <v>4944</v>
          </cell>
        </row>
        <row r="22">
          <cell r="A22">
            <v>1998</v>
          </cell>
          <cell r="B22">
            <v>6113.8830000000007</v>
          </cell>
          <cell r="C22">
            <v>35.386273464690497</v>
          </cell>
          <cell r="D22">
            <v>33602</v>
          </cell>
          <cell r="F22">
            <v>1566.51</v>
          </cell>
          <cell r="G22">
            <v>16.752649929121578</v>
          </cell>
          <cell r="N22">
            <v>4728.2510000000002</v>
          </cell>
          <cell r="P22">
            <v>5086.9387661292312</v>
          </cell>
          <cell r="R22">
            <v>17495.582766129231</v>
          </cell>
          <cell r="S22">
            <v>14.906137628197325</v>
          </cell>
          <cell r="U22">
            <v>10221</v>
          </cell>
          <cell r="V22">
            <v>12.294001318391556</v>
          </cell>
          <cell r="W22">
            <v>6013.203547007457</v>
          </cell>
          <cell r="X22">
            <v>37.509315526354307</v>
          </cell>
          <cell r="AA22">
            <v>7493.4496134168185</v>
          </cell>
          <cell r="AB22">
            <v>32.600630586365732</v>
          </cell>
          <cell r="AF22">
            <v>28.070369550785568</v>
          </cell>
          <cell r="AG22">
            <v>3577.9162177456324</v>
          </cell>
          <cell r="AN22">
            <v>2499.4194153051571</v>
          </cell>
          <cell r="AU22">
            <v>8529</v>
          </cell>
          <cell r="AV22">
            <v>-0.81404814513315049</v>
          </cell>
          <cell r="AW22">
            <v>339</v>
          </cell>
          <cell r="AX22">
            <v>8813</v>
          </cell>
          <cell r="AY22">
            <v>-4.1648542844715086</v>
          </cell>
          <cell r="AZ22">
            <v>100.6794529925437</v>
          </cell>
          <cell r="BA22">
            <v>-29.564407448764264</v>
          </cell>
          <cell r="BC22">
            <v>841</v>
          </cell>
          <cell r="BD22">
            <v>25.898203592814362</v>
          </cell>
          <cell r="BE22">
            <v>1150.3347822543678</v>
          </cell>
          <cell r="BG22">
            <v>2587.5193508240741</v>
          </cell>
          <cell r="BI22">
            <v>2270.2024803383752</v>
          </cell>
          <cell r="BO22">
            <v>5993</v>
          </cell>
        </row>
        <row r="23">
          <cell r="A23">
            <v>1999</v>
          </cell>
          <cell r="B23">
            <v>7229.692</v>
          </cell>
          <cell r="C23">
            <v>18.250414671003679</v>
          </cell>
          <cell r="D23">
            <v>37472</v>
          </cell>
          <cell r="F23">
            <v>1683.354</v>
          </cell>
          <cell r="G23">
            <v>7.4588735469291567</v>
          </cell>
          <cell r="N23">
            <v>5501.9550000000008</v>
          </cell>
          <cell r="P23">
            <v>6237.7456781055507</v>
          </cell>
          <cell r="R23">
            <v>20652.746678105552</v>
          </cell>
          <cell r="S23">
            <v>18.045491563095961</v>
          </cell>
          <cell r="U23">
            <v>11222</v>
          </cell>
          <cell r="V23">
            <v>9.7935622737501227</v>
          </cell>
          <cell r="W23">
            <v>7072.5012602140869</v>
          </cell>
          <cell r="X23">
            <v>17.616195841795545</v>
          </cell>
          <cell r="AA23">
            <v>8683.6165158330186</v>
          </cell>
          <cell r="AB23">
            <v>15.882763797934118</v>
          </cell>
          <cell r="AF23">
            <v>8.4319654427645894</v>
          </cell>
          <cell r="AG23">
            <v>4231.6404381087505</v>
          </cell>
          <cell r="AN23">
            <v>3462.8632651679491</v>
          </cell>
          <cell r="AU23">
            <v>10910</v>
          </cell>
          <cell r="AV23">
            <v>27.916520107867271</v>
          </cell>
          <cell r="AW23">
            <v>700</v>
          </cell>
          <cell r="AX23">
            <v>11449</v>
          </cell>
          <cell r="AY23">
            <v>29.910359695903786</v>
          </cell>
          <cell r="AZ23">
            <v>157.19073978591314</v>
          </cell>
          <cell r="BA23">
            <v>56.129910437191846</v>
          </cell>
          <cell r="BC23">
            <v>1082</v>
          </cell>
          <cell r="BD23">
            <v>28.656361474435201</v>
          </cell>
          <cell r="BE23">
            <v>1270.3145618912504</v>
          </cell>
          <cell r="BG23">
            <v>2774.8824129376017</v>
          </cell>
          <cell r="BI23">
            <v>3406.3735410041663</v>
          </cell>
          <cell r="BO23">
            <v>7441</v>
          </cell>
        </row>
        <row r="24">
          <cell r="A24">
            <v>2000</v>
          </cell>
          <cell r="B24">
            <v>9136.5529999999999</v>
          </cell>
          <cell r="C24">
            <v>26.375411289996855</v>
          </cell>
          <cell r="D24">
            <v>46441</v>
          </cell>
          <cell r="F24">
            <v>1996.2069999999999</v>
          </cell>
          <cell r="G24">
            <v>18.585098559185997</v>
          </cell>
          <cell r="N24">
            <v>5121.2389999999996</v>
          </cell>
          <cell r="P24">
            <v>5343.7153072028395</v>
          </cell>
          <cell r="R24">
            <v>21597.714307202841</v>
          </cell>
          <cell r="S24">
            <v>4.5755058338030619</v>
          </cell>
          <cell r="U24">
            <v>11994</v>
          </cell>
          <cell r="V24">
            <v>6.8793441454286119</v>
          </cell>
          <cell r="W24">
            <v>9027.6651338090851</v>
          </cell>
          <cell r="X24">
            <v>27.644588550215609</v>
          </cell>
          <cell r="AA24">
            <v>10955.038223080648</v>
          </cell>
          <cell r="AB24">
            <v>26.15755432205118</v>
          </cell>
          <cell r="AF24">
            <v>20.165723846705454</v>
          </cell>
          <cell r="AG24">
            <v>3980.3907630226377</v>
          </cell>
          <cell r="AN24">
            <v>2746.6186465130299</v>
          </cell>
          <cell r="AU24">
            <v>10240</v>
          </cell>
          <cell r="AV24">
            <v>-6.1411549037580171</v>
          </cell>
          <cell r="AW24">
            <v>-68</v>
          </cell>
          <cell r="AX24">
            <v>10245</v>
          </cell>
          <cell r="AY24">
            <v>-10.51620228840947</v>
          </cell>
          <cell r="AZ24">
            <v>108.88786619091479</v>
          </cell>
          <cell r="BA24">
            <v>-30.728828976048295</v>
          </cell>
          <cell r="BC24">
            <v>670</v>
          </cell>
          <cell r="BD24">
            <v>-38.077634011090581</v>
          </cell>
          <cell r="BE24">
            <v>1140.8482369773619</v>
          </cell>
          <cell r="BG24">
            <v>2597.0966606898096</v>
          </cell>
          <cell r="BI24">
            <v>3013.3333254134764</v>
          </cell>
          <cell r="BO24">
            <v>7480</v>
          </cell>
        </row>
        <row r="25">
          <cell r="A25">
            <v>2001</v>
          </cell>
          <cell r="B25">
            <v>7450.0839999999998</v>
          </cell>
          <cell r="C25">
            <v>-18.458482099321259</v>
          </cell>
          <cell r="D25">
            <v>33688</v>
          </cell>
          <cell r="F25">
            <v>1644.0450000000001</v>
          </cell>
          <cell r="G25">
            <v>-17.641557213254934</v>
          </cell>
          <cell r="N25">
            <v>5046.8770000000004</v>
          </cell>
          <cell r="P25">
            <v>4820.2288420568193</v>
          </cell>
          <cell r="R25">
            <v>18961.23484205682</v>
          </cell>
          <cell r="S25">
            <v>-12.207215206410782</v>
          </cell>
          <cell r="U25">
            <v>10411</v>
          </cell>
          <cell r="V25">
            <v>-13.198265799566455</v>
          </cell>
          <cell r="W25">
            <v>7379.7703365567841</v>
          </cell>
          <cell r="X25">
            <v>-18.253831669950269</v>
          </cell>
          <cell r="AA25">
            <v>8922.1875720514945</v>
          </cell>
          <cell r="AB25">
            <v>-18.556308153688018</v>
          </cell>
          <cell r="AF25">
            <v>-14.149317066702027</v>
          </cell>
          <cell r="AG25">
            <v>3826.5179722032394</v>
          </cell>
          <cell r="AN25">
            <v>2488.2132293301834</v>
          </cell>
          <cell r="AU25">
            <v>9439</v>
          </cell>
          <cell r="AV25">
            <v>-7.8222656250000018</v>
          </cell>
          <cell r="AW25">
            <v>44</v>
          </cell>
          <cell r="AX25">
            <v>9528</v>
          </cell>
          <cell r="AY25">
            <v>-6.9985358711566636</v>
          </cell>
          <cell r="AZ25">
            <v>70.313663443215773</v>
          </cell>
          <cell r="BA25">
            <v>-35.425620959516522</v>
          </cell>
          <cell r="BC25">
            <v>394</v>
          </cell>
          <cell r="BD25">
            <v>-41.194029850746276</v>
          </cell>
          <cell r="BE25">
            <v>1220.359027796761</v>
          </cell>
          <cell r="BG25">
            <v>2332.0156127266359</v>
          </cell>
          <cell r="BI25">
            <v>2458.6839315280963</v>
          </cell>
          <cell r="BO25">
            <v>6861</v>
          </cell>
        </row>
        <row r="26">
          <cell r="A26">
            <v>2002</v>
          </cell>
          <cell r="B26">
            <v>8917.4793441658421</v>
          </cell>
          <cell r="C26">
            <v>19.69635972112318</v>
          </cell>
          <cell r="D26">
            <v>46331</v>
          </cell>
          <cell r="F26">
            <v>1918.326</v>
          </cell>
          <cell r="G26">
            <v>16.683302464348593</v>
          </cell>
          <cell r="N26">
            <v>5459.1009999999997</v>
          </cell>
          <cell r="P26">
            <v>4991.528258872795</v>
          </cell>
          <cell r="R26">
            <v>21286.434603038637</v>
          </cell>
          <cell r="S26">
            <v>12.262913150700649</v>
          </cell>
          <cell r="U26">
            <v>11799</v>
          </cell>
          <cell r="V26">
            <v>13.332052636634328</v>
          </cell>
          <cell r="W26">
            <v>8807.351021921766</v>
          </cell>
          <cell r="X26">
            <v>19.344513721426395</v>
          </cell>
          <cell r="AA26">
            <v>10609.035681781474</v>
          </cell>
          <cell r="AB26">
            <v>18.906216621291215</v>
          </cell>
          <cell r="AF26">
            <v>17.701575532900836</v>
          </cell>
          <cell r="AG26">
            <v>4175.8444869594778</v>
          </cell>
          <cell r="AN26">
            <v>2812.8402408490556</v>
          </cell>
          <cell r="AU26">
            <v>10400</v>
          </cell>
          <cell r="AV26">
            <v>10.181163258819792</v>
          </cell>
          <cell r="AW26">
            <v>-510</v>
          </cell>
          <cell r="AX26">
            <v>10084</v>
          </cell>
          <cell r="AY26">
            <v>5.8354324097397159</v>
          </cell>
          <cell r="AZ26">
            <v>110.12832224407612</v>
          </cell>
          <cell r="BA26">
            <v>56.624355567839316</v>
          </cell>
          <cell r="BC26">
            <v>775</v>
          </cell>
          <cell r="BD26">
            <v>96.700507614213208</v>
          </cell>
          <cell r="BE26">
            <v>1283.2565130405219</v>
          </cell>
          <cell r="BG26">
            <v>2178.6880180237395</v>
          </cell>
          <cell r="BI26">
            <v>2786.285806551371</v>
          </cell>
          <cell r="BO26">
            <v>7738</v>
          </cell>
        </row>
      </sheetData>
      <sheetData sheetId="4" refreshError="1"/>
      <sheetData sheetId="5">
        <row r="10">
          <cell r="BI10">
            <v>1008.0963195073548</v>
          </cell>
        </row>
        <row r="11">
          <cell r="BI11">
            <v>781.75553613588124</v>
          </cell>
          <cell r="BJ11">
            <v>-22.45229736401415</v>
          </cell>
        </row>
        <row r="12">
          <cell r="BI12">
            <v>733.40739377597561</v>
          </cell>
          <cell r="BJ12">
            <v>-6.1845602781253621</v>
          </cell>
        </row>
        <row r="13">
          <cell r="BI13">
            <v>993.97561241128778</v>
          </cell>
          <cell r="BJ13">
            <v>35.528441742830942</v>
          </cell>
        </row>
        <row r="14">
          <cell r="BI14">
            <v>1321.0456408609441</v>
          </cell>
          <cell r="BJ14">
            <v>32.905236744814736</v>
          </cell>
        </row>
        <row r="15">
          <cell r="BI15">
            <v>1284.9500493786841</v>
          </cell>
          <cell r="BJ15">
            <v>-2.7323500692024605</v>
          </cell>
        </row>
        <row r="16">
          <cell r="BI16">
            <v>1415.4290612447821</v>
          </cell>
          <cell r="BJ16">
            <v>10.154403428303604</v>
          </cell>
        </row>
        <row r="17">
          <cell r="BI17">
            <v>1045.4643482783581</v>
          </cell>
          <cell r="BJ17">
            <v>-26.137990457894301</v>
          </cell>
        </row>
        <row r="18">
          <cell r="BI18">
            <v>864.31658868733689</v>
          </cell>
          <cell r="BJ18">
            <v>-17.32701453563006</v>
          </cell>
        </row>
        <row r="19">
          <cell r="BI19">
            <v>1090.2801724119893</v>
          </cell>
          <cell r="BJ19">
            <v>26.143612963373752</v>
          </cell>
        </row>
        <row r="20">
          <cell r="BI20">
            <v>1141.780442139546</v>
          </cell>
          <cell r="BJ20">
            <v>4.7235812436746905</v>
          </cell>
        </row>
        <row r="21">
          <cell r="BI21">
            <v>1165.9729827112164</v>
          </cell>
          <cell r="BJ21">
            <v>2.1188434902893238</v>
          </cell>
        </row>
        <row r="22">
          <cell r="BI22">
            <v>1104.9525974474959</v>
          </cell>
          <cell r="BJ22">
            <v>-5.2334304626708299</v>
          </cell>
        </row>
        <row r="23">
          <cell r="BI23">
            <v>887.67458822728122</v>
          </cell>
          <cell r="BJ23">
            <v>-19.664011806672921</v>
          </cell>
        </row>
        <row r="24">
          <cell r="BI24">
            <v>1369.9430897281341</v>
          </cell>
          <cell r="BJ24">
            <v>54.329425207942549</v>
          </cell>
        </row>
        <row r="25">
          <cell r="BI25">
            <v>1079.7845979064109</v>
          </cell>
          <cell r="BJ25">
            <v>-21.180331796067907</v>
          </cell>
        </row>
        <row r="26">
          <cell r="BI26">
            <v>779.10633648538806</v>
          </cell>
          <cell r="BJ26">
            <v>-27.846133571825938</v>
          </cell>
        </row>
      </sheetData>
      <sheetData sheetId="6">
        <row r="9">
          <cell r="A9">
            <v>1985</v>
          </cell>
        </row>
        <row r="10">
          <cell r="A10">
            <v>1986</v>
          </cell>
          <cell r="BI10">
            <v>356.59289069653209</v>
          </cell>
        </row>
        <row r="11">
          <cell r="A11">
            <v>1987</v>
          </cell>
          <cell r="BI11">
            <v>542.04504635527837</v>
          </cell>
          <cell r="BJ11">
            <v>52.006688999464636</v>
          </cell>
        </row>
        <row r="12">
          <cell r="A12">
            <v>1988</v>
          </cell>
          <cell r="BI12">
            <v>397.51051413148411</v>
          </cell>
          <cell r="BJ12">
            <v>-26.664671727128088</v>
          </cell>
        </row>
        <row r="13">
          <cell r="A13">
            <v>1989</v>
          </cell>
          <cell r="BI13">
            <v>699.99864901491878</v>
          </cell>
          <cell r="BJ13">
            <v>76.095631217286751</v>
          </cell>
        </row>
        <row r="14">
          <cell r="A14">
            <v>1990</v>
          </cell>
          <cell r="BI14">
            <v>1044.1746626763997</v>
          </cell>
          <cell r="BJ14">
            <v>49.16809684501915</v>
          </cell>
        </row>
        <row r="15">
          <cell r="A15">
            <v>1991</v>
          </cell>
          <cell r="BI15">
            <v>689.1593514239903</v>
          </cell>
          <cell r="BJ15">
            <v>-33.999609829876931</v>
          </cell>
        </row>
        <row r="16">
          <cell r="A16">
            <v>1992</v>
          </cell>
          <cell r="BI16">
            <v>659.27637037137447</v>
          </cell>
          <cell r="BJ16">
            <v>-4.3361496859716802</v>
          </cell>
        </row>
        <row r="17">
          <cell r="A17">
            <v>1993</v>
          </cell>
          <cell r="BI17">
            <v>577.21707891307437</v>
          </cell>
          <cell r="BJ17">
            <v>-12.446872836057443</v>
          </cell>
        </row>
        <row r="18">
          <cell r="A18">
            <v>1994</v>
          </cell>
          <cell r="BI18">
            <v>395.82150617127809</v>
          </cell>
          <cell r="BJ18">
            <v>-31.42588453608689</v>
          </cell>
        </row>
        <row r="19">
          <cell r="A19">
            <v>1995</v>
          </cell>
          <cell r="BI19">
            <v>892.17635597060939</v>
          </cell>
          <cell r="BJ19">
            <v>125.39865622777731</v>
          </cell>
        </row>
        <row r="20">
          <cell r="A20">
            <v>1996</v>
          </cell>
          <cell r="BI20">
            <v>721.47800958723792</v>
          </cell>
          <cell r="BJ20">
            <v>-19.132803199841209</v>
          </cell>
        </row>
        <row r="21">
          <cell r="A21">
            <v>1997</v>
          </cell>
          <cell r="BI21">
            <v>956.86985074375252</v>
          </cell>
          <cell r="BJ21">
            <v>32.626336219337261</v>
          </cell>
        </row>
        <row r="22">
          <cell r="A22">
            <v>1998</v>
          </cell>
          <cell r="BI22">
            <v>2742.5933511005755</v>
          </cell>
          <cell r="BJ22">
            <v>186.62135701828439</v>
          </cell>
        </row>
        <row r="23">
          <cell r="A23">
            <v>1999</v>
          </cell>
          <cell r="BI23">
            <v>1232.7837550552767</v>
          </cell>
          <cell r="BJ23">
            <v>-55.050435947400921</v>
          </cell>
        </row>
        <row r="24">
          <cell r="A24">
            <v>2000</v>
          </cell>
          <cell r="BI24">
            <v>1196.3451693738289</v>
          </cell>
          <cell r="BJ24">
            <v>-2.9557970351267282</v>
          </cell>
        </row>
        <row r="25">
          <cell r="A25">
            <v>2001</v>
          </cell>
          <cell r="BI25">
            <v>1497.9353815538748</v>
          </cell>
          <cell r="BJ25">
            <v>25.209297441966449</v>
          </cell>
        </row>
        <row r="26">
          <cell r="A26">
            <v>2002</v>
          </cell>
          <cell r="BI26">
            <v>984.24728012040805</v>
          </cell>
          <cell r="BJ26">
            <v>-34.293074838822172</v>
          </cell>
        </row>
      </sheetData>
      <sheetData sheetId="7">
        <row r="5">
          <cell r="AG5">
            <v>279.40425506756753</v>
          </cell>
          <cell r="AN5">
            <v>162.54368484597708</v>
          </cell>
        </row>
        <row r="6">
          <cell r="AG6">
            <v>227.26064918414917</v>
          </cell>
          <cell r="AN6">
            <v>68.844617378849719</v>
          </cell>
        </row>
        <row r="7">
          <cell r="AG7">
            <v>134.73437189054727</v>
          </cell>
          <cell r="AN7">
            <v>20.114764818088144</v>
          </cell>
        </row>
        <row r="8">
          <cell r="AG8">
            <v>105.73145817727841</v>
          </cell>
          <cell r="AN8">
            <v>4.3044672892804394</v>
          </cell>
        </row>
        <row r="9">
          <cell r="AG9">
            <v>138.9541474669424</v>
          </cell>
          <cell r="AN9">
            <v>44.071869644494662</v>
          </cell>
        </row>
        <row r="10">
          <cell r="AG10">
            <v>249.37059413975271</v>
          </cell>
          <cell r="AN10">
            <v>87.436261437855435</v>
          </cell>
          <cell r="AU10">
            <v>462</v>
          </cell>
          <cell r="AW10">
            <v>30</v>
          </cell>
          <cell r="AX10">
            <v>487</v>
          </cell>
        </row>
        <row r="11">
          <cell r="AG11">
            <v>274.73195691014189</v>
          </cell>
          <cell r="AN11">
            <v>90.948934703685893</v>
          </cell>
          <cell r="AU11">
            <v>493</v>
          </cell>
          <cell r="AW11">
            <v>7</v>
          </cell>
          <cell r="AX11">
            <v>499</v>
          </cell>
        </row>
        <row r="12">
          <cell r="AG12">
            <v>251.41488038257825</v>
          </cell>
          <cell r="AN12">
            <v>71.184274291615381</v>
          </cell>
          <cell r="AU12">
            <v>427</v>
          </cell>
          <cell r="AW12">
            <v>17</v>
          </cell>
          <cell r="AX12">
            <v>445</v>
          </cell>
        </row>
        <row r="13">
          <cell r="AG13">
            <v>265.13135389712841</v>
          </cell>
          <cell r="AN13">
            <v>122.70356716154645</v>
          </cell>
          <cell r="AU13">
            <v>510</v>
          </cell>
          <cell r="AW13">
            <v>29</v>
          </cell>
          <cell r="AX13">
            <v>536</v>
          </cell>
        </row>
        <row r="14">
          <cell r="AG14">
            <v>281.39666017862879</v>
          </cell>
          <cell r="AN14">
            <v>74.132997042624211</v>
          </cell>
          <cell r="AU14">
            <v>469</v>
          </cell>
          <cell r="AW14">
            <v>61</v>
          </cell>
          <cell r="AX14">
            <v>531</v>
          </cell>
        </row>
        <row r="15">
          <cell r="AG15">
            <v>165.26964905386481</v>
          </cell>
          <cell r="AN15">
            <v>53.855344945625177</v>
          </cell>
          <cell r="AU15">
            <v>292</v>
          </cell>
          <cell r="AW15">
            <v>-20</v>
          </cell>
          <cell r="AX15">
            <v>275</v>
          </cell>
        </row>
        <row r="16">
          <cell r="AG16">
            <v>197.94790976554035</v>
          </cell>
          <cell r="AN16">
            <v>183.7579096505707</v>
          </cell>
          <cell r="AU16">
            <v>544</v>
          </cell>
          <cell r="AW16">
            <v>35</v>
          </cell>
          <cell r="AX16">
            <v>564</v>
          </cell>
        </row>
        <row r="17">
          <cell r="AG17">
            <v>148.03541325516957</v>
          </cell>
          <cell r="AN17">
            <v>111.1981011358791</v>
          </cell>
          <cell r="AU17">
            <v>368</v>
          </cell>
          <cell r="AW17">
            <v>12</v>
          </cell>
          <cell r="AX17">
            <v>374</v>
          </cell>
        </row>
        <row r="18">
          <cell r="AG18">
            <v>141.56881776451689</v>
          </cell>
          <cell r="AN18">
            <v>52.462089047538356</v>
          </cell>
          <cell r="AU18">
            <v>267</v>
          </cell>
          <cell r="AW18">
            <v>44</v>
          </cell>
          <cell r="AX18">
            <v>308</v>
          </cell>
        </row>
        <row r="19">
          <cell r="AG19">
            <v>178.5900966283221</v>
          </cell>
          <cell r="AN19">
            <v>43.218810229475658</v>
          </cell>
          <cell r="AU19">
            <v>342</v>
          </cell>
          <cell r="AW19">
            <v>45</v>
          </cell>
          <cell r="AX19">
            <v>383</v>
          </cell>
        </row>
        <row r="20">
          <cell r="AG20">
            <v>223.60413972555006</v>
          </cell>
          <cell r="AN20">
            <v>86.94720055023123</v>
          </cell>
          <cell r="AU20">
            <v>466</v>
          </cell>
          <cell r="AW20">
            <v>33</v>
          </cell>
          <cell r="AX20">
            <v>496</v>
          </cell>
        </row>
        <row r="21">
          <cell r="AG21">
            <v>250.63155896269669</v>
          </cell>
          <cell r="AN21">
            <v>75.385697234710904</v>
          </cell>
          <cell r="AU21">
            <v>475</v>
          </cell>
          <cell r="AW21">
            <v>30</v>
          </cell>
          <cell r="AX21">
            <v>506</v>
          </cell>
        </row>
        <row r="22">
          <cell r="AG22">
            <v>190.16533806714546</v>
          </cell>
          <cell r="AN22">
            <v>93.119568850809856</v>
          </cell>
          <cell r="AU22">
            <v>412</v>
          </cell>
          <cell r="AW22">
            <v>38</v>
          </cell>
          <cell r="AX22">
            <v>447</v>
          </cell>
        </row>
        <row r="23">
          <cell r="AG23">
            <v>180.73008851304846</v>
          </cell>
          <cell r="AN23">
            <v>74.596580596835125</v>
          </cell>
          <cell r="AU23">
            <v>391</v>
          </cell>
          <cell r="AW23">
            <v>53</v>
          </cell>
          <cell r="AX23">
            <v>442</v>
          </cell>
        </row>
        <row r="24">
          <cell r="AG24">
            <v>214.09375495961973</v>
          </cell>
          <cell r="AN24">
            <v>43.611908863443347</v>
          </cell>
          <cell r="AU24">
            <v>418</v>
          </cell>
          <cell r="AW24">
            <v>43</v>
          </cell>
          <cell r="AX24">
            <v>461</v>
          </cell>
        </row>
        <row r="25">
          <cell r="AG25">
            <v>159.87478483081892</v>
          </cell>
          <cell r="AN25">
            <v>28.525334987092393</v>
          </cell>
          <cell r="AU25">
            <v>297</v>
          </cell>
          <cell r="AW25">
            <v>39</v>
          </cell>
          <cell r="AX25">
            <v>336</v>
          </cell>
        </row>
        <row r="26">
          <cell r="AG26">
            <v>183.33757141844097</v>
          </cell>
          <cell r="AN26">
            <v>343.58478968013736</v>
          </cell>
          <cell r="AU26">
            <v>813</v>
          </cell>
          <cell r="AW26">
            <v>35</v>
          </cell>
          <cell r="AX26">
            <v>837</v>
          </cell>
        </row>
      </sheetData>
      <sheetData sheetId="8" refreshError="1"/>
      <sheetData sheetId="9">
        <row r="5">
          <cell r="L5">
            <v>527.47299999999996</v>
          </cell>
          <cell r="P5">
            <v>99.780663633700513</v>
          </cell>
          <cell r="R5">
            <v>882.33266363370058</v>
          </cell>
        </row>
        <row r="6">
          <cell r="L6">
            <v>526.59399999999994</v>
          </cell>
          <cell r="P6">
            <v>68.480564908594175</v>
          </cell>
          <cell r="R6">
            <v>885.3575649085941</v>
          </cell>
        </row>
        <row r="7">
          <cell r="L7">
            <v>382.64299999999997</v>
          </cell>
          <cell r="P7">
            <v>59.520148085190961</v>
          </cell>
          <cell r="R7">
            <v>850.25014808519086</v>
          </cell>
          <cell r="BA7">
            <v>41.484879972539581</v>
          </cell>
          <cell r="BB7">
            <v>0.2935416666666697</v>
          </cell>
          <cell r="BD7">
            <v>40.625</v>
          </cell>
        </row>
        <row r="8">
          <cell r="L8">
            <v>453.06499999999994</v>
          </cell>
          <cell r="P8">
            <v>124.9935303364734</v>
          </cell>
          <cell r="R8">
            <v>1211.5275303364733</v>
          </cell>
          <cell r="BA8">
            <v>20.876406636997658</v>
          </cell>
          <cell r="BB8">
            <v>4.7371762737642626</v>
          </cell>
          <cell r="BD8">
            <v>47.037037037037031</v>
          </cell>
        </row>
        <row r="9">
          <cell r="L9">
            <v>639.91</v>
          </cell>
          <cell r="P9">
            <v>247.60373744223153</v>
          </cell>
          <cell r="R9">
            <v>1717.5347374422315</v>
          </cell>
          <cell r="BA9">
            <v>34.270807723817583</v>
          </cell>
          <cell r="BB9">
            <v>6.2642597581174329</v>
          </cell>
          <cell r="BD9">
            <v>24.685138539042818</v>
          </cell>
        </row>
        <row r="10">
          <cell r="J10">
            <v>345.19596763691516</v>
          </cell>
          <cell r="L10">
            <v>1080.4209676369151</v>
          </cell>
          <cell r="P10">
            <v>362.43504226570417</v>
          </cell>
          <cell r="R10">
            <v>2135.6630422657045</v>
          </cell>
          <cell r="BA10">
            <v>111.08754647555608</v>
          </cell>
          <cell r="BB10">
            <v>3.3219172968624378</v>
          </cell>
          <cell r="BD10">
            <v>28.080808080808083</v>
          </cell>
        </row>
        <row r="11">
          <cell r="J11">
            <v>284.02972898124267</v>
          </cell>
          <cell r="L11">
            <v>858.52972898124256</v>
          </cell>
          <cell r="P11">
            <v>395.60224895897045</v>
          </cell>
          <cell r="R11">
            <v>2422.1862489589703</v>
          </cell>
          <cell r="BA11">
            <v>-23.076438052512348</v>
          </cell>
          <cell r="BB11">
            <v>5.4530315061658001</v>
          </cell>
          <cell r="BD11">
            <v>-21.135646687697161</v>
          </cell>
        </row>
        <row r="12">
          <cell r="A12">
            <v>1988</v>
          </cell>
          <cell r="J12">
            <v>237.79295642140244</v>
          </cell>
          <cell r="L12">
            <v>739.47795642140238</v>
          </cell>
          <cell r="N12">
            <v>1405.0360000000001</v>
          </cell>
          <cell r="P12">
            <v>289.82323962337608</v>
          </cell>
          <cell r="R12">
            <v>2196.5442396233761</v>
          </cell>
          <cell r="BA12">
            <v>-33.984480563698462</v>
          </cell>
          <cell r="BB12">
            <v>10.614908635794734</v>
          </cell>
          <cell r="BD12">
            <v>-19.799999999999997</v>
          </cell>
        </row>
        <row r="13">
          <cell r="A13">
            <v>1989</v>
          </cell>
          <cell r="J13">
            <v>228.71273210608888</v>
          </cell>
          <cell r="L13">
            <v>842.55373210608889</v>
          </cell>
          <cell r="N13">
            <v>905.9079999999999</v>
          </cell>
          <cell r="P13">
            <v>255.10782200073515</v>
          </cell>
          <cell r="R13">
            <v>1774.8568220007351</v>
          </cell>
          <cell r="BA13">
            <v>-7.4083492007314344</v>
          </cell>
          <cell r="BB13">
            <v>12.60696349858847</v>
          </cell>
          <cell r="BD13">
            <v>-66.832917705735667</v>
          </cell>
        </row>
        <row r="14">
          <cell r="A14">
            <v>1990</v>
          </cell>
          <cell r="J14">
            <v>139.84419501600166</v>
          </cell>
          <cell r="L14">
            <v>773.58819501600158</v>
          </cell>
          <cell r="N14">
            <v>794.02</v>
          </cell>
          <cell r="P14">
            <v>289.64866398702935</v>
          </cell>
          <cell r="R14">
            <v>1717.4126639870292</v>
          </cell>
          <cell r="BA14">
            <v>-55.28431631710977</v>
          </cell>
          <cell r="BB14">
            <v>13.701312792475548</v>
          </cell>
          <cell r="BD14">
            <v>7.5187969924812137</v>
          </cell>
        </row>
        <row r="15">
          <cell r="A15">
            <v>1991</v>
          </cell>
          <cell r="J15">
            <v>111.89507015129493</v>
          </cell>
          <cell r="L15">
            <v>703.54707015129486</v>
          </cell>
          <cell r="N15">
            <v>780.68899999999996</v>
          </cell>
          <cell r="P15">
            <v>245.15827843928398</v>
          </cell>
          <cell r="R15">
            <v>1617.4992784392839</v>
          </cell>
          <cell r="BA15">
            <v>18.790264582962514</v>
          </cell>
          <cell r="BB15">
            <v>7.5475848490069239</v>
          </cell>
          <cell r="BD15">
            <v>10.489510489510479</v>
          </cell>
        </row>
        <row r="16">
          <cell r="A16">
            <v>1992</v>
          </cell>
          <cell r="J16">
            <v>142.58097580409947</v>
          </cell>
          <cell r="L16">
            <v>890.38397580409935</v>
          </cell>
          <cell r="N16">
            <v>607.53</v>
          </cell>
          <cell r="P16">
            <v>289.43655240745147</v>
          </cell>
          <cell r="R16">
            <v>1644.7695524074513</v>
          </cell>
          <cell r="BA16">
            <v>-45.231411604937144</v>
          </cell>
          <cell r="BB16">
            <v>7.1444247140544377</v>
          </cell>
          <cell r="BD16">
            <v>-20.253164556962023</v>
          </cell>
        </row>
        <row r="17">
          <cell r="A17">
            <v>1993</v>
          </cell>
          <cell r="J17">
            <v>168.83514055427042</v>
          </cell>
          <cell r="L17">
            <v>978.15114055427046</v>
          </cell>
          <cell r="N17">
            <v>470.274</v>
          </cell>
          <cell r="P17">
            <v>323.22338696828956</v>
          </cell>
          <cell r="R17">
            <v>1602.8133869682897</v>
          </cell>
          <cell r="BA17">
            <v>52.242055327138303</v>
          </cell>
          <cell r="BB17">
            <v>8.4725553054281448</v>
          </cell>
          <cell r="BD17">
            <v>21.42857142857142</v>
          </cell>
        </row>
        <row r="18">
          <cell r="A18">
            <v>1994</v>
          </cell>
          <cell r="J18">
            <v>206.44116305329669</v>
          </cell>
          <cell r="L18">
            <v>990.56616305329669</v>
          </cell>
          <cell r="N18">
            <v>469.39</v>
          </cell>
          <cell r="P18">
            <v>287.38358117548466</v>
          </cell>
          <cell r="R18">
            <v>1540.8985811754847</v>
          </cell>
          <cell r="BA18">
            <v>-26.288221784769817</v>
          </cell>
          <cell r="BB18">
            <v>0.58649237447033897</v>
          </cell>
          <cell r="BD18">
            <v>-22.875816993464049</v>
          </cell>
        </row>
        <row r="19">
          <cell r="A19">
            <v>1995</v>
          </cell>
          <cell r="J19">
            <v>185.58674028254291</v>
          </cell>
          <cell r="L19">
            <v>904.87174028254299</v>
          </cell>
          <cell r="N19">
            <v>525.721</v>
          </cell>
          <cell r="P19">
            <v>301.06755685331154</v>
          </cell>
          <cell r="R19">
            <v>1546.0735568533116</v>
          </cell>
          <cell r="BA19">
            <v>-1.7158793422948349</v>
          </cell>
          <cell r="BB19">
            <v>2.1662614718614606</v>
          </cell>
          <cell r="BD19">
            <v>12.711864406779672</v>
          </cell>
        </row>
        <row r="20">
          <cell r="A20">
            <v>1996</v>
          </cell>
          <cell r="J20">
            <v>186.9557187660937</v>
          </cell>
          <cell r="L20">
            <v>724.44471876609362</v>
          </cell>
          <cell r="N20">
            <v>538.45600000000002</v>
          </cell>
          <cell r="P20">
            <v>231.79187734826078</v>
          </cell>
          <cell r="R20">
            <v>1307.7368773482608</v>
          </cell>
          <cell r="BA20">
            <v>-8.9815536819582871</v>
          </cell>
          <cell r="BB20">
            <v>5.1498359658020689</v>
          </cell>
          <cell r="BD20">
            <v>-4.5112781954887211</v>
          </cell>
        </row>
        <row r="21">
          <cell r="A21">
            <v>1997</v>
          </cell>
          <cell r="J21">
            <v>341.77109926989851</v>
          </cell>
          <cell r="L21">
            <v>821.55309926989855</v>
          </cell>
          <cell r="N21">
            <v>664.53700000000003</v>
          </cell>
          <cell r="P21">
            <v>221.78365721045617</v>
          </cell>
          <cell r="R21">
            <v>1366.1026572104563</v>
          </cell>
          <cell r="BA21">
            <v>-11.521755441384119</v>
          </cell>
          <cell r="BB21">
            <v>10.905237906488978</v>
          </cell>
          <cell r="BD21">
            <v>-53.543307086614163</v>
          </cell>
        </row>
        <row r="22">
          <cell r="A22">
            <v>1998</v>
          </cell>
          <cell r="J22">
            <v>313.99254147364672</v>
          </cell>
          <cell r="L22">
            <v>715.75954147364678</v>
          </cell>
          <cell r="N22">
            <v>625.63700000000006</v>
          </cell>
          <cell r="P22">
            <v>243.46494653137228</v>
          </cell>
          <cell r="R22">
            <v>1270.8689465313723</v>
          </cell>
          <cell r="BA22">
            <v>-108.01988467173074</v>
          </cell>
          <cell r="BB22">
            <v>2.7738853684325591</v>
          </cell>
          <cell r="BD22">
            <v>-83.050847457627114</v>
          </cell>
        </row>
        <row r="23">
          <cell r="A23">
            <v>1999</v>
          </cell>
          <cell r="J23">
            <v>346.73657269589859</v>
          </cell>
          <cell r="L23">
            <v>846.97757269589852</v>
          </cell>
          <cell r="N23">
            <v>607.15</v>
          </cell>
          <cell r="P23">
            <v>274.44892677808753</v>
          </cell>
          <cell r="R23">
            <v>1381.8399267780874</v>
          </cell>
          <cell r="BA23">
            <v>-286.4796282308763</v>
          </cell>
          <cell r="BB23">
            <v>8.6027971919364177E-2</v>
          </cell>
          <cell r="BD23">
            <v>580</v>
          </cell>
        </row>
        <row r="24">
          <cell r="A24">
            <v>2000</v>
          </cell>
          <cell r="J24">
            <v>359.30822949338722</v>
          </cell>
          <cell r="L24">
            <v>1059.7362294933873</v>
          </cell>
          <cell r="N24">
            <v>422.06799999999998</v>
          </cell>
          <cell r="P24">
            <v>423.75708394950811</v>
          </cell>
          <cell r="R24">
            <v>1546.2530839495082</v>
          </cell>
          <cell r="BA24">
            <v>625.13444676562972</v>
          </cell>
          <cell r="BB24">
            <v>7.0199871238361027</v>
          </cell>
          <cell r="BD24">
            <v>17.647058823529417</v>
          </cell>
        </row>
        <row r="25">
          <cell r="A25">
            <v>2001</v>
          </cell>
          <cell r="J25">
            <v>239.14647930016645</v>
          </cell>
          <cell r="L25">
            <v>693.84647930016649</v>
          </cell>
          <cell r="N25">
            <v>445.35399999999998</v>
          </cell>
          <cell r="P25">
            <v>313.52343161198945</v>
          </cell>
          <cell r="R25">
            <v>1213.5774316119894</v>
          </cell>
          <cell r="BA25">
            <v>-61.407532954702447</v>
          </cell>
          <cell r="BB25">
            <v>0.5530429838442501</v>
          </cell>
          <cell r="BD25">
            <v>37.5</v>
          </cell>
        </row>
        <row r="26">
          <cell r="A26">
            <v>2002</v>
          </cell>
          <cell r="J26">
            <v>361.33089731382074</v>
          </cell>
          <cell r="L26">
            <v>946.6243601056799</v>
          </cell>
          <cell r="N26">
            <v>449.46699999999998</v>
          </cell>
          <cell r="P26">
            <v>295.15314739071664</v>
          </cell>
          <cell r="R26">
            <v>1329.9136101825757</v>
          </cell>
          <cell r="BA26">
            <v>405.4151439551456</v>
          </cell>
          <cell r="BB26">
            <v>0.87053132736620853</v>
          </cell>
          <cell r="BD26">
            <v>-27.27272727272727</v>
          </cell>
        </row>
        <row r="27">
          <cell r="A27">
            <v>2003</v>
          </cell>
          <cell r="L27">
            <v>1100.6006022605488</v>
          </cell>
          <cell r="N27">
            <v>502.31999999999994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struct - Aus"/>
      <sheetName val="Constn IPD Table"/>
      <sheetName val="Total Construct - NSW"/>
      <sheetName val="Constn Costs - Annual"/>
      <sheetName val="IPD Table (2)"/>
      <sheetName val="EC IPD QTR"/>
      <sheetName val="ElecvWD Chart"/>
      <sheetName val="Chart1 - Aus"/>
      <sheetName val="Chart2 - Aus"/>
      <sheetName val="Chart3 - Aus"/>
      <sheetName val="Chart1 - NSW"/>
      <sheetName val="Chart2 - NSW"/>
      <sheetName val="Chart3 - NSW"/>
      <sheetName val="PPI - Qtrly"/>
      <sheetName val="PPI - Annual"/>
      <sheetName val="Definitions"/>
      <sheetName val="NSW STCONSTN"/>
      <sheetName val="Total Constn NSW"/>
      <sheetName val="Total Constn AUS"/>
      <sheetName val="ECA"/>
      <sheetName val="EGW GFKF Table"/>
      <sheetName val="IPD Table"/>
      <sheetName val="Constn Costs"/>
      <sheetName val="Elec_ECA Chart"/>
      <sheetName val="Qtrly Prices"/>
      <sheetName val="Investments"/>
      <sheetName val="Sheet1"/>
      <sheetName val="Annual"/>
      <sheetName val="NSW"/>
      <sheetName val="NSW StateConstn"/>
      <sheetName val="Sheet1 (2)"/>
    </sheetNames>
    <sheetDataSet>
      <sheetData sheetId="0">
        <row r="3">
          <cell r="C3" t="str">
            <v>Engineering Construction</v>
          </cell>
        </row>
      </sheetData>
      <sheetData sheetId="1">
        <row r="3">
          <cell r="A3" t="str">
            <v>(Year Average Growth)</v>
          </cell>
        </row>
      </sheetData>
      <sheetData sheetId="2">
        <row r="3">
          <cell r="C3" t="str">
            <v>Engineering Construction</v>
          </cell>
        </row>
      </sheetData>
      <sheetData sheetId="3">
        <row r="3">
          <cell r="B3" t="str">
            <v>Total Eng Const</v>
          </cell>
        </row>
      </sheetData>
      <sheetData sheetId="4">
        <row r="3">
          <cell r="A3" t="str">
            <v>Australia</v>
          </cell>
        </row>
      </sheetData>
      <sheetData sheetId="5">
        <row r="5">
          <cell r="B5" t="str">
            <v>ABS RAIL IPD (FROM Engineering Construction IPD)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1998/99=100</v>
          </cell>
        </row>
      </sheetData>
      <sheetData sheetId="14">
        <row r="3">
          <cell r="A3" t="str">
            <v xml:space="preserve">  YE</v>
          </cell>
        </row>
      </sheetData>
      <sheetData sheetId="15">
        <row r="3">
          <cell r="B3" t="str">
            <v xml:space="preserve">This class consists of units mainly engaged in the construction of houses (except semi-detached houses) or in carrying out alterations, additions or renovation or general repairs to houses, or in organising or managing these activities as the prime contractor. </v>
          </cell>
        </row>
      </sheetData>
      <sheetData sheetId="16">
        <row r="3">
          <cell r="A3" t="str">
            <v>fc:26/9/07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">
          <cell r="AG5">
            <v>3225.4483486386025</v>
          </cell>
          <cell r="AN5">
            <v>848.56522550805903</v>
          </cell>
          <cell r="AZ5">
            <v>-892.62484324081561</v>
          </cell>
          <cell r="BE5">
            <v>-3225.4483486386025</v>
          </cell>
          <cell r="BG5">
            <v>4295.8887316749224</v>
          </cell>
        </row>
        <row r="6">
          <cell r="AG6">
            <v>3183.1528911298765</v>
          </cell>
          <cell r="AN6">
            <v>1408.5077639547894</v>
          </cell>
          <cell r="AZ6">
            <v>-899.14741296040665</v>
          </cell>
          <cell r="BE6">
            <v>-3183.1528911298765</v>
          </cell>
          <cell r="BG6">
            <v>4650.3899445626339</v>
          </cell>
        </row>
        <row r="7">
          <cell r="AG7">
            <v>2826.28558132339</v>
          </cell>
          <cell r="AN7">
            <v>997.48364055034915</v>
          </cell>
          <cell r="AZ7">
            <v>-531.06183749273077</v>
          </cell>
          <cell r="BE7">
            <v>-2826.28558132339</v>
          </cell>
          <cell r="BG7">
            <v>4343.4075687854493</v>
          </cell>
        </row>
        <row r="8">
          <cell r="AG8">
            <v>2702.4399487912906</v>
          </cell>
          <cell r="AN8">
            <v>546.94228640604263</v>
          </cell>
          <cell r="AZ8">
            <v>-380.24661790838763</v>
          </cell>
          <cell r="BE8">
            <v>-2702.4399487912906</v>
          </cell>
          <cell r="BG8">
            <v>4183.8079276638664</v>
          </cell>
        </row>
        <row r="9">
          <cell r="AG9">
            <v>2979.1742573971428</v>
          </cell>
          <cell r="AN9">
            <v>476.06563751293788</v>
          </cell>
          <cell r="AZ9">
            <v>-472.18479214640411</v>
          </cell>
          <cell r="BE9">
            <v>-2979.1742573971428</v>
          </cell>
          <cell r="BG9">
            <v>4205.3244154847707</v>
          </cell>
        </row>
        <row r="10">
          <cell r="AG10">
            <v>3515.0347970448843</v>
          </cell>
          <cell r="AN10">
            <v>655.15328696391407</v>
          </cell>
          <cell r="AX10">
            <v>5982</v>
          </cell>
          <cell r="AZ10">
            <v>-409.87083869217531</v>
          </cell>
          <cell r="BE10">
            <v>-3515.0347970448843</v>
          </cell>
          <cell r="BG10">
            <v>4084.0679326728468</v>
          </cell>
          <cell r="BI10">
            <v>7902.2713133036314</v>
          </cell>
          <cell r="BO10">
            <v>8222</v>
          </cell>
        </row>
        <row r="11">
          <cell r="AG11">
            <v>3912.6336856342486</v>
          </cell>
          <cell r="AN11">
            <v>975.11703089326261</v>
          </cell>
          <cell r="AX11">
            <v>6827</v>
          </cell>
          <cell r="AZ11">
            <v>-231.50467708719543</v>
          </cell>
          <cell r="BE11">
            <v>-3912.6336856342486</v>
          </cell>
          <cell r="BG11">
            <v>4011.1749261370705</v>
          </cell>
          <cell r="BI11">
            <v>8532.5276188687458</v>
          </cell>
          <cell r="BO11">
            <v>8728</v>
          </cell>
        </row>
        <row r="12">
          <cell r="AG12">
            <v>5089.2869601066577</v>
          </cell>
          <cell r="AN12">
            <v>920.5973714968419</v>
          </cell>
          <cell r="AX12">
            <v>8500</v>
          </cell>
          <cell r="AZ12">
            <v>-403.41087057793629</v>
          </cell>
          <cell r="BE12">
            <v>-5089.2869601066577</v>
          </cell>
          <cell r="BG12">
            <v>3201.3339086305637</v>
          </cell>
          <cell r="BI12">
            <v>10090.918529766343</v>
          </cell>
          <cell r="BO12">
            <v>7790</v>
          </cell>
        </row>
        <row r="13">
          <cell r="AG13">
            <v>6142.6504314983295</v>
          </cell>
          <cell r="AN13">
            <v>925.11197603816697</v>
          </cell>
          <cell r="AX13">
            <v>9233</v>
          </cell>
          <cell r="AZ13">
            <v>313.55354490995524</v>
          </cell>
          <cell r="BE13">
            <v>1869.2399653007142</v>
          </cell>
          <cell r="BG13">
            <v>3050.1588230736925</v>
          </cell>
          <cell r="BI13">
            <v>1413.0298304232356</v>
          </cell>
          <cell r="BO13">
            <v>7511</v>
          </cell>
        </row>
        <row r="14">
          <cell r="AG14">
            <v>6753.5545144106418</v>
          </cell>
          <cell r="AN14">
            <v>1312.5983096335794</v>
          </cell>
          <cell r="AX14">
            <v>11235</v>
          </cell>
          <cell r="AZ14">
            <v>439.10711613145304</v>
          </cell>
          <cell r="BE14">
            <v>1993.3343135768646</v>
          </cell>
          <cell r="BG14">
            <v>3709.5240912296476</v>
          </cell>
          <cell r="BI14">
            <v>2378.9480968536418</v>
          </cell>
          <cell r="BO14">
            <v>8499</v>
          </cell>
        </row>
        <row r="15">
          <cell r="AG15">
            <v>6495.2438658727278</v>
          </cell>
          <cell r="AN15">
            <v>1400.6545822405121</v>
          </cell>
          <cell r="AX15">
            <v>11128</v>
          </cell>
          <cell r="AZ15">
            <v>483.56698791561575</v>
          </cell>
          <cell r="BE15">
            <v>2236.0975381864919</v>
          </cell>
          <cell r="BG15">
            <v>4111.9550897700083</v>
          </cell>
          <cell r="BI15">
            <v>1998.7633136491249</v>
          </cell>
          <cell r="BO15">
            <v>8487</v>
          </cell>
        </row>
        <row r="16">
          <cell r="AG16">
            <v>4738.948678612529</v>
          </cell>
          <cell r="AN16">
            <v>1227.5544048423076</v>
          </cell>
          <cell r="AX16">
            <v>9002</v>
          </cell>
          <cell r="AZ16">
            <v>461.58586121976805</v>
          </cell>
          <cell r="BE16">
            <v>2507.3597199216101</v>
          </cell>
          <cell r="BG16">
            <v>3998.1043634202001</v>
          </cell>
          <cell r="BI16">
            <v>2584.93102048439</v>
          </cell>
          <cell r="BO16">
            <v>8673</v>
          </cell>
        </row>
        <row r="17">
          <cell r="AG17">
            <v>3770.9679760302824</v>
          </cell>
          <cell r="AN17">
            <v>996.33612691441408</v>
          </cell>
          <cell r="AX17">
            <v>7086</v>
          </cell>
          <cell r="AZ17">
            <v>544.12695248173804</v>
          </cell>
          <cell r="BE17">
            <v>2151.5985051286189</v>
          </cell>
          <cell r="BG17">
            <v>4176.2687864924965</v>
          </cell>
          <cell r="BI17">
            <v>2080.4203555223357</v>
          </cell>
          <cell r="BO17">
            <v>8716</v>
          </cell>
        </row>
        <row r="18">
          <cell r="AG18">
            <v>3393.9521345300554</v>
          </cell>
          <cell r="AN18">
            <v>1231.1247049977853</v>
          </cell>
          <cell r="AX18">
            <v>6815</v>
          </cell>
          <cell r="AZ18">
            <v>293.46734170799755</v>
          </cell>
          <cell r="BE18">
            <v>2100.6585647594247</v>
          </cell>
          <cell r="BG18">
            <v>4168.9653748860819</v>
          </cell>
          <cell r="BI18">
            <v>1991.2307823704305</v>
          </cell>
          <cell r="BO18">
            <v>8515</v>
          </cell>
        </row>
        <row r="19">
          <cell r="AG19">
            <v>3905.2721280610131</v>
          </cell>
          <cell r="AN19">
            <v>1721.5209611045527</v>
          </cell>
          <cell r="AX19">
            <v>8030</v>
          </cell>
          <cell r="AZ19">
            <v>264.10951642327746</v>
          </cell>
          <cell r="BE19">
            <v>1601.6277666966143</v>
          </cell>
          <cell r="BG19">
            <v>4218.2660390717083</v>
          </cell>
          <cell r="BI19">
            <v>3518.0664042803819</v>
          </cell>
          <cell r="BO19">
            <v>9379</v>
          </cell>
        </row>
        <row r="20">
          <cell r="AG20">
            <v>4704.5556945830585</v>
          </cell>
          <cell r="AN20">
            <v>2175.0424657869407</v>
          </cell>
          <cell r="AX20">
            <v>9924</v>
          </cell>
          <cell r="AZ20">
            <v>241.82255398039615</v>
          </cell>
          <cell r="BE20">
            <v>1512.1530028006437</v>
          </cell>
          <cell r="BG20">
            <v>4281.2991015979333</v>
          </cell>
          <cell r="BI20">
            <v>2576.0706165414194</v>
          </cell>
          <cell r="BO20">
            <v>8577</v>
          </cell>
        </row>
        <row r="21">
          <cell r="AG21">
            <v>5004.4507710615289</v>
          </cell>
          <cell r="AN21">
            <v>1611.4879335142823</v>
          </cell>
          <cell r="AX21">
            <v>9911</v>
          </cell>
          <cell r="AZ21">
            <v>269.83584168023935</v>
          </cell>
          <cell r="BE21">
            <v>1571.6336717467802</v>
          </cell>
          <cell r="BG21">
            <v>4535.3966135206083</v>
          </cell>
          <cell r="BI21">
            <v>2463.296023834032</v>
          </cell>
          <cell r="BO21">
            <v>8013</v>
          </cell>
        </row>
        <row r="22">
          <cell r="AG22">
            <v>5725.8366317402961</v>
          </cell>
          <cell r="AN22">
            <v>1704.0223231699722</v>
          </cell>
          <cell r="AX22">
            <v>11084</v>
          </cell>
          <cell r="AZ22">
            <v>163.38970580841305</v>
          </cell>
          <cell r="BE22">
            <v>1640.5306036049751</v>
          </cell>
          <cell r="BG22">
            <v>4659.9843460493103</v>
          </cell>
          <cell r="BI22">
            <v>2063.1363681029088</v>
          </cell>
          <cell r="BO22">
            <v>7993</v>
          </cell>
        </row>
        <row r="23">
          <cell r="AG23">
            <v>6254.3144266736881</v>
          </cell>
          <cell r="AN23">
            <v>1986.8847889711103</v>
          </cell>
          <cell r="AX23">
            <v>12225</v>
          </cell>
          <cell r="AZ23">
            <v>194.15978156664278</v>
          </cell>
          <cell r="BE23">
            <v>1718.0175003061049</v>
          </cell>
          <cell r="BG23">
            <v>4767.0650701949407</v>
          </cell>
          <cell r="BI23">
            <v>1660.6507930189082</v>
          </cell>
          <cell r="BO23">
            <v>8392</v>
          </cell>
        </row>
        <row r="24">
          <cell r="AG24">
            <v>6204.636453215966</v>
          </cell>
          <cell r="AN24">
            <v>1957.3024405896656</v>
          </cell>
          <cell r="AX24">
            <v>12224</v>
          </cell>
          <cell r="AZ24">
            <v>149.84316807183495</v>
          </cell>
          <cell r="BE24">
            <v>1773.3828888605867</v>
          </cell>
          <cell r="BG24">
            <v>5316.4055613226637</v>
          </cell>
          <cell r="BI24">
            <v>1855.6904476528962</v>
          </cell>
          <cell r="BO24">
            <v>9352</v>
          </cell>
        </row>
        <row r="25">
          <cell r="AG25">
            <v>4050.9455674175056</v>
          </cell>
          <cell r="AN25">
            <v>1860.847276439792</v>
          </cell>
          <cell r="AX25">
            <v>8088</v>
          </cell>
          <cell r="AZ25">
            <v>168.97728028022448</v>
          </cell>
          <cell r="BE25">
            <v>1182.3418684365565</v>
          </cell>
          <cell r="BG25">
            <v>5099.3880423514529</v>
          </cell>
          <cell r="BI25">
            <v>786.25012333136146</v>
          </cell>
          <cell r="BO25">
            <v>8780</v>
          </cell>
        </row>
        <row r="26">
          <cell r="AG26">
            <v>4016.8716594913471</v>
          </cell>
          <cell r="AN26">
            <v>1447.0239185750411</v>
          </cell>
          <cell r="AX26">
            <v>7571</v>
          </cell>
          <cell r="AZ26">
            <v>122.87654872798976</v>
          </cell>
          <cell r="BE26">
            <v>1511.1252026382749</v>
          </cell>
          <cell r="BG26">
            <v>4770.3244476485379</v>
          </cell>
          <cell r="BI26">
            <v>1731.241897975975</v>
          </cell>
          <cell r="BO26">
            <v>9326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PB"/>
      <sheetName val="DAY"/>
      <sheetName val="TP"/>
      <sheetName val="TB"/>
      <sheetName val="TOTAL"/>
      <sheetName val="M&amp;HI"/>
      <sheetName val="PROP"/>
      <sheetName val="Contribution"/>
      <sheetName val="Contrib chart"/>
      <sheetName val="TOTAL Metro"/>
      <sheetName val="TOTAL Rural"/>
      <sheetName val="charts"/>
      <sheetName val="Summ Charts"/>
      <sheetName val="Sheet1"/>
      <sheetName val="MACROS"/>
      <sheetName val="Sectors"/>
      <sheetName val="WD Chart"/>
      <sheetName val="TOTAL (SAPN)"/>
      <sheetName val="PP Min%"/>
      <sheetName val="PP MinTot"/>
      <sheetName val="TB Min%"/>
      <sheetName val="TB MinTot"/>
      <sheetName val="TOTAL Min"/>
      <sheetName val="TOTAL NonMin"/>
      <sheetName val="WD4-FC"/>
      <sheetName val="PP NonMin"/>
      <sheetName val="TB NonMin"/>
    </sheetNames>
    <sheetDataSet>
      <sheetData sheetId="0">
        <row r="19">
          <cell r="N19">
            <v>102.84399812785576</v>
          </cell>
        </row>
      </sheetData>
      <sheetData sheetId="1"/>
      <sheetData sheetId="2"/>
      <sheetData sheetId="3"/>
      <sheetData sheetId="4">
        <row r="19">
          <cell r="N19">
            <v>792.82318225485358</v>
          </cell>
        </row>
      </sheetData>
      <sheetData sheetId="5">
        <row r="19">
          <cell r="N19">
            <v>895.66718038270938</v>
          </cell>
        </row>
      </sheetData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 Diagram"/>
      <sheetName val="Input|Escalators"/>
      <sheetName val="Input|Opex"/>
      <sheetName val="Calc|Opex Forecast"/>
      <sheetName val="Calc|Opex Summary"/>
      <sheetName val="Output|Models"/>
      <sheetName val="Output|Tables"/>
      <sheetName val="Output|Reg Analysis"/>
      <sheetName val="Lookup|Tables"/>
      <sheetName val="Check|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 t="str">
            <v>$millions</v>
          </cell>
        </row>
      </sheetData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 Diagram"/>
      <sheetName val="Input|Escalators"/>
      <sheetName val="Input|Opex (view 1)"/>
      <sheetName val="Input|Opex (view 2)"/>
      <sheetName val="Calc|Opex Forecast"/>
      <sheetName val="Calc|Opex Summary (view 1)"/>
      <sheetName val="Calc|Opex Summary (view 2)"/>
      <sheetName val="Output|Models"/>
      <sheetName val="Output|AAI Tables"/>
      <sheetName val="Output|Appendix"/>
      <sheetName val="Output|AA RIN"/>
      <sheetName val="Lookup|Tables"/>
      <sheetName val="Check|List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0">
          <cell r="G10" t="str">
            <v>$dollars</v>
          </cell>
        </row>
        <row r="12">
          <cell r="G12" t="str">
            <v>$millions</v>
          </cell>
        </row>
        <row r="14">
          <cell r="G14" t="str">
            <v>Per cent</v>
          </cell>
        </row>
        <row r="16">
          <cell r="G16" t="str">
            <v>number</v>
          </cell>
        </row>
        <row r="17">
          <cell r="G17" t="str">
            <v>factor</v>
          </cell>
        </row>
        <row r="20">
          <cell r="G20" t="str">
            <v>TJ</v>
          </cell>
        </row>
        <row r="23">
          <cell r="G23" t="str">
            <v>kms</v>
          </cell>
        </row>
        <row r="26">
          <cell r="G26" t="str">
            <v>Actual</v>
          </cell>
        </row>
      </sheetData>
      <sheetData sheetId="13">
        <row r="1">
          <cell r="S1" t="str">
            <v>OK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e Notes for Alex!"/>
      <sheetName val="Capex input"/>
      <sheetName val="AMP-MASTER"/>
      <sheetName val="AMPmasterescalated"/>
      <sheetName val="Submission graphs"/>
      <sheetName val="CPI"/>
      <sheetName val="AER calc sheet"/>
      <sheetName val="AER Cost escalators"/>
      <sheetName val="AERCalculation of routine capex"/>
      <sheetName val="RIN Capex Detailed Info"/>
      <sheetName val="RIN Schedule "/>
    </sheetNames>
    <sheetDataSet>
      <sheetData sheetId="0" refreshError="1"/>
      <sheetData sheetId="1">
        <row r="36">
          <cell r="D36">
            <v>2321.7685900000001</v>
          </cell>
        </row>
        <row r="109">
          <cell r="W109">
            <v>69.828760499999987</v>
          </cell>
        </row>
        <row r="110">
          <cell r="W110">
            <v>1120.3068574999998</v>
          </cell>
        </row>
        <row r="111">
          <cell r="W111">
            <v>901.42250474999969</v>
          </cell>
        </row>
        <row r="112">
          <cell r="W112">
            <v>171.46286099999995</v>
          </cell>
        </row>
        <row r="113">
          <cell r="W113">
            <v>190.51428999999996</v>
          </cell>
        </row>
        <row r="115">
          <cell r="W1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B7">
            <v>4125.0180334167117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1. Classification"/>
      <sheetName val="2. Negotiation"/>
      <sheetName val="3. Control mechanisms"/>
      <sheetName val="4. RAB"/>
      <sheetName val="5. Demand"/>
      <sheetName val="6. Capex"/>
      <sheetName val="7. Opex"/>
      <sheetName val="8a. STPIS Reliability"/>
      <sheetName val="8b. STPIS feeder performance"/>
      <sheetName val="8c. STPIS Customer service"/>
      <sheetName val="8d. STPIS Unplanned outages"/>
      <sheetName val="8e. STPIS Exclusions"/>
      <sheetName val="8f.STPIS daily data"/>
      <sheetName val="9. EBSS"/>
      <sheetName val="10. DMIS - annual report"/>
      <sheetName val="11. Pass through events"/>
      <sheetName val="12. Self insurance"/>
      <sheetName val="13a. ACS - opex and capex"/>
      <sheetName val="13b. ACS - control mechanism "/>
      <sheetName val="14. Financial performance"/>
      <sheetName val="15. Financial position"/>
      <sheetName val="16. Cashfl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3"/>
  <sheetViews>
    <sheetView tabSelected="1" topLeftCell="A25" zoomScaleNormal="100" workbookViewId="0">
      <selection activeCell="K30" sqref="K30"/>
    </sheetView>
  </sheetViews>
  <sheetFormatPr defaultRowHeight="18"/>
  <cols>
    <col min="1" max="1" width="60.42578125" style="1" customWidth="1"/>
    <col min="2" max="2" width="13.7109375" style="1" customWidth="1"/>
    <col min="3" max="9" width="15.7109375" style="20" customWidth="1"/>
    <col min="10" max="10" width="17.7109375" style="20" customWidth="1"/>
    <col min="11" max="11" width="16" style="20" customWidth="1"/>
    <col min="12" max="12" width="1.85546875" style="20" customWidth="1"/>
    <col min="13" max="13" width="15.7109375" style="20" customWidth="1"/>
    <col min="14" max="20" width="15.7109375" style="1" customWidth="1"/>
    <col min="21" max="16384" width="9.140625" style="1"/>
  </cols>
  <sheetData>
    <row r="1" spans="1:9">
      <c r="A1" s="27" t="s">
        <v>63</v>
      </c>
    </row>
    <row r="2" spans="1:9">
      <c r="A2" s="1" t="s">
        <v>62</v>
      </c>
    </row>
    <row r="4" spans="1:9" ht="36">
      <c r="B4" s="1" t="s">
        <v>115</v>
      </c>
      <c r="C4" s="45" t="s">
        <v>30</v>
      </c>
      <c r="D4" s="45" t="s">
        <v>29</v>
      </c>
      <c r="E4" s="46" t="s">
        <v>28</v>
      </c>
      <c r="F4" s="46" t="s">
        <v>27</v>
      </c>
      <c r="G4" s="46" t="s">
        <v>26</v>
      </c>
      <c r="H4" s="46" t="s">
        <v>25</v>
      </c>
      <c r="I4" s="46" t="s">
        <v>24</v>
      </c>
    </row>
    <row r="5" spans="1:9">
      <c r="C5" s="21" t="s">
        <v>23</v>
      </c>
      <c r="D5" s="21" t="s">
        <v>22</v>
      </c>
      <c r="E5" s="21" t="s">
        <v>21</v>
      </c>
      <c r="F5" s="21" t="s">
        <v>20</v>
      </c>
      <c r="G5" s="21" t="s">
        <v>19</v>
      </c>
      <c r="H5" s="21" t="s">
        <v>18</v>
      </c>
      <c r="I5" s="21" t="s">
        <v>17</v>
      </c>
    </row>
    <row r="6" spans="1:9">
      <c r="A6" s="7" t="s">
        <v>61</v>
      </c>
    </row>
    <row r="7" spans="1:9" ht="18.75">
      <c r="A7" s="26" t="s">
        <v>104</v>
      </c>
    </row>
    <row r="8" spans="1:9">
      <c r="A8" s="1" t="s">
        <v>65</v>
      </c>
      <c r="B8" s="1" t="s">
        <v>108</v>
      </c>
      <c r="C8" s="47">
        <v>27.94682471147588</v>
      </c>
    </row>
    <row r="9" spans="1:9">
      <c r="A9" s="1" t="s">
        <v>60</v>
      </c>
      <c r="B9" s="35" t="s">
        <v>108</v>
      </c>
      <c r="C9" s="47">
        <v>4.4661904295919368E-3</v>
      </c>
    </row>
    <row r="10" spans="1:9">
      <c r="A10" s="1" t="s">
        <v>106</v>
      </c>
      <c r="B10" s="1" t="s">
        <v>107</v>
      </c>
      <c r="C10" s="47">
        <f>C8-C9</f>
        <v>27.942358521046287</v>
      </c>
    </row>
    <row r="11" spans="1:9">
      <c r="C11" s="47"/>
    </row>
    <row r="12" spans="1:9" ht="18.75">
      <c r="A12" s="26" t="s">
        <v>105</v>
      </c>
      <c r="C12" s="47"/>
    </row>
    <row r="13" spans="1:9">
      <c r="A13" s="15" t="s">
        <v>48</v>
      </c>
      <c r="C13" s="47"/>
    </row>
    <row r="14" spans="1:9">
      <c r="A14" s="20" t="s">
        <v>64</v>
      </c>
      <c r="C14" s="48">
        <v>0</v>
      </c>
      <c r="E14" s="22"/>
    </row>
    <row r="15" spans="1:9">
      <c r="A15" s="20"/>
      <c r="C15" s="47"/>
    </row>
    <row r="16" spans="1:9">
      <c r="A16" s="15" t="s">
        <v>42</v>
      </c>
      <c r="C16" s="47"/>
      <c r="E16" s="49"/>
      <c r="F16" s="49"/>
      <c r="G16" s="49"/>
      <c r="H16" s="49"/>
    </row>
    <row r="17" spans="1:26">
      <c r="A17" s="20" t="s">
        <v>41</v>
      </c>
      <c r="B17" s="35" t="s">
        <v>108</v>
      </c>
      <c r="C17" s="47">
        <v>5.5421196044271905</v>
      </c>
      <c r="E17" s="29"/>
      <c r="F17" s="50"/>
      <c r="G17" s="50"/>
      <c r="H17" s="28"/>
    </row>
    <row r="18" spans="1:26">
      <c r="A18" s="20" t="s">
        <v>40</v>
      </c>
      <c r="B18" s="35" t="s">
        <v>108</v>
      </c>
      <c r="C18" s="47">
        <v>1.2176376637720334</v>
      </c>
      <c r="E18" s="29"/>
      <c r="F18" s="50"/>
      <c r="G18" s="50"/>
      <c r="H18" s="28"/>
    </row>
    <row r="19" spans="1:26">
      <c r="A19" s="20" t="s">
        <v>39</v>
      </c>
      <c r="B19" s="35" t="s">
        <v>108</v>
      </c>
      <c r="C19" s="47">
        <v>0.22567107195040648</v>
      </c>
      <c r="E19" s="29"/>
      <c r="F19" s="50"/>
      <c r="G19" s="50"/>
      <c r="H19" s="28"/>
    </row>
    <row r="20" spans="1:26">
      <c r="A20" s="1" t="s">
        <v>59</v>
      </c>
      <c r="B20" s="1" t="s">
        <v>107</v>
      </c>
      <c r="C20" s="47">
        <f>C17+C18+C19+C14</f>
        <v>6.9854283401496309</v>
      </c>
      <c r="E20" s="51"/>
      <c r="F20" s="52"/>
      <c r="G20" s="52"/>
      <c r="H20" s="52"/>
    </row>
    <row r="21" spans="1:26">
      <c r="C21" s="53"/>
      <c r="E21" s="21"/>
      <c r="F21" s="21"/>
      <c r="G21" s="21"/>
      <c r="H21" s="21"/>
    </row>
    <row r="22" spans="1:26">
      <c r="A22" s="3" t="s">
        <v>58</v>
      </c>
      <c r="B22" s="14"/>
      <c r="C22" s="70">
        <f>C10-C20</f>
        <v>20.956930180896656</v>
      </c>
      <c r="D22" s="53"/>
      <c r="E22" s="55"/>
      <c r="K22" s="53"/>
    </row>
    <row r="23" spans="1:26">
      <c r="A23" s="1" t="s">
        <v>57</v>
      </c>
      <c r="C23" s="74">
        <f>C22*C24</f>
        <v>21.415886951858294</v>
      </c>
      <c r="E23" s="55"/>
      <c r="K23" s="53"/>
      <c r="L23" s="112"/>
      <c r="M23" s="112"/>
      <c r="N23" s="24"/>
      <c r="O23" s="24"/>
      <c r="P23" s="24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>
      <c r="A24" s="1" t="s">
        <v>70</v>
      </c>
      <c r="C24" s="47">
        <v>1.0219</v>
      </c>
      <c r="D24" s="53"/>
      <c r="K24" s="56"/>
      <c r="L24" s="112"/>
      <c r="M24" s="112"/>
      <c r="N24" s="24"/>
      <c r="O24" s="24"/>
      <c r="P24" s="24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36">
      <c r="A25" s="7" t="s">
        <v>56</v>
      </c>
      <c r="K25" s="40" t="s">
        <v>55</v>
      </c>
      <c r="L25" s="112"/>
      <c r="M25" s="25" t="s">
        <v>54</v>
      </c>
      <c r="N25" s="24"/>
      <c r="O25" s="24"/>
      <c r="P25" s="24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>
      <c r="A26" s="1" t="s">
        <v>53</v>
      </c>
      <c r="D26" s="57">
        <f t="shared" ref="D26:I26" si="0">D88</f>
        <v>5.5080567082324752E-3</v>
      </c>
      <c r="E26" s="57">
        <f t="shared" si="0"/>
        <v>2.1357997772278614E-3</v>
      </c>
      <c r="F26" s="57">
        <f t="shared" si="0"/>
        <v>4.6556705209405318E-3</v>
      </c>
      <c r="G26" s="57">
        <f t="shared" si="0"/>
        <v>6.4156103267195711E-3</v>
      </c>
      <c r="H26" s="57">
        <f t="shared" si="0"/>
        <v>7.2281580764717085E-3</v>
      </c>
      <c r="I26" s="57">
        <f t="shared" si="0"/>
        <v>8.8870396524194928E-3</v>
      </c>
      <c r="K26" s="56"/>
      <c r="L26" s="112"/>
      <c r="M26" s="113"/>
      <c r="N26" s="24"/>
      <c r="O26" s="24"/>
      <c r="P26" s="24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>
      <c r="A27" s="1" t="s">
        <v>52</v>
      </c>
      <c r="D27" s="58">
        <f>D107</f>
        <v>1.0755158435977302E-2</v>
      </c>
      <c r="E27" s="58">
        <f t="shared" ref="E27:I27" si="1">E107</f>
        <v>1.119710029202913E-2</v>
      </c>
      <c r="F27" s="58">
        <f t="shared" si="1"/>
        <v>1.1320325420455028E-2</v>
      </c>
      <c r="G27" s="58">
        <f t="shared" si="1"/>
        <v>1.3090235718877083E-2</v>
      </c>
      <c r="H27" s="58">
        <f t="shared" si="1"/>
        <v>1.3675689757203546E-2</v>
      </c>
      <c r="I27" s="58">
        <f t="shared" si="1"/>
        <v>1.2281392706564644E-2</v>
      </c>
      <c r="K27" s="59"/>
      <c r="L27" s="112"/>
      <c r="M27" s="113"/>
      <c r="N27" s="24"/>
      <c r="O27" s="24"/>
      <c r="P27" s="24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>
      <c r="A28" s="1" t="s">
        <v>51</v>
      </c>
      <c r="D28" s="60">
        <f>D113</f>
        <v>5.45E-3</v>
      </c>
      <c r="E28" s="60">
        <f t="shared" ref="E28:I28" si="2">E113</f>
        <v>5.45E-3</v>
      </c>
      <c r="F28" s="60">
        <f t="shared" si="2"/>
        <v>5.45E-3</v>
      </c>
      <c r="G28" s="60">
        <f t="shared" si="2"/>
        <v>5.45E-3</v>
      </c>
      <c r="H28" s="60">
        <f t="shared" si="2"/>
        <v>5.45E-3</v>
      </c>
      <c r="I28" s="60">
        <f t="shared" si="2"/>
        <v>5.45E-3</v>
      </c>
      <c r="M28" s="21"/>
    </row>
    <row r="29" spans="1:26">
      <c r="A29" s="4" t="s">
        <v>50</v>
      </c>
      <c r="C29" s="21"/>
      <c r="D29" s="61">
        <f>(1+D26)*(1+D27)*(1-D28)-1</f>
        <v>1.0783497786122087E-2</v>
      </c>
      <c r="E29" s="61">
        <f t="shared" ref="E29:I29" si="3">(1+E26)*(1+E27)*(1-E28)-1</f>
        <v>7.8340201927231679E-3</v>
      </c>
      <c r="F29" s="61">
        <f t="shared" si="3"/>
        <v>1.0491343233668404E-2</v>
      </c>
      <c r="G29" s="61">
        <f t="shared" si="3"/>
        <v>1.4033063335015195E-2</v>
      </c>
      <c r="H29" s="61">
        <f t="shared" si="3"/>
        <v>1.5438233177593297E-2</v>
      </c>
      <c r="I29" s="61">
        <f t="shared" si="3"/>
        <v>1.5711614785127059E-2</v>
      </c>
      <c r="M29" s="21"/>
    </row>
    <row r="30" spans="1:26">
      <c r="A30" s="4"/>
      <c r="C30" s="21"/>
      <c r="D30" s="62"/>
      <c r="E30" s="62"/>
      <c r="F30" s="62"/>
      <c r="G30" s="62"/>
      <c r="H30" s="62"/>
      <c r="I30" s="62"/>
      <c r="M30" s="21"/>
    </row>
    <row r="31" spans="1:26">
      <c r="A31" s="3" t="s">
        <v>71</v>
      </c>
      <c r="B31" s="14"/>
      <c r="C31" s="54">
        <f>C22</f>
        <v>20.956930180896656</v>
      </c>
      <c r="D31" s="54">
        <f t="shared" ref="D31:I31" si="4">C31*(1+D29)</f>
        <v>21.182919191106269</v>
      </c>
      <c r="E31" s="54">
        <f t="shared" si="4"/>
        <v>21.348866607790217</v>
      </c>
      <c r="F31" s="54">
        <f t="shared" si="4"/>
        <v>21.572844895022346</v>
      </c>
      <c r="G31" s="54">
        <f t="shared" si="4"/>
        <v>21.875577993750653</v>
      </c>
      <c r="H31" s="54">
        <f t="shared" si="4"/>
        <v>22.213298267712805</v>
      </c>
      <c r="I31" s="54">
        <f t="shared" si="4"/>
        <v>22.562305053202238</v>
      </c>
      <c r="J31" s="63"/>
      <c r="K31" s="64">
        <f>SUM(E31:I31)</f>
        <v>109.57289281747826</v>
      </c>
      <c r="M31" s="55">
        <f>K31*$C$24</f>
        <v>111.97253917018104</v>
      </c>
    </row>
    <row r="32" spans="1:26">
      <c r="A32" s="6"/>
      <c r="B32" s="5"/>
      <c r="C32" s="65"/>
      <c r="D32" s="65"/>
      <c r="E32" s="65"/>
      <c r="F32" s="65"/>
      <c r="G32" s="65"/>
      <c r="H32" s="65"/>
      <c r="I32" s="65"/>
      <c r="J32" s="30"/>
      <c r="K32" s="66"/>
      <c r="M32" s="55">
        <f>C23*5</f>
        <v>107.07943475929147</v>
      </c>
    </row>
    <row r="33" spans="1:23">
      <c r="A33" s="6"/>
      <c r="B33" s="5"/>
      <c r="C33" s="65"/>
      <c r="D33" s="67"/>
      <c r="E33" s="67"/>
      <c r="F33" s="67"/>
      <c r="G33" s="67"/>
      <c r="H33" s="67"/>
      <c r="I33" s="67"/>
      <c r="J33" s="30"/>
      <c r="K33" s="66"/>
      <c r="M33" s="55">
        <f>M31-(C23*5)</f>
        <v>4.8931044108895634</v>
      </c>
    </row>
    <row r="34" spans="1:23" s="35" customFormat="1">
      <c r="A34" s="6"/>
      <c r="B34" s="5"/>
      <c r="C34" s="65"/>
      <c r="D34" s="67"/>
      <c r="E34" s="67"/>
      <c r="F34" s="67"/>
      <c r="G34" s="67"/>
      <c r="H34" s="67"/>
      <c r="I34" s="67"/>
      <c r="J34" s="30"/>
      <c r="K34" s="66"/>
      <c r="L34" s="20"/>
      <c r="M34" s="55"/>
    </row>
    <row r="35" spans="1:23">
      <c r="A35" s="7" t="s">
        <v>49</v>
      </c>
      <c r="C35" s="53"/>
      <c r="M35" s="21"/>
    </row>
    <row r="36" spans="1:23">
      <c r="A36" s="30" t="s">
        <v>46</v>
      </c>
      <c r="B36" s="1" t="s">
        <v>110</v>
      </c>
      <c r="D36" s="47">
        <v>3.4282210228684364E-2</v>
      </c>
      <c r="E36" s="47">
        <v>0.19874711080518737</v>
      </c>
      <c r="F36" s="47">
        <v>0.20201295269281544</v>
      </c>
      <c r="G36" s="47">
        <v>0.2058912671129757</v>
      </c>
      <c r="H36" s="47">
        <v>0.20994063667762794</v>
      </c>
      <c r="I36" s="47">
        <v>0.21394396717024722</v>
      </c>
      <c r="K36" s="53">
        <f t="shared" ref="K36:K39" si="5">SUM(E36:I36)</f>
        <v>1.0305359344588538</v>
      </c>
      <c r="M36" s="55">
        <f t="shared" ref="M36:M39" si="6">K36*$C$24</f>
        <v>1.0531046714235028</v>
      </c>
      <c r="O36" s="22"/>
      <c r="P36" s="22"/>
      <c r="Q36" s="22"/>
      <c r="R36" s="22"/>
      <c r="S36" s="22"/>
      <c r="T36" s="22"/>
      <c r="U36" s="5"/>
      <c r="V36" s="5"/>
      <c r="W36" s="5"/>
    </row>
    <row r="37" spans="1:23">
      <c r="A37" s="30" t="s">
        <v>45</v>
      </c>
      <c r="B37" s="35" t="s">
        <v>110</v>
      </c>
      <c r="D37" s="47">
        <v>2.3163306919404127E-2</v>
      </c>
      <c r="E37" s="47">
        <v>0.23603688855742236</v>
      </c>
      <c r="F37" s="47">
        <v>0.12597704250072803</v>
      </c>
      <c r="G37" s="47">
        <v>0.1282080646177883</v>
      </c>
      <c r="H37" s="47">
        <v>0.13053940739879247</v>
      </c>
      <c r="I37" s="47">
        <v>0.13279441112692641</v>
      </c>
      <c r="K37" s="53">
        <f t="shared" si="5"/>
        <v>0.75355581420165763</v>
      </c>
      <c r="M37" s="55">
        <f t="shared" si="6"/>
        <v>0.77005868653267395</v>
      </c>
      <c r="O37" s="22"/>
      <c r="P37" s="22"/>
      <c r="Q37" s="22"/>
      <c r="R37" s="22"/>
      <c r="S37" s="22"/>
      <c r="T37" s="22"/>
      <c r="U37" s="5"/>
      <c r="V37" s="5"/>
      <c r="W37" s="5"/>
    </row>
    <row r="38" spans="1:23">
      <c r="A38" s="30" t="s">
        <v>44</v>
      </c>
      <c r="B38" s="35" t="s">
        <v>110</v>
      </c>
      <c r="D38" s="47">
        <v>0</v>
      </c>
      <c r="E38" s="47">
        <v>3.4000000000000002E-2</v>
      </c>
      <c r="F38" s="47">
        <v>3.4000000000000002E-2</v>
      </c>
      <c r="G38" s="47">
        <v>3.4000000000000002E-2</v>
      </c>
      <c r="H38" s="47">
        <v>3.4000000000000002E-2</v>
      </c>
      <c r="I38" s="47">
        <v>0</v>
      </c>
      <c r="K38" s="53">
        <f t="shared" si="5"/>
        <v>0.13600000000000001</v>
      </c>
      <c r="M38" s="55">
        <f t="shared" si="6"/>
        <v>0.1389784</v>
      </c>
      <c r="O38" s="22"/>
      <c r="P38" s="22"/>
      <c r="Q38" s="22"/>
      <c r="R38" s="22"/>
      <c r="S38" s="22"/>
      <c r="T38" s="22"/>
      <c r="U38" s="5"/>
      <c r="V38" s="5"/>
      <c r="W38" s="5"/>
    </row>
    <row r="39" spans="1:23">
      <c r="A39" s="30" t="s">
        <v>43</v>
      </c>
      <c r="B39" s="5" t="s">
        <v>119</v>
      </c>
      <c r="C39" s="30"/>
      <c r="D39" s="68">
        <v>-1.7476791330543757</v>
      </c>
      <c r="E39" s="68">
        <v>-1.0392707993416836</v>
      </c>
      <c r="F39" s="68">
        <v>-1.0134407393344989</v>
      </c>
      <c r="G39" s="68">
        <v>-0.98859395153919694</v>
      </c>
      <c r="H39" s="68">
        <v>-0.7945804962737737</v>
      </c>
      <c r="I39" s="68">
        <v>-0.85886800006519548</v>
      </c>
      <c r="J39" s="30"/>
      <c r="K39" s="69">
        <f t="shared" si="5"/>
        <v>-4.6947539865543479</v>
      </c>
      <c r="L39" s="30"/>
      <c r="M39" s="114">
        <f t="shared" si="6"/>
        <v>-4.7975690988598885</v>
      </c>
      <c r="O39" s="22"/>
      <c r="P39" s="22"/>
      <c r="Q39" s="22"/>
      <c r="R39" s="22"/>
      <c r="S39" s="22"/>
      <c r="T39" s="22"/>
      <c r="U39" s="5"/>
      <c r="V39" s="5"/>
      <c r="W39" s="5"/>
    </row>
    <row r="40" spans="1:23">
      <c r="A40" s="31" t="s">
        <v>114</v>
      </c>
      <c r="D40" s="70">
        <f>D36+D37+D38+D39</f>
        <v>-1.6902336159062872</v>
      </c>
      <c r="E40" s="70">
        <f t="shared" ref="E40:I40" si="7">E36+E37+E38+E39</f>
        <v>-0.57048679997907392</v>
      </c>
      <c r="F40" s="70">
        <f t="shared" si="7"/>
        <v>-0.65145074414095538</v>
      </c>
      <c r="G40" s="70">
        <f t="shared" si="7"/>
        <v>-0.6204946198084329</v>
      </c>
      <c r="H40" s="70">
        <f t="shared" si="7"/>
        <v>-0.42010045219735326</v>
      </c>
      <c r="I40" s="70">
        <f t="shared" si="7"/>
        <v>-0.51212962176802179</v>
      </c>
      <c r="J40" s="21"/>
      <c r="K40" s="70">
        <f>+K36+K37+K38+K39</f>
        <v>-2.7746622378938364</v>
      </c>
      <c r="M40" s="55">
        <f>K40*C24</f>
        <v>-2.8354273409037116</v>
      </c>
      <c r="O40" s="17"/>
      <c r="P40" s="5"/>
      <c r="Q40" s="5"/>
      <c r="R40" s="5"/>
      <c r="S40" s="5"/>
      <c r="T40" s="5"/>
      <c r="U40" s="5"/>
      <c r="V40" s="5"/>
      <c r="W40" s="5"/>
    </row>
    <row r="41" spans="1:23">
      <c r="M41" s="21"/>
      <c r="O41" s="32"/>
      <c r="P41" s="5"/>
      <c r="Q41" s="5"/>
      <c r="R41" s="5"/>
      <c r="S41" s="5"/>
      <c r="T41" s="5"/>
      <c r="U41" s="5"/>
      <c r="V41" s="5"/>
      <c r="W41" s="5"/>
    </row>
    <row r="42" spans="1:23" s="35" customFormat="1"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1"/>
      <c r="O42" s="32"/>
      <c r="P42" s="5"/>
      <c r="Q42" s="5"/>
      <c r="R42" s="5"/>
      <c r="S42" s="5"/>
      <c r="T42" s="5"/>
      <c r="U42" s="5"/>
      <c r="V42" s="5"/>
      <c r="W42" s="5"/>
    </row>
    <row r="43" spans="1:23">
      <c r="A43" s="7" t="s">
        <v>103</v>
      </c>
      <c r="M43" s="21"/>
      <c r="O43" s="5"/>
      <c r="P43" s="5"/>
      <c r="Q43" s="5"/>
      <c r="R43" s="5"/>
      <c r="S43" s="5"/>
      <c r="T43" s="5"/>
      <c r="U43" s="5"/>
      <c r="V43" s="5"/>
      <c r="W43" s="5"/>
    </row>
    <row r="44" spans="1:23">
      <c r="A44" s="20" t="s">
        <v>41</v>
      </c>
      <c r="B44" s="1" t="s">
        <v>118</v>
      </c>
      <c r="D44" s="47">
        <f>D134</f>
        <v>5.609551218448801</v>
      </c>
      <c r="E44" s="47">
        <f t="shared" ref="E44:I44" si="8">E134</f>
        <v>6.0632237502215407</v>
      </c>
      <c r="F44" s="47">
        <f t="shared" si="8"/>
        <v>6.3296221690038994</v>
      </c>
      <c r="G44" s="47">
        <f t="shared" si="8"/>
        <v>6.6040376951644646</v>
      </c>
      <c r="H44" s="47">
        <f t="shared" si="8"/>
        <v>6.888129232965416</v>
      </c>
      <c r="I44" s="47">
        <f t="shared" si="8"/>
        <v>6.7093555812392003</v>
      </c>
      <c r="K44" s="53">
        <f>SUM(E44:I44)</f>
        <v>32.594368428594521</v>
      </c>
      <c r="M44" s="55">
        <f>K44*$C$24</f>
        <v>33.30818509718074</v>
      </c>
      <c r="N44" s="19"/>
      <c r="O44" s="5"/>
      <c r="P44" s="5"/>
      <c r="Q44" s="5"/>
      <c r="R44" s="5"/>
      <c r="S44" s="5"/>
      <c r="T44" s="5"/>
      <c r="U44" s="6"/>
      <c r="V44" s="5"/>
      <c r="W44" s="5"/>
    </row>
    <row r="45" spans="1:23">
      <c r="A45" s="20" t="s">
        <v>40</v>
      </c>
      <c r="B45" s="35" t="s">
        <v>118</v>
      </c>
      <c r="D45" s="47">
        <f>D149</f>
        <v>1.5331046682735214</v>
      </c>
      <c r="E45" s="47">
        <f t="shared" ref="E45:I45" si="9">E149</f>
        <v>1.5127824583055625</v>
      </c>
      <c r="F45" s="47">
        <f t="shared" si="9"/>
        <v>1.4887237004545009</v>
      </c>
      <c r="G45" s="47">
        <f t="shared" si="9"/>
        <v>1.4768239597825092</v>
      </c>
      <c r="H45" s="47">
        <f t="shared" si="9"/>
        <v>1.4627775398841967</v>
      </c>
      <c r="I45" s="47">
        <f t="shared" si="9"/>
        <v>1.4509034552231186</v>
      </c>
      <c r="K45" s="53">
        <f>SUM(E45:I45)</f>
        <v>7.3920111136498878</v>
      </c>
      <c r="M45" s="55">
        <f>K45*$C$24</f>
        <v>7.553896157038821</v>
      </c>
      <c r="N45" s="19"/>
      <c r="O45" s="5"/>
      <c r="P45" s="5"/>
      <c r="Q45" s="5"/>
      <c r="R45" s="5"/>
      <c r="S45" s="5"/>
      <c r="T45" s="5"/>
      <c r="U45" s="6"/>
      <c r="V45" s="5"/>
      <c r="W45" s="5"/>
    </row>
    <row r="46" spans="1:23">
      <c r="A46" s="20" t="s">
        <v>39</v>
      </c>
      <c r="B46" s="35" t="s">
        <v>118</v>
      </c>
      <c r="D46" s="71">
        <f>D143</f>
        <v>0.78455003756424924</v>
      </c>
      <c r="E46" s="71">
        <f t="shared" ref="E46:I46" si="10">E143</f>
        <v>0.54079100789262458</v>
      </c>
      <c r="F46" s="71">
        <f t="shared" si="10"/>
        <v>0.53321710080055573</v>
      </c>
      <c r="G46" s="71">
        <f t="shared" si="10"/>
        <v>0.53110295731737256</v>
      </c>
      <c r="H46" s="71">
        <f t="shared" si="10"/>
        <v>0.52860742838874908</v>
      </c>
      <c r="I46" s="71">
        <f t="shared" si="10"/>
        <v>0.52649784302912284</v>
      </c>
      <c r="K46" s="72">
        <f>SUM(E46:I46)</f>
        <v>2.6602163374284249</v>
      </c>
      <c r="M46" s="115">
        <f>K46*$C$24</f>
        <v>2.7184750752181075</v>
      </c>
      <c r="N46" s="19"/>
      <c r="O46" s="5"/>
      <c r="P46" s="5"/>
      <c r="Q46" s="5"/>
      <c r="R46" s="5"/>
      <c r="S46" s="5"/>
      <c r="T46" s="5"/>
      <c r="U46" s="6"/>
      <c r="V46" s="5"/>
      <c r="W46" s="5"/>
    </row>
    <row r="47" spans="1:23" s="35" customFormat="1">
      <c r="A47" s="30" t="s">
        <v>47</v>
      </c>
      <c r="B47" s="35" t="s">
        <v>110</v>
      </c>
      <c r="C47" s="20"/>
      <c r="D47" s="73">
        <v>0.14000000000000001</v>
      </c>
      <c r="E47" s="73">
        <v>0.91100000000000003</v>
      </c>
      <c r="F47" s="73">
        <v>0.86299999999999999</v>
      </c>
      <c r="G47" s="73">
        <v>0.81499999999999995</v>
      </c>
      <c r="H47" s="73">
        <v>0.76700000000000002</v>
      </c>
      <c r="I47" s="73">
        <v>0.72</v>
      </c>
      <c r="J47" s="20"/>
      <c r="K47" s="69">
        <f>SUM(E47:I47)</f>
        <v>4.0759999999999996</v>
      </c>
      <c r="L47" s="20"/>
      <c r="M47" s="116">
        <f>K47*$C$24</f>
        <v>4.1652643999999999</v>
      </c>
      <c r="N47" s="19"/>
      <c r="O47" s="5"/>
      <c r="P47" s="5"/>
      <c r="Q47" s="5"/>
      <c r="R47" s="5"/>
      <c r="S47" s="5"/>
      <c r="T47" s="5"/>
      <c r="U47" s="6"/>
      <c r="V47" s="5"/>
      <c r="W47" s="5"/>
    </row>
    <row r="48" spans="1:23">
      <c r="A48" s="21" t="s">
        <v>38</v>
      </c>
      <c r="D48" s="70">
        <f>D44+D45+D46+D47</f>
        <v>8.0672059242865721</v>
      </c>
      <c r="E48" s="70">
        <f t="shared" ref="E48:M48" si="11">E44+E45+E46+E47</f>
        <v>9.0277972164197262</v>
      </c>
      <c r="F48" s="70">
        <f t="shared" si="11"/>
        <v>9.2145629702589549</v>
      </c>
      <c r="G48" s="70">
        <f t="shared" si="11"/>
        <v>9.4269646122643458</v>
      </c>
      <c r="H48" s="70">
        <f t="shared" si="11"/>
        <v>9.6465142012383609</v>
      </c>
      <c r="I48" s="70">
        <f t="shared" si="11"/>
        <v>9.4067568794914429</v>
      </c>
      <c r="J48" s="21"/>
      <c r="K48" s="54">
        <f t="shared" si="11"/>
        <v>46.722595879672831</v>
      </c>
      <c r="M48" s="55">
        <f t="shared" si="11"/>
        <v>47.745820729437668</v>
      </c>
      <c r="N48" s="19"/>
      <c r="O48" s="5"/>
      <c r="P48" s="5"/>
      <c r="Q48" s="5"/>
      <c r="R48" s="5"/>
      <c r="S48" s="5"/>
      <c r="T48" s="5"/>
      <c r="U48" s="6"/>
      <c r="V48" s="5"/>
      <c r="W48" s="5"/>
    </row>
    <row r="49" spans="1:23" s="35" customFormat="1">
      <c r="A49" s="21"/>
      <c r="C49" s="20"/>
      <c r="D49" s="74"/>
      <c r="E49" s="74"/>
      <c r="F49" s="74"/>
      <c r="G49" s="74"/>
      <c r="H49" s="74"/>
      <c r="I49" s="74"/>
      <c r="J49" s="21"/>
      <c r="K49" s="55"/>
      <c r="L49" s="20"/>
      <c r="M49" s="55"/>
      <c r="N49" s="19"/>
      <c r="O49" s="5"/>
      <c r="P49" s="5"/>
      <c r="Q49" s="5"/>
      <c r="R49" s="5"/>
      <c r="S49" s="5"/>
      <c r="T49" s="5"/>
      <c r="U49" s="6"/>
      <c r="V49" s="5"/>
      <c r="W49" s="5"/>
    </row>
    <row r="50" spans="1:23">
      <c r="M50" s="21"/>
      <c r="N50" s="4"/>
      <c r="O50" s="6"/>
      <c r="P50" s="6"/>
      <c r="Q50" s="6"/>
      <c r="R50" s="6"/>
      <c r="S50" s="6"/>
      <c r="T50" s="6"/>
      <c r="U50" s="6"/>
      <c r="V50" s="5"/>
      <c r="W50" s="5"/>
    </row>
    <row r="51" spans="1:23">
      <c r="A51" s="3" t="s">
        <v>116</v>
      </c>
      <c r="B51" s="14"/>
      <c r="C51" s="63"/>
      <c r="D51" s="54">
        <f t="shared" ref="D51:I51" si="12">D31+D40+D48</f>
        <v>27.559891499486554</v>
      </c>
      <c r="E51" s="54">
        <f t="shared" si="12"/>
        <v>29.80617702423087</v>
      </c>
      <c r="F51" s="54">
        <f t="shared" si="12"/>
        <v>30.135957121140343</v>
      </c>
      <c r="G51" s="54">
        <f t="shared" si="12"/>
        <v>30.682047986206566</v>
      </c>
      <c r="H51" s="54">
        <f t="shared" si="12"/>
        <v>31.439712016753813</v>
      </c>
      <c r="I51" s="54">
        <f t="shared" si="12"/>
        <v>31.456932310925659</v>
      </c>
      <c r="J51" s="63"/>
      <c r="K51" s="54">
        <f>SUM(E51:I51)</f>
        <v>153.52082645925725</v>
      </c>
      <c r="M51" s="55">
        <f t="shared" ref="M51" si="13">K51*$C$24</f>
        <v>156.882932558715</v>
      </c>
      <c r="N51" s="4"/>
      <c r="O51" s="4"/>
      <c r="P51" s="4"/>
      <c r="Q51" s="4"/>
      <c r="R51" s="4"/>
      <c r="S51" s="4"/>
      <c r="T51" s="4"/>
      <c r="U51" s="4"/>
    </row>
    <row r="52" spans="1:23" s="35" customFormat="1">
      <c r="A52" s="6"/>
      <c r="B52" s="5"/>
      <c r="C52" s="30"/>
      <c r="D52" s="65"/>
      <c r="E52" s="65"/>
      <c r="F52" s="65"/>
      <c r="G52" s="65"/>
      <c r="H52" s="65"/>
      <c r="I52" s="65"/>
      <c r="J52" s="30"/>
      <c r="K52" s="66"/>
      <c r="L52" s="20"/>
      <c r="M52" s="53"/>
      <c r="N52" s="36"/>
      <c r="O52" s="36"/>
      <c r="P52" s="36"/>
      <c r="Q52" s="36"/>
      <c r="R52" s="36"/>
      <c r="S52" s="36"/>
      <c r="T52" s="36"/>
      <c r="U52" s="36"/>
    </row>
    <row r="53" spans="1:23">
      <c r="A53" s="3" t="s">
        <v>117</v>
      </c>
      <c r="B53" s="3"/>
      <c r="C53" s="75"/>
      <c r="D53" s="54">
        <f>D51*$C$24</f>
        <v>28.163453123325311</v>
      </c>
      <c r="E53" s="54">
        <f t="shared" ref="E53:I53" si="14">E51*$C$24</f>
        <v>30.458932301061527</v>
      </c>
      <c r="F53" s="54">
        <f t="shared" si="14"/>
        <v>30.795934582093317</v>
      </c>
      <c r="G53" s="54">
        <f t="shared" si="14"/>
        <v>31.353984837104491</v>
      </c>
      <c r="H53" s="54">
        <f t="shared" si="14"/>
        <v>32.128241709920722</v>
      </c>
      <c r="I53" s="54">
        <f t="shared" si="14"/>
        <v>32.145839128534931</v>
      </c>
      <c r="J53" s="75"/>
      <c r="K53" s="54">
        <f>SUM(E53:I53)</f>
        <v>156.882932558715</v>
      </c>
      <c r="M53" s="53"/>
      <c r="N53" s="17"/>
    </row>
    <row r="54" spans="1:23" s="35" customFormat="1">
      <c r="A54" s="36"/>
      <c r="B54" s="36"/>
      <c r="C54" s="21"/>
      <c r="D54" s="55"/>
      <c r="E54" s="55"/>
      <c r="F54" s="55"/>
      <c r="G54" s="55"/>
      <c r="H54" s="55"/>
      <c r="I54" s="55"/>
      <c r="J54" s="21"/>
      <c r="K54" s="55"/>
      <c r="L54" s="20"/>
      <c r="M54" s="20"/>
    </row>
    <row r="55" spans="1:23" s="35" customFormat="1">
      <c r="A55" s="36" t="s">
        <v>112</v>
      </c>
      <c r="B55" s="36"/>
      <c r="C55" s="21"/>
      <c r="D55" s="55">
        <v>29.707443490490721</v>
      </c>
      <c r="E55" s="55">
        <v>31.305423495917548</v>
      </c>
      <c r="F55" s="55">
        <v>30.894211904086887</v>
      </c>
      <c r="G55" s="55">
        <v>31.404267155239161</v>
      </c>
      <c r="H55" s="55">
        <v>34.774441114705866</v>
      </c>
      <c r="I55" s="55">
        <v>33.774329468613622</v>
      </c>
      <c r="J55" s="55"/>
      <c r="K55" s="65">
        <f>SUM(E55:I55)</f>
        <v>162.15267313856307</v>
      </c>
      <c r="L55" s="20"/>
      <c r="M55" s="20"/>
    </row>
    <row r="56" spans="1:23" s="35" customFormat="1">
      <c r="A56" s="36"/>
      <c r="B56" s="36"/>
      <c r="C56" s="21"/>
      <c r="D56" s="55"/>
      <c r="E56" s="55"/>
      <c r="F56" s="55"/>
      <c r="G56" s="55"/>
      <c r="H56" s="55"/>
      <c r="I56" s="55"/>
      <c r="J56" s="21"/>
      <c r="K56" s="21"/>
      <c r="L56" s="20"/>
      <c r="M56" s="20"/>
    </row>
    <row r="57" spans="1:23" s="35" customFormat="1">
      <c r="A57" s="36" t="s">
        <v>113</v>
      </c>
      <c r="B57" s="36"/>
      <c r="C57" s="21"/>
      <c r="D57" s="55"/>
      <c r="E57" s="55"/>
      <c r="F57" s="55"/>
      <c r="G57" s="55"/>
      <c r="H57" s="55"/>
      <c r="I57" s="55"/>
      <c r="J57" s="21"/>
      <c r="K57" s="76">
        <f>1-K53/K55</f>
        <v>3.2498635254350483E-2</v>
      </c>
      <c r="L57" s="20"/>
      <c r="M57" s="20"/>
    </row>
    <row r="58" spans="1:23">
      <c r="D58" s="53"/>
      <c r="E58" s="53"/>
      <c r="F58" s="53"/>
      <c r="G58" s="53"/>
      <c r="H58" s="53"/>
      <c r="I58" s="53"/>
      <c r="K58" s="53"/>
    </row>
    <row r="59" spans="1:23">
      <c r="A59" s="33" t="s">
        <v>111</v>
      </c>
      <c r="B59" s="16"/>
      <c r="C59" s="77"/>
      <c r="D59" s="78"/>
      <c r="E59" s="78"/>
      <c r="F59" s="78"/>
      <c r="G59" s="78"/>
      <c r="H59" s="78"/>
      <c r="I59" s="78"/>
      <c r="J59" s="77"/>
      <c r="K59" s="78"/>
    </row>
    <row r="60" spans="1:23" s="5" customFormat="1" ht="36">
      <c r="C60" s="79" t="s">
        <v>30</v>
      </c>
      <c r="D60" s="79" t="s">
        <v>29</v>
      </c>
      <c r="E60" s="80" t="s">
        <v>28</v>
      </c>
      <c r="F60" s="80" t="s">
        <v>27</v>
      </c>
      <c r="G60" s="80" t="s">
        <v>26</v>
      </c>
      <c r="H60" s="80" t="s">
        <v>25</v>
      </c>
      <c r="I60" s="80" t="s">
        <v>24</v>
      </c>
      <c r="J60" s="30"/>
      <c r="K60" s="30"/>
      <c r="L60" s="30"/>
      <c r="M60" s="30"/>
    </row>
    <row r="61" spans="1:23" s="5" customFormat="1">
      <c r="C61" s="31" t="s">
        <v>23</v>
      </c>
      <c r="D61" s="31" t="s">
        <v>22</v>
      </c>
      <c r="E61" s="31" t="s">
        <v>21</v>
      </c>
      <c r="F61" s="31" t="s">
        <v>20</v>
      </c>
      <c r="G61" s="31" t="s">
        <v>19</v>
      </c>
      <c r="H61" s="31" t="s">
        <v>18</v>
      </c>
      <c r="I61" s="31" t="s">
        <v>17</v>
      </c>
      <c r="J61" s="30"/>
      <c r="K61" s="30"/>
      <c r="L61" s="30"/>
      <c r="M61" s="30"/>
    </row>
    <row r="62" spans="1:23" s="5" customFormat="1">
      <c r="A62" s="6"/>
      <c r="C62" s="31"/>
      <c r="D62" s="31"/>
      <c r="E62" s="31"/>
      <c r="F62" s="31"/>
      <c r="G62" s="31"/>
      <c r="H62" s="31"/>
      <c r="I62" s="31"/>
      <c r="J62" s="30"/>
      <c r="K62" s="30"/>
      <c r="L62" s="30"/>
      <c r="M62" s="30"/>
    </row>
    <row r="63" spans="1:23" s="5" customFormat="1">
      <c r="A63" s="6" t="s">
        <v>87</v>
      </c>
      <c r="B63" s="108">
        <v>134272.9999999998</v>
      </c>
      <c r="C63" s="109">
        <v>137144.68422160938</v>
      </c>
      <c r="D63" s="109">
        <v>140031.74313891598</v>
      </c>
      <c r="E63" s="109">
        <v>142898.50931363451</v>
      </c>
      <c r="F63" s="109">
        <v>145991.78471612229</v>
      </c>
      <c r="G63" s="109">
        <v>149070.37478897773</v>
      </c>
      <c r="H63" s="109">
        <v>152420.09496529077</v>
      </c>
      <c r="I63" s="109">
        <v>155471.37769837119</v>
      </c>
      <c r="J63" s="30"/>
      <c r="K63" s="30"/>
      <c r="L63" s="30"/>
      <c r="M63" s="30"/>
    </row>
    <row r="64" spans="1:23" s="5" customFormat="1">
      <c r="A64" s="6" t="s">
        <v>88</v>
      </c>
      <c r="B64" s="109"/>
      <c r="C64" s="109">
        <v>7720.6719688284156</v>
      </c>
      <c r="D64" s="109">
        <v>7594.1384400313136</v>
      </c>
      <c r="E64" s="109">
        <v>7493.4736393182202</v>
      </c>
      <c r="F64" s="109">
        <v>7374.3000815063442</v>
      </c>
      <c r="G64" s="109">
        <v>7315.3554576110018</v>
      </c>
      <c r="H64" s="109">
        <v>7245.7773919367764</v>
      </c>
      <c r="I64" s="109">
        <v>7186.9598534927609</v>
      </c>
      <c r="J64" s="30"/>
      <c r="K64" s="30"/>
      <c r="L64" s="30"/>
      <c r="M64" s="30"/>
    </row>
    <row r="65" spans="1:13" s="5" customFormat="1">
      <c r="A65" s="6" t="s">
        <v>89</v>
      </c>
      <c r="B65" s="108"/>
      <c r="C65" s="108">
        <v>4505.6214194170698</v>
      </c>
      <c r="D65" s="108">
        <v>4540.1849319586436</v>
      </c>
      <c r="E65" s="108">
        <v>4599.2909604740007</v>
      </c>
      <c r="F65" s="108">
        <v>4660.8040836401597</v>
      </c>
      <c r="G65" s="108">
        <v>4719.3645813210487</v>
      </c>
      <c r="H65" s="108">
        <v>4775.4918948017512</v>
      </c>
      <c r="I65" s="108">
        <v>4830.1034698215408</v>
      </c>
      <c r="J65" s="30"/>
      <c r="K65" s="30"/>
      <c r="L65" s="30"/>
      <c r="M65" s="30"/>
    </row>
    <row r="66" spans="1:13" s="5" customFormat="1">
      <c r="A66" s="6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s="35" customFormat="1">
      <c r="A67" s="6"/>
      <c r="B67" s="5"/>
      <c r="C67" s="81"/>
      <c r="D67" s="81"/>
      <c r="E67" s="81"/>
      <c r="F67" s="81"/>
      <c r="G67" s="81"/>
      <c r="H67" s="81"/>
      <c r="I67" s="81"/>
      <c r="J67" s="30"/>
      <c r="K67" s="30"/>
      <c r="L67" s="20"/>
      <c r="M67" s="20"/>
    </row>
    <row r="68" spans="1:13" s="35" customFormat="1">
      <c r="A68" s="33" t="s">
        <v>120</v>
      </c>
      <c r="B68" s="16"/>
      <c r="C68" s="77"/>
      <c r="D68" s="77"/>
      <c r="E68" s="77"/>
      <c r="F68" s="77"/>
      <c r="G68" s="77"/>
      <c r="H68" s="77"/>
      <c r="I68" s="77"/>
      <c r="J68" s="77"/>
      <c r="K68" s="77"/>
      <c r="L68" s="20"/>
      <c r="M68" s="20"/>
    </row>
    <row r="69" spans="1:13">
      <c r="A69" s="7" t="s">
        <v>37</v>
      </c>
    </row>
    <row r="70" spans="1:13">
      <c r="A70" s="36" t="s">
        <v>101</v>
      </c>
    </row>
    <row r="71" spans="1:13" s="35" customFormat="1">
      <c r="A71" s="1" t="s">
        <v>36</v>
      </c>
      <c r="B71" s="37">
        <f>1-B72</f>
        <v>0.38600000000000001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>
      <c r="A72" s="1" t="s">
        <v>100</v>
      </c>
      <c r="B72" s="37">
        <f>0.614</f>
        <v>0.61399999999999999</v>
      </c>
    </row>
    <row r="73" spans="1:13" ht="18.75">
      <c r="A73" s="20" t="s">
        <v>32</v>
      </c>
      <c r="B73" s="1">
        <v>0.53</v>
      </c>
      <c r="C73" s="83"/>
      <c r="D73" s="83"/>
      <c r="E73" s="83"/>
      <c r="F73" s="83"/>
      <c r="G73" s="83"/>
      <c r="H73" s="83"/>
      <c r="I73" s="83"/>
    </row>
    <row r="74" spans="1:13" s="35" customFormat="1" ht="18.75">
      <c r="A74" s="20" t="s">
        <v>31</v>
      </c>
      <c r="B74" s="1">
        <f>1-B73</f>
        <v>0.47</v>
      </c>
      <c r="C74" s="83"/>
      <c r="D74" s="83"/>
      <c r="E74" s="83"/>
      <c r="F74" s="83"/>
      <c r="G74" s="83"/>
      <c r="H74" s="83"/>
      <c r="I74" s="83"/>
      <c r="J74" s="20"/>
      <c r="K74" s="20"/>
      <c r="L74" s="20"/>
      <c r="M74" s="20"/>
    </row>
    <row r="75" spans="1:13" s="35" customFormat="1" ht="18.75">
      <c r="A75" s="20"/>
      <c r="C75" s="83"/>
      <c r="D75" s="83"/>
      <c r="E75" s="83"/>
      <c r="F75" s="83"/>
      <c r="G75" s="83"/>
      <c r="H75" s="83"/>
      <c r="I75" s="83"/>
      <c r="J75" s="20"/>
      <c r="K75" s="20"/>
      <c r="L75" s="20"/>
      <c r="M75" s="20"/>
    </row>
    <row r="76" spans="1:13" ht="36">
      <c r="A76" s="36" t="s">
        <v>99</v>
      </c>
      <c r="C76" s="45" t="s">
        <v>30</v>
      </c>
      <c r="D76" s="45" t="s">
        <v>29</v>
      </c>
      <c r="E76" s="46" t="s">
        <v>28</v>
      </c>
      <c r="F76" s="46" t="s">
        <v>27</v>
      </c>
      <c r="G76" s="46" t="s">
        <v>26</v>
      </c>
      <c r="H76" s="46" t="s">
        <v>25</v>
      </c>
      <c r="I76" s="46" t="s">
        <v>24</v>
      </c>
    </row>
    <row r="77" spans="1:13">
      <c r="A77" s="15" t="s">
        <v>35</v>
      </c>
      <c r="C77" s="21" t="s">
        <v>23</v>
      </c>
      <c r="D77" s="21" t="s">
        <v>22</v>
      </c>
      <c r="E77" s="21" t="s">
        <v>21</v>
      </c>
      <c r="F77" s="21" t="s">
        <v>20</v>
      </c>
      <c r="G77" s="21" t="s">
        <v>19</v>
      </c>
      <c r="H77" s="21" t="s">
        <v>18</v>
      </c>
      <c r="I77" s="21" t="s">
        <v>17</v>
      </c>
    </row>
    <row r="78" spans="1:13">
      <c r="A78" s="1" t="s">
        <v>72</v>
      </c>
      <c r="D78" s="84">
        <v>1.9530664060165792E-2</v>
      </c>
      <c r="E78" s="84">
        <v>-7.0731926779156185E-3</v>
      </c>
      <c r="F78" s="84">
        <v>-1.8247116661983531E-3</v>
      </c>
      <c r="G78" s="84">
        <v>2.8856758693194262E-3</v>
      </c>
      <c r="H78" s="84">
        <v>6.99429046025557E-3</v>
      </c>
      <c r="I78" s="84">
        <v>7.7986321959075955E-3</v>
      </c>
    </row>
    <row r="79" spans="1:13">
      <c r="A79" s="1" t="s">
        <v>74</v>
      </c>
      <c r="D79" s="57">
        <v>4.3003008436576498E-3</v>
      </c>
      <c r="E79" s="57">
        <v>8.825794650982122E-3</v>
      </c>
      <c r="F79" s="57">
        <v>1.1432147739894675E-2</v>
      </c>
      <c r="G79" s="57">
        <v>1.4198345296490578E-2</v>
      </c>
      <c r="H79" s="57">
        <v>1.4667514904506599E-2</v>
      </c>
      <c r="I79" s="57">
        <v>1.3000000000000003E-2</v>
      </c>
    </row>
    <row r="80" spans="1:13">
      <c r="A80" s="1" t="s">
        <v>34</v>
      </c>
      <c r="D80" s="57">
        <f t="shared" ref="D80:I80" si="15">(D78+D79)/2</f>
        <v>1.1915482451911721E-2</v>
      </c>
      <c r="E80" s="57">
        <f t="shared" si="15"/>
        <v>8.7630098653325179E-4</v>
      </c>
      <c r="F80" s="57">
        <f t="shared" si="15"/>
        <v>4.803718036848161E-3</v>
      </c>
      <c r="G80" s="57">
        <f t="shared" si="15"/>
        <v>8.5420105829050012E-3</v>
      </c>
      <c r="H80" s="57">
        <f t="shared" si="15"/>
        <v>1.0830902682381086E-2</v>
      </c>
      <c r="I80" s="57">
        <f t="shared" si="15"/>
        <v>1.03993160979538E-2</v>
      </c>
    </row>
    <row r="81" spans="1:9">
      <c r="D81" s="57"/>
      <c r="E81" s="57"/>
      <c r="F81" s="57"/>
      <c r="G81" s="57"/>
      <c r="H81" s="57"/>
      <c r="I81" s="57"/>
    </row>
    <row r="82" spans="1:9">
      <c r="A82" s="1" t="s">
        <v>73</v>
      </c>
      <c r="D82" s="57">
        <v>3.0000000000000001E-3</v>
      </c>
      <c r="E82" s="57">
        <v>2E-3</v>
      </c>
      <c r="F82" s="57">
        <v>5.0000000000000001E-3</v>
      </c>
      <c r="G82" s="57">
        <v>6.0000000000000001E-3</v>
      </c>
      <c r="H82" s="57">
        <v>6.0000000000000001E-3</v>
      </c>
      <c r="I82" s="57">
        <v>1.9068868971596674E-2</v>
      </c>
    </row>
    <row r="83" spans="1:9">
      <c r="A83" s="1" t="s">
        <v>75</v>
      </c>
      <c r="D83" s="57">
        <v>8.300300843657649E-3</v>
      </c>
      <c r="E83" s="57">
        <v>1.0825794650982124E-2</v>
      </c>
      <c r="F83" s="57">
        <v>1.6432147739894674E-2</v>
      </c>
      <c r="G83" s="57">
        <v>1.9198345296490577E-2</v>
      </c>
      <c r="H83" s="57">
        <v>1.9667514904506599E-2</v>
      </c>
      <c r="I83" s="57">
        <v>1.9068868971596674E-2</v>
      </c>
    </row>
    <row r="84" spans="1:9">
      <c r="A84" s="1" t="s">
        <v>33</v>
      </c>
      <c r="D84" s="57">
        <f t="shared" ref="D84:I84" si="16">(D82+D83)/2</f>
        <v>5.650150421828825E-3</v>
      </c>
      <c r="E84" s="57">
        <f t="shared" si="16"/>
        <v>6.4128973254910619E-3</v>
      </c>
      <c r="F84" s="57">
        <f t="shared" si="16"/>
        <v>1.0716073869947338E-2</v>
      </c>
      <c r="G84" s="57">
        <f t="shared" si="16"/>
        <v>1.259917264824529E-2</v>
      </c>
      <c r="H84" s="57">
        <f t="shared" si="16"/>
        <v>1.2833757452253299E-2</v>
      </c>
      <c r="I84" s="57">
        <f t="shared" si="16"/>
        <v>1.9068868971596674E-2</v>
      </c>
    </row>
    <row r="86" spans="1:9">
      <c r="A86" s="1" t="s">
        <v>109</v>
      </c>
      <c r="D86" s="57">
        <f t="shared" ref="D86:I86" si="17">D80*$B$73+D84*$B$74</f>
        <v>8.9707763977727607E-3</v>
      </c>
      <c r="E86" s="57">
        <f t="shared" si="17"/>
        <v>3.4785012658434225E-3</v>
      </c>
      <c r="F86" s="57">
        <f t="shared" si="17"/>
        <v>7.5825252784047746E-3</v>
      </c>
      <c r="G86" s="57">
        <f t="shared" si="17"/>
        <v>1.0448876753614937E-2</v>
      </c>
      <c r="H86" s="57">
        <f t="shared" si="17"/>
        <v>1.1772244424221024E-2</v>
      </c>
      <c r="I86" s="57">
        <f t="shared" si="17"/>
        <v>1.447400594856595E-2</v>
      </c>
    </row>
    <row r="87" spans="1:9">
      <c r="D87" s="57"/>
      <c r="E87" s="57"/>
      <c r="F87" s="57"/>
      <c r="G87" s="57"/>
      <c r="H87" s="57"/>
      <c r="I87" s="57"/>
    </row>
    <row r="88" spans="1:9">
      <c r="A88" s="3" t="s">
        <v>90</v>
      </c>
      <c r="B88" s="3"/>
      <c r="C88" s="75"/>
      <c r="D88" s="85">
        <f t="shared" ref="D88:I88" si="18">D86*$B$72</f>
        <v>5.5080567082324752E-3</v>
      </c>
      <c r="E88" s="85">
        <f t="shared" si="18"/>
        <v>2.1357997772278614E-3</v>
      </c>
      <c r="F88" s="85">
        <f t="shared" si="18"/>
        <v>4.6556705209405318E-3</v>
      </c>
      <c r="G88" s="85">
        <f t="shared" si="18"/>
        <v>6.4156103267195711E-3</v>
      </c>
      <c r="H88" s="85">
        <f t="shared" si="18"/>
        <v>7.2281580764717085E-3</v>
      </c>
      <c r="I88" s="85">
        <f t="shared" si="18"/>
        <v>8.8870396524194928E-3</v>
      </c>
    </row>
    <row r="90" spans="1:9">
      <c r="A90" s="7" t="s">
        <v>3</v>
      </c>
    </row>
    <row r="91" spans="1:9">
      <c r="A91" s="4" t="s">
        <v>16</v>
      </c>
      <c r="B91" s="4" t="s">
        <v>76</v>
      </c>
      <c r="D91" s="21" t="s">
        <v>15</v>
      </c>
      <c r="E91" s="21" t="s">
        <v>102</v>
      </c>
      <c r="F91" s="21" t="s">
        <v>14</v>
      </c>
    </row>
    <row r="92" spans="1:9">
      <c r="A92" s="1" t="s">
        <v>13</v>
      </c>
      <c r="B92" s="110">
        <f>F92</f>
        <v>0.72499999999999998</v>
      </c>
      <c r="D92" s="63">
        <v>0.45</v>
      </c>
      <c r="E92" s="64">
        <v>1</v>
      </c>
      <c r="F92" s="63">
        <f>(D92+E92)/2</f>
        <v>0.72499999999999998</v>
      </c>
    </row>
    <row r="93" spans="1:9">
      <c r="A93" s="1" t="s">
        <v>12</v>
      </c>
      <c r="B93" s="110">
        <f>F93</f>
        <v>0.27500000000000002</v>
      </c>
      <c r="D93" s="63">
        <f>1-D92</f>
        <v>0.55000000000000004</v>
      </c>
      <c r="E93" s="64">
        <f>1-E92</f>
        <v>0</v>
      </c>
      <c r="F93" s="63">
        <f>(D93+E93)/2</f>
        <v>0.27500000000000002</v>
      </c>
    </row>
    <row r="95" spans="1:9" ht="36">
      <c r="C95" s="45" t="s">
        <v>30</v>
      </c>
      <c r="D95" s="45" t="s">
        <v>29</v>
      </c>
      <c r="E95" s="46" t="s">
        <v>28</v>
      </c>
      <c r="F95" s="46" t="s">
        <v>27</v>
      </c>
      <c r="G95" s="46" t="s">
        <v>26</v>
      </c>
      <c r="H95" s="46" t="s">
        <v>25</v>
      </c>
      <c r="I95" s="46" t="s">
        <v>24</v>
      </c>
    </row>
    <row r="96" spans="1:9">
      <c r="C96" s="21" t="s">
        <v>23</v>
      </c>
      <c r="D96" s="21" t="s">
        <v>22</v>
      </c>
      <c r="E96" s="21" t="s">
        <v>21</v>
      </c>
      <c r="F96" s="21" t="s">
        <v>20</v>
      </c>
      <c r="G96" s="21" t="s">
        <v>19</v>
      </c>
      <c r="H96" s="21" t="s">
        <v>18</v>
      </c>
      <c r="I96" s="21" t="s">
        <v>17</v>
      </c>
    </row>
    <row r="97" spans="1:19">
      <c r="A97" s="4" t="s">
        <v>11</v>
      </c>
    </row>
    <row r="98" spans="1:19">
      <c r="A98" s="1" t="s">
        <v>10</v>
      </c>
      <c r="B98" s="38">
        <f t="shared" ref="B98:I98" si="19">B63</f>
        <v>134272.9999999998</v>
      </c>
      <c r="C98" s="38">
        <f t="shared" si="19"/>
        <v>137144.68422160938</v>
      </c>
      <c r="D98" s="38">
        <f t="shared" si="19"/>
        <v>140031.74313891598</v>
      </c>
      <c r="E98" s="38">
        <f t="shared" si="19"/>
        <v>142898.50931363451</v>
      </c>
      <c r="F98" s="38">
        <f t="shared" si="19"/>
        <v>145991.78471612229</v>
      </c>
      <c r="G98" s="38">
        <f t="shared" si="19"/>
        <v>149070.37478897773</v>
      </c>
      <c r="H98" s="38">
        <f t="shared" si="19"/>
        <v>152420.09496529077</v>
      </c>
      <c r="I98" s="38">
        <f t="shared" si="19"/>
        <v>155471.37769837119</v>
      </c>
    </row>
    <row r="99" spans="1:19">
      <c r="A99" s="1" t="s">
        <v>9</v>
      </c>
      <c r="B99" s="11"/>
      <c r="C99" s="81">
        <f t="shared" ref="C99:I99" si="20">C98-B98</f>
        <v>2871.6842216095829</v>
      </c>
      <c r="D99" s="81">
        <f t="shared" si="20"/>
        <v>2887.0589173065964</v>
      </c>
      <c r="E99" s="81">
        <f t="shared" si="20"/>
        <v>2866.7661747185339</v>
      </c>
      <c r="F99" s="81">
        <f t="shared" si="20"/>
        <v>3093.2754024877795</v>
      </c>
      <c r="G99" s="81">
        <f t="shared" si="20"/>
        <v>3078.5900728554407</v>
      </c>
      <c r="H99" s="81">
        <f t="shared" si="20"/>
        <v>3349.7201763130433</v>
      </c>
      <c r="I99" s="81">
        <f t="shared" si="20"/>
        <v>3051.2827330804139</v>
      </c>
      <c r="J99" s="86"/>
    </row>
    <row r="100" spans="1:19">
      <c r="A100" s="1" t="s">
        <v>8</v>
      </c>
      <c r="B100" s="10"/>
      <c r="C100" s="87">
        <f t="shared" ref="C100:I100" si="21">C98/B98-1</f>
        <v>2.1386907431945268E-2</v>
      </c>
      <c r="D100" s="87">
        <f t="shared" si="21"/>
        <v>2.105119081860618E-2</v>
      </c>
      <c r="E100" s="87">
        <f t="shared" si="21"/>
        <v>2.0472259435309725E-2</v>
      </c>
      <c r="F100" s="87">
        <f t="shared" si="21"/>
        <v>2.1646659698168369E-2</v>
      </c>
      <c r="G100" s="87">
        <f t="shared" si="21"/>
        <v>2.1087419945181818E-2</v>
      </c>
      <c r="H100" s="87">
        <f t="shared" si="21"/>
        <v>2.2470730224263935E-2</v>
      </c>
      <c r="I100" s="87">
        <f t="shared" si="21"/>
        <v>2.0018900616583846E-2</v>
      </c>
    </row>
    <row r="101" spans="1:19">
      <c r="B101" s="13"/>
      <c r="C101" s="30"/>
      <c r="D101" s="30"/>
    </row>
    <row r="102" spans="1:19">
      <c r="A102" s="4" t="s">
        <v>7</v>
      </c>
      <c r="B102" s="13"/>
      <c r="C102" s="30"/>
      <c r="D102" s="30"/>
      <c r="K102" s="30"/>
      <c r="L102" s="30"/>
      <c r="M102" s="30"/>
      <c r="N102" s="5"/>
      <c r="O102" s="5"/>
      <c r="P102" s="5"/>
      <c r="Q102" s="5"/>
      <c r="R102" s="5"/>
      <c r="S102" s="5"/>
    </row>
    <row r="103" spans="1:19">
      <c r="A103" s="1" t="s">
        <v>6</v>
      </c>
      <c r="B103" s="39">
        <f t="shared" ref="B103:I103" si="22">B64</f>
        <v>0</v>
      </c>
      <c r="C103" s="38">
        <f t="shared" si="22"/>
        <v>7720.6719688284156</v>
      </c>
      <c r="D103" s="38">
        <f t="shared" si="22"/>
        <v>7594.1384400313136</v>
      </c>
      <c r="E103" s="38">
        <f t="shared" si="22"/>
        <v>7493.4736393182202</v>
      </c>
      <c r="F103" s="38">
        <f t="shared" si="22"/>
        <v>7374.3000815063442</v>
      </c>
      <c r="G103" s="38">
        <f t="shared" si="22"/>
        <v>7315.3554576110018</v>
      </c>
      <c r="H103" s="38">
        <f t="shared" si="22"/>
        <v>7245.7773919367764</v>
      </c>
      <c r="I103" s="38">
        <f t="shared" si="22"/>
        <v>7186.9598534927609</v>
      </c>
      <c r="K103" s="88"/>
      <c r="L103" s="88"/>
      <c r="M103" s="88"/>
      <c r="N103" s="12"/>
      <c r="O103" s="12"/>
      <c r="P103" s="12"/>
      <c r="Q103" s="12"/>
      <c r="R103" s="12"/>
      <c r="S103" s="6"/>
    </row>
    <row r="104" spans="1:19">
      <c r="A104" s="1" t="s">
        <v>5</v>
      </c>
      <c r="B104" s="11"/>
      <c r="C104" s="81">
        <f t="shared" ref="C104:I104" si="23">C103-B103</f>
        <v>7720.6719688284156</v>
      </c>
      <c r="D104" s="81">
        <f t="shared" si="23"/>
        <v>-126.53352879710201</v>
      </c>
      <c r="E104" s="81">
        <f t="shared" si="23"/>
        <v>-100.66480071309343</v>
      </c>
      <c r="F104" s="81">
        <f t="shared" si="23"/>
        <v>-119.17355781187598</v>
      </c>
      <c r="G104" s="81">
        <f t="shared" si="23"/>
        <v>-58.944623895342374</v>
      </c>
      <c r="H104" s="81">
        <f t="shared" si="23"/>
        <v>-69.5780656742254</v>
      </c>
      <c r="I104" s="81">
        <f t="shared" si="23"/>
        <v>-58.817538444015554</v>
      </c>
      <c r="J104" s="86"/>
      <c r="K104" s="30"/>
      <c r="L104" s="30"/>
      <c r="M104" s="30"/>
      <c r="N104" s="5"/>
      <c r="O104" s="5"/>
      <c r="P104" s="5"/>
      <c r="Q104" s="5"/>
      <c r="R104" s="5"/>
      <c r="S104" s="5"/>
    </row>
    <row r="105" spans="1:19">
      <c r="A105" s="1" t="s">
        <v>4</v>
      </c>
      <c r="B105" s="10"/>
      <c r="C105" s="87"/>
      <c r="D105" s="87">
        <f t="shared" ref="D105:I105" si="24">D103/C103-1</f>
        <v>-1.6388926936407922E-2</v>
      </c>
      <c r="E105" s="87">
        <f t="shared" si="24"/>
        <v>-1.325559199480153E-2</v>
      </c>
      <c r="F105" s="87">
        <f t="shared" si="24"/>
        <v>-1.5903646766243784E-2</v>
      </c>
      <c r="G105" s="87">
        <f t="shared" si="24"/>
        <v>-7.9932499686535818E-3</v>
      </c>
      <c r="H105" s="87">
        <f t="shared" si="24"/>
        <v>-9.511235110501115E-3</v>
      </c>
      <c r="I105" s="87">
        <f t="shared" si="24"/>
        <v>-8.117491783485975E-3</v>
      </c>
      <c r="K105" s="30"/>
      <c r="L105" s="30"/>
      <c r="M105" s="30"/>
      <c r="N105" s="5"/>
      <c r="O105" s="5"/>
      <c r="P105" s="5"/>
      <c r="Q105" s="5"/>
      <c r="R105" s="5"/>
      <c r="S105" s="5"/>
    </row>
    <row r="106" spans="1:19">
      <c r="B106" s="9"/>
    </row>
    <row r="107" spans="1:19">
      <c r="A107" s="3" t="s">
        <v>91</v>
      </c>
      <c r="B107" s="2"/>
      <c r="C107" s="75"/>
      <c r="D107" s="85">
        <f t="shared" ref="D107:I107" si="25">$B$92*D100+$B$93*D105</f>
        <v>1.0755158435977302E-2</v>
      </c>
      <c r="E107" s="85">
        <f t="shared" si="25"/>
        <v>1.119710029202913E-2</v>
      </c>
      <c r="F107" s="85">
        <f t="shared" si="25"/>
        <v>1.1320325420455028E-2</v>
      </c>
      <c r="G107" s="85">
        <f t="shared" si="25"/>
        <v>1.3090235718877083E-2</v>
      </c>
      <c r="H107" s="85">
        <f t="shared" si="25"/>
        <v>1.3675689757203546E-2</v>
      </c>
      <c r="I107" s="85">
        <f t="shared" si="25"/>
        <v>1.2281392706564644E-2</v>
      </c>
    </row>
    <row r="108" spans="1:19">
      <c r="A108" s="6"/>
      <c r="B108" s="8"/>
      <c r="C108" s="31"/>
      <c r="D108" s="61"/>
      <c r="E108" s="61"/>
      <c r="F108" s="61"/>
      <c r="G108" s="61"/>
      <c r="H108" s="61"/>
      <c r="I108" s="61"/>
      <c r="J108" s="30"/>
    </row>
    <row r="109" spans="1:19">
      <c r="A109" s="6"/>
      <c r="B109" s="8"/>
      <c r="C109" s="31"/>
      <c r="D109" s="61"/>
      <c r="E109" s="61"/>
      <c r="F109" s="61"/>
      <c r="G109" s="61"/>
      <c r="H109" s="61"/>
      <c r="I109" s="61"/>
    </row>
    <row r="110" spans="1:19">
      <c r="A110" s="7" t="s">
        <v>2</v>
      </c>
    </row>
    <row r="111" spans="1:19">
      <c r="A111" s="6" t="s">
        <v>1</v>
      </c>
      <c r="B111" s="5"/>
      <c r="C111" s="30"/>
      <c r="D111" s="89">
        <v>5.0000000000000001E-3</v>
      </c>
      <c r="E111" s="89">
        <v>5.0000000000000001E-3</v>
      </c>
      <c r="F111" s="89">
        <v>5.0000000000000001E-3</v>
      </c>
      <c r="G111" s="89">
        <v>5.0000000000000001E-3</v>
      </c>
      <c r="H111" s="89">
        <v>5.0000000000000001E-3</v>
      </c>
      <c r="I111" s="89">
        <v>5.0000000000000001E-3</v>
      </c>
    </row>
    <row r="112" spans="1:19">
      <c r="A112" s="4" t="s">
        <v>0</v>
      </c>
      <c r="D112" s="90">
        <v>5.8999999999999999E-3</v>
      </c>
      <c r="E112" s="90">
        <v>5.8999999999999999E-3</v>
      </c>
      <c r="F112" s="90">
        <v>5.8999999999999999E-3</v>
      </c>
      <c r="G112" s="90">
        <v>5.8999999999999999E-3</v>
      </c>
      <c r="H112" s="90">
        <v>5.8999999999999999E-3</v>
      </c>
      <c r="I112" s="90">
        <v>5.8999999999999999E-3</v>
      </c>
    </row>
    <row r="113" spans="1:20">
      <c r="A113" s="3" t="s">
        <v>92</v>
      </c>
      <c r="B113" s="2"/>
      <c r="C113" s="75"/>
      <c r="D113" s="85">
        <f t="shared" ref="D113:I113" si="26">(D111+D112)/2</f>
        <v>5.45E-3</v>
      </c>
      <c r="E113" s="85">
        <f t="shared" si="26"/>
        <v>5.45E-3</v>
      </c>
      <c r="F113" s="85">
        <f t="shared" si="26"/>
        <v>5.45E-3</v>
      </c>
      <c r="G113" s="85">
        <f t="shared" si="26"/>
        <v>5.45E-3</v>
      </c>
      <c r="H113" s="85">
        <f t="shared" si="26"/>
        <v>5.45E-3</v>
      </c>
      <c r="I113" s="85">
        <f t="shared" si="26"/>
        <v>5.45E-3</v>
      </c>
    </row>
    <row r="116" spans="1:20">
      <c r="A116" s="33" t="s">
        <v>103</v>
      </c>
      <c r="B116" s="16"/>
      <c r="C116" s="77"/>
      <c r="D116" s="77"/>
      <c r="E116" s="77"/>
      <c r="F116" s="77"/>
      <c r="G116" s="77"/>
      <c r="H116" s="77"/>
      <c r="I116" s="77"/>
      <c r="J116" s="77"/>
      <c r="K116" s="77"/>
    </row>
    <row r="117" spans="1:20" s="35" customFormat="1" ht="36">
      <c r="A117" s="41" t="s">
        <v>96</v>
      </c>
      <c r="C117" s="91" t="s">
        <v>30</v>
      </c>
      <c r="D117" s="91" t="s">
        <v>29</v>
      </c>
      <c r="E117" s="91" t="s">
        <v>28</v>
      </c>
      <c r="F117" s="91" t="s">
        <v>27</v>
      </c>
      <c r="G117" s="91" t="s">
        <v>26</v>
      </c>
      <c r="H117" s="91" t="s">
        <v>25</v>
      </c>
      <c r="I117" s="91" t="s">
        <v>24</v>
      </c>
      <c r="J117" s="91"/>
      <c r="K117" s="91"/>
      <c r="L117" s="20"/>
      <c r="M117" s="20"/>
    </row>
    <row r="118" spans="1:20">
      <c r="A118" s="36"/>
      <c r="C118" s="21" t="s">
        <v>23</v>
      </c>
      <c r="D118" s="21" t="s">
        <v>22</v>
      </c>
      <c r="E118" s="21" t="s">
        <v>21</v>
      </c>
      <c r="F118" s="21" t="s">
        <v>20</v>
      </c>
      <c r="G118" s="21" t="s">
        <v>19</v>
      </c>
      <c r="H118" s="21" t="s">
        <v>18</v>
      </c>
      <c r="I118" s="21" t="s">
        <v>17</v>
      </c>
      <c r="J118" s="31" t="s">
        <v>83</v>
      </c>
    </row>
    <row r="119" spans="1:20">
      <c r="A119" s="1" t="s">
        <v>66</v>
      </c>
      <c r="C119" s="111">
        <v>956.68321389012078</v>
      </c>
      <c r="D119" s="111">
        <f>C119*(1+D120)</f>
        <v>983.56601220043319</v>
      </c>
      <c r="E119" s="111">
        <f>D119*(1+E120)</f>
        <v>1060.3825177532872</v>
      </c>
      <c r="F119" s="111">
        <f t="shared" ref="F119:J119" si="27">E119*(1+F120)</f>
        <v>1090.1792665021546</v>
      </c>
      <c r="G119" s="111">
        <f t="shared" si="27"/>
        <v>1120.8133038908652</v>
      </c>
      <c r="H119" s="111">
        <f t="shared" si="27"/>
        <v>1152.3081577301984</v>
      </c>
      <c r="I119" s="111">
        <f t="shared" si="27"/>
        <v>1184.6880169624171</v>
      </c>
      <c r="J119" s="108">
        <f t="shared" si="27"/>
        <v>1243.922417810538</v>
      </c>
    </row>
    <row r="120" spans="1:20" ht="39.75" customHeight="1">
      <c r="A120" s="34" t="s">
        <v>67</v>
      </c>
      <c r="C120" s="92"/>
      <c r="D120" s="93">
        <v>2.8100000000000003E-2</v>
      </c>
      <c r="E120" s="93">
        <v>7.8100000000000003E-2</v>
      </c>
      <c r="F120" s="93">
        <v>2.8100000000000003E-2</v>
      </c>
      <c r="G120" s="93">
        <v>2.8100000000000003E-2</v>
      </c>
      <c r="H120" s="93">
        <v>2.8100000000000003E-2</v>
      </c>
      <c r="I120" s="93">
        <v>2.8100000000000003E-2</v>
      </c>
      <c r="J120" s="94">
        <v>0.05</v>
      </c>
    </row>
    <row r="121" spans="1:20" s="35" customFormat="1">
      <c r="C121" s="92"/>
      <c r="D121" s="93"/>
      <c r="E121" s="93"/>
      <c r="F121" s="93"/>
      <c r="G121" s="93"/>
      <c r="H121" s="93"/>
      <c r="I121" s="93"/>
      <c r="J121" s="82"/>
      <c r="K121" s="20"/>
      <c r="L121" s="20"/>
      <c r="M121" s="20"/>
      <c r="N121" s="1"/>
      <c r="O121" s="1"/>
      <c r="P121" s="1"/>
      <c r="Q121" s="1"/>
      <c r="R121" s="1"/>
      <c r="S121" s="1"/>
      <c r="T121" s="1"/>
    </row>
    <row r="122" spans="1:20">
      <c r="A122" s="1" t="s">
        <v>68</v>
      </c>
      <c r="C122" s="48">
        <v>0.9</v>
      </c>
      <c r="D122" s="94"/>
      <c r="E122" s="94"/>
      <c r="F122" s="94"/>
      <c r="G122" s="94"/>
      <c r="H122" s="94"/>
      <c r="I122" s="94"/>
      <c r="J122" s="82"/>
    </row>
    <row r="123" spans="1:20">
      <c r="A123" s="1" t="s">
        <v>77</v>
      </c>
      <c r="C123" s="30"/>
      <c r="D123" s="95">
        <f t="shared" ref="D123:I123" si="28">D65</f>
        <v>4540.1849319586436</v>
      </c>
      <c r="E123" s="95">
        <f t="shared" si="28"/>
        <v>4599.2909604740007</v>
      </c>
      <c r="F123" s="95">
        <f t="shared" si="28"/>
        <v>4660.8040836401597</v>
      </c>
      <c r="G123" s="95">
        <f t="shared" si="28"/>
        <v>4719.3645813210487</v>
      </c>
      <c r="H123" s="95">
        <f t="shared" si="28"/>
        <v>4775.4918948017512</v>
      </c>
      <c r="I123" s="95">
        <f t="shared" si="28"/>
        <v>4830.1034698215408</v>
      </c>
      <c r="J123" s="95">
        <f>K123*I123+I123</f>
        <v>4886.0860340327426</v>
      </c>
      <c r="K123" s="96">
        <v>1.1590344712277939E-2</v>
      </c>
    </row>
    <row r="124" spans="1:20">
      <c r="A124" s="1" t="s">
        <v>81</v>
      </c>
      <c r="C124" s="82"/>
      <c r="D124" s="95">
        <f t="shared" ref="D124:J124" si="29">D123*$C$122</f>
        <v>4086.1664387627793</v>
      </c>
      <c r="E124" s="95">
        <f t="shared" si="29"/>
        <v>4139.3618644266007</v>
      </c>
      <c r="F124" s="95">
        <f t="shared" si="29"/>
        <v>4194.7236752761437</v>
      </c>
      <c r="G124" s="95">
        <f t="shared" si="29"/>
        <v>4247.4281231889436</v>
      </c>
      <c r="H124" s="95">
        <f t="shared" si="29"/>
        <v>4297.9427053215759</v>
      </c>
      <c r="I124" s="95">
        <f t="shared" si="29"/>
        <v>4347.0931228393865</v>
      </c>
      <c r="J124" s="95">
        <f t="shared" si="29"/>
        <v>4397.4774306294685</v>
      </c>
      <c r="K124" s="97"/>
    </row>
    <row r="125" spans="1:20">
      <c r="C125" s="82"/>
      <c r="D125" s="95"/>
      <c r="E125" s="95"/>
      <c r="F125" s="95"/>
      <c r="G125" s="95"/>
      <c r="H125" s="95"/>
      <c r="I125" s="95"/>
      <c r="J125" s="82"/>
      <c r="K125" s="98"/>
    </row>
    <row r="126" spans="1:20">
      <c r="A126" s="1" t="s">
        <v>10</v>
      </c>
      <c r="C126" s="82"/>
      <c r="D126" s="95">
        <f t="shared" ref="D126:I126" si="30">D98</f>
        <v>140031.74313891598</v>
      </c>
      <c r="E126" s="95">
        <f t="shared" si="30"/>
        <v>142898.50931363451</v>
      </c>
      <c r="F126" s="95">
        <f t="shared" si="30"/>
        <v>145991.78471612229</v>
      </c>
      <c r="G126" s="95">
        <f t="shared" si="30"/>
        <v>149070.37478897773</v>
      </c>
      <c r="H126" s="95">
        <f t="shared" si="30"/>
        <v>152420.09496529077</v>
      </c>
      <c r="I126" s="95">
        <f t="shared" si="30"/>
        <v>155471.37769837119</v>
      </c>
      <c r="J126" s="95">
        <f>I126*K126+I126</f>
        <v>158758.81829898313</v>
      </c>
      <c r="K126" s="99">
        <v>2.1144989188877483E-2</v>
      </c>
    </row>
    <row r="127" spans="1:20">
      <c r="A127" s="1" t="s">
        <v>82</v>
      </c>
      <c r="C127" s="82"/>
      <c r="D127" s="95">
        <f t="shared" ref="D127:I127" si="31">D126*$C$122</f>
        <v>126028.56882502438</v>
      </c>
      <c r="E127" s="95">
        <f t="shared" si="31"/>
        <v>128608.65838227107</v>
      </c>
      <c r="F127" s="95">
        <f t="shared" si="31"/>
        <v>131392.60624451007</v>
      </c>
      <c r="G127" s="95">
        <f t="shared" si="31"/>
        <v>134163.33731007995</v>
      </c>
      <c r="H127" s="95">
        <f t="shared" si="31"/>
        <v>137178.08546876171</v>
      </c>
      <c r="I127" s="95">
        <f t="shared" si="31"/>
        <v>139924.23992853408</v>
      </c>
      <c r="J127" s="95">
        <f>J126*$C$122</f>
        <v>142882.93646908482</v>
      </c>
      <c r="K127" s="100"/>
    </row>
    <row r="128" spans="1:20">
      <c r="C128" s="82"/>
      <c r="D128" s="82"/>
      <c r="E128" s="82"/>
      <c r="F128" s="82"/>
      <c r="G128" s="82"/>
      <c r="H128" s="82"/>
      <c r="I128" s="82"/>
      <c r="J128" s="30"/>
      <c r="K128" s="30"/>
    </row>
    <row r="129" spans="1:13">
      <c r="A129" s="1" t="s">
        <v>78</v>
      </c>
      <c r="C129" s="92"/>
      <c r="D129" s="47">
        <v>1.1789265982636101E-2</v>
      </c>
      <c r="E129" s="47">
        <v>1.1789265982636101E-2</v>
      </c>
      <c r="F129" s="47">
        <v>1.1789265982636101E-2</v>
      </c>
      <c r="G129" s="47">
        <v>1.1789265982636101E-2</v>
      </c>
      <c r="H129" s="47">
        <v>1.1789265982636101E-2</v>
      </c>
      <c r="I129" s="47">
        <v>1.1789265982636101E-2</v>
      </c>
      <c r="J129" s="48">
        <v>1.1789265982636101E-2</v>
      </c>
      <c r="K129" s="30"/>
    </row>
    <row r="130" spans="1:13">
      <c r="A130" s="1" t="s">
        <v>79</v>
      </c>
      <c r="C130" s="92"/>
      <c r="D130" s="111">
        <f t="shared" ref="D130:I130" si="32">D129*D127</f>
        <v>1485.7843192891726</v>
      </c>
      <c r="E130" s="111">
        <f t="shared" si="32"/>
        <v>1516.2016813385756</v>
      </c>
      <c r="F130" s="111">
        <f t="shared" si="32"/>
        <v>1549.0223831683022</v>
      </c>
      <c r="G130" s="111">
        <f t="shared" si="32"/>
        <v>1581.6872686666584</v>
      </c>
      <c r="H130" s="111">
        <f t="shared" si="32"/>
        <v>1617.22893658002</v>
      </c>
      <c r="I130" s="111">
        <f t="shared" si="32"/>
        <v>1649.604081935679</v>
      </c>
      <c r="J130" s="30"/>
      <c r="K130" s="30"/>
    </row>
    <row r="131" spans="1:13">
      <c r="A131" s="1" t="s">
        <v>80</v>
      </c>
      <c r="C131" s="92"/>
      <c r="D131" s="111">
        <f t="shared" ref="D131:I131" si="33">D130+D124</f>
        <v>5571.9507580519521</v>
      </c>
      <c r="E131" s="111">
        <f t="shared" si="33"/>
        <v>5655.5635457651761</v>
      </c>
      <c r="F131" s="111">
        <f t="shared" si="33"/>
        <v>5743.7460584444461</v>
      </c>
      <c r="G131" s="111">
        <f t="shared" si="33"/>
        <v>5829.115391855602</v>
      </c>
      <c r="H131" s="111">
        <f t="shared" si="33"/>
        <v>5915.1716419015956</v>
      </c>
      <c r="I131" s="111">
        <f t="shared" si="33"/>
        <v>5996.697204775066</v>
      </c>
      <c r="J131" s="30"/>
      <c r="K131" s="30"/>
    </row>
    <row r="132" spans="1:13">
      <c r="C132" s="92"/>
      <c r="D132" s="92"/>
      <c r="E132" s="92"/>
      <c r="F132" s="92"/>
      <c r="G132" s="92"/>
      <c r="H132" s="92"/>
      <c r="I132" s="92"/>
      <c r="J132" s="30"/>
      <c r="K132" s="30"/>
    </row>
    <row r="133" spans="1:13">
      <c r="A133" s="1" t="s">
        <v>97</v>
      </c>
      <c r="C133" s="101"/>
      <c r="D133" s="71">
        <f t="shared" ref="D133:I133" si="34">D131*D119/1000000</f>
        <v>5.4803813872743392</v>
      </c>
      <c r="E133" s="71">
        <f t="shared" si="34"/>
        <v>5.9970607119721855</v>
      </c>
      <c r="F133" s="71">
        <f t="shared" si="34"/>
        <v>6.2617128649696081</v>
      </c>
      <c r="G133" s="71">
        <f t="shared" si="34"/>
        <v>6.5333500811067724</v>
      </c>
      <c r="H133" s="71">
        <f t="shared" si="34"/>
        <v>6.8161005373375403</v>
      </c>
      <c r="I133" s="71">
        <f t="shared" si="34"/>
        <v>7.1042153198490432</v>
      </c>
      <c r="J133" s="102">
        <f>5524776.36540967/1000000</f>
        <v>5.5247763654096707</v>
      </c>
      <c r="K133" s="30"/>
    </row>
    <row r="134" spans="1:13" ht="18" customHeight="1">
      <c r="A134" s="44" t="s">
        <v>98</v>
      </c>
      <c r="B134" s="18"/>
      <c r="C134" s="54"/>
      <c r="D134" s="70">
        <f>(D133*9/12)+(E133*3/12)</f>
        <v>5.609551218448801</v>
      </c>
      <c r="E134" s="70">
        <f t="shared" ref="E134:G134" si="35">E133*9/12+(F133*3/12)</f>
        <v>6.0632237502215407</v>
      </c>
      <c r="F134" s="70">
        <f t="shared" si="35"/>
        <v>6.3296221690038994</v>
      </c>
      <c r="G134" s="70">
        <f t="shared" si="35"/>
        <v>6.6040376951644646</v>
      </c>
      <c r="H134" s="70">
        <f t="shared" ref="H134" si="36">H133*9/12+(I133*3/12)</f>
        <v>6.888129232965416</v>
      </c>
      <c r="I134" s="70">
        <f>I133*9/12+(J133*3/12)</f>
        <v>6.7093555812392003</v>
      </c>
      <c r="J134" s="48"/>
    </row>
    <row r="136" spans="1:13" s="35" customFormat="1">
      <c r="B136" s="42"/>
      <c r="C136" s="103"/>
      <c r="D136" s="103"/>
      <c r="E136" s="103"/>
      <c r="F136" s="103"/>
      <c r="G136" s="103"/>
      <c r="H136" s="103"/>
      <c r="I136" s="103"/>
      <c r="J136" s="103"/>
      <c r="K136" s="103"/>
      <c r="L136" s="20"/>
      <c r="M136" s="20"/>
    </row>
    <row r="137" spans="1:13" s="34" customFormat="1" ht="36">
      <c r="A137" s="41" t="s">
        <v>93</v>
      </c>
      <c r="C137" s="20"/>
      <c r="D137" s="91" t="s">
        <v>29</v>
      </c>
      <c r="E137" s="91" t="s">
        <v>28</v>
      </c>
      <c r="F137" s="91" t="s">
        <v>27</v>
      </c>
      <c r="G137" s="91" t="s">
        <v>26</v>
      </c>
      <c r="H137" s="91" t="s">
        <v>25</v>
      </c>
      <c r="I137" s="91" t="s">
        <v>24</v>
      </c>
      <c r="J137" s="91"/>
      <c r="K137" s="91"/>
      <c r="L137" s="91"/>
      <c r="M137" s="91"/>
    </row>
    <row r="138" spans="1:13" s="35" customFormat="1">
      <c r="C138" s="20"/>
      <c r="D138" s="21" t="s">
        <v>22</v>
      </c>
      <c r="E138" s="21" t="s">
        <v>21</v>
      </c>
      <c r="F138" s="21" t="s">
        <v>20</v>
      </c>
      <c r="G138" s="21" t="s">
        <v>19</v>
      </c>
      <c r="H138" s="21" t="s">
        <v>18</v>
      </c>
      <c r="I138" s="21" t="s">
        <v>17</v>
      </c>
      <c r="J138" s="20"/>
      <c r="K138" s="20"/>
      <c r="L138" s="20"/>
      <c r="M138" s="20"/>
    </row>
    <row r="139" spans="1:13" s="35" customFormat="1">
      <c r="A139" s="35" t="s">
        <v>84</v>
      </c>
      <c r="C139" s="20"/>
      <c r="D139" s="95">
        <f t="shared" ref="D139:I139" si="37">D64*1000</f>
        <v>7594138.4400313133</v>
      </c>
      <c r="E139" s="86">
        <f t="shared" si="37"/>
        <v>7493473.6393182203</v>
      </c>
      <c r="F139" s="86">
        <f t="shared" si="37"/>
        <v>7374300.0815063445</v>
      </c>
      <c r="G139" s="86">
        <f t="shared" si="37"/>
        <v>7315355.457611002</v>
      </c>
      <c r="H139" s="86">
        <f t="shared" si="37"/>
        <v>7245777.3919367762</v>
      </c>
      <c r="I139" s="86">
        <f t="shared" si="37"/>
        <v>7186959.853492761</v>
      </c>
      <c r="J139" s="20"/>
      <c r="K139" s="20"/>
      <c r="L139" s="20"/>
      <c r="M139" s="20"/>
    </row>
    <row r="140" spans="1:13" s="35" customFormat="1">
      <c r="A140" s="35" t="s">
        <v>85</v>
      </c>
      <c r="C140" s="20"/>
      <c r="D140" s="86">
        <v>268726</v>
      </c>
      <c r="E140" s="86">
        <v>268726</v>
      </c>
      <c r="F140" s="86">
        <v>268726</v>
      </c>
      <c r="G140" s="86">
        <v>268726</v>
      </c>
      <c r="H140" s="86">
        <v>268726</v>
      </c>
      <c r="I140" s="86">
        <v>268726</v>
      </c>
      <c r="J140" s="20"/>
      <c r="K140" s="20"/>
      <c r="L140" s="20"/>
      <c r="M140" s="20"/>
    </row>
    <row r="141" spans="1:13" s="35" customFormat="1">
      <c r="A141" s="35" t="s">
        <v>121</v>
      </c>
      <c r="C141" s="20"/>
      <c r="D141" s="107">
        <f>0.000036306928*1000</f>
        <v>3.6306928000000002E-2</v>
      </c>
      <c r="E141" s="107">
        <f>D141</f>
        <v>3.6306928000000002E-2</v>
      </c>
      <c r="F141" s="107">
        <f>0.000035866604*1000</f>
        <v>3.5866603999999996E-2</v>
      </c>
      <c r="G141" s="107">
        <f t="shared" ref="G141:I141" si="38">0.000035866604*1000</f>
        <v>3.5866603999999996E-2</v>
      </c>
      <c r="H141" s="107">
        <f t="shared" si="38"/>
        <v>3.5866603999999996E-2</v>
      </c>
      <c r="I141" s="107">
        <f t="shared" si="38"/>
        <v>3.5866603999999996E-2</v>
      </c>
      <c r="J141" s="20"/>
      <c r="K141" s="20"/>
      <c r="L141" s="20"/>
      <c r="M141" s="20"/>
    </row>
    <row r="142" spans="1:13" s="35" customFormat="1">
      <c r="A142" s="35" t="s">
        <v>69</v>
      </c>
      <c r="C142" s="104"/>
      <c r="D142" s="101">
        <f>451061.15-210956.95</f>
        <v>240104.2</v>
      </c>
      <c r="E142" s="101">
        <v>0</v>
      </c>
      <c r="F142" s="101">
        <v>0</v>
      </c>
      <c r="G142" s="101">
        <v>0</v>
      </c>
      <c r="H142" s="101">
        <v>0</v>
      </c>
      <c r="I142" s="101">
        <v>0</v>
      </c>
      <c r="J142" s="104"/>
      <c r="K142" s="104"/>
      <c r="L142" s="20"/>
      <c r="M142" s="20"/>
    </row>
    <row r="143" spans="1:13" s="35" customFormat="1">
      <c r="A143" s="3" t="s">
        <v>86</v>
      </c>
      <c r="B143" s="3"/>
      <c r="C143" s="105"/>
      <c r="D143" s="106">
        <f>(D139*D141+D140+D142)/1000000</f>
        <v>0.78455003756424924</v>
      </c>
      <c r="E143" s="106">
        <f t="shared" ref="E143:I143" si="39">(E139*E141+E140+E142)/1000000</f>
        <v>0.54079100789262458</v>
      </c>
      <c r="F143" s="106">
        <f t="shared" si="39"/>
        <v>0.53321710080055573</v>
      </c>
      <c r="G143" s="106">
        <f t="shared" si="39"/>
        <v>0.53110295731737256</v>
      </c>
      <c r="H143" s="106">
        <f t="shared" si="39"/>
        <v>0.52860742838874908</v>
      </c>
      <c r="I143" s="106">
        <f t="shared" si="39"/>
        <v>0.52649784302912284</v>
      </c>
      <c r="J143" s="104"/>
      <c r="K143" s="104"/>
      <c r="L143" s="20"/>
      <c r="M143" s="20"/>
    </row>
    <row r="144" spans="1:13" s="35" customFormat="1">
      <c r="A144" s="36"/>
      <c r="B144" s="36"/>
      <c r="C144" s="117"/>
      <c r="D144" s="118"/>
      <c r="E144" s="118"/>
      <c r="F144" s="118"/>
      <c r="G144" s="118"/>
      <c r="H144" s="118"/>
      <c r="I144" s="118"/>
      <c r="J144" s="104"/>
      <c r="K144" s="104"/>
      <c r="L144" s="20"/>
      <c r="M144" s="20"/>
    </row>
    <row r="145" spans="1:13" s="35" customFormat="1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</row>
    <row r="146" spans="1:13" s="35" customFormat="1">
      <c r="B146" s="43"/>
      <c r="C146" s="119"/>
      <c r="D146" s="119"/>
      <c r="E146" s="119"/>
      <c r="F146" s="119"/>
      <c r="G146" s="119"/>
      <c r="H146" s="119"/>
      <c r="I146" s="119"/>
      <c r="J146" s="20"/>
      <c r="K146" s="20"/>
      <c r="L146" s="20"/>
      <c r="M146" s="20"/>
    </row>
    <row r="147" spans="1:13" s="35" customFormat="1" ht="36">
      <c r="A147" s="7" t="s">
        <v>94</v>
      </c>
      <c r="C147" s="20"/>
      <c r="D147" s="91" t="s">
        <v>29</v>
      </c>
      <c r="E147" s="91" t="s">
        <v>28</v>
      </c>
      <c r="F147" s="91" t="s">
        <v>27</v>
      </c>
      <c r="G147" s="91" t="s">
        <v>26</v>
      </c>
      <c r="H147" s="91" t="s">
        <v>25</v>
      </c>
      <c r="I147" s="91" t="s">
        <v>24</v>
      </c>
      <c r="J147" s="20"/>
      <c r="K147" s="20"/>
      <c r="L147" s="20"/>
      <c r="M147" s="20"/>
    </row>
    <row r="148" spans="1:13" s="35" customFormat="1">
      <c r="C148" s="20"/>
      <c r="D148" s="21" t="s">
        <v>22</v>
      </c>
      <c r="E148" s="21" t="s">
        <v>21</v>
      </c>
      <c r="F148" s="21" t="s">
        <v>20</v>
      </c>
      <c r="G148" s="21" t="s">
        <v>19</v>
      </c>
      <c r="H148" s="21" t="s">
        <v>18</v>
      </c>
      <c r="I148" s="21" t="s">
        <v>17</v>
      </c>
      <c r="J148" s="20"/>
      <c r="K148" s="20"/>
      <c r="L148" s="20"/>
      <c r="M148" s="20"/>
    </row>
    <row r="149" spans="1:13" s="35" customFormat="1">
      <c r="A149" s="3" t="s">
        <v>95</v>
      </c>
      <c r="B149" s="3"/>
      <c r="C149" s="75"/>
      <c r="D149" s="70">
        <v>1.5331046682735214</v>
      </c>
      <c r="E149" s="70">
        <v>1.5127824583055625</v>
      </c>
      <c r="F149" s="70">
        <v>1.4887237004545009</v>
      </c>
      <c r="G149" s="70">
        <v>1.4768239597825092</v>
      </c>
      <c r="H149" s="70">
        <v>1.4627775398841967</v>
      </c>
      <c r="I149" s="70">
        <v>1.4509034552231186</v>
      </c>
      <c r="J149" s="20"/>
      <c r="K149" s="20"/>
      <c r="L149" s="20"/>
      <c r="M149" s="20"/>
    </row>
    <row r="150" spans="1:13" s="35" customFormat="1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</row>
    <row r="151" spans="1:13" s="35" customFormat="1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</row>
    <row r="152" spans="1:13" s="35" customFormat="1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</row>
    <row r="153" spans="1:13" s="35" customFormat="1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</row>
  </sheetData>
  <dataValidations count="1">
    <dataValidation type="list" allowBlank="1" showInputMessage="1" showErrorMessage="1" sqref="C133:C134 C119 D153">
      <formula1>"Real 2010,Real 2011,Real 2012,Real 2013,Real 2014,Real 2015,Nominal"</formula1>
    </dataValidation>
  </dataValidations>
  <pageMargins left="0.25" right="0.25" top="0.75" bottom="0.75" header="0.3" footer="0.3"/>
  <pageSetup paperSize="9" scale="4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AER final decision 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Radosavljevic, Savina</dc:creator>
  <cp:lastModifiedBy>Johnston, Kaye</cp:lastModifiedBy>
  <cp:lastPrinted>2016-03-24T04:25:08Z</cp:lastPrinted>
  <dcterms:created xsi:type="dcterms:W3CDTF">2016-02-04T05:40:42Z</dcterms:created>
  <dcterms:modified xsi:type="dcterms:W3CDTF">2016-05-09T05:07:59Z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T:\AER\ActewAGL2015GAAR\Opex\Final\actewagl (gas) 2016-21 - access arrangement - opex model - final version - Confidential version - may 2016 (D2016-00058198).xlsx</vt:lpwstr>
  </property>
  <property fmtid="{D5CDD505-2E9C-101B-9397-08002B2CF9AE}" pid="3" name="URI">
    <vt:lpwstr>8674647</vt:lpwstr>
  </property>
  <property fmtid="{D5CDD505-2E9C-101B-9397-08002B2CF9AE}" pid="4" name="currfile">
    <vt:lpwstr>\\cdchnas-evs02\home$\kjo\actewagl (gas) 2016-21 - access arrangement - opex model - final version - public version - may 2016 (D2016-00058213).xlsx</vt:lpwstr>
  </property>
</Properties>
</file>