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7795" windowHeight="11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1" i="1" l="1"/>
  <c r="B12" i="1"/>
  <c r="B13" i="1"/>
  <c r="C11" i="1"/>
  <c r="C12" i="1"/>
  <c r="C13" i="1"/>
  <c r="D11" i="1"/>
  <c r="D12" i="1"/>
  <c r="D13" i="1"/>
  <c r="E11" i="1"/>
  <c r="E12" i="1"/>
  <c r="E13" i="1"/>
  <c r="F11" i="1"/>
  <c r="F12" i="1"/>
  <c r="F13" i="1"/>
  <c r="F8" i="1"/>
  <c r="E8" i="1"/>
  <c r="D8" i="1"/>
  <c r="C8" i="1"/>
  <c r="B8" i="1"/>
  <c r="G13" i="1"/>
</calcChain>
</file>

<file path=xl/sharedStrings.xml><?xml version="1.0" encoding="utf-8"?>
<sst xmlns="http://schemas.openxmlformats.org/spreadsheetml/2006/main" count="15" uniqueCount="15">
  <si>
    <t>2015-16</t>
  </si>
  <si>
    <t>2016-17</t>
  </si>
  <si>
    <t>2017-18</t>
  </si>
  <si>
    <t>2018-19</t>
  </si>
  <si>
    <t>Ratio</t>
  </si>
  <si>
    <t>2019-20</t>
  </si>
  <si>
    <t>Ergon Energy AER Final Decision capex adjusted for AER real labour and materials cost escalation</t>
  </si>
  <si>
    <t>Ergon Energy revised proposed capex (million $2014-15)</t>
  </si>
  <si>
    <t>Ergon Energy revised proposed capex adjusted for AER real labour and materials cost escalation inputs (million $2014-15)</t>
  </si>
  <si>
    <t>Difference (million $2014-15)</t>
  </si>
  <si>
    <t>Adjust for AER final decision capex:</t>
  </si>
  <si>
    <t>Source: Ergon Energy response to AER information request AER Ergon 097.</t>
  </si>
  <si>
    <r>
      <t>AER updated real labour and materials cost escalation capex impact for AER Final Decision compared to Ergon Energy's proposed real labour cost escalation ($2014-15 million)</t>
    </r>
    <r>
      <rPr>
        <b/>
        <sz val="11"/>
        <color theme="1"/>
        <rFont val="Calibri"/>
        <family val="2"/>
        <scheme val="minor"/>
      </rPr>
      <t xml:space="preserve"> (DEDUCT from AER Final Decision capex)</t>
    </r>
  </si>
  <si>
    <t>Adjust difference for AER final decision capex (million $2014-15)</t>
  </si>
  <si>
    <t>AER final decision capex before AER escalation adjustment (million $2014-15)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</si>
</sst>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2" borderId="0" xfId="0" applyFill="1" applyAlignment="1">
      <alignment wrapText="1"/>
    </xf>
    <xf numFmtId="4" fontId="0" fillId="0" borderId="0" xfId="0" applyNumberFormat="1"/>
    <xf numFmtId="0" fontId="0" fillId="0" borderId="0" xfId="0" applyFont="1" applyAlignment="1">
      <alignment wrapText="1"/>
    </xf>
    <xf numFmtId="2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G13" sqref="G13"/>
    </sheetView>
  </sheetViews>
  <sheetFormatPr defaultRowHeight="15" x14ac:dyDescent="0.25"/>
  <cols>
    <col min="1" max="1" width="78.28515625" customWidth="1"/>
    <col min="2" max="6" width="12.7109375" bestFit="1" customWidth="1"/>
    <col min="7" max="7" width="14.28515625" customWidth="1"/>
  </cols>
  <sheetData>
    <row r="1" spans="1:7" ht="18.75" x14ac:dyDescent="0.3">
      <c r="A1" s="1" t="s">
        <v>6</v>
      </c>
    </row>
    <row r="2" spans="1:7" ht="15" customHeight="1" x14ac:dyDescent="0.3">
      <c r="A2" s="1"/>
    </row>
    <row r="4" spans="1:7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</row>
    <row r="5" spans="1:7" x14ac:dyDescent="0.25">
      <c r="B5" s="2"/>
      <c r="C5" s="2"/>
      <c r="D5" s="2"/>
      <c r="E5" s="2"/>
      <c r="F5" s="2"/>
    </row>
    <row r="6" spans="1:7" x14ac:dyDescent="0.25">
      <c r="A6" t="s">
        <v>7</v>
      </c>
      <c r="B6" s="4">
        <v>749.39</v>
      </c>
      <c r="C6" s="4">
        <v>685.56</v>
      </c>
      <c r="D6" s="4">
        <v>634.29</v>
      </c>
      <c r="E6" s="4">
        <v>610.6</v>
      </c>
      <c r="F6" s="4">
        <v>602.6</v>
      </c>
    </row>
    <row r="7" spans="1:7" ht="30" x14ac:dyDescent="0.25">
      <c r="A7" s="3" t="s">
        <v>8</v>
      </c>
      <c r="B7" s="4">
        <v>718.67</v>
      </c>
      <c r="C7" s="4">
        <v>647.95000000000005</v>
      </c>
      <c r="D7" s="4">
        <v>592.87</v>
      </c>
      <c r="E7" s="4">
        <v>565.66</v>
      </c>
      <c r="F7" s="4">
        <v>554.39</v>
      </c>
    </row>
    <row r="8" spans="1:7" x14ac:dyDescent="0.25">
      <c r="A8" t="s">
        <v>9</v>
      </c>
      <c r="B8" s="4">
        <f>B6-B7</f>
        <v>30.720000000000027</v>
      </c>
      <c r="C8" s="4">
        <f t="shared" ref="C8:F8" si="0">C6-C7</f>
        <v>37.6099999999999</v>
      </c>
      <c r="D8" s="4">
        <f t="shared" si="0"/>
        <v>41.419999999999959</v>
      </c>
      <c r="E8" s="4">
        <f t="shared" si="0"/>
        <v>44.940000000000055</v>
      </c>
      <c r="F8" s="4">
        <f t="shared" si="0"/>
        <v>48.210000000000036</v>
      </c>
      <c r="G8" s="6"/>
    </row>
    <row r="9" spans="1:7" x14ac:dyDescent="0.25">
      <c r="A9" t="s">
        <v>10</v>
      </c>
    </row>
    <row r="10" spans="1:7" x14ac:dyDescent="0.25">
      <c r="A10" t="s">
        <v>14</v>
      </c>
      <c r="B10" s="8">
        <v>697.00781907821249</v>
      </c>
      <c r="C10" s="8">
        <v>638.15979344661559</v>
      </c>
      <c r="D10" s="8">
        <v>594.31789253941361</v>
      </c>
      <c r="E10" s="8">
        <v>566.37600149520085</v>
      </c>
      <c r="F10" s="8">
        <v>560.64448488041876</v>
      </c>
    </row>
    <row r="11" spans="1:7" x14ac:dyDescent="0.25">
      <c r="A11" t="s">
        <v>4</v>
      </c>
      <c r="B11" s="4">
        <f>B10/B6</f>
        <v>0.93010024029972715</v>
      </c>
      <c r="C11" s="4">
        <f t="shared" ref="C11:F11" si="1">C10/C6</f>
        <v>0.93085914208328324</v>
      </c>
      <c r="D11" s="4">
        <f t="shared" si="1"/>
        <v>0.9369813374630116</v>
      </c>
      <c r="E11" s="4">
        <f t="shared" si="1"/>
        <v>0.92757288158401707</v>
      </c>
      <c r="F11" s="4">
        <f t="shared" si="1"/>
        <v>0.93037584613411672</v>
      </c>
    </row>
    <row r="12" spans="1:7" x14ac:dyDescent="0.25">
      <c r="A12" t="s">
        <v>13</v>
      </c>
      <c r="B12" s="4">
        <f>B8*B11</f>
        <v>28.572679382007642</v>
      </c>
      <c r="C12" s="4">
        <f t="shared" ref="C12:F12" si="2">C8*C11</f>
        <v>35.009612333752187</v>
      </c>
      <c r="D12" s="4">
        <f t="shared" si="2"/>
        <v>38.809766997717901</v>
      </c>
      <c r="E12" s="4">
        <f t="shared" si="2"/>
        <v>41.685125298385778</v>
      </c>
      <c r="F12" s="4">
        <f t="shared" si="2"/>
        <v>44.853419542125799</v>
      </c>
    </row>
    <row r="13" spans="1:7" ht="48.75" customHeight="1" x14ac:dyDescent="0.25">
      <c r="A13" s="5" t="s">
        <v>12</v>
      </c>
      <c r="B13" s="9">
        <f>B12</f>
        <v>28.572679382007642</v>
      </c>
      <c r="C13" s="9">
        <f t="shared" ref="C13:F13" si="3">C12</f>
        <v>35.009612333752187</v>
      </c>
      <c r="D13" s="9">
        <f t="shared" si="3"/>
        <v>38.809766997717901</v>
      </c>
      <c r="E13" s="9">
        <f t="shared" si="3"/>
        <v>41.685125298385778</v>
      </c>
      <c r="F13" s="9">
        <f t="shared" si="3"/>
        <v>44.853419542125799</v>
      </c>
      <c r="G13" s="4">
        <f>SUM(B13:F13)</f>
        <v>188.9306035539893</v>
      </c>
    </row>
    <row r="16" spans="1:7" x14ac:dyDescent="0.25">
      <c r="A16" s="7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Kuznecovs, Juris</cp:lastModifiedBy>
  <dcterms:created xsi:type="dcterms:W3CDTF">2015-04-09T00:20:57Z</dcterms:created>
  <dcterms:modified xsi:type="dcterms:W3CDTF">2015-10-22T00:54:57Z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8548691</vt:lpwstr>
  </property>
  <property fmtid="{D5CDD505-2E9C-101B-9397-08002B2CF9AE}" pid="3" name="currfile">
    <vt:lpwstr>\\cdchnas-evs02\home$\jkuzn\aer - final decision ergon energy - capex adjusted for real labour and materials cost escalation - october 2015 (juris) (D2015-00147042).xlsx</vt:lpwstr>
  </property>
</Properties>
</file>