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0" yWindow="-15" windowWidth="25560" windowHeight="12120" activeTab="3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2" hidden="1">{#N/A,#N/A,FALSE,"pcf";#N/A,#N/A,FALSE,"pcr"}</definedName>
    <definedName name="RRRR" hidden="1">{#N/A,#N/A,FALSE,"pcf";#N/A,#N/A,FALSE,"pcr"}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2" hidden="1">{#N/A,#N/A,FALSE,"pcf";#N/A,#N/A,FALSE,"pcr"}</definedName>
    <definedName name="tiimt" hidden="1">{#N/A,#N/A,FALSE,"pcf";#N/A,#N/A,FALSE,"pcr"}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 calcMode="autoNoTable"/>
</workbook>
</file>

<file path=xl/calcChain.xml><?xml version="1.0" encoding="utf-8"?>
<calcChain xmlns="http://schemas.openxmlformats.org/spreadsheetml/2006/main">
  <c r="O144" i="2" l="1"/>
  <c r="O145" i="2"/>
  <c r="O146" i="2"/>
  <c r="O147" i="2"/>
  <c r="O148" i="2"/>
  <c r="O149" i="2"/>
  <c r="O150" i="2"/>
  <c r="O143" i="2"/>
  <c r="F45" i="2"/>
  <c r="Q17" i="2"/>
  <c r="R17" i="2"/>
  <c r="S17" i="2" s="1"/>
  <c r="P17" i="2"/>
  <c r="AM374" i="1" l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T355" i="1"/>
  <c r="S355" i="1"/>
  <c r="R355" i="1"/>
  <c r="Q355" i="1"/>
  <c r="P355" i="1"/>
  <c r="O355" i="1"/>
  <c r="N355" i="1"/>
  <c r="M355" i="1"/>
  <c r="L355" i="1"/>
  <c r="K355" i="1"/>
  <c r="J355" i="1"/>
  <c r="S354" i="1"/>
  <c r="R354" i="1"/>
  <c r="Q354" i="1"/>
  <c r="P354" i="1"/>
  <c r="O354" i="1"/>
  <c r="N354" i="1"/>
  <c r="M354" i="1"/>
  <c r="L354" i="1"/>
  <c r="K354" i="1"/>
  <c r="J354" i="1"/>
  <c r="R353" i="1"/>
  <c r="Q353" i="1"/>
  <c r="P353" i="1"/>
  <c r="O353" i="1"/>
  <c r="N353" i="1"/>
  <c r="M353" i="1"/>
  <c r="L353" i="1"/>
  <c r="K353" i="1"/>
  <c r="J353" i="1"/>
  <c r="Q352" i="1"/>
  <c r="P352" i="1"/>
  <c r="O352" i="1"/>
  <c r="N352" i="1"/>
  <c r="M352" i="1"/>
  <c r="L352" i="1"/>
  <c r="K352" i="1"/>
  <c r="J352" i="1"/>
  <c r="P351" i="1"/>
  <c r="O351" i="1"/>
  <c r="N351" i="1"/>
  <c r="M351" i="1"/>
  <c r="L351" i="1"/>
  <c r="K351" i="1"/>
  <c r="J351" i="1"/>
  <c r="O350" i="1"/>
  <c r="N350" i="1"/>
  <c r="M350" i="1"/>
  <c r="L350" i="1"/>
  <c r="K350" i="1"/>
  <c r="J350" i="1"/>
  <c r="N349" i="1"/>
  <c r="M349" i="1"/>
  <c r="L349" i="1"/>
  <c r="K349" i="1"/>
  <c r="J349" i="1"/>
  <c r="M348" i="1"/>
  <c r="L348" i="1"/>
  <c r="K348" i="1"/>
  <c r="J348" i="1"/>
  <c r="L347" i="1"/>
  <c r="K347" i="1"/>
  <c r="J347" i="1"/>
  <c r="K346" i="1"/>
  <c r="J346" i="1"/>
  <c r="J345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T303" i="1"/>
  <c r="S303" i="1"/>
  <c r="R303" i="1"/>
  <c r="Q303" i="1"/>
  <c r="P303" i="1"/>
  <c r="O303" i="1"/>
  <c r="N303" i="1"/>
  <c r="M303" i="1"/>
  <c r="L303" i="1"/>
  <c r="K303" i="1"/>
  <c r="J303" i="1"/>
  <c r="S302" i="1"/>
  <c r="R302" i="1"/>
  <c r="Q302" i="1"/>
  <c r="P302" i="1"/>
  <c r="O302" i="1"/>
  <c r="N302" i="1"/>
  <c r="M302" i="1"/>
  <c r="L302" i="1"/>
  <c r="K302" i="1"/>
  <c r="J302" i="1"/>
  <c r="R301" i="1"/>
  <c r="Q301" i="1"/>
  <c r="P301" i="1"/>
  <c r="O301" i="1"/>
  <c r="N301" i="1"/>
  <c r="M301" i="1"/>
  <c r="L301" i="1"/>
  <c r="K301" i="1"/>
  <c r="J301" i="1"/>
  <c r="Q300" i="1"/>
  <c r="P300" i="1"/>
  <c r="O300" i="1"/>
  <c r="N300" i="1"/>
  <c r="M300" i="1"/>
  <c r="L300" i="1"/>
  <c r="K300" i="1"/>
  <c r="J300" i="1"/>
  <c r="P299" i="1"/>
  <c r="O299" i="1"/>
  <c r="N299" i="1"/>
  <c r="M299" i="1"/>
  <c r="L299" i="1"/>
  <c r="K299" i="1"/>
  <c r="J299" i="1"/>
  <c r="O298" i="1"/>
  <c r="N298" i="1"/>
  <c r="M298" i="1"/>
  <c r="L298" i="1"/>
  <c r="K298" i="1"/>
  <c r="J298" i="1"/>
  <c r="N297" i="1"/>
  <c r="M297" i="1"/>
  <c r="L297" i="1"/>
  <c r="K297" i="1"/>
  <c r="J297" i="1"/>
  <c r="M296" i="1"/>
  <c r="L296" i="1"/>
  <c r="K296" i="1"/>
  <c r="J296" i="1"/>
  <c r="L295" i="1"/>
  <c r="K295" i="1"/>
  <c r="J295" i="1"/>
  <c r="K294" i="1"/>
  <c r="J294" i="1"/>
  <c r="J293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T251" i="1"/>
  <c r="S251" i="1"/>
  <c r="R251" i="1"/>
  <c r="Q251" i="1"/>
  <c r="P251" i="1"/>
  <c r="O251" i="1"/>
  <c r="N251" i="1"/>
  <c r="M251" i="1"/>
  <c r="L251" i="1"/>
  <c r="K251" i="1"/>
  <c r="J251" i="1"/>
  <c r="S250" i="1"/>
  <c r="R250" i="1"/>
  <c r="Q250" i="1"/>
  <c r="P250" i="1"/>
  <c r="O250" i="1"/>
  <c r="N250" i="1"/>
  <c r="M250" i="1"/>
  <c r="L250" i="1"/>
  <c r="K250" i="1"/>
  <c r="J250" i="1"/>
  <c r="R249" i="1"/>
  <c r="Q249" i="1"/>
  <c r="P249" i="1"/>
  <c r="O249" i="1"/>
  <c r="N249" i="1"/>
  <c r="M249" i="1"/>
  <c r="L249" i="1"/>
  <c r="K249" i="1"/>
  <c r="J249" i="1"/>
  <c r="Q248" i="1"/>
  <c r="P248" i="1"/>
  <c r="O248" i="1"/>
  <c r="N248" i="1"/>
  <c r="M248" i="1"/>
  <c r="L248" i="1"/>
  <c r="K248" i="1"/>
  <c r="J248" i="1"/>
  <c r="P247" i="1"/>
  <c r="O247" i="1"/>
  <c r="N247" i="1"/>
  <c r="M247" i="1"/>
  <c r="L247" i="1"/>
  <c r="K247" i="1"/>
  <c r="J247" i="1"/>
  <c r="O246" i="1"/>
  <c r="N246" i="1"/>
  <c r="M246" i="1"/>
  <c r="L246" i="1"/>
  <c r="K246" i="1"/>
  <c r="J246" i="1"/>
  <c r="N245" i="1"/>
  <c r="M245" i="1"/>
  <c r="L245" i="1"/>
  <c r="K245" i="1"/>
  <c r="J245" i="1"/>
  <c r="M244" i="1"/>
  <c r="L244" i="1"/>
  <c r="K244" i="1"/>
  <c r="J244" i="1"/>
  <c r="L243" i="1"/>
  <c r="K243" i="1"/>
  <c r="J243" i="1"/>
  <c r="K242" i="1"/>
  <c r="J242" i="1"/>
  <c r="J241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T199" i="1"/>
  <c r="S199" i="1"/>
  <c r="R199" i="1"/>
  <c r="Q199" i="1"/>
  <c r="P199" i="1"/>
  <c r="O199" i="1"/>
  <c r="N199" i="1"/>
  <c r="M199" i="1"/>
  <c r="L199" i="1"/>
  <c r="K199" i="1"/>
  <c r="J199" i="1"/>
  <c r="S198" i="1"/>
  <c r="R198" i="1"/>
  <c r="Q198" i="1"/>
  <c r="P198" i="1"/>
  <c r="O198" i="1"/>
  <c r="N198" i="1"/>
  <c r="M198" i="1"/>
  <c r="L198" i="1"/>
  <c r="K198" i="1"/>
  <c r="J198" i="1"/>
  <c r="R197" i="1"/>
  <c r="Q197" i="1"/>
  <c r="P197" i="1"/>
  <c r="O197" i="1"/>
  <c r="N197" i="1"/>
  <c r="M197" i="1"/>
  <c r="L197" i="1"/>
  <c r="K197" i="1"/>
  <c r="J197" i="1"/>
  <c r="Q196" i="1"/>
  <c r="P196" i="1"/>
  <c r="O196" i="1"/>
  <c r="N196" i="1"/>
  <c r="M196" i="1"/>
  <c r="L196" i="1"/>
  <c r="K196" i="1"/>
  <c r="J196" i="1"/>
  <c r="P195" i="1"/>
  <c r="O195" i="1"/>
  <c r="N195" i="1"/>
  <c r="M195" i="1"/>
  <c r="L195" i="1"/>
  <c r="K195" i="1"/>
  <c r="J195" i="1"/>
  <c r="O194" i="1"/>
  <c r="N194" i="1"/>
  <c r="M194" i="1"/>
  <c r="L194" i="1"/>
  <c r="K194" i="1"/>
  <c r="J194" i="1"/>
  <c r="N193" i="1"/>
  <c r="M193" i="1"/>
  <c r="L193" i="1"/>
  <c r="K193" i="1"/>
  <c r="J193" i="1"/>
  <c r="M192" i="1"/>
  <c r="L192" i="1"/>
  <c r="K192" i="1"/>
  <c r="J192" i="1"/>
  <c r="L191" i="1"/>
  <c r="K191" i="1"/>
  <c r="J191" i="1"/>
  <c r="K190" i="1"/>
  <c r="J190" i="1"/>
  <c r="J189" i="1"/>
  <c r="J137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U96" i="1"/>
  <c r="T96" i="1"/>
  <c r="S96" i="1"/>
  <c r="R96" i="1"/>
  <c r="Q96" i="1"/>
  <c r="P96" i="1"/>
  <c r="O96" i="1"/>
  <c r="N96" i="1"/>
  <c r="M96" i="1"/>
  <c r="L96" i="1"/>
  <c r="K96" i="1"/>
  <c r="J96" i="1"/>
  <c r="T95" i="1"/>
  <c r="S95" i="1"/>
  <c r="R95" i="1"/>
  <c r="Q95" i="1"/>
  <c r="P95" i="1"/>
  <c r="O95" i="1"/>
  <c r="N95" i="1"/>
  <c r="M95" i="1"/>
  <c r="L95" i="1"/>
  <c r="K95" i="1"/>
  <c r="J95" i="1"/>
  <c r="S94" i="1"/>
  <c r="R94" i="1"/>
  <c r="Q94" i="1"/>
  <c r="P94" i="1"/>
  <c r="O94" i="1"/>
  <c r="N94" i="1"/>
  <c r="M94" i="1"/>
  <c r="L94" i="1"/>
  <c r="K94" i="1"/>
  <c r="J94" i="1"/>
  <c r="R93" i="1"/>
  <c r="Q93" i="1"/>
  <c r="P93" i="1"/>
  <c r="O93" i="1"/>
  <c r="N93" i="1"/>
  <c r="M93" i="1"/>
  <c r="L93" i="1"/>
  <c r="K93" i="1"/>
  <c r="J93" i="1"/>
  <c r="Q92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O90" i="1"/>
  <c r="N90" i="1"/>
  <c r="M90" i="1"/>
  <c r="L90" i="1"/>
  <c r="K90" i="1"/>
  <c r="J90" i="1"/>
  <c r="N89" i="1"/>
  <c r="M89" i="1"/>
  <c r="L89" i="1"/>
  <c r="K89" i="1"/>
  <c r="J89" i="1"/>
  <c r="M88" i="1"/>
  <c r="L88" i="1"/>
  <c r="K88" i="1"/>
  <c r="J88" i="1"/>
  <c r="L87" i="1"/>
  <c r="K87" i="1"/>
  <c r="J87" i="1"/>
  <c r="K86" i="1"/>
  <c r="J86" i="1"/>
  <c r="J8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U44" i="1"/>
  <c r="T44" i="1"/>
  <c r="S44" i="1"/>
  <c r="R44" i="1"/>
  <c r="Q44" i="1"/>
  <c r="P44" i="1"/>
  <c r="O44" i="1"/>
  <c r="N44" i="1"/>
  <c r="M44" i="1"/>
  <c r="L44" i="1"/>
  <c r="K44" i="1"/>
  <c r="J44" i="1"/>
  <c r="T43" i="1"/>
  <c r="S43" i="1"/>
  <c r="R43" i="1"/>
  <c r="Q43" i="1"/>
  <c r="P43" i="1"/>
  <c r="O43" i="1"/>
  <c r="N43" i="1"/>
  <c r="M43" i="1"/>
  <c r="L43" i="1"/>
  <c r="K43" i="1"/>
  <c r="J43" i="1"/>
  <c r="S42" i="1"/>
  <c r="R42" i="1"/>
  <c r="Q42" i="1"/>
  <c r="P42" i="1"/>
  <c r="O42" i="1"/>
  <c r="N42" i="1"/>
  <c r="M42" i="1"/>
  <c r="L42" i="1"/>
  <c r="K42" i="1"/>
  <c r="J42" i="1"/>
  <c r="R41" i="1"/>
  <c r="Q41" i="1"/>
  <c r="P41" i="1"/>
  <c r="O41" i="1"/>
  <c r="N41" i="1"/>
  <c r="M41" i="1"/>
  <c r="L41" i="1"/>
  <c r="K41" i="1"/>
  <c r="J41" i="1"/>
  <c r="Q40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O38" i="1"/>
  <c r="N38" i="1"/>
  <c r="M38" i="1"/>
  <c r="L38" i="1"/>
  <c r="K38" i="1"/>
  <c r="J38" i="1"/>
  <c r="N37" i="1"/>
  <c r="M37" i="1"/>
  <c r="L37" i="1"/>
  <c r="K37" i="1"/>
  <c r="J37" i="1"/>
  <c r="M36" i="1"/>
  <c r="L36" i="1"/>
  <c r="K36" i="1"/>
  <c r="J36" i="1"/>
  <c r="L35" i="1"/>
  <c r="K35" i="1"/>
  <c r="J35" i="1"/>
  <c r="K34" i="1"/>
  <c r="J34" i="1"/>
  <c r="J33" i="1"/>
  <c r="BJ19" i="5" l="1"/>
  <c r="C14" i="5"/>
  <c r="C30" i="5" s="1"/>
  <c r="C13" i="5"/>
  <c r="C29" i="5" s="1"/>
  <c r="C12" i="5"/>
  <c r="C28" i="5" s="1"/>
  <c r="C11" i="5"/>
  <c r="C27" i="5" s="1"/>
  <c r="C10" i="5"/>
  <c r="C26" i="5" s="1"/>
  <c r="C9" i="5"/>
  <c r="C25" i="5" s="1"/>
  <c r="C8" i="5"/>
  <c r="C24" i="5" s="1"/>
  <c r="BJ6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I19" i="1" l="1"/>
  <c r="I71" i="1" l="1"/>
  <c r="I123" i="1"/>
  <c r="I175" i="1"/>
  <c r="I227" i="1"/>
  <c r="I279" i="1"/>
  <c r="I331" i="1"/>
  <c r="BQ188" i="1" l="1"/>
  <c r="BM188" i="1"/>
  <c r="BI188" i="1"/>
  <c r="BE188" i="1"/>
  <c r="BA188" i="1"/>
  <c r="AW188" i="1"/>
  <c r="AS188" i="1"/>
  <c r="AO188" i="1"/>
  <c r="AK188" i="1"/>
  <c r="AG188" i="1"/>
  <c r="AC188" i="1"/>
  <c r="Y188" i="1"/>
  <c r="U188" i="1"/>
  <c r="Q188" i="1"/>
  <c r="BP188" i="1"/>
  <c r="BL188" i="1"/>
  <c r="BH188" i="1"/>
  <c r="BD188" i="1"/>
  <c r="AZ188" i="1"/>
  <c r="AV188" i="1"/>
  <c r="AR188" i="1"/>
  <c r="AN188" i="1"/>
  <c r="AJ188" i="1"/>
  <c r="AF188" i="1"/>
  <c r="AB188" i="1"/>
  <c r="X188" i="1"/>
  <c r="T188" i="1"/>
  <c r="P188" i="1"/>
  <c r="BO188" i="1"/>
  <c r="BK188" i="1"/>
  <c r="BG188" i="1"/>
  <c r="BC188" i="1"/>
  <c r="AY188" i="1"/>
  <c r="AU188" i="1"/>
  <c r="AQ188" i="1"/>
  <c r="AM188" i="1"/>
  <c r="AI188" i="1"/>
  <c r="AE188" i="1"/>
  <c r="AA188" i="1"/>
  <c r="W188" i="1"/>
  <c r="S188" i="1"/>
  <c r="O188" i="1"/>
  <c r="BN188" i="1"/>
  <c r="BJ188" i="1"/>
  <c r="BF188" i="1"/>
  <c r="BB188" i="1"/>
  <c r="AX188" i="1"/>
  <c r="AT188" i="1"/>
  <c r="AP188" i="1"/>
  <c r="AL188" i="1"/>
  <c r="AH188" i="1"/>
  <c r="AD188" i="1"/>
  <c r="Z188" i="1"/>
  <c r="V188" i="1"/>
  <c r="R188" i="1"/>
  <c r="J18" i="2" l="1"/>
  <c r="K18" i="2" l="1"/>
  <c r="L18" i="2" l="1"/>
  <c r="M18" i="2" l="1"/>
  <c r="N18" i="2" l="1"/>
  <c r="O18" i="2" l="1"/>
  <c r="P18" i="2" s="1"/>
  <c r="Q18" i="2" s="1"/>
  <c r="R18" i="2" s="1"/>
  <c r="S18" i="2" s="1"/>
  <c r="N123" i="2" l="1"/>
  <c r="E12" i="2"/>
  <c r="C44" i="2" l="1"/>
  <c r="C45" i="2"/>
  <c r="C46" i="2"/>
  <c r="C47" i="2"/>
  <c r="C48" i="2"/>
  <c r="C49" i="2"/>
  <c r="C43" i="2"/>
  <c r="C122" i="2" l="1"/>
  <c r="C120" i="2"/>
  <c r="C118" i="2"/>
  <c r="C116" i="2"/>
  <c r="C121" i="2"/>
  <c r="C119" i="2"/>
  <c r="C117" i="2"/>
  <c r="C135" i="2"/>
  <c r="C149" i="2"/>
  <c r="C110" i="2"/>
  <c r="C133" i="2"/>
  <c r="C147" i="2"/>
  <c r="C108" i="2"/>
  <c r="C148" i="2"/>
  <c r="C134" i="2"/>
  <c r="C109" i="2"/>
  <c r="C146" i="2"/>
  <c r="C132" i="2"/>
  <c r="C107" i="2"/>
  <c r="C144" i="2"/>
  <c r="C130" i="2"/>
  <c r="C105" i="2"/>
  <c r="C143" i="2"/>
  <c r="C129" i="2"/>
  <c r="C104" i="2"/>
  <c r="C131" i="2"/>
  <c r="C145" i="2"/>
  <c r="C106" i="2"/>
  <c r="P20" i="2" l="1"/>
  <c r="Q20" i="2"/>
  <c r="R20" i="2"/>
  <c r="S20" i="2"/>
  <c r="O20" i="2"/>
  <c r="J20" i="2"/>
  <c r="K20" i="2"/>
  <c r="L20" i="2"/>
  <c r="M20" i="2"/>
  <c r="N20" i="2"/>
  <c r="C93" i="2"/>
  <c r="C94" i="2"/>
  <c r="C95" i="2"/>
  <c r="C96" i="2"/>
  <c r="C97" i="2"/>
  <c r="C98" i="2"/>
  <c r="C92" i="2"/>
  <c r="C81" i="2"/>
  <c r="C82" i="2"/>
  <c r="C83" i="2"/>
  <c r="C84" i="2"/>
  <c r="C85" i="2"/>
  <c r="C86" i="2"/>
  <c r="C80" i="2"/>
  <c r="P41" i="2"/>
  <c r="Q41" i="2"/>
  <c r="R41" i="2"/>
  <c r="S41" i="2"/>
  <c r="O41" i="2"/>
  <c r="J5" i="1"/>
  <c r="J77" i="1" l="1"/>
  <c r="K5" i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6" i="1"/>
  <c r="K233" i="1"/>
  <c r="K25" i="1"/>
  <c r="K181" i="1"/>
  <c r="J337" i="1"/>
  <c r="J233" i="1"/>
  <c r="J129" i="1"/>
  <c r="J25" i="1"/>
  <c r="J285" i="1"/>
  <c r="J181" i="1"/>
  <c r="K337" i="1" l="1"/>
  <c r="L5" i="1"/>
  <c r="K285" i="1"/>
  <c r="K129" i="1"/>
  <c r="K77" i="1"/>
  <c r="U6" i="1"/>
  <c r="L285" i="1"/>
  <c r="L337" i="1"/>
  <c r="L129" i="1"/>
  <c r="M5" i="1"/>
  <c r="L25" i="1" l="1"/>
  <c r="L233" i="1"/>
  <c r="L181" i="1"/>
  <c r="L77" i="1"/>
  <c r="M77" i="1"/>
  <c r="V6" i="1"/>
  <c r="N5" i="1"/>
  <c r="M285" i="1"/>
  <c r="M181" i="1"/>
  <c r="M337" i="1"/>
  <c r="M233" i="1"/>
  <c r="M129" i="1"/>
  <c r="M25" i="1"/>
  <c r="N77" i="1" l="1"/>
  <c r="W6" i="1"/>
  <c r="O5" i="1"/>
  <c r="N337" i="1"/>
  <c r="N233" i="1"/>
  <c r="N129" i="1"/>
  <c r="N25" i="1"/>
  <c r="N285" i="1"/>
  <c r="N181" i="1"/>
  <c r="O77" i="1" l="1"/>
  <c r="Q5" i="4"/>
  <c r="X6" i="1"/>
  <c r="O337" i="1"/>
  <c r="O233" i="1"/>
  <c r="O129" i="1"/>
  <c r="O25" i="1"/>
  <c r="O285" i="1"/>
  <c r="O181" i="1"/>
  <c r="J5" i="4"/>
  <c r="P5" i="1"/>
  <c r="G5" i="4"/>
  <c r="H5" i="4"/>
  <c r="I5" i="4"/>
  <c r="C58" i="2"/>
  <c r="C59" i="2"/>
  <c r="C60" i="2"/>
  <c r="C61" i="2"/>
  <c r="C62" i="2"/>
  <c r="C63" i="2"/>
  <c r="C57" i="2"/>
  <c r="I87" i="2"/>
  <c r="P77" i="1" l="1"/>
  <c r="R5" i="4"/>
  <c r="Y6" i="1"/>
  <c r="P285" i="1"/>
  <c r="P181" i="1"/>
  <c r="P25" i="1"/>
  <c r="P337" i="1"/>
  <c r="P233" i="1"/>
  <c r="P129" i="1"/>
  <c r="K5" i="4"/>
  <c r="Q5" i="1"/>
  <c r="K7" i="1"/>
  <c r="L7" i="1"/>
  <c r="M7" i="1"/>
  <c r="N7" i="1"/>
  <c r="Q77" i="1" l="1"/>
  <c r="S5" i="4"/>
  <c r="Z6" i="1"/>
  <c r="K61" i="2"/>
  <c r="K60" i="2"/>
  <c r="Q285" i="1"/>
  <c r="Q181" i="1"/>
  <c r="Q337" i="1"/>
  <c r="Q233" i="1"/>
  <c r="Q129" i="1"/>
  <c r="Q25" i="1"/>
  <c r="L5" i="4"/>
  <c r="R5" i="1"/>
  <c r="J7" i="1"/>
  <c r="J93" i="2"/>
  <c r="J96" i="2"/>
  <c r="J94" i="2"/>
  <c r="J97" i="2"/>
  <c r="J92" i="2"/>
  <c r="J95" i="2"/>
  <c r="J98" i="2"/>
  <c r="R77" i="1" l="1"/>
  <c r="T5" i="4"/>
  <c r="AA6" i="1"/>
  <c r="K62" i="2"/>
  <c r="K57" i="2"/>
  <c r="K63" i="2"/>
  <c r="K58" i="2"/>
  <c r="K59" i="2"/>
  <c r="J58" i="2"/>
  <c r="J62" i="2"/>
  <c r="J59" i="2"/>
  <c r="J63" i="2"/>
  <c r="J60" i="2"/>
  <c r="J57" i="2"/>
  <c r="J61" i="2"/>
  <c r="R337" i="1"/>
  <c r="R233" i="1"/>
  <c r="R129" i="1"/>
  <c r="R25" i="1"/>
  <c r="R285" i="1"/>
  <c r="R181" i="1"/>
  <c r="M5" i="4"/>
  <c r="S5" i="1"/>
  <c r="K95" i="2"/>
  <c r="L95" i="2" s="1"/>
  <c r="J99" i="2"/>
  <c r="K92" i="2"/>
  <c r="K96" i="2"/>
  <c r="L96" i="2" s="1"/>
  <c r="M96" i="2" s="1"/>
  <c r="K98" i="2"/>
  <c r="K97" i="2"/>
  <c r="K93" i="2"/>
  <c r="K94" i="2"/>
  <c r="S77" i="1" l="1"/>
  <c r="T5" i="1"/>
  <c r="U5" i="4"/>
  <c r="AB6" i="1"/>
  <c r="L60" i="2"/>
  <c r="L59" i="2"/>
  <c r="L58" i="2"/>
  <c r="L63" i="2"/>
  <c r="L57" i="2"/>
  <c r="L62" i="2"/>
  <c r="L61" i="2"/>
  <c r="S337" i="1"/>
  <c r="S233" i="1"/>
  <c r="S129" i="1"/>
  <c r="S25" i="1"/>
  <c r="S285" i="1"/>
  <c r="S181" i="1"/>
  <c r="N5" i="4"/>
  <c r="L94" i="2"/>
  <c r="M94" i="2" s="1"/>
  <c r="N94" i="2" s="1"/>
  <c r="N106" i="2" s="1"/>
  <c r="L98" i="2"/>
  <c r="M98" i="2" s="1"/>
  <c r="N96" i="2"/>
  <c r="N108" i="2" s="1"/>
  <c r="K99" i="2"/>
  <c r="L93" i="2"/>
  <c r="M93" i="2" s="1"/>
  <c r="L97" i="2"/>
  <c r="M97" i="2" s="1"/>
  <c r="L92" i="2"/>
  <c r="M95" i="2"/>
  <c r="N95" i="2" s="1"/>
  <c r="N107" i="2" s="1"/>
  <c r="T77" i="1" l="1"/>
  <c r="V5" i="4"/>
  <c r="T337" i="1"/>
  <c r="T233" i="1"/>
  <c r="T25" i="1"/>
  <c r="T129" i="1"/>
  <c r="T285" i="1"/>
  <c r="T181" i="1"/>
  <c r="U5" i="1"/>
  <c r="AC6" i="1"/>
  <c r="M59" i="2"/>
  <c r="M58" i="2"/>
  <c r="M63" i="2"/>
  <c r="M57" i="2"/>
  <c r="M62" i="2"/>
  <c r="M60" i="2"/>
  <c r="M61" i="2"/>
  <c r="N97" i="2"/>
  <c r="N109" i="2" s="1"/>
  <c r="N98" i="2"/>
  <c r="N110" i="2" s="1"/>
  <c r="M92" i="2"/>
  <c r="L99" i="2"/>
  <c r="N93" i="2"/>
  <c r="N105" i="2" s="1"/>
  <c r="U77" i="1" l="1"/>
  <c r="W5" i="4"/>
  <c r="U233" i="1"/>
  <c r="U25" i="1"/>
  <c r="U285" i="1"/>
  <c r="U181" i="1"/>
  <c r="V5" i="1"/>
  <c r="U337" i="1"/>
  <c r="U129" i="1"/>
  <c r="AD6" i="1"/>
  <c r="N92" i="2"/>
  <c r="N104" i="2" s="1"/>
  <c r="N59" i="2"/>
  <c r="N58" i="2"/>
  <c r="N63" i="2"/>
  <c r="N57" i="2"/>
  <c r="N60" i="2"/>
  <c r="N62" i="2"/>
  <c r="N61" i="2"/>
  <c r="M99" i="2"/>
  <c r="I19" i="2"/>
  <c r="N341" i="1" l="1"/>
  <c r="N133" i="1"/>
  <c r="N289" i="1"/>
  <c r="N81" i="1"/>
  <c r="N29" i="1"/>
  <c r="N237" i="1"/>
  <c r="N185" i="1"/>
  <c r="J130" i="1"/>
  <c r="K130" i="1"/>
  <c r="M130" i="1"/>
  <c r="L130" i="1"/>
  <c r="O130" i="1"/>
  <c r="P130" i="1"/>
  <c r="Q130" i="1"/>
  <c r="R130" i="1"/>
  <c r="S130" i="1"/>
  <c r="T130" i="1"/>
  <c r="V130" i="1"/>
  <c r="U130" i="1"/>
  <c r="J234" i="1"/>
  <c r="J78" i="1"/>
  <c r="J338" i="1"/>
  <c r="J286" i="1"/>
  <c r="J182" i="1"/>
  <c r="K182" i="1"/>
  <c r="L338" i="1"/>
  <c r="L182" i="1"/>
  <c r="K78" i="1"/>
  <c r="K338" i="1"/>
  <c r="K286" i="1"/>
  <c r="K234" i="1"/>
  <c r="L286" i="1"/>
  <c r="L234" i="1"/>
  <c r="L78" i="1"/>
  <c r="M234" i="1"/>
  <c r="M78" i="1"/>
  <c r="M338" i="1"/>
  <c r="M286" i="1"/>
  <c r="M182" i="1"/>
  <c r="O338" i="1"/>
  <c r="O234" i="1"/>
  <c r="O286" i="1"/>
  <c r="O182" i="1"/>
  <c r="O78" i="1"/>
  <c r="P286" i="1"/>
  <c r="P182" i="1"/>
  <c r="P338" i="1"/>
  <c r="P234" i="1"/>
  <c r="P78" i="1"/>
  <c r="Q338" i="1"/>
  <c r="Q234" i="1"/>
  <c r="Q286" i="1"/>
  <c r="Q182" i="1"/>
  <c r="Q78" i="1"/>
  <c r="R338" i="1"/>
  <c r="R234" i="1"/>
  <c r="R286" i="1"/>
  <c r="R182" i="1"/>
  <c r="R78" i="1"/>
  <c r="S338" i="1"/>
  <c r="S234" i="1"/>
  <c r="S286" i="1"/>
  <c r="S182" i="1"/>
  <c r="S78" i="1"/>
  <c r="T338" i="1"/>
  <c r="T234" i="1"/>
  <c r="T286" i="1"/>
  <c r="T182" i="1"/>
  <c r="T78" i="1"/>
  <c r="U234" i="1"/>
  <c r="U338" i="1"/>
  <c r="U78" i="1"/>
  <c r="U182" i="1"/>
  <c r="U286" i="1"/>
  <c r="V338" i="1"/>
  <c r="V286" i="1"/>
  <c r="V234" i="1"/>
  <c r="V182" i="1"/>
  <c r="V77" i="1"/>
  <c r="V78" i="1"/>
  <c r="X5" i="4"/>
  <c r="V337" i="1"/>
  <c r="V233" i="1"/>
  <c r="W5" i="1"/>
  <c r="V285" i="1"/>
  <c r="V181" i="1"/>
  <c r="V129" i="1"/>
  <c r="V25" i="1"/>
  <c r="K26" i="1"/>
  <c r="M26" i="1"/>
  <c r="P26" i="1"/>
  <c r="R26" i="1"/>
  <c r="T26" i="1"/>
  <c r="V26" i="1"/>
  <c r="J26" i="1"/>
  <c r="L26" i="1"/>
  <c r="O26" i="1"/>
  <c r="Q26" i="1"/>
  <c r="S26" i="1"/>
  <c r="U26" i="1"/>
  <c r="N99" i="2"/>
  <c r="AE6" i="1"/>
  <c r="N111" i="2"/>
  <c r="S49" i="2"/>
  <c r="O49" i="2"/>
  <c r="P48" i="2"/>
  <c r="Q47" i="2"/>
  <c r="R46" i="2"/>
  <c r="S45" i="2"/>
  <c r="O45" i="2"/>
  <c r="P44" i="2"/>
  <c r="Q43" i="2"/>
  <c r="R45" i="2"/>
  <c r="O44" i="2"/>
  <c r="S47" i="2"/>
  <c r="R44" i="2"/>
  <c r="R47" i="2"/>
  <c r="Q44" i="2"/>
  <c r="R49" i="2"/>
  <c r="S48" i="2"/>
  <c r="O48" i="2"/>
  <c r="P47" i="2"/>
  <c r="Q46" i="2"/>
  <c r="S44" i="2"/>
  <c r="P43" i="2"/>
  <c r="Q49" i="2"/>
  <c r="O47" i="2"/>
  <c r="Q45" i="2"/>
  <c r="O43" i="2"/>
  <c r="Q48" i="2"/>
  <c r="S46" i="2"/>
  <c r="R43" i="2"/>
  <c r="R48" i="2"/>
  <c r="P46" i="2"/>
  <c r="S43" i="2"/>
  <c r="P49" i="2"/>
  <c r="O46" i="2"/>
  <c r="P45" i="2"/>
  <c r="AY84" i="1" l="1"/>
  <c r="O84" i="1"/>
  <c r="AD84" i="1"/>
  <c r="Y84" i="1"/>
  <c r="AJ84" i="1"/>
  <c r="AU84" i="1"/>
  <c r="AE84" i="1"/>
  <c r="BF84" i="1"/>
  <c r="AP84" i="1"/>
  <c r="Z84" i="1"/>
  <c r="BA84" i="1"/>
  <c r="AK84" i="1"/>
  <c r="U84" i="1"/>
  <c r="AV84" i="1"/>
  <c r="AF84" i="1"/>
  <c r="P84" i="1"/>
  <c r="BG84" i="1"/>
  <c r="AA84" i="1"/>
  <c r="AL84" i="1"/>
  <c r="V84" i="1"/>
  <c r="AG84" i="1"/>
  <c r="AB84" i="1"/>
  <c r="AQ84" i="1"/>
  <c r="BB84" i="1"/>
  <c r="AW84" i="1"/>
  <c r="Q84" i="1"/>
  <c r="AR84" i="1"/>
  <c r="S84" i="1"/>
  <c r="BC84" i="1"/>
  <c r="AM84" i="1"/>
  <c r="W84" i="1"/>
  <c r="AX84" i="1"/>
  <c r="AH84" i="1"/>
  <c r="R84" i="1"/>
  <c r="AS84" i="1"/>
  <c r="AC84" i="1"/>
  <c r="BD84" i="1"/>
  <c r="AN84" i="1"/>
  <c r="X84" i="1"/>
  <c r="AI84" i="1"/>
  <c r="AT84" i="1"/>
  <c r="BE84" i="1"/>
  <c r="AO84" i="1"/>
  <c r="AZ84" i="1"/>
  <c r="T84" i="1"/>
  <c r="O292" i="1"/>
  <c r="P292" i="1" s="1"/>
  <c r="R240" i="1"/>
  <c r="O240" i="1"/>
  <c r="Q240" i="1"/>
  <c r="P240" i="1"/>
  <c r="S240" i="1"/>
  <c r="O136" i="1"/>
  <c r="P136" i="1" s="1"/>
  <c r="AZ32" i="1"/>
  <c r="AT32" i="1"/>
  <c r="AD32" i="1"/>
  <c r="O32" i="1"/>
  <c r="AO32" i="1"/>
  <c r="Y32" i="1"/>
  <c r="AV32" i="1"/>
  <c r="AF32" i="1"/>
  <c r="P32" i="1"/>
  <c r="AM32" i="1"/>
  <c r="W32" i="1"/>
  <c r="AP32" i="1"/>
  <c r="Z32" i="1"/>
  <c r="BA32" i="1"/>
  <c r="AK32" i="1"/>
  <c r="U32" i="1"/>
  <c r="AB32" i="1"/>
  <c r="AY32" i="1"/>
  <c r="AI32" i="1"/>
  <c r="S32" i="1"/>
  <c r="AR32" i="1"/>
  <c r="AL32" i="1"/>
  <c r="V32" i="1"/>
  <c r="AW32" i="1"/>
  <c r="AG32" i="1"/>
  <c r="Q32" i="1"/>
  <c r="AN32" i="1"/>
  <c r="X32" i="1"/>
  <c r="AU32" i="1"/>
  <c r="AE32" i="1"/>
  <c r="AX32" i="1"/>
  <c r="AH32" i="1"/>
  <c r="R32" i="1"/>
  <c r="AS32" i="1"/>
  <c r="AC32" i="1"/>
  <c r="AJ32" i="1"/>
  <c r="T32" i="1"/>
  <c r="AQ32" i="1"/>
  <c r="AA32" i="1"/>
  <c r="AB344" i="1"/>
  <c r="AA344" i="1"/>
  <c r="Z344" i="1"/>
  <c r="U344" i="1"/>
  <c r="X344" i="1"/>
  <c r="W344" i="1"/>
  <c r="V344" i="1"/>
  <c r="Q344" i="1"/>
  <c r="T344" i="1"/>
  <c r="S344" i="1"/>
  <c r="R344" i="1"/>
  <c r="P344" i="1"/>
  <c r="O344" i="1"/>
  <c r="Y344" i="1"/>
  <c r="W26" i="1"/>
  <c r="W130" i="1"/>
  <c r="W338" i="1"/>
  <c r="W286" i="1"/>
  <c r="W234" i="1"/>
  <c r="W182" i="1"/>
  <c r="W78" i="1"/>
  <c r="W77" i="1"/>
  <c r="Y5" i="4"/>
  <c r="W285" i="1"/>
  <c r="W181" i="1"/>
  <c r="X5" i="1"/>
  <c r="X130" i="1" s="1"/>
  <c r="W337" i="1"/>
  <c r="W233" i="1"/>
  <c r="W129" i="1"/>
  <c r="W25" i="1"/>
  <c r="AF6" i="1"/>
  <c r="Q292" i="1" l="1"/>
  <c r="R292" i="1" s="1"/>
  <c r="S292" i="1" s="1"/>
  <c r="AC344" i="1"/>
  <c r="BB32" i="1"/>
  <c r="BC32" i="1" s="1"/>
  <c r="T240" i="1"/>
  <c r="Q136" i="1"/>
  <c r="BH84" i="1"/>
  <c r="X338" i="1"/>
  <c r="X286" i="1"/>
  <c r="X234" i="1"/>
  <c r="X182" i="1"/>
  <c r="X78" i="1"/>
  <c r="X77" i="1"/>
  <c r="Z5" i="4"/>
  <c r="X337" i="1"/>
  <c r="X233" i="1"/>
  <c r="X285" i="1"/>
  <c r="X181" i="1"/>
  <c r="X129" i="1"/>
  <c r="X25" i="1"/>
  <c r="Y5" i="1"/>
  <c r="Y130" i="1" s="1"/>
  <c r="X26" i="1"/>
  <c r="AG6" i="1"/>
  <c r="AD344" i="1" l="1"/>
  <c r="BI84" i="1"/>
  <c r="BJ84" i="1" s="1"/>
  <c r="T292" i="1"/>
  <c r="R136" i="1"/>
  <c r="U240" i="1"/>
  <c r="V240" i="1" s="1"/>
  <c r="BD32" i="1"/>
  <c r="BE32" i="1" s="1"/>
  <c r="AE344" i="1"/>
  <c r="Y338" i="1"/>
  <c r="Y286" i="1"/>
  <c r="Y234" i="1"/>
  <c r="Y182" i="1"/>
  <c r="Y78" i="1"/>
  <c r="Y77" i="1"/>
  <c r="AA5" i="4"/>
  <c r="Y337" i="1"/>
  <c r="Y233" i="1"/>
  <c r="Y129" i="1"/>
  <c r="Y25" i="1"/>
  <c r="Y285" i="1"/>
  <c r="Y181" i="1"/>
  <c r="Z5" i="1"/>
  <c r="Z130" i="1" s="1"/>
  <c r="Y26" i="1"/>
  <c r="AH6" i="1"/>
  <c r="BF32" i="1" l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S136" i="1"/>
  <c r="AF344" i="1"/>
  <c r="BK84" i="1"/>
  <c r="BL84" i="1" s="1"/>
  <c r="BM84" i="1" s="1"/>
  <c r="BN84" i="1" s="1"/>
  <c r="BO84" i="1" s="1"/>
  <c r="BP84" i="1" s="1"/>
  <c r="BQ84" i="1" s="1"/>
  <c r="W240" i="1"/>
  <c r="X240" i="1" s="1"/>
  <c r="Y240" i="1" s="1"/>
  <c r="Z240" i="1" s="1"/>
  <c r="U292" i="1"/>
  <c r="V292" i="1" s="1"/>
  <c r="W292" i="1" s="1"/>
  <c r="X292" i="1" s="1"/>
  <c r="Y292" i="1" s="1"/>
  <c r="Z292" i="1" s="1"/>
  <c r="AA292" i="1" s="1"/>
  <c r="AB292" i="1" s="1"/>
  <c r="AC292" i="1" s="1"/>
  <c r="AD292" i="1" s="1"/>
  <c r="AE292" i="1" s="1"/>
  <c r="AF292" i="1" s="1"/>
  <c r="AG292" i="1" s="1"/>
  <c r="AH292" i="1" s="1"/>
  <c r="AI292" i="1" s="1"/>
  <c r="AJ292" i="1" s="1"/>
  <c r="AK292" i="1" s="1"/>
  <c r="AL292" i="1" s="1"/>
  <c r="AM292" i="1" s="1"/>
  <c r="AN292" i="1" s="1"/>
  <c r="AO292" i="1" s="1"/>
  <c r="AP292" i="1" s="1"/>
  <c r="AQ292" i="1" s="1"/>
  <c r="AR292" i="1" s="1"/>
  <c r="AS292" i="1" s="1"/>
  <c r="AT292" i="1" s="1"/>
  <c r="AU292" i="1" s="1"/>
  <c r="AV292" i="1" s="1"/>
  <c r="AW292" i="1" s="1"/>
  <c r="AX292" i="1" s="1"/>
  <c r="AY292" i="1" s="1"/>
  <c r="AZ292" i="1" s="1"/>
  <c r="BA292" i="1" s="1"/>
  <c r="BB292" i="1" s="1"/>
  <c r="BC292" i="1" s="1"/>
  <c r="BD292" i="1" s="1"/>
  <c r="BE292" i="1" s="1"/>
  <c r="BF292" i="1" s="1"/>
  <c r="BG292" i="1" s="1"/>
  <c r="BH292" i="1" s="1"/>
  <c r="BI292" i="1" s="1"/>
  <c r="BJ292" i="1" s="1"/>
  <c r="BK292" i="1" s="1"/>
  <c r="BL292" i="1" s="1"/>
  <c r="BM292" i="1" s="1"/>
  <c r="BN292" i="1" s="1"/>
  <c r="BO292" i="1" s="1"/>
  <c r="BP292" i="1" s="1"/>
  <c r="BQ292" i="1" s="1"/>
  <c r="Z338" i="1"/>
  <c r="Z286" i="1"/>
  <c r="Z234" i="1"/>
  <c r="Z182" i="1"/>
  <c r="Z77" i="1"/>
  <c r="Z78" i="1"/>
  <c r="AB5" i="4"/>
  <c r="Z337" i="1"/>
  <c r="AA5" i="1"/>
  <c r="AA130" i="1" s="1"/>
  <c r="Z285" i="1"/>
  <c r="Z181" i="1"/>
  <c r="Z129" i="1"/>
  <c r="Z25" i="1"/>
  <c r="Z233" i="1"/>
  <c r="Z26" i="1"/>
  <c r="AI6" i="1"/>
  <c r="AA240" i="1" l="1"/>
  <c r="AB240" i="1" s="1"/>
  <c r="T136" i="1"/>
  <c r="AG344" i="1"/>
  <c r="AA338" i="1"/>
  <c r="AA286" i="1"/>
  <c r="AA234" i="1"/>
  <c r="AA182" i="1"/>
  <c r="AA78" i="1"/>
  <c r="AA77" i="1"/>
  <c r="AC5" i="4"/>
  <c r="AA337" i="1"/>
  <c r="AA285" i="1"/>
  <c r="AA181" i="1"/>
  <c r="AB5" i="1"/>
  <c r="AB130" i="1" s="1"/>
  <c r="AA233" i="1"/>
  <c r="AA129" i="1"/>
  <c r="AA25" i="1"/>
  <c r="AA26" i="1"/>
  <c r="AJ6" i="1"/>
  <c r="AC240" i="1" l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U136" i="1"/>
  <c r="V136" i="1" s="1"/>
  <c r="W136" i="1" s="1"/>
  <c r="AH344" i="1"/>
  <c r="AI344" i="1" s="1"/>
  <c r="AJ344" i="1" s="1"/>
  <c r="AK344" i="1" s="1"/>
  <c r="AB338" i="1"/>
  <c r="AB286" i="1"/>
  <c r="AB234" i="1"/>
  <c r="AB182" i="1"/>
  <c r="AB78" i="1"/>
  <c r="AB77" i="1"/>
  <c r="AD5" i="4"/>
  <c r="AB285" i="1"/>
  <c r="AB181" i="1"/>
  <c r="AB129" i="1"/>
  <c r="AB25" i="1"/>
  <c r="AB337" i="1"/>
  <c r="AB233" i="1"/>
  <c r="AC5" i="1"/>
  <c r="AC130" i="1" s="1"/>
  <c r="AB26" i="1"/>
  <c r="AK6" i="1"/>
  <c r="X136" i="1" l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AL344" i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AC338" i="1"/>
  <c r="AC286" i="1"/>
  <c r="AC234" i="1"/>
  <c r="AC182" i="1"/>
  <c r="AC78" i="1"/>
  <c r="AC77" i="1"/>
  <c r="AE5" i="4"/>
  <c r="AC25" i="1"/>
  <c r="AC285" i="1"/>
  <c r="AC181" i="1"/>
  <c r="AD5" i="1"/>
  <c r="AD130" i="1" s="1"/>
  <c r="AC337" i="1"/>
  <c r="AC233" i="1"/>
  <c r="AC129" i="1"/>
  <c r="AC26" i="1"/>
  <c r="AL6" i="1"/>
  <c r="AD338" i="1" l="1"/>
  <c r="AD286" i="1"/>
  <c r="AD234" i="1"/>
  <c r="AD182" i="1"/>
  <c r="AD78" i="1"/>
  <c r="AD77" i="1"/>
  <c r="AF5" i="4"/>
  <c r="AD285" i="1"/>
  <c r="AD181" i="1"/>
  <c r="AD25" i="1"/>
  <c r="AD337" i="1"/>
  <c r="AD233" i="1"/>
  <c r="AE5" i="1"/>
  <c r="AE130" i="1" s="1"/>
  <c r="AD129" i="1"/>
  <c r="AD26" i="1"/>
  <c r="AM6" i="1"/>
  <c r="AE338" i="1" l="1"/>
  <c r="AE286" i="1"/>
  <c r="AE234" i="1"/>
  <c r="AE182" i="1"/>
  <c r="AE78" i="1"/>
  <c r="AE77" i="1"/>
  <c r="AG5" i="4"/>
  <c r="AE337" i="1"/>
  <c r="AE233" i="1"/>
  <c r="AE129" i="1"/>
  <c r="AE285" i="1"/>
  <c r="AE181" i="1"/>
  <c r="AF5" i="1"/>
  <c r="AF130" i="1" s="1"/>
  <c r="AE25" i="1"/>
  <c r="AE26" i="1"/>
  <c r="AN6" i="1"/>
  <c r="AF338" i="1" l="1"/>
  <c r="AF286" i="1"/>
  <c r="AF234" i="1"/>
  <c r="AF182" i="1"/>
  <c r="AF77" i="1"/>
  <c r="AF78" i="1"/>
  <c r="AH5" i="4"/>
  <c r="AF337" i="1"/>
  <c r="AF233" i="1"/>
  <c r="AG5" i="1"/>
  <c r="AG130" i="1" s="1"/>
  <c r="AF285" i="1"/>
  <c r="AF181" i="1"/>
  <c r="AF129" i="1"/>
  <c r="AF25" i="1"/>
  <c r="AF26" i="1"/>
  <c r="AO6" i="1"/>
  <c r="AG338" i="1" l="1"/>
  <c r="AG286" i="1"/>
  <c r="AG234" i="1"/>
  <c r="AG182" i="1"/>
  <c r="AG78" i="1"/>
  <c r="AG77" i="1"/>
  <c r="AI5" i="4"/>
  <c r="AG337" i="1"/>
  <c r="AG233" i="1"/>
  <c r="AG129" i="1"/>
  <c r="AG25" i="1"/>
  <c r="AG285" i="1"/>
  <c r="AG181" i="1"/>
  <c r="AH5" i="1"/>
  <c r="AH130" i="1" s="1"/>
  <c r="AG26" i="1"/>
  <c r="AP6" i="1"/>
  <c r="AH338" i="1" l="1"/>
  <c r="AH286" i="1"/>
  <c r="AH234" i="1"/>
  <c r="AH182" i="1"/>
  <c r="AH78" i="1"/>
  <c r="AH77" i="1"/>
  <c r="AJ5" i="4"/>
  <c r="AH337" i="1"/>
  <c r="AH233" i="1"/>
  <c r="AI5" i="1"/>
  <c r="AI130" i="1" s="1"/>
  <c r="AH285" i="1"/>
  <c r="AH181" i="1"/>
  <c r="AH129" i="1"/>
  <c r="AH25" i="1"/>
  <c r="AH26" i="1"/>
  <c r="AQ6" i="1"/>
  <c r="AI338" i="1" l="1"/>
  <c r="AI286" i="1"/>
  <c r="AI234" i="1"/>
  <c r="AI182" i="1"/>
  <c r="AI78" i="1"/>
  <c r="AI77" i="1"/>
  <c r="AK5" i="4"/>
  <c r="AI233" i="1"/>
  <c r="AI285" i="1"/>
  <c r="AI181" i="1"/>
  <c r="AJ5" i="1"/>
  <c r="AJ130" i="1" s="1"/>
  <c r="AI337" i="1"/>
  <c r="AI129" i="1"/>
  <c r="AI25" i="1"/>
  <c r="AI26" i="1"/>
  <c r="AR6" i="1"/>
  <c r="AJ338" i="1" l="1"/>
  <c r="AJ286" i="1"/>
  <c r="AJ234" i="1"/>
  <c r="AJ182" i="1"/>
  <c r="AJ78" i="1"/>
  <c r="AJ77" i="1"/>
  <c r="AL5" i="4"/>
  <c r="AJ337" i="1"/>
  <c r="AK5" i="1"/>
  <c r="AK130" i="1" s="1"/>
  <c r="AJ285" i="1"/>
  <c r="AJ181" i="1"/>
  <c r="AJ129" i="1"/>
  <c r="AJ25" i="1"/>
  <c r="AJ233" i="1"/>
  <c r="AJ26" i="1"/>
  <c r="AS6" i="1"/>
  <c r="AK338" i="1" l="1"/>
  <c r="AK286" i="1"/>
  <c r="AK234" i="1"/>
  <c r="AK182" i="1"/>
  <c r="AK78" i="1"/>
  <c r="AK77" i="1"/>
  <c r="AM5" i="4"/>
  <c r="AK337" i="1"/>
  <c r="AK233" i="1"/>
  <c r="AK129" i="1"/>
  <c r="AK25" i="1"/>
  <c r="AK285" i="1"/>
  <c r="AK181" i="1"/>
  <c r="AL5" i="1"/>
  <c r="AL130" i="1" s="1"/>
  <c r="AK26" i="1"/>
  <c r="AT6" i="1"/>
  <c r="E5" i="4"/>
  <c r="F5" i="4"/>
  <c r="C74" i="2"/>
  <c r="C75" i="2"/>
  <c r="AL338" i="1" l="1"/>
  <c r="AL286" i="1"/>
  <c r="AL234" i="1"/>
  <c r="AL182" i="1"/>
  <c r="AL77" i="1"/>
  <c r="AL78" i="1"/>
  <c r="AN5" i="4"/>
  <c r="AL285" i="1"/>
  <c r="AL181" i="1"/>
  <c r="AL129" i="1"/>
  <c r="AL25" i="1"/>
  <c r="AL337" i="1"/>
  <c r="AL233" i="1"/>
  <c r="AM5" i="1"/>
  <c r="AM130" i="1" s="1"/>
  <c r="AL26" i="1"/>
  <c r="AU6" i="1"/>
  <c r="AM338" i="1" l="1"/>
  <c r="AM286" i="1"/>
  <c r="AM234" i="1"/>
  <c r="AM182" i="1"/>
  <c r="AM78" i="1"/>
  <c r="AM77" i="1"/>
  <c r="AO5" i="4"/>
  <c r="AM337" i="1"/>
  <c r="AM233" i="1"/>
  <c r="AM129" i="1"/>
  <c r="AM25" i="1"/>
  <c r="AM285" i="1"/>
  <c r="AM181" i="1"/>
  <c r="AN5" i="1"/>
  <c r="AN130" i="1" s="1"/>
  <c r="AM26" i="1"/>
  <c r="AV6" i="1"/>
  <c r="C70" i="2"/>
  <c r="C71" i="2"/>
  <c r="C72" i="2"/>
  <c r="C73" i="2"/>
  <c r="C69" i="2"/>
  <c r="C19" i="2"/>
  <c r="AN338" i="1" l="1"/>
  <c r="AN286" i="1"/>
  <c r="AN234" i="1"/>
  <c r="AN182" i="1"/>
  <c r="AN78" i="1"/>
  <c r="AN77" i="1"/>
  <c r="AP5" i="4"/>
  <c r="AN337" i="1"/>
  <c r="AN233" i="1"/>
  <c r="AO5" i="1"/>
  <c r="AO130" i="1" s="1"/>
  <c r="AN285" i="1"/>
  <c r="AN181" i="1"/>
  <c r="AN129" i="1"/>
  <c r="AN25" i="1"/>
  <c r="AN26" i="1"/>
  <c r="AW6" i="1"/>
  <c r="AO338" i="1" l="1"/>
  <c r="AO286" i="1"/>
  <c r="AO234" i="1"/>
  <c r="AO182" i="1"/>
  <c r="AO78" i="1"/>
  <c r="AO77" i="1"/>
  <c r="AQ5" i="4"/>
  <c r="AO285" i="1"/>
  <c r="AO181" i="1"/>
  <c r="AP5" i="1"/>
  <c r="AP130" i="1" s="1"/>
  <c r="AO337" i="1"/>
  <c r="AO233" i="1"/>
  <c r="AO129" i="1"/>
  <c r="AO25" i="1"/>
  <c r="AO26" i="1"/>
  <c r="AX6" i="1"/>
  <c r="AP338" i="1" l="1"/>
  <c r="AP286" i="1"/>
  <c r="AP234" i="1"/>
  <c r="AP182" i="1"/>
  <c r="AP77" i="1"/>
  <c r="AP78" i="1"/>
  <c r="AR5" i="4"/>
  <c r="AP285" i="1"/>
  <c r="AP181" i="1"/>
  <c r="AP129" i="1"/>
  <c r="AP25" i="1"/>
  <c r="AP337" i="1"/>
  <c r="AP233" i="1"/>
  <c r="AQ5" i="1"/>
  <c r="AQ130" i="1" s="1"/>
  <c r="AP26" i="1"/>
  <c r="AY6" i="1"/>
  <c r="AQ338" i="1" l="1"/>
  <c r="AQ286" i="1"/>
  <c r="AQ234" i="1"/>
  <c r="AQ182" i="1"/>
  <c r="AQ78" i="1"/>
  <c r="AQ77" i="1"/>
  <c r="AS5" i="4"/>
  <c r="AQ25" i="1"/>
  <c r="AQ285" i="1"/>
  <c r="AQ181" i="1"/>
  <c r="AR5" i="1"/>
  <c r="AR130" i="1" s="1"/>
  <c r="AQ337" i="1"/>
  <c r="AQ233" i="1"/>
  <c r="AQ129" i="1"/>
  <c r="AQ26" i="1"/>
  <c r="AZ6" i="1"/>
  <c r="AR338" i="1" l="1"/>
  <c r="AR286" i="1"/>
  <c r="AR234" i="1"/>
  <c r="AR182" i="1"/>
  <c r="AR77" i="1"/>
  <c r="AR78" i="1"/>
  <c r="AT5" i="4"/>
  <c r="AR129" i="1"/>
  <c r="AR337" i="1"/>
  <c r="AR233" i="1"/>
  <c r="AS5" i="1"/>
  <c r="AS130" i="1" s="1"/>
  <c r="AR285" i="1"/>
  <c r="AR181" i="1"/>
  <c r="AR25" i="1"/>
  <c r="AR26" i="1"/>
  <c r="BA6" i="1"/>
  <c r="AS338" i="1" l="1"/>
  <c r="AS286" i="1"/>
  <c r="AS234" i="1"/>
  <c r="AS182" i="1"/>
  <c r="AS78" i="1"/>
  <c r="AS77" i="1"/>
  <c r="AU5" i="4"/>
  <c r="AS285" i="1"/>
  <c r="AS181" i="1"/>
  <c r="AT5" i="1"/>
  <c r="AT130" i="1" s="1"/>
  <c r="AS337" i="1"/>
  <c r="AS233" i="1"/>
  <c r="AS129" i="1"/>
  <c r="AS25" i="1"/>
  <c r="AS26" i="1"/>
  <c r="BB6" i="1"/>
  <c r="AT338" i="1" l="1"/>
  <c r="AT286" i="1"/>
  <c r="AT234" i="1"/>
  <c r="AT182" i="1"/>
  <c r="AT77" i="1"/>
  <c r="AT78" i="1"/>
  <c r="AV5" i="4"/>
  <c r="AT285" i="1"/>
  <c r="AT181" i="1"/>
  <c r="AT129" i="1"/>
  <c r="AT25" i="1"/>
  <c r="AT337" i="1"/>
  <c r="AT233" i="1"/>
  <c r="AU5" i="1"/>
  <c r="AU130" i="1" s="1"/>
  <c r="AT26" i="1"/>
  <c r="BC6" i="1"/>
  <c r="AU338" i="1" l="1"/>
  <c r="AU286" i="1"/>
  <c r="AU234" i="1"/>
  <c r="AU182" i="1"/>
  <c r="AU78" i="1"/>
  <c r="AU77" i="1"/>
  <c r="AW5" i="4"/>
  <c r="AU285" i="1"/>
  <c r="AU181" i="1"/>
  <c r="AV5" i="1"/>
  <c r="AV130" i="1" s="1"/>
  <c r="AU337" i="1"/>
  <c r="AU233" i="1"/>
  <c r="AU129" i="1"/>
  <c r="AU25" i="1"/>
  <c r="AU26" i="1"/>
  <c r="BD6" i="1"/>
  <c r="AV338" i="1" l="1"/>
  <c r="AV286" i="1"/>
  <c r="AV234" i="1"/>
  <c r="AV182" i="1"/>
  <c r="AV77" i="1"/>
  <c r="AV78" i="1"/>
  <c r="AX5" i="4"/>
  <c r="AV337" i="1"/>
  <c r="AV233" i="1"/>
  <c r="AW5" i="1"/>
  <c r="AW130" i="1" s="1"/>
  <c r="AV285" i="1"/>
  <c r="AV181" i="1"/>
  <c r="AV129" i="1"/>
  <c r="AV25" i="1"/>
  <c r="AV26" i="1"/>
  <c r="BE6" i="1"/>
  <c r="AW338" i="1" l="1"/>
  <c r="AW286" i="1"/>
  <c r="AW234" i="1"/>
  <c r="AW182" i="1"/>
  <c r="AW78" i="1"/>
  <c r="AW77" i="1"/>
  <c r="AY5" i="4"/>
  <c r="AW285" i="1"/>
  <c r="AX5" i="1"/>
  <c r="AX130" i="1" s="1"/>
  <c r="AW337" i="1"/>
  <c r="AW233" i="1"/>
  <c r="AW129" i="1"/>
  <c r="AW25" i="1"/>
  <c r="AW181" i="1"/>
  <c r="AW26" i="1"/>
  <c r="BF6" i="1"/>
  <c r="AX338" i="1" l="1"/>
  <c r="AX286" i="1"/>
  <c r="AX234" i="1"/>
  <c r="AX182" i="1"/>
  <c r="AX77" i="1"/>
  <c r="AX78" i="1"/>
  <c r="AZ5" i="4"/>
  <c r="AX337" i="1"/>
  <c r="AX285" i="1"/>
  <c r="AX181" i="1"/>
  <c r="AX129" i="1"/>
  <c r="AX25" i="1"/>
  <c r="AX233" i="1"/>
  <c r="AY5" i="1"/>
  <c r="AY130" i="1" s="1"/>
  <c r="AX26" i="1"/>
  <c r="BG6" i="1"/>
  <c r="AY338" i="1" l="1"/>
  <c r="AY286" i="1"/>
  <c r="AY234" i="1"/>
  <c r="AY182" i="1"/>
  <c r="AY78" i="1"/>
  <c r="AY77" i="1"/>
  <c r="BA5" i="4"/>
  <c r="AY337" i="1"/>
  <c r="AY233" i="1"/>
  <c r="AY129" i="1"/>
  <c r="AY25" i="1"/>
  <c r="AY285" i="1"/>
  <c r="AY181" i="1"/>
  <c r="AZ5" i="1"/>
  <c r="AZ130" i="1" s="1"/>
  <c r="AY26" i="1"/>
  <c r="BH6" i="1"/>
  <c r="AZ338" i="1" l="1"/>
  <c r="AZ286" i="1"/>
  <c r="AZ234" i="1"/>
  <c r="AZ182" i="1"/>
  <c r="AZ77" i="1"/>
  <c r="AZ78" i="1"/>
  <c r="BB5" i="4"/>
  <c r="AZ285" i="1"/>
  <c r="AZ129" i="1"/>
  <c r="AZ337" i="1"/>
  <c r="AZ233" i="1"/>
  <c r="BA5" i="1"/>
  <c r="BA130" i="1" s="1"/>
  <c r="AZ181" i="1"/>
  <c r="AZ25" i="1"/>
  <c r="AZ26" i="1"/>
  <c r="BI6" i="1"/>
  <c r="BA338" i="1" l="1"/>
  <c r="BA286" i="1"/>
  <c r="BA234" i="1"/>
  <c r="BA182" i="1"/>
  <c r="BA78" i="1"/>
  <c r="BA77" i="1"/>
  <c r="BC5" i="4"/>
  <c r="BA233" i="1"/>
  <c r="BA285" i="1"/>
  <c r="BA181" i="1"/>
  <c r="BB5" i="1"/>
  <c r="BB130" i="1" s="1"/>
  <c r="BA337" i="1"/>
  <c r="BA129" i="1"/>
  <c r="BA25" i="1"/>
  <c r="BA26" i="1"/>
  <c r="BJ6" i="1"/>
  <c r="BB286" i="1" l="1"/>
  <c r="BB338" i="1"/>
  <c r="BB234" i="1"/>
  <c r="BB182" i="1"/>
  <c r="BB77" i="1"/>
  <c r="BB78" i="1"/>
  <c r="BD5" i="4"/>
  <c r="BB285" i="1"/>
  <c r="BB181" i="1"/>
  <c r="BB129" i="1"/>
  <c r="BB337" i="1"/>
  <c r="BB233" i="1"/>
  <c r="BC5" i="1"/>
  <c r="BC130" i="1" s="1"/>
  <c r="BB25" i="1"/>
  <c r="BB26" i="1"/>
  <c r="BK6" i="1"/>
  <c r="BC338" i="1" l="1"/>
  <c r="BC286" i="1"/>
  <c r="BC234" i="1"/>
  <c r="BC182" i="1"/>
  <c r="BC78" i="1"/>
  <c r="BC77" i="1"/>
  <c r="BE5" i="4"/>
  <c r="BC337" i="1"/>
  <c r="BC233" i="1"/>
  <c r="BC129" i="1"/>
  <c r="BC25" i="1"/>
  <c r="BC285" i="1"/>
  <c r="BC181" i="1"/>
  <c r="BD5" i="1"/>
  <c r="BD130" i="1" s="1"/>
  <c r="BC26" i="1"/>
  <c r="BL6" i="1"/>
  <c r="BD286" i="1" l="1"/>
  <c r="BD338" i="1"/>
  <c r="BD234" i="1"/>
  <c r="BD182" i="1"/>
  <c r="BD77" i="1"/>
  <c r="BD78" i="1"/>
  <c r="BF5" i="4"/>
  <c r="BD337" i="1"/>
  <c r="BD285" i="1"/>
  <c r="BD181" i="1"/>
  <c r="BD129" i="1"/>
  <c r="BD25" i="1"/>
  <c r="BD233" i="1"/>
  <c r="BE5" i="1"/>
  <c r="BE130" i="1" s="1"/>
  <c r="BD26" i="1"/>
  <c r="BM6" i="1"/>
  <c r="BE338" i="1" l="1"/>
  <c r="BE286" i="1"/>
  <c r="BE234" i="1"/>
  <c r="BE182" i="1"/>
  <c r="BE78" i="1"/>
  <c r="BE77" i="1"/>
  <c r="BG5" i="4"/>
  <c r="BE337" i="1"/>
  <c r="BE25" i="1"/>
  <c r="BE285" i="1"/>
  <c r="BE181" i="1"/>
  <c r="BF5" i="1"/>
  <c r="BF130" i="1" s="1"/>
  <c r="BE233" i="1"/>
  <c r="BE129" i="1"/>
  <c r="BE26" i="1"/>
  <c r="BN6" i="1"/>
  <c r="BF286" i="1" l="1"/>
  <c r="BF338" i="1"/>
  <c r="BF234" i="1"/>
  <c r="BF182" i="1"/>
  <c r="BF77" i="1"/>
  <c r="BF78" i="1"/>
  <c r="BH5" i="4"/>
  <c r="BG5" i="1"/>
  <c r="BG130" i="1" s="1"/>
  <c r="BF285" i="1"/>
  <c r="BF181" i="1"/>
  <c r="BF129" i="1"/>
  <c r="BF25" i="1"/>
  <c r="BF337" i="1"/>
  <c r="BF233" i="1"/>
  <c r="BF26" i="1"/>
  <c r="BO6" i="1"/>
  <c r="BG338" i="1" l="1"/>
  <c r="BG286" i="1"/>
  <c r="BG234" i="1"/>
  <c r="BG182" i="1"/>
  <c r="BG78" i="1"/>
  <c r="BG77" i="1"/>
  <c r="BI5" i="4"/>
  <c r="BG337" i="1"/>
  <c r="BG233" i="1"/>
  <c r="BG129" i="1"/>
  <c r="BG25" i="1"/>
  <c r="BG285" i="1"/>
  <c r="BG181" i="1"/>
  <c r="BH5" i="1"/>
  <c r="BH130" i="1" s="1"/>
  <c r="BG26" i="1"/>
  <c r="BP6" i="1"/>
  <c r="BH286" i="1" l="1"/>
  <c r="BH338" i="1"/>
  <c r="BH234" i="1"/>
  <c r="BH182" i="1"/>
  <c r="BH77" i="1"/>
  <c r="BH78" i="1"/>
  <c r="BJ5" i="4"/>
  <c r="BH285" i="1"/>
  <c r="BH181" i="1"/>
  <c r="BH129" i="1"/>
  <c r="BH25" i="1"/>
  <c r="BH337" i="1"/>
  <c r="BH233" i="1"/>
  <c r="BI5" i="1"/>
  <c r="BI130" i="1" s="1"/>
  <c r="BH26" i="1"/>
  <c r="BQ6" i="1"/>
  <c r="BI338" i="1" l="1"/>
  <c r="BI286" i="1"/>
  <c r="BI234" i="1"/>
  <c r="BI182" i="1"/>
  <c r="BI78" i="1"/>
  <c r="BI77" i="1"/>
  <c r="BK5" i="4"/>
  <c r="BI337" i="1"/>
  <c r="BI233" i="1"/>
  <c r="BI129" i="1"/>
  <c r="BI25" i="1"/>
  <c r="BI285" i="1"/>
  <c r="BI181" i="1"/>
  <c r="BJ5" i="1"/>
  <c r="BJ130" i="1" s="1"/>
  <c r="BI26" i="1"/>
  <c r="BJ286" i="1" l="1"/>
  <c r="BJ338" i="1"/>
  <c r="BJ234" i="1"/>
  <c r="BJ182" i="1"/>
  <c r="BJ77" i="1"/>
  <c r="BJ78" i="1"/>
  <c r="BL5" i="4"/>
  <c r="BJ285" i="1"/>
  <c r="BJ181" i="1"/>
  <c r="BJ129" i="1"/>
  <c r="BJ25" i="1"/>
  <c r="BJ337" i="1"/>
  <c r="BJ233" i="1"/>
  <c r="BK5" i="1"/>
  <c r="BK130" i="1" s="1"/>
  <c r="BJ26" i="1"/>
  <c r="BK338" i="1" l="1"/>
  <c r="BK286" i="1"/>
  <c r="BK234" i="1"/>
  <c r="BK182" i="1"/>
  <c r="BK78" i="1"/>
  <c r="BK77" i="1"/>
  <c r="BL5" i="1"/>
  <c r="BL130" i="1" s="1"/>
  <c r="BM5" i="4"/>
  <c r="BK233" i="1"/>
  <c r="BK285" i="1"/>
  <c r="BK181" i="1"/>
  <c r="BK337" i="1"/>
  <c r="BK129" i="1"/>
  <c r="BK25" i="1"/>
  <c r="BK26" i="1"/>
  <c r="BL286" i="1" l="1"/>
  <c r="BL338" i="1"/>
  <c r="BL234" i="1"/>
  <c r="BL182" i="1"/>
  <c r="BL77" i="1"/>
  <c r="BL78" i="1"/>
  <c r="BN5" i="4"/>
  <c r="BL25" i="1"/>
  <c r="BM5" i="1"/>
  <c r="BM130" i="1" s="1"/>
  <c r="BL337" i="1"/>
  <c r="BL233" i="1"/>
  <c r="BL129" i="1"/>
  <c r="BL285" i="1"/>
  <c r="BL181" i="1"/>
  <c r="BL26" i="1"/>
  <c r="BM338" i="1" l="1"/>
  <c r="BM286" i="1"/>
  <c r="BM234" i="1"/>
  <c r="BM182" i="1"/>
  <c r="BM78" i="1"/>
  <c r="BM77" i="1"/>
  <c r="BM129" i="1"/>
  <c r="BO5" i="4"/>
  <c r="BN5" i="1"/>
  <c r="BN130" i="1" s="1"/>
  <c r="BM233" i="1"/>
  <c r="BM337" i="1"/>
  <c r="BM25" i="1"/>
  <c r="BM285" i="1"/>
  <c r="BM181" i="1"/>
  <c r="BM26" i="1"/>
  <c r="BN286" i="1" l="1"/>
  <c r="BN338" i="1"/>
  <c r="BN234" i="1"/>
  <c r="BN182" i="1"/>
  <c r="BN77" i="1"/>
  <c r="BN78" i="1"/>
  <c r="BP5" i="4"/>
  <c r="BN337" i="1"/>
  <c r="BN233" i="1"/>
  <c r="BN129" i="1"/>
  <c r="BN25" i="1"/>
  <c r="BN285" i="1"/>
  <c r="BN181" i="1"/>
  <c r="BO5" i="1"/>
  <c r="BO130" i="1" s="1"/>
  <c r="BN26" i="1"/>
  <c r="BO338" i="1" l="1"/>
  <c r="BO286" i="1"/>
  <c r="BO234" i="1"/>
  <c r="BO182" i="1"/>
  <c r="BO78" i="1"/>
  <c r="BO77" i="1"/>
  <c r="BQ5" i="4"/>
  <c r="BO337" i="1"/>
  <c r="BO233" i="1"/>
  <c r="BO129" i="1"/>
  <c r="BO25" i="1"/>
  <c r="BO285" i="1"/>
  <c r="BO181" i="1"/>
  <c r="BP5" i="1"/>
  <c r="BP130" i="1" s="1"/>
  <c r="BO26" i="1"/>
  <c r="BP286" i="1" l="1"/>
  <c r="BP338" i="1"/>
  <c r="BP234" i="1"/>
  <c r="BP182" i="1"/>
  <c r="BP77" i="1"/>
  <c r="BP78" i="1"/>
  <c r="BR5" i="4"/>
  <c r="BQ5" i="1"/>
  <c r="BQ130" i="1" s="1"/>
  <c r="BP337" i="1"/>
  <c r="BP233" i="1"/>
  <c r="BP129" i="1"/>
  <c r="BP25" i="1"/>
  <c r="BP285" i="1"/>
  <c r="BP181" i="1"/>
  <c r="BP26" i="1"/>
  <c r="BQ338" i="1" l="1"/>
  <c r="BQ286" i="1"/>
  <c r="BQ234" i="1"/>
  <c r="BQ182" i="1"/>
  <c r="BQ78" i="1"/>
  <c r="BQ77" i="1"/>
  <c r="BS5" i="4"/>
  <c r="BQ25" i="1"/>
  <c r="BQ129" i="1"/>
  <c r="BQ233" i="1"/>
  <c r="BQ337" i="1"/>
  <c r="BQ181" i="1"/>
  <c r="BQ285" i="1"/>
  <c r="BQ26" i="1"/>
  <c r="B329" i="1" l="1"/>
  <c r="B277" i="1"/>
  <c r="B225" i="1"/>
  <c r="B173" i="1"/>
  <c r="B121" i="1"/>
  <c r="N130" i="1" s="1"/>
  <c r="B69" i="1"/>
  <c r="B17" i="1"/>
  <c r="N338" i="1" l="1"/>
  <c r="N286" i="1"/>
  <c r="N234" i="1"/>
  <c r="N182" i="1"/>
  <c r="N78" i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M82" i="1"/>
  <c r="N82" i="1"/>
  <c r="K82" i="1"/>
  <c r="L82" i="1"/>
  <c r="J82" i="1"/>
  <c r="S82" i="1"/>
  <c r="Q82" i="1"/>
  <c r="R82" i="1"/>
  <c r="O82" i="1"/>
  <c r="P82" i="1"/>
  <c r="K186" i="1"/>
  <c r="L186" i="1"/>
  <c r="M186" i="1"/>
  <c r="N186" i="1"/>
  <c r="J186" i="1"/>
  <c r="Q186" i="1"/>
  <c r="R186" i="1"/>
  <c r="O186" i="1"/>
  <c r="S186" i="1"/>
  <c r="P186" i="1"/>
  <c r="M290" i="1"/>
  <c r="N290" i="1"/>
  <c r="K290" i="1"/>
  <c r="L290" i="1"/>
  <c r="J290" i="1"/>
  <c r="R290" i="1"/>
  <c r="S290" i="1"/>
  <c r="O290" i="1"/>
  <c r="P290" i="1"/>
  <c r="Q290" i="1"/>
  <c r="K30" i="1"/>
  <c r="N30" i="1"/>
  <c r="M30" i="1"/>
  <c r="L30" i="1"/>
  <c r="J30" i="1"/>
  <c r="Q30" i="1"/>
  <c r="R30" i="1"/>
  <c r="O30" i="1"/>
  <c r="S30" i="1"/>
  <c r="P30" i="1"/>
  <c r="M134" i="1"/>
  <c r="L134" i="1"/>
  <c r="K134" i="1"/>
  <c r="N134" i="1"/>
  <c r="J134" i="1"/>
  <c r="R134" i="1"/>
  <c r="S134" i="1"/>
  <c r="Q134" i="1"/>
  <c r="O134" i="1"/>
  <c r="P134" i="1"/>
  <c r="K238" i="1"/>
  <c r="N238" i="1"/>
  <c r="M238" i="1"/>
  <c r="L238" i="1"/>
  <c r="J238" i="1"/>
  <c r="R238" i="1"/>
  <c r="O238" i="1"/>
  <c r="P238" i="1"/>
  <c r="S238" i="1"/>
  <c r="Q238" i="1"/>
  <c r="M342" i="1"/>
  <c r="L342" i="1"/>
  <c r="K342" i="1"/>
  <c r="N342" i="1"/>
  <c r="J342" i="1"/>
  <c r="P342" i="1"/>
  <c r="Q342" i="1"/>
  <c r="R342" i="1"/>
  <c r="S342" i="1"/>
  <c r="O342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274" i="1"/>
  <c r="D326" i="1"/>
  <c r="D170" i="1"/>
  <c r="D378" i="1"/>
  <c r="D118" i="1"/>
  <c r="AL354" i="1" l="1"/>
  <c r="AJ354" i="1"/>
  <c r="AH354" i="1"/>
  <c r="AF354" i="1"/>
  <c r="AD354" i="1"/>
  <c r="AB354" i="1"/>
  <c r="Z354" i="1"/>
  <c r="X354" i="1"/>
  <c r="V354" i="1"/>
  <c r="T354" i="1"/>
  <c r="AK354" i="1"/>
  <c r="AI354" i="1"/>
  <c r="AG354" i="1"/>
  <c r="AE354" i="1"/>
  <c r="AC354" i="1"/>
  <c r="AA354" i="1"/>
  <c r="Y354" i="1"/>
  <c r="W354" i="1"/>
  <c r="U354" i="1"/>
  <c r="AD346" i="1"/>
  <c r="AB346" i="1"/>
  <c r="Z346" i="1"/>
  <c r="X346" i="1"/>
  <c r="V346" i="1"/>
  <c r="T346" i="1"/>
  <c r="R346" i="1"/>
  <c r="P346" i="1"/>
  <c r="N346" i="1"/>
  <c r="L346" i="1"/>
  <c r="AC346" i="1"/>
  <c r="AA346" i="1"/>
  <c r="Y346" i="1"/>
  <c r="W346" i="1"/>
  <c r="U346" i="1"/>
  <c r="S346" i="1"/>
  <c r="Q346" i="1"/>
  <c r="O346" i="1"/>
  <c r="M346" i="1"/>
  <c r="AB250" i="1"/>
  <c r="Z250" i="1"/>
  <c r="X250" i="1"/>
  <c r="V250" i="1"/>
  <c r="T250" i="1"/>
  <c r="AA250" i="1"/>
  <c r="Y250" i="1"/>
  <c r="W250" i="1"/>
  <c r="U250" i="1"/>
  <c r="R241" i="1"/>
  <c r="P241" i="1"/>
  <c r="N241" i="1"/>
  <c r="L241" i="1"/>
  <c r="S241" i="1"/>
  <c r="O241" i="1"/>
  <c r="K241" i="1"/>
  <c r="Q241" i="1"/>
  <c r="M241" i="1"/>
  <c r="T242" i="1"/>
  <c r="R242" i="1"/>
  <c r="P242" i="1"/>
  <c r="N242" i="1"/>
  <c r="L242" i="1"/>
  <c r="S242" i="1"/>
  <c r="O242" i="1"/>
  <c r="Q242" i="1"/>
  <c r="M242" i="1"/>
  <c r="M137" i="1"/>
  <c r="K137" i="1"/>
  <c r="N137" i="1"/>
  <c r="L137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T299" i="1"/>
  <c r="R299" i="1"/>
  <c r="U299" i="1"/>
  <c r="S299" i="1"/>
  <c r="Q299" i="1"/>
  <c r="O294" i="1"/>
  <c r="M294" i="1"/>
  <c r="P294" i="1"/>
  <c r="N294" i="1"/>
  <c r="L294" i="1"/>
  <c r="T198" i="1"/>
  <c r="U198" i="1" s="1"/>
  <c r="V198" i="1" s="1"/>
  <c r="K189" i="1"/>
  <c r="L189" i="1" s="1"/>
  <c r="L190" i="1"/>
  <c r="M190" i="1" s="1"/>
  <c r="N190" i="1" s="1"/>
  <c r="BN92" i="1"/>
  <c r="BL92" i="1"/>
  <c r="BJ92" i="1"/>
  <c r="BH92" i="1"/>
  <c r="BF92" i="1"/>
  <c r="BD92" i="1"/>
  <c r="BB92" i="1"/>
  <c r="AZ92" i="1"/>
  <c r="AX92" i="1"/>
  <c r="AV92" i="1"/>
  <c r="AT92" i="1"/>
  <c r="AR92" i="1"/>
  <c r="AP92" i="1"/>
  <c r="AN92" i="1"/>
  <c r="AL92" i="1"/>
  <c r="AJ92" i="1"/>
  <c r="AH92" i="1"/>
  <c r="AF92" i="1"/>
  <c r="AD92" i="1"/>
  <c r="AB92" i="1"/>
  <c r="Z92" i="1"/>
  <c r="X92" i="1"/>
  <c r="V92" i="1"/>
  <c r="T92" i="1"/>
  <c r="R92" i="1"/>
  <c r="BO92" i="1"/>
  <c r="BM92" i="1"/>
  <c r="BK92" i="1"/>
  <c r="BI92" i="1"/>
  <c r="BG92" i="1"/>
  <c r="BE92" i="1"/>
  <c r="BC92" i="1"/>
  <c r="BA92" i="1"/>
  <c r="AY92" i="1"/>
  <c r="AW92" i="1"/>
  <c r="AU92" i="1"/>
  <c r="AS92" i="1"/>
  <c r="AQ92" i="1"/>
  <c r="AO92" i="1"/>
  <c r="AM92" i="1"/>
  <c r="AK92" i="1"/>
  <c r="AI92" i="1"/>
  <c r="AG92" i="1"/>
  <c r="AE92" i="1"/>
  <c r="AC92" i="1"/>
  <c r="AA92" i="1"/>
  <c r="Y92" i="1"/>
  <c r="W92" i="1"/>
  <c r="U92" i="1"/>
  <c r="S92" i="1"/>
  <c r="BH85" i="1"/>
  <c r="BF85" i="1"/>
  <c r="BD85" i="1"/>
  <c r="BB85" i="1"/>
  <c r="AZ85" i="1"/>
  <c r="AX85" i="1"/>
  <c r="AV85" i="1"/>
  <c r="AT85" i="1"/>
  <c r="AR85" i="1"/>
  <c r="AP85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BG85" i="1"/>
  <c r="BE85" i="1"/>
  <c r="BC85" i="1"/>
  <c r="BA85" i="1"/>
  <c r="AY85" i="1"/>
  <c r="AW85" i="1"/>
  <c r="AU85" i="1"/>
  <c r="AS85" i="1"/>
  <c r="AQ85" i="1"/>
  <c r="AO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BJ88" i="1"/>
  <c r="BH88" i="1"/>
  <c r="BF88" i="1"/>
  <c r="BD88" i="1"/>
  <c r="BB88" i="1"/>
  <c r="AZ88" i="1"/>
  <c r="AX88" i="1"/>
  <c r="AV88" i="1"/>
  <c r="AT88" i="1"/>
  <c r="AR88" i="1"/>
  <c r="AP88" i="1"/>
  <c r="AN88" i="1"/>
  <c r="AL88" i="1"/>
  <c r="AJ88" i="1"/>
  <c r="AH88" i="1"/>
  <c r="AF88" i="1"/>
  <c r="AD88" i="1"/>
  <c r="AB88" i="1"/>
  <c r="Z88" i="1"/>
  <c r="X88" i="1"/>
  <c r="V88" i="1"/>
  <c r="T88" i="1"/>
  <c r="R88" i="1"/>
  <c r="P88" i="1"/>
  <c r="N88" i="1"/>
  <c r="BK88" i="1"/>
  <c r="BI88" i="1"/>
  <c r="BG88" i="1"/>
  <c r="BE88" i="1"/>
  <c r="BC88" i="1"/>
  <c r="BA88" i="1"/>
  <c r="AY88" i="1"/>
  <c r="AW88" i="1"/>
  <c r="AU88" i="1"/>
  <c r="AS88" i="1"/>
  <c r="AQ88" i="1"/>
  <c r="AO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BD373" i="1"/>
  <c r="BB373" i="1"/>
  <c r="AZ373" i="1"/>
  <c r="AX373" i="1"/>
  <c r="AV373" i="1"/>
  <c r="AT373" i="1"/>
  <c r="AR373" i="1"/>
  <c r="AP373" i="1"/>
  <c r="AN373" i="1"/>
  <c r="BE373" i="1"/>
  <c r="BC373" i="1"/>
  <c r="BA373" i="1"/>
  <c r="AY373" i="1"/>
  <c r="AW373" i="1"/>
  <c r="AU373" i="1"/>
  <c r="AS373" i="1"/>
  <c r="AQ373" i="1"/>
  <c r="AO373" i="1"/>
  <c r="AM373" i="1"/>
  <c r="AZ369" i="1"/>
  <c r="AX369" i="1"/>
  <c r="AV369" i="1"/>
  <c r="AT369" i="1"/>
  <c r="AR369" i="1"/>
  <c r="AP369" i="1"/>
  <c r="AN369" i="1"/>
  <c r="AL369" i="1"/>
  <c r="AJ369" i="1"/>
  <c r="BA369" i="1"/>
  <c r="AY369" i="1"/>
  <c r="AW369" i="1"/>
  <c r="AU369" i="1"/>
  <c r="AS369" i="1"/>
  <c r="AQ369" i="1"/>
  <c r="AO369" i="1"/>
  <c r="AM369" i="1"/>
  <c r="AK369" i="1"/>
  <c r="AI369" i="1"/>
  <c r="AW365" i="1"/>
  <c r="AU365" i="1"/>
  <c r="AS365" i="1"/>
  <c r="AQ365" i="1"/>
  <c r="AO365" i="1"/>
  <c r="AM365" i="1"/>
  <c r="AK365" i="1"/>
  <c r="AI365" i="1"/>
  <c r="AG365" i="1"/>
  <c r="AE365" i="1"/>
  <c r="AV365" i="1"/>
  <c r="AT365" i="1"/>
  <c r="AR365" i="1"/>
  <c r="AP365" i="1"/>
  <c r="AN365" i="1"/>
  <c r="AL365" i="1"/>
  <c r="AJ365" i="1"/>
  <c r="AH365" i="1"/>
  <c r="AF365" i="1"/>
  <c r="AS361" i="1"/>
  <c r="AQ361" i="1"/>
  <c r="AO361" i="1"/>
  <c r="AM361" i="1"/>
  <c r="AK361" i="1"/>
  <c r="AI361" i="1"/>
  <c r="AG361" i="1"/>
  <c r="AE361" i="1"/>
  <c r="AC361" i="1"/>
  <c r="AA361" i="1"/>
  <c r="AR361" i="1"/>
  <c r="AP361" i="1"/>
  <c r="AN361" i="1"/>
  <c r="AL361" i="1"/>
  <c r="AJ361" i="1"/>
  <c r="AH361" i="1"/>
  <c r="AF361" i="1"/>
  <c r="AD361" i="1"/>
  <c r="AB361" i="1"/>
  <c r="AP359" i="1"/>
  <c r="AN359" i="1"/>
  <c r="AL359" i="1"/>
  <c r="AJ359" i="1"/>
  <c r="AH359" i="1"/>
  <c r="AF359" i="1"/>
  <c r="AD359" i="1"/>
  <c r="AB359" i="1"/>
  <c r="Z359" i="1"/>
  <c r="AQ359" i="1"/>
  <c r="AO359" i="1"/>
  <c r="AM359" i="1"/>
  <c r="AK359" i="1"/>
  <c r="AI359" i="1"/>
  <c r="AG359" i="1"/>
  <c r="AE359" i="1"/>
  <c r="AC359" i="1"/>
  <c r="AA359" i="1"/>
  <c r="Y359" i="1"/>
  <c r="AO357" i="1"/>
  <c r="AM357" i="1"/>
  <c r="AK357" i="1"/>
  <c r="AI357" i="1"/>
  <c r="AN357" i="1"/>
  <c r="AL357" i="1"/>
  <c r="AJ357" i="1"/>
  <c r="AH357" i="1"/>
  <c r="AF357" i="1"/>
  <c r="AD357" i="1"/>
  <c r="AB357" i="1"/>
  <c r="Z357" i="1"/>
  <c r="X357" i="1"/>
  <c r="AG357" i="1"/>
  <c r="AC357" i="1"/>
  <c r="Y357" i="1"/>
  <c r="AE357" i="1"/>
  <c r="AA357" i="1"/>
  <c r="W357" i="1"/>
  <c r="AT269" i="1"/>
  <c r="AR269" i="1"/>
  <c r="AP269" i="1"/>
  <c r="AN269" i="1"/>
  <c r="AU269" i="1"/>
  <c r="AS269" i="1"/>
  <c r="AQ269" i="1"/>
  <c r="AO269" i="1"/>
  <c r="AM269" i="1"/>
  <c r="AP265" i="1"/>
  <c r="AN265" i="1"/>
  <c r="AL265" i="1"/>
  <c r="AJ265" i="1"/>
  <c r="AQ265" i="1"/>
  <c r="AO265" i="1"/>
  <c r="AM265" i="1"/>
  <c r="AK265" i="1"/>
  <c r="AI265" i="1"/>
  <c r="AL261" i="1"/>
  <c r="AJ261" i="1"/>
  <c r="AH261" i="1"/>
  <c r="AF261" i="1"/>
  <c r="AM261" i="1"/>
  <c r="AK261" i="1"/>
  <c r="AI261" i="1"/>
  <c r="AG261" i="1"/>
  <c r="AE261" i="1"/>
  <c r="AH257" i="1"/>
  <c r="AF257" i="1"/>
  <c r="AD257" i="1"/>
  <c r="AB257" i="1"/>
  <c r="AI257" i="1"/>
  <c r="AG257" i="1"/>
  <c r="AE257" i="1"/>
  <c r="AC257" i="1"/>
  <c r="AA257" i="1"/>
  <c r="AF254" i="1"/>
  <c r="AD254" i="1"/>
  <c r="AB254" i="1"/>
  <c r="Z254" i="1"/>
  <c r="X254" i="1"/>
  <c r="AE254" i="1"/>
  <c r="AC254" i="1"/>
  <c r="AA254" i="1"/>
  <c r="Y254" i="1"/>
  <c r="AC251" i="1"/>
  <c r="AA251" i="1"/>
  <c r="Y251" i="1"/>
  <c r="W251" i="1"/>
  <c r="U251" i="1"/>
  <c r="AB251" i="1"/>
  <c r="Z251" i="1"/>
  <c r="X251" i="1"/>
  <c r="V251" i="1"/>
  <c r="BP61" i="1"/>
  <c r="BN61" i="1"/>
  <c r="BL61" i="1"/>
  <c r="BJ61" i="1"/>
  <c r="BH61" i="1"/>
  <c r="BF61" i="1"/>
  <c r="BD61" i="1"/>
  <c r="BB61" i="1"/>
  <c r="AZ61" i="1"/>
  <c r="AX61" i="1"/>
  <c r="AV61" i="1"/>
  <c r="AT61" i="1"/>
  <c r="AR61" i="1"/>
  <c r="AP61" i="1"/>
  <c r="AN61" i="1"/>
  <c r="BQ61" i="1"/>
  <c r="BO61" i="1"/>
  <c r="BM61" i="1"/>
  <c r="BK61" i="1"/>
  <c r="BI61" i="1"/>
  <c r="BG61" i="1"/>
  <c r="BE61" i="1"/>
  <c r="BC61" i="1"/>
  <c r="BA61" i="1"/>
  <c r="AY61" i="1"/>
  <c r="AW61" i="1"/>
  <c r="AU61" i="1"/>
  <c r="AS61" i="1"/>
  <c r="AQ61" i="1"/>
  <c r="AO61" i="1"/>
  <c r="AM61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BP57" i="1"/>
  <c r="BN57" i="1"/>
  <c r="BL57" i="1"/>
  <c r="BJ57" i="1"/>
  <c r="BH57" i="1"/>
  <c r="BF57" i="1"/>
  <c r="BD57" i="1"/>
  <c r="BB57" i="1"/>
  <c r="AZ57" i="1"/>
  <c r="AX57" i="1"/>
  <c r="AV57" i="1"/>
  <c r="AT57" i="1"/>
  <c r="AR57" i="1"/>
  <c r="AP57" i="1"/>
  <c r="AN57" i="1"/>
  <c r="AL57" i="1"/>
  <c r="AJ57" i="1"/>
  <c r="BQ57" i="1"/>
  <c r="BO57" i="1"/>
  <c r="BM57" i="1"/>
  <c r="BK57" i="1"/>
  <c r="BI57" i="1"/>
  <c r="BG57" i="1"/>
  <c r="BE57" i="1"/>
  <c r="BC57" i="1"/>
  <c r="BA57" i="1"/>
  <c r="AY57" i="1"/>
  <c r="AW57" i="1"/>
  <c r="AU57" i="1"/>
  <c r="AS57" i="1"/>
  <c r="AQ57" i="1"/>
  <c r="AO57" i="1"/>
  <c r="AM57" i="1"/>
  <c r="AK57" i="1"/>
  <c r="AI57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BQ55" i="1"/>
  <c r="BO55" i="1"/>
  <c r="BM55" i="1"/>
  <c r="BK55" i="1"/>
  <c r="BI55" i="1"/>
  <c r="BG55" i="1"/>
  <c r="BE55" i="1"/>
  <c r="BC55" i="1"/>
  <c r="BA55" i="1"/>
  <c r="AY55" i="1"/>
  <c r="AW55" i="1"/>
  <c r="AU55" i="1"/>
  <c r="AS55" i="1"/>
  <c r="AQ55" i="1"/>
  <c r="AO55" i="1"/>
  <c r="AM55" i="1"/>
  <c r="AK55" i="1"/>
  <c r="AI55" i="1"/>
  <c r="AG55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BQ53" i="1"/>
  <c r="BO53" i="1"/>
  <c r="BM53" i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BQ51" i="1"/>
  <c r="BO51" i="1"/>
  <c r="BM51" i="1"/>
  <c r="BK51" i="1"/>
  <c r="BI51" i="1"/>
  <c r="BG51" i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BP49" i="1"/>
  <c r="BN49" i="1"/>
  <c r="BL49" i="1"/>
  <c r="BJ49" i="1"/>
  <c r="BH49" i="1"/>
  <c r="BF49" i="1"/>
  <c r="BD49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BQ49" i="1"/>
  <c r="BO49" i="1"/>
  <c r="BM49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BO47" i="1"/>
  <c r="BM47" i="1"/>
  <c r="BK47" i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AQ321" i="1"/>
  <c r="AO321" i="1"/>
  <c r="AM321" i="1"/>
  <c r="AP321" i="1"/>
  <c r="AN321" i="1"/>
  <c r="AN319" i="1"/>
  <c r="AL319" i="1"/>
  <c r="AO319" i="1"/>
  <c r="AM319" i="1"/>
  <c r="AK319" i="1"/>
  <c r="AM317" i="1"/>
  <c r="AK317" i="1"/>
  <c r="AI317" i="1"/>
  <c r="AL317" i="1"/>
  <c r="AJ317" i="1"/>
  <c r="AJ315" i="1"/>
  <c r="AH315" i="1"/>
  <c r="AI315" i="1"/>
  <c r="AK315" i="1"/>
  <c r="AG315" i="1"/>
  <c r="AI313" i="1"/>
  <c r="AG313" i="1"/>
  <c r="AE313" i="1"/>
  <c r="AH313" i="1"/>
  <c r="AF313" i="1"/>
  <c r="AF311" i="1"/>
  <c r="AD311" i="1"/>
  <c r="AE311" i="1"/>
  <c r="AG311" i="1"/>
  <c r="AC311" i="1"/>
  <c r="AE309" i="1"/>
  <c r="AC309" i="1"/>
  <c r="AA309" i="1"/>
  <c r="AD309" i="1"/>
  <c r="AB309" i="1"/>
  <c r="AB307" i="1"/>
  <c r="Z307" i="1"/>
  <c r="AA307" i="1"/>
  <c r="AC307" i="1"/>
  <c r="Y307" i="1"/>
  <c r="AM217" i="1"/>
  <c r="AN217" i="1" s="1"/>
  <c r="AK215" i="1"/>
  <c r="AL215" i="1" s="1"/>
  <c r="AI213" i="1"/>
  <c r="AJ213" i="1" s="1"/>
  <c r="AK213" i="1" s="1"/>
  <c r="AG211" i="1"/>
  <c r="AH211" i="1" s="1"/>
  <c r="AE209" i="1"/>
  <c r="AF209" i="1" s="1"/>
  <c r="AC207" i="1"/>
  <c r="AD207" i="1" s="1"/>
  <c r="AE207" i="1" s="1"/>
  <c r="AA205" i="1"/>
  <c r="AB205" i="1" s="1"/>
  <c r="Y203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S113" i="1"/>
  <c r="AQ113" i="1"/>
  <c r="AO113" i="1"/>
  <c r="AM113" i="1"/>
  <c r="BP113" i="1"/>
  <c r="BL113" i="1"/>
  <c r="BH113" i="1"/>
  <c r="BD113" i="1"/>
  <c r="AZ113" i="1"/>
  <c r="AV113" i="1"/>
  <c r="AR113" i="1"/>
  <c r="AN113" i="1"/>
  <c r="BN113" i="1"/>
  <c r="BJ113" i="1"/>
  <c r="BF113" i="1"/>
  <c r="BB113" i="1"/>
  <c r="AX113" i="1"/>
  <c r="AT113" i="1"/>
  <c r="AP113" i="1"/>
  <c r="BQ111" i="1"/>
  <c r="BO111" i="1"/>
  <c r="BM111" i="1"/>
  <c r="BK111" i="1"/>
  <c r="BI111" i="1"/>
  <c r="BG111" i="1"/>
  <c r="BE111" i="1"/>
  <c r="BC111" i="1"/>
  <c r="BA111" i="1"/>
  <c r="AY111" i="1"/>
  <c r="AW111" i="1"/>
  <c r="AU111" i="1"/>
  <c r="AS111" i="1"/>
  <c r="AQ111" i="1"/>
  <c r="AO111" i="1"/>
  <c r="AM111" i="1"/>
  <c r="AK111" i="1"/>
  <c r="BP111" i="1"/>
  <c r="BN111" i="1"/>
  <c r="BL111" i="1"/>
  <c r="BJ111" i="1"/>
  <c r="BH111" i="1"/>
  <c r="BF111" i="1"/>
  <c r="BD111" i="1"/>
  <c r="BB111" i="1"/>
  <c r="AZ111" i="1"/>
  <c r="AX111" i="1"/>
  <c r="AV111" i="1"/>
  <c r="AT111" i="1"/>
  <c r="AR111" i="1"/>
  <c r="AP111" i="1"/>
  <c r="AN111" i="1"/>
  <c r="AL111" i="1"/>
  <c r="BQ109" i="1"/>
  <c r="BO109" i="1"/>
  <c r="BM109" i="1"/>
  <c r="BK109" i="1"/>
  <c r="BI109" i="1"/>
  <c r="BG109" i="1"/>
  <c r="BE109" i="1"/>
  <c r="BC109" i="1"/>
  <c r="BA109" i="1"/>
  <c r="AY109" i="1"/>
  <c r="AW109" i="1"/>
  <c r="AU109" i="1"/>
  <c r="AS109" i="1"/>
  <c r="AQ109" i="1"/>
  <c r="AO109" i="1"/>
  <c r="AM109" i="1"/>
  <c r="AK109" i="1"/>
  <c r="AI109" i="1"/>
  <c r="BP109" i="1"/>
  <c r="BN109" i="1"/>
  <c r="BL109" i="1"/>
  <c r="BJ109" i="1"/>
  <c r="BH109" i="1"/>
  <c r="BF109" i="1"/>
  <c r="BD109" i="1"/>
  <c r="BB109" i="1"/>
  <c r="AZ109" i="1"/>
  <c r="AX109" i="1"/>
  <c r="AV109" i="1"/>
  <c r="AT109" i="1"/>
  <c r="AR109" i="1"/>
  <c r="AP109" i="1"/>
  <c r="AN109" i="1"/>
  <c r="AL109" i="1"/>
  <c r="AJ109" i="1"/>
  <c r="BQ107" i="1"/>
  <c r="BO107" i="1"/>
  <c r="BM107" i="1"/>
  <c r="BK107" i="1"/>
  <c r="BI107" i="1"/>
  <c r="BG107" i="1"/>
  <c r="BE107" i="1"/>
  <c r="BC107" i="1"/>
  <c r="BA107" i="1"/>
  <c r="AY107" i="1"/>
  <c r="AW107" i="1"/>
  <c r="AU107" i="1"/>
  <c r="AS107" i="1"/>
  <c r="AQ107" i="1"/>
  <c r="AO107" i="1"/>
  <c r="AM107" i="1"/>
  <c r="AK107" i="1"/>
  <c r="AI107" i="1"/>
  <c r="AG107" i="1"/>
  <c r="BP107" i="1"/>
  <c r="BN107" i="1"/>
  <c r="BL107" i="1"/>
  <c r="BJ107" i="1"/>
  <c r="BH107" i="1"/>
  <c r="BF107" i="1"/>
  <c r="BD107" i="1"/>
  <c r="BB107" i="1"/>
  <c r="AZ107" i="1"/>
  <c r="AX107" i="1"/>
  <c r="AV107" i="1"/>
  <c r="AT107" i="1"/>
  <c r="AR107" i="1"/>
  <c r="AP107" i="1"/>
  <c r="AN107" i="1"/>
  <c r="AL107" i="1"/>
  <c r="AJ107" i="1"/>
  <c r="AH107" i="1"/>
  <c r="BQ105" i="1"/>
  <c r="BO105" i="1"/>
  <c r="BM105" i="1"/>
  <c r="BK105" i="1"/>
  <c r="BI105" i="1"/>
  <c r="BG105" i="1"/>
  <c r="BE105" i="1"/>
  <c r="BC105" i="1"/>
  <c r="BA105" i="1"/>
  <c r="AY105" i="1"/>
  <c r="AW105" i="1"/>
  <c r="AU105" i="1"/>
  <c r="AS105" i="1"/>
  <c r="AQ105" i="1"/>
  <c r="AO105" i="1"/>
  <c r="AM105" i="1"/>
  <c r="AK105" i="1"/>
  <c r="AI105" i="1"/>
  <c r="AG105" i="1"/>
  <c r="AE105" i="1"/>
  <c r="BP105" i="1"/>
  <c r="BN105" i="1"/>
  <c r="BL105" i="1"/>
  <c r="BJ105" i="1"/>
  <c r="BH105" i="1"/>
  <c r="BF105" i="1"/>
  <c r="BD105" i="1"/>
  <c r="BB105" i="1"/>
  <c r="AZ105" i="1"/>
  <c r="AX105" i="1"/>
  <c r="AV105" i="1"/>
  <c r="AT105" i="1"/>
  <c r="AR105" i="1"/>
  <c r="AP105" i="1"/>
  <c r="AN105" i="1"/>
  <c r="AL105" i="1"/>
  <c r="AJ105" i="1"/>
  <c r="AH105" i="1"/>
  <c r="AF105" i="1"/>
  <c r="BQ103" i="1"/>
  <c r="BO103" i="1"/>
  <c r="BM103" i="1"/>
  <c r="BK103" i="1"/>
  <c r="BI103" i="1"/>
  <c r="BG103" i="1"/>
  <c r="BE103" i="1"/>
  <c r="BC103" i="1"/>
  <c r="BA103" i="1"/>
  <c r="AY103" i="1"/>
  <c r="AW103" i="1"/>
  <c r="AU103" i="1"/>
  <c r="AS103" i="1"/>
  <c r="AQ103" i="1"/>
  <c r="AO103" i="1"/>
  <c r="AM103" i="1"/>
  <c r="AK103" i="1"/>
  <c r="AI103" i="1"/>
  <c r="AG103" i="1"/>
  <c r="AE103" i="1"/>
  <c r="AC103" i="1"/>
  <c r="BP103" i="1"/>
  <c r="BN103" i="1"/>
  <c r="BL103" i="1"/>
  <c r="BJ103" i="1"/>
  <c r="BH103" i="1"/>
  <c r="BF103" i="1"/>
  <c r="BD103" i="1"/>
  <c r="BB103" i="1"/>
  <c r="AZ103" i="1"/>
  <c r="AX103" i="1"/>
  <c r="AV103" i="1"/>
  <c r="AT103" i="1"/>
  <c r="AR103" i="1"/>
  <c r="AP103" i="1"/>
  <c r="AN103" i="1"/>
  <c r="AL103" i="1"/>
  <c r="AJ103" i="1"/>
  <c r="AH103" i="1"/>
  <c r="AF103" i="1"/>
  <c r="AD103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S101" i="1"/>
  <c r="AQ101" i="1"/>
  <c r="AO101" i="1"/>
  <c r="AM101" i="1"/>
  <c r="AK101" i="1"/>
  <c r="AI101" i="1"/>
  <c r="AG101" i="1"/>
  <c r="AE101" i="1"/>
  <c r="AC101" i="1"/>
  <c r="AA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J101" i="1"/>
  <c r="AH101" i="1"/>
  <c r="AF101" i="1"/>
  <c r="AD101" i="1"/>
  <c r="AB101" i="1"/>
  <c r="BQ99" i="1"/>
  <c r="BO99" i="1"/>
  <c r="BM99" i="1"/>
  <c r="BK99" i="1"/>
  <c r="BI99" i="1"/>
  <c r="BG99" i="1"/>
  <c r="BE99" i="1"/>
  <c r="BC99" i="1"/>
  <c r="BA99" i="1"/>
  <c r="AY99" i="1"/>
  <c r="AW99" i="1"/>
  <c r="AU99" i="1"/>
  <c r="AS99" i="1"/>
  <c r="AQ99" i="1"/>
  <c r="AO99" i="1"/>
  <c r="AM99" i="1"/>
  <c r="AK99" i="1"/>
  <c r="AI99" i="1"/>
  <c r="AG99" i="1"/>
  <c r="AE99" i="1"/>
  <c r="AC99" i="1"/>
  <c r="AA99" i="1"/>
  <c r="Y99" i="1"/>
  <c r="BP99" i="1"/>
  <c r="BN99" i="1"/>
  <c r="BL99" i="1"/>
  <c r="BJ99" i="1"/>
  <c r="BH99" i="1"/>
  <c r="BF99" i="1"/>
  <c r="BD99" i="1"/>
  <c r="BB99" i="1"/>
  <c r="AZ99" i="1"/>
  <c r="AX99" i="1"/>
  <c r="AV99" i="1"/>
  <c r="AT99" i="1"/>
  <c r="AR99" i="1"/>
  <c r="AP99" i="1"/>
  <c r="AN99" i="1"/>
  <c r="AL99" i="1"/>
  <c r="AJ99" i="1"/>
  <c r="AH99" i="1"/>
  <c r="AF99" i="1"/>
  <c r="AD99" i="1"/>
  <c r="AB99" i="1"/>
  <c r="Z99" i="1"/>
  <c r="BQ97" i="1"/>
  <c r="BO97" i="1"/>
  <c r="BM97" i="1"/>
  <c r="BK97" i="1"/>
  <c r="BI97" i="1"/>
  <c r="BG97" i="1"/>
  <c r="BE97" i="1"/>
  <c r="BC97" i="1"/>
  <c r="BA97" i="1"/>
  <c r="AY97" i="1"/>
  <c r="AW97" i="1"/>
  <c r="AU97" i="1"/>
  <c r="AS97" i="1"/>
  <c r="AQ97" i="1"/>
  <c r="AO97" i="1"/>
  <c r="AM97" i="1"/>
  <c r="AK97" i="1"/>
  <c r="AI97" i="1"/>
  <c r="AG97" i="1"/>
  <c r="AE97" i="1"/>
  <c r="AC97" i="1"/>
  <c r="AA97" i="1"/>
  <c r="Y97" i="1"/>
  <c r="W97" i="1"/>
  <c r="BP97" i="1"/>
  <c r="BN97" i="1"/>
  <c r="BL97" i="1"/>
  <c r="BJ97" i="1"/>
  <c r="BH97" i="1"/>
  <c r="BF97" i="1"/>
  <c r="BD97" i="1"/>
  <c r="BB97" i="1"/>
  <c r="AZ97" i="1"/>
  <c r="AX97" i="1"/>
  <c r="AV97" i="1"/>
  <c r="AT97" i="1"/>
  <c r="AR97" i="1"/>
  <c r="AP97" i="1"/>
  <c r="AN97" i="1"/>
  <c r="AL97" i="1"/>
  <c r="AJ97" i="1"/>
  <c r="AH97" i="1"/>
  <c r="AF97" i="1"/>
  <c r="AD97" i="1"/>
  <c r="AB97" i="1"/>
  <c r="Z97" i="1"/>
  <c r="X97" i="1"/>
  <c r="BQ95" i="1"/>
  <c r="BO95" i="1"/>
  <c r="BM95" i="1"/>
  <c r="BK95" i="1"/>
  <c r="BI95" i="1"/>
  <c r="BG95" i="1"/>
  <c r="BE95" i="1"/>
  <c r="BC95" i="1"/>
  <c r="BA95" i="1"/>
  <c r="AY95" i="1"/>
  <c r="AW95" i="1"/>
  <c r="AU95" i="1"/>
  <c r="AS95" i="1"/>
  <c r="AQ95" i="1"/>
  <c r="AO95" i="1"/>
  <c r="AM95" i="1"/>
  <c r="AK95" i="1"/>
  <c r="AI95" i="1"/>
  <c r="AG95" i="1"/>
  <c r="AE95" i="1"/>
  <c r="AC95" i="1"/>
  <c r="AA95" i="1"/>
  <c r="Y95" i="1"/>
  <c r="W95" i="1"/>
  <c r="U95" i="1"/>
  <c r="BP95" i="1"/>
  <c r="BN95" i="1"/>
  <c r="BL95" i="1"/>
  <c r="BJ95" i="1"/>
  <c r="BH95" i="1"/>
  <c r="BF95" i="1"/>
  <c r="BD95" i="1"/>
  <c r="BB95" i="1"/>
  <c r="AZ95" i="1"/>
  <c r="AX95" i="1"/>
  <c r="AV95" i="1"/>
  <c r="AT95" i="1"/>
  <c r="AR95" i="1"/>
  <c r="AP95" i="1"/>
  <c r="AN95" i="1"/>
  <c r="AL95" i="1"/>
  <c r="AJ95" i="1"/>
  <c r="AH95" i="1"/>
  <c r="AF95" i="1"/>
  <c r="AD95" i="1"/>
  <c r="AB95" i="1"/>
  <c r="Z95" i="1"/>
  <c r="X95" i="1"/>
  <c r="V95" i="1"/>
  <c r="AI352" i="1"/>
  <c r="AG352" i="1"/>
  <c r="AE352" i="1"/>
  <c r="AC352" i="1"/>
  <c r="AA352" i="1"/>
  <c r="Y352" i="1"/>
  <c r="W352" i="1"/>
  <c r="U352" i="1"/>
  <c r="S352" i="1"/>
  <c r="AJ352" i="1"/>
  <c r="AH352" i="1"/>
  <c r="AF352" i="1"/>
  <c r="AD352" i="1"/>
  <c r="AB352" i="1"/>
  <c r="Z352" i="1"/>
  <c r="X352" i="1"/>
  <c r="V352" i="1"/>
  <c r="T352" i="1"/>
  <c r="R352" i="1"/>
  <c r="AB345" i="1"/>
  <c r="Z345" i="1"/>
  <c r="X345" i="1"/>
  <c r="V345" i="1"/>
  <c r="T345" i="1"/>
  <c r="R345" i="1"/>
  <c r="P345" i="1"/>
  <c r="N345" i="1"/>
  <c r="L345" i="1"/>
  <c r="AC345" i="1"/>
  <c r="AA345" i="1"/>
  <c r="Y345" i="1"/>
  <c r="W345" i="1"/>
  <c r="U345" i="1"/>
  <c r="S345" i="1"/>
  <c r="Q345" i="1"/>
  <c r="O345" i="1"/>
  <c r="M345" i="1"/>
  <c r="K345" i="1"/>
  <c r="AE348" i="1"/>
  <c r="AC348" i="1"/>
  <c r="AA348" i="1"/>
  <c r="Y348" i="1"/>
  <c r="W348" i="1"/>
  <c r="U348" i="1"/>
  <c r="S348" i="1"/>
  <c r="Q348" i="1"/>
  <c r="O348" i="1"/>
  <c r="AF348" i="1"/>
  <c r="AD348" i="1"/>
  <c r="AB348" i="1"/>
  <c r="Z348" i="1"/>
  <c r="X348" i="1"/>
  <c r="V348" i="1"/>
  <c r="T348" i="1"/>
  <c r="R348" i="1"/>
  <c r="P348" i="1"/>
  <c r="N348" i="1"/>
  <c r="X246" i="1"/>
  <c r="V246" i="1"/>
  <c r="T246" i="1"/>
  <c r="R246" i="1"/>
  <c r="P246" i="1"/>
  <c r="W246" i="1"/>
  <c r="U246" i="1"/>
  <c r="S246" i="1"/>
  <c r="Q246" i="1"/>
  <c r="U244" i="1"/>
  <c r="S244" i="1"/>
  <c r="Q244" i="1"/>
  <c r="O244" i="1"/>
  <c r="V244" i="1"/>
  <c r="T244" i="1"/>
  <c r="R244" i="1"/>
  <c r="P244" i="1"/>
  <c r="N244" i="1"/>
  <c r="BJ41" i="1"/>
  <c r="BH41" i="1"/>
  <c r="BF41" i="1"/>
  <c r="BD41" i="1"/>
  <c r="BB41" i="1"/>
  <c r="AZ41" i="1"/>
  <c r="AX41" i="1"/>
  <c r="AV41" i="1"/>
  <c r="AT41" i="1"/>
  <c r="AR41" i="1"/>
  <c r="AP41" i="1"/>
  <c r="AN41" i="1"/>
  <c r="AL41" i="1"/>
  <c r="AJ41" i="1"/>
  <c r="AH41" i="1"/>
  <c r="AF41" i="1"/>
  <c r="AD41" i="1"/>
  <c r="AB41" i="1"/>
  <c r="Z41" i="1"/>
  <c r="X41" i="1"/>
  <c r="V41" i="1"/>
  <c r="T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BD36" i="1"/>
  <c r="BB36" i="1"/>
  <c r="AZ36" i="1"/>
  <c r="AX36" i="1"/>
  <c r="AV36" i="1"/>
  <c r="AT36" i="1"/>
  <c r="AR36" i="1"/>
  <c r="AP36" i="1"/>
  <c r="AN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BB34" i="1"/>
  <c r="AZ34" i="1"/>
  <c r="AX34" i="1"/>
  <c r="AV34" i="1"/>
  <c r="AT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W302" i="1"/>
  <c r="U302" i="1"/>
  <c r="V302" i="1"/>
  <c r="X302" i="1"/>
  <c r="T302" i="1"/>
  <c r="O293" i="1"/>
  <c r="M293" i="1"/>
  <c r="K293" i="1"/>
  <c r="N293" i="1"/>
  <c r="L293" i="1"/>
  <c r="R296" i="1"/>
  <c r="P296" i="1"/>
  <c r="N296" i="1"/>
  <c r="Q296" i="1"/>
  <c r="O296" i="1"/>
  <c r="S197" i="1"/>
  <c r="T197" i="1" s="1"/>
  <c r="N192" i="1"/>
  <c r="O192" i="1" s="1"/>
  <c r="P192" i="1" s="1"/>
  <c r="BM90" i="1"/>
  <c r="BK90" i="1"/>
  <c r="BI90" i="1"/>
  <c r="BG90" i="1"/>
  <c r="BE90" i="1"/>
  <c r="BC90" i="1"/>
  <c r="BA90" i="1"/>
  <c r="AY90" i="1"/>
  <c r="AW90" i="1"/>
  <c r="AU90" i="1"/>
  <c r="AS90" i="1"/>
  <c r="AQ90" i="1"/>
  <c r="AO90" i="1"/>
  <c r="AM90" i="1"/>
  <c r="AK90" i="1"/>
  <c r="AI90" i="1"/>
  <c r="AG90" i="1"/>
  <c r="AE90" i="1"/>
  <c r="AC90" i="1"/>
  <c r="AA90" i="1"/>
  <c r="Y90" i="1"/>
  <c r="W90" i="1"/>
  <c r="U90" i="1"/>
  <c r="S90" i="1"/>
  <c r="Q90" i="1"/>
  <c r="BL90" i="1"/>
  <c r="BJ90" i="1"/>
  <c r="BH90" i="1"/>
  <c r="BF90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BI86" i="1"/>
  <c r="BG86" i="1"/>
  <c r="BE86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BH86" i="1"/>
  <c r="BF86" i="1"/>
  <c r="BD86" i="1"/>
  <c r="BB86" i="1"/>
  <c r="AZ86" i="1"/>
  <c r="AX86" i="1"/>
  <c r="AV86" i="1"/>
  <c r="AT86" i="1"/>
  <c r="AR86" i="1"/>
  <c r="AP86" i="1"/>
  <c r="AN86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BC371" i="1"/>
  <c r="BA371" i="1"/>
  <c r="AY371" i="1"/>
  <c r="AW371" i="1"/>
  <c r="AU371" i="1"/>
  <c r="AS371" i="1"/>
  <c r="AQ371" i="1"/>
  <c r="AO371" i="1"/>
  <c r="AM371" i="1"/>
  <c r="AK371" i="1"/>
  <c r="BB371" i="1"/>
  <c r="AZ371" i="1"/>
  <c r="AX371" i="1"/>
  <c r="AV371" i="1"/>
  <c r="AT371" i="1"/>
  <c r="AR371" i="1"/>
  <c r="AP371" i="1"/>
  <c r="AN371" i="1"/>
  <c r="AL371" i="1"/>
  <c r="AY367" i="1"/>
  <c r="AW367" i="1"/>
  <c r="AU367" i="1"/>
  <c r="AS367" i="1"/>
  <c r="AQ367" i="1"/>
  <c r="AO367" i="1"/>
  <c r="AM367" i="1"/>
  <c r="AK367" i="1"/>
  <c r="AI367" i="1"/>
  <c r="AG367" i="1"/>
  <c r="AX367" i="1"/>
  <c r="AV367" i="1"/>
  <c r="AT367" i="1"/>
  <c r="AR367" i="1"/>
  <c r="AP367" i="1"/>
  <c r="AN367" i="1"/>
  <c r="AL367" i="1"/>
  <c r="AJ367" i="1"/>
  <c r="AH367" i="1"/>
  <c r="AT363" i="1"/>
  <c r="AR363" i="1"/>
  <c r="AP363" i="1"/>
  <c r="AN363" i="1"/>
  <c r="AL363" i="1"/>
  <c r="AJ363" i="1"/>
  <c r="AH363" i="1"/>
  <c r="AF363" i="1"/>
  <c r="AD363" i="1"/>
  <c r="AU363" i="1"/>
  <c r="AS363" i="1"/>
  <c r="AQ363" i="1"/>
  <c r="AO363" i="1"/>
  <c r="AM363" i="1"/>
  <c r="AK363" i="1"/>
  <c r="AI363" i="1"/>
  <c r="AG363" i="1"/>
  <c r="AE363" i="1"/>
  <c r="AC363" i="1"/>
  <c r="AS267" i="1"/>
  <c r="AQ267" i="1"/>
  <c r="AO267" i="1"/>
  <c r="AM267" i="1"/>
  <c r="AK267" i="1"/>
  <c r="AR267" i="1"/>
  <c r="AP267" i="1"/>
  <c r="AN267" i="1"/>
  <c r="AL267" i="1"/>
  <c r="AO263" i="1"/>
  <c r="AM263" i="1"/>
  <c r="AK263" i="1"/>
  <c r="AI263" i="1"/>
  <c r="AG263" i="1"/>
  <c r="AN263" i="1"/>
  <c r="AL263" i="1"/>
  <c r="AJ263" i="1"/>
  <c r="AH263" i="1"/>
  <c r="AK259" i="1"/>
  <c r="AI259" i="1"/>
  <c r="AG259" i="1"/>
  <c r="AE259" i="1"/>
  <c r="AC259" i="1"/>
  <c r="AJ259" i="1"/>
  <c r="AH259" i="1"/>
  <c r="AF259" i="1"/>
  <c r="AD259" i="1"/>
  <c r="AG255" i="1"/>
  <c r="AE255" i="1"/>
  <c r="AC255" i="1"/>
  <c r="AA255" i="1"/>
  <c r="Y255" i="1"/>
  <c r="AF255" i="1"/>
  <c r="AD255" i="1"/>
  <c r="AB255" i="1"/>
  <c r="Z255" i="1"/>
  <c r="AD253" i="1"/>
  <c r="AB253" i="1"/>
  <c r="Z253" i="1"/>
  <c r="X253" i="1"/>
  <c r="AE253" i="1"/>
  <c r="AC253" i="1"/>
  <c r="AA253" i="1"/>
  <c r="Y253" i="1"/>
  <c r="W253" i="1"/>
  <c r="AH350" i="1"/>
  <c r="AF350" i="1"/>
  <c r="AD350" i="1"/>
  <c r="AB350" i="1"/>
  <c r="Z350" i="1"/>
  <c r="X350" i="1"/>
  <c r="V350" i="1"/>
  <c r="T350" i="1"/>
  <c r="R350" i="1"/>
  <c r="P350" i="1"/>
  <c r="AG350" i="1"/>
  <c r="AE350" i="1"/>
  <c r="AC350" i="1"/>
  <c r="AA350" i="1"/>
  <c r="Y350" i="1"/>
  <c r="W350" i="1"/>
  <c r="U350" i="1"/>
  <c r="S350" i="1"/>
  <c r="Q350" i="1"/>
  <c r="AJ353" i="1"/>
  <c r="AH353" i="1"/>
  <c r="AF353" i="1"/>
  <c r="AD353" i="1"/>
  <c r="AB353" i="1"/>
  <c r="Z353" i="1"/>
  <c r="X353" i="1"/>
  <c r="V353" i="1"/>
  <c r="T353" i="1"/>
  <c r="AK353" i="1"/>
  <c r="AI353" i="1"/>
  <c r="AG353" i="1"/>
  <c r="AE353" i="1"/>
  <c r="AC353" i="1"/>
  <c r="AA353" i="1"/>
  <c r="Y353" i="1"/>
  <c r="W353" i="1"/>
  <c r="U353" i="1"/>
  <c r="S353" i="1"/>
  <c r="AI351" i="1"/>
  <c r="AG351" i="1"/>
  <c r="AE351" i="1"/>
  <c r="AC351" i="1"/>
  <c r="AA351" i="1"/>
  <c r="Y351" i="1"/>
  <c r="W351" i="1"/>
  <c r="U351" i="1"/>
  <c r="S351" i="1"/>
  <c r="Q351" i="1"/>
  <c r="AH351" i="1"/>
  <c r="AF351" i="1"/>
  <c r="AD351" i="1"/>
  <c r="AB351" i="1"/>
  <c r="Z351" i="1"/>
  <c r="X351" i="1"/>
  <c r="V351" i="1"/>
  <c r="T351" i="1"/>
  <c r="R351" i="1"/>
  <c r="AF349" i="1"/>
  <c r="AD349" i="1"/>
  <c r="AB349" i="1"/>
  <c r="Z349" i="1"/>
  <c r="X349" i="1"/>
  <c r="V349" i="1"/>
  <c r="T349" i="1"/>
  <c r="R349" i="1"/>
  <c r="P349" i="1"/>
  <c r="AG349" i="1"/>
  <c r="AE349" i="1"/>
  <c r="AC349" i="1"/>
  <c r="AA349" i="1"/>
  <c r="Y349" i="1"/>
  <c r="W349" i="1"/>
  <c r="U349" i="1"/>
  <c r="S349" i="1"/>
  <c r="Q349" i="1"/>
  <c r="O349" i="1"/>
  <c r="AE347" i="1"/>
  <c r="AC347" i="1"/>
  <c r="AA347" i="1"/>
  <c r="Y347" i="1"/>
  <c r="W347" i="1"/>
  <c r="U347" i="1"/>
  <c r="S347" i="1"/>
  <c r="Q347" i="1"/>
  <c r="O347" i="1"/>
  <c r="M347" i="1"/>
  <c r="AD347" i="1"/>
  <c r="AB347" i="1"/>
  <c r="Z347" i="1"/>
  <c r="X347" i="1"/>
  <c r="V347" i="1"/>
  <c r="T347" i="1"/>
  <c r="R347" i="1"/>
  <c r="P347" i="1"/>
  <c r="N347" i="1"/>
  <c r="Y248" i="1"/>
  <c r="W248" i="1"/>
  <c r="U248" i="1"/>
  <c r="S248" i="1"/>
  <c r="Z248" i="1"/>
  <c r="X248" i="1"/>
  <c r="V248" i="1"/>
  <c r="T248" i="1"/>
  <c r="R248" i="1"/>
  <c r="Y247" i="1"/>
  <c r="W247" i="1"/>
  <c r="U247" i="1"/>
  <c r="S247" i="1"/>
  <c r="Q247" i="1"/>
  <c r="X247" i="1"/>
  <c r="V247" i="1"/>
  <c r="T247" i="1"/>
  <c r="R247" i="1"/>
  <c r="Z249" i="1"/>
  <c r="X249" i="1"/>
  <c r="V249" i="1"/>
  <c r="T249" i="1"/>
  <c r="AA249" i="1"/>
  <c r="Y249" i="1"/>
  <c r="W249" i="1"/>
  <c r="U249" i="1"/>
  <c r="S249" i="1"/>
  <c r="U243" i="1"/>
  <c r="S243" i="1"/>
  <c r="Q243" i="1"/>
  <c r="O243" i="1"/>
  <c r="M243" i="1"/>
  <c r="T243" i="1"/>
  <c r="R243" i="1"/>
  <c r="N243" i="1"/>
  <c r="P243" i="1"/>
  <c r="V245" i="1"/>
  <c r="T245" i="1"/>
  <c r="R245" i="1"/>
  <c r="P245" i="1"/>
  <c r="W245" i="1"/>
  <c r="U245" i="1"/>
  <c r="S245" i="1"/>
  <c r="Q245" i="1"/>
  <c r="O245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BH39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BF38" i="1"/>
  <c r="BD38" i="1"/>
  <c r="BB38" i="1"/>
  <c r="AZ38" i="1"/>
  <c r="AX38" i="1"/>
  <c r="AV38" i="1"/>
  <c r="AT38" i="1"/>
  <c r="AR38" i="1"/>
  <c r="AP38" i="1"/>
  <c r="AN38" i="1"/>
  <c r="AL38" i="1"/>
  <c r="AJ38" i="1"/>
  <c r="AH38" i="1"/>
  <c r="AF38" i="1"/>
  <c r="AD38" i="1"/>
  <c r="AB38" i="1"/>
  <c r="Z38" i="1"/>
  <c r="X38" i="1"/>
  <c r="V38" i="1"/>
  <c r="T38" i="1"/>
  <c r="R38" i="1"/>
  <c r="P38" i="1"/>
  <c r="BH40" i="1"/>
  <c r="BF40" i="1"/>
  <c r="BD40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BD35" i="1"/>
  <c r="BB35" i="1"/>
  <c r="AZ35" i="1"/>
  <c r="AX35" i="1"/>
  <c r="AV35" i="1"/>
  <c r="AT35" i="1"/>
  <c r="AR35" i="1"/>
  <c r="AP35" i="1"/>
  <c r="AN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BF37" i="1"/>
  <c r="BD37" i="1"/>
  <c r="BB37" i="1"/>
  <c r="AZ37" i="1"/>
  <c r="AX37" i="1"/>
  <c r="AV37" i="1"/>
  <c r="AT37" i="1"/>
  <c r="AR37" i="1"/>
  <c r="AP37" i="1"/>
  <c r="AN37" i="1"/>
  <c r="AL37" i="1"/>
  <c r="AJ37" i="1"/>
  <c r="AH37" i="1"/>
  <c r="AF37" i="1"/>
  <c r="AD37" i="1"/>
  <c r="AB37" i="1"/>
  <c r="Z37" i="1"/>
  <c r="X37" i="1"/>
  <c r="V37" i="1"/>
  <c r="T37" i="1"/>
  <c r="R37" i="1"/>
  <c r="P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V300" i="1"/>
  <c r="T300" i="1"/>
  <c r="R300" i="1"/>
  <c r="S300" i="1"/>
  <c r="U300" i="1"/>
  <c r="S298" i="1"/>
  <c r="Q298" i="1"/>
  <c r="T298" i="1"/>
  <c r="R298" i="1"/>
  <c r="P298" i="1"/>
  <c r="W301" i="1"/>
  <c r="U301" i="1"/>
  <c r="S301" i="1"/>
  <c r="V301" i="1"/>
  <c r="T301" i="1"/>
  <c r="P295" i="1"/>
  <c r="N295" i="1"/>
  <c r="Q295" i="1"/>
  <c r="O295" i="1"/>
  <c r="M295" i="1"/>
  <c r="S297" i="1"/>
  <c r="Q297" i="1"/>
  <c r="O297" i="1"/>
  <c r="R297" i="1"/>
  <c r="P297" i="1"/>
  <c r="Q195" i="1"/>
  <c r="R195" i="1" s="1"/>
  <c r="S195" i="1" s="1"/>
  <c r="P194" i="1"/>
  <c r="Q194" i="1" s="1"/>
  <c r="R194" i="1" s="1"/>
  <c r="R196" i="1"/>
  <c r="S196" i="1" s="1"/>
  <c r="T196" i="1" s="1"/>
  <c r="O193" i="1"/>
  <c r="P193" i="1" s="1"/>
  <c r="Q193" i="1" s="1"/>
  <c r="M191" i="1"/>
  <c r="N191" i="1" s="1"/>
  <c r="O191" i="1" s="1"/>
  <c r="BM91" i="1"/>
  <c r="BK91" i="1"/>
  <c r="BI91" i="1"/>
  <c r="BG91" i="1"/>
  <c r="BE91" i="1"/>
  <c r="BC91" i="1"/>
  <c r="BA91" i="1"/>
  <c r="AY91" i="1"/>
  <c r="AW91" i="1"/>
  <c r="AU91" i="1"/>
  <c r="AS91" i="1"/>
  <c r="AQ91" i="1"/>
  <c r="AO91" i="1"/>
  <c r="AM91" i="1"/>
  <c r="AK91" i="1"/>
  <c r="AI91" i="1"/>
  <c r="AG91" i="1"/>
  <c r="AE91" i="1"/>
  <c r="AC91" i="1"/>
  <c r="AA91" i="1"/>
  <c r="Y91" i="1"/>
  <c r="W91" i="1"/>
  <c r="U91" i="1"/>
  <c r="S91" i="1"/>
  <c r="Q91" i="1"/>
  <c r="BN91" i="1"/>
  <c r="BL91" i="1"/>
  <c r="BJ91" i="1"/>
  <c r="BH91" i="1"/>
  <c r="BF91" i="1"/>
  <c r="BD91" i="1"/>
  <c r="BB91" i="1"/>
  <c r="AZ91" i="1"/>
  <c r="AX91" i="1"/>
  <c r="AV91" i="1"/>
  <c r="AT91" i="1"/>
  <c r="AR91" i="1"/>
  <c r="AP91" i="1"/>
  <c r="AN91" i="1"/>
  <c r="AL91" i="1"/>
  <c r="AJ91" i="1"/>
  <c r="AH91" i="1"/>
  <c r="AF91" i="1"/>
  <c r="AD91" i="1"/>
  <c r="AB91" i="1"/>
  <c r="Z91" i="1"/>
  <c r="X91" i="1"/>
  <c r="V91" i="1"/>
  <c r="T91" i="1"/>
  <c r="R91" i="1"/>
  <c r="BP93" i="1"/>
  <c r="BN93" i="1"/>
  <c r="BL93" i="1"/>
  <c r="BJ93" i="1"/>
  <c r="BH93" i="1"/>
  <c r="BF93" i="1"/>
  <c r="BD93" i="1"/>
  <c r="BB93" i="1"/>
  <c r="AZ93" i="1"/>
  <c r="AX93" i="1"/>
  <c r="AV93" i="1"/>
  <c r="AT93" i="1"/>
  <c r="AR93" i="1"/>
  <c r="AP93" i="1"/>
  <c r="AN93" i="1"/>
  <c r="AL93" i="1"/>
  <c r="AJ93" i="1"/>
  <c r="AH93" i="1"/>
  <c r="AF93" i="1"/>
  <c r="AD93" i="1"/>
  <c r="AB93" i="1"/>
  <c r="Z93" i="1"/>
  <c r="X93" i="1"/>
  <c r="V93" i="1"/>
  <c r="T93" i="1"/>
  <c r="BO93" i="1"/>
  <c r="BM93" i="1"/>
  <c r="BK93" i="1"/>
  <c r="BI93" i="1"/>
  <c r="BG93" i="1"/>
  <c r="BE93" i="1"/>
  <c r="BC93" i="1"/>
  <c r="BA93" i="1"/>
  <c r="AY93" i="1"/>
  <c r="AW93" i="1"/>
  <c r="AU93" i="1"/>
  <c r="AS93" i="1"/>
  <c r="AQ93" i="1"/>
  <c r="AO93" i="1"/>
  <c r="AM93" i="1"/>
  <c r="AK93" i="1"/>
  <c r="AI93" i="1"/>
  <c r="AG93" i="1"/>
  <c r="AE93" i="1"/>
  <c r="AC93" i="1"/>
  <c r="AA93" i="1"/>
  <c r="Y93" i="1"/>
  <c r="W93" i="1"/>
  <c r="U93" i="1"/>
  <c r="S93" i="1"/>
  <c r="BQ94" i="1"/>
  <c r="BO94" i="1"/>
  <c r="BM94" i="1"/>
  <c r="BK94" i="1"/>
  <c r="BI94" i="1"/>
  <c r="BG94" i="1"/>
  <c r="BE94" i="1"/>
  <c r="BC94" i="1"/>
  <c r="BA94" i="1"/>
  <c r="AY94" i="1"/>
  <c r="AW94" i="1"/>
  <c r="AU94" i="1"/>
  <c r="AS94" i="1"/>
  <c r="AQ94" i="1"/>
  <c r="AO94" i="1"/>
  <c r="AM94" i="1"/>
  <c r="AK94" i="1"/>
  <c r="AI94" i="1"/>
  <c r="AG94" i="1"/>
  <c r="AE94" i="1"/>
  <c r="AC94" i="1"/>
  <c r="AA94" i="1"/>
  <c r="Y94" i="1"/>
  <c r="W94" i="1"/>
  <c r="U94" i="1"/>
  <c r="BP94" i="1"/>
  <c r="BN94" i="1"/>
  <c r="BL94" i="1"/>
  <c r="BJ94" i="1"/>
  <c r="BH94" i="1"/>
  <c r="BF94" i="1"/>
  <c r="BD94" i="1"/>
  <c r="BB94" i="1"/>
  <c r="AZ94" i="1"/>
  <c r="AX94" i="1"/>
  <c r="AV94" i="1"/>
  <c r="AT94" i="1"/>
  <c r="AR94" i="1"/>
  <c r="AP94" i="1"/>
  <c r="AN94" i="1"/>
  <c r="AL94" i="1"/>
  <c r="AJ94" i="1"/>
  <c r="AH94" i="1"/>
  <c r="AF94" i="1"/>
  <c r="AD94" i="1"/>
  <c r="AB94" i="1"/>
  <c r="Z94" i="1"/>
  <c r="X94" i="1"/>
  <c r="V94" i="1"/>
  <c r="T94" i="1"/>
  <c r="BI87" i="1"/>
  <c r="BG87" i="1"/>
  <c r="BE87" i="1"/>
  <c r="BC87" i="1"/>
  <c r="BA87" i="1"/>
  <c r="AY87" i="1"/>
  <c r="AW87" i="1"/>
  <c r="AU87" i="1"/>
  <c r="AS87" i="1"/>
  <c r="AQ87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BJ87" i="1"/>
  <c r="BH87" i="1"/>
  <c r="BF87" i="1"/>
  <c r="BD87" i="1"/>
  <c r="BB87" i="1"/>
  <c r="AZ87" i="1"/>
  <c r="AX87" i="1"/>
  <c r="AV87" i="1"/>
  <c r="AT87" i="1"/>
  <c r="AR87" i="1"/>
  <c r="AP87" i="1"/>
  <c r="AN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BL89" i="1"/>
  <c r="BJ89" i="1"/>
  <c r="BH89" i="1"/>
  <c r="BF89" i="1"/>
  <c r="BD89" i="1"/>
  <c r="BB89" i="1"/>
  <c r="AZ89" i="1"/>
  <c r="AX89" i="1"/>
  <c r="AV89" i="1"/>
  <c r="AT89" i="1"/>
  <c r="AR89" i="1"/>
  <c r="AP89" i="1"/>
  <c r="AN89" i="1"/>
  <c r="AL89" i="1"/>
  <c r="AJ89" i="1"/>
  <c r="AH89" i="1"/>
  <c r="AF89" i="1"/>
  <c r="AD89" i="1"/>
  <c r="AB89" i="1"/>
  <c r="Z89" i="1"/>
  <c r="X89" i="1"/>
  <c r="V89" i="1"/>
  <c r="T89" i="1"/>
  <c r="R89" i="1"/>
  <c r="P89" i="1"/>
  <c r="BK89" i="1"/>
  <c r="BI89" i="1"/>
  <c r="BG89" i="1"/>
  <c r="BE89" i="1"/>
  <c r="BC89" i="1"/>
  <c r="BA89" i="1"/>
  <c r="AY89" i="1"/>
  <c r="AW89" i="1"/>
  <c r="AU89" i="1"/>
  <c r="AS89" i="1"/>
  <c r="AQ89" i="1"/>
  <c r="AO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BF374" i="1"/>
  <c r="BD374" i="1"/>
  <c r="BB374" i="1"/>
  <c r="AZ374" i="1"/>
  <c r="AX374" i="1"/>
  <c r="AV374" i="1"/>
  <c r="AT374" i="1"/>
  <c r="AR374" i="1"/>
  <c r="AP374" i="1"/>
  <c r="AN374" i="1"/>
  <c r="BE374" i="1"/>
  <c r="BC374" i="1"/>
  <c r="BA374" i="1"/>
  <c r="AY374" i="1"/>
  <c r="AW374" i="1"/>
  <c r="AU374" i="1"/>
  <c r="AS374" i="1"/>
  <c r="AQ374" i="1"/>
  <c r="AO374" i="1"/>
  <c r="BC372" i="1"/>
  <c r="BA372" i="1"/>
  <c r="AY372" i="1"/>
  <c r="AW372" i="1"/>
  <c r="AU372" i="1"/>
  <c r="AS372" i="1"/>
  <c r="AQ372" i="1"/>
  <c r="AO372" i="1"/>
  <c r="AM372" i="1"/>
  <c r="BD372" i="1"/>
  <c r="BB372" i="1"/>
  <c r="AZ372" i="1"/>
  <c r="AX372" i="1"/>
  <c r="AV372" i="1"/>
  <c r="AT372" i="1"/>
  <c r="AR372" i="1"/>
  <c r="AP372" i="1"/>
  <c r="AN372" i="1"/>
  <c r="AL372" i="1"/>
  <c r="BB370" i="1"/>
  <c r="AZ370" i="1"/>
  <c r="AX370" i="1"/>
  <c r="AV370" i="1"/>
  <c r="AT370" i="1"/>
  <c r="AR370" i="1"/>
  <c r="AP370" i="1"/>
  <c r="AN370" i="1"/>
  <c r="AL370" i="1"/>
  <c r="AJ370" i="1"/>
  <c r="BA370" i="1"/>
  <c r="AY370" i="1"/>
  <c r="AW370" i="1"/>
  <c r="AU370" i="1"/>
  <c r="AS370" i="1"/>
  <c r="AQ370" i="1"/>
  <c r="AO370" i="1"/>
  <c r="AM370" i="1"/>
  <c r="AK370" i="1"/>
  <c r="AY368" i="1"/>
  <c r="AW368" i="1"/>
  <c r="AU368" i="1"/>
  <c r="AS368" i="1"/>
  <c r="AQ368" i="1"/>
  <c r="AO368" i="1"/>
  <c r="AM368" i="1"/>
  <c r="AK368" i="1"/>
  <c r="AI368" i="1"/>
  <c r="AZ368" i="1"/>
  <c r="AX368" i="1"/>
  <c r="AV368" i="1"/>
  <c r="AT368" i="1"/>
  <c r="AR368" i="1"/>
  <c r="AP368" i="1"/>
  <c r="AN368" i="1"/>
  <c r="AL368" i="1"/>
  <c r="AJ368" i="1"/>
  <c r="AH368" i="1"/>
  <c r="AW366" i="1"/>
  <c r="AU366" i="1"/>
  <c r="AS366" i="1"/>
  <c r="AQ366" i="1"/>
  <c r="AO366" i="1"/>
  <c r="AM366" i="1"/>
  <c r="AK366" i="1"/>
  <c r="AI366" i="1"/>
  <c r="AG366" i="1"/>
  <c r="AX366" i="1"/>
  <c r="AT366" i="1"/>
  <c r="AP366" i="1"/>
  <c r="AL366" i="1"/>
  <c r="AH366" i="1"/>
  <c r="AV366" i="1"/>
  <c r="AR366" i="1"/>
  <c r="AN366" i="1"/>
  <c r="AJ366" i="1"/>
  <c r="AF366" i="1"/>
  <c r="AV364" i="1"/>
  <c r="AT364" i="1"/>
  <c r="AR364" i="1"/>
  <c r="AP364" i="1"/>
  <c r="AN364" i="1"/>
  <c r="AL364" i="1"/>
  <c r="AJ364" i="1"/>
  <c r="AH364" i="1"/>
  <c r="AF364" i="1"/>
  <c r="AD364" i="1"/>
  <c r="AU364" i="1"/>
  <c r="AS364" i="1"/>
  <c r="AQ364" i="1"/>
  <c r="AO364" i="1"/>
  <c r="AM364" i="1"/>
  <c r="AK364" i="1"/>
  <c r="AI364" i="1"/>
  <c r="AG364" i="1"/>
  <c r="AE364" i="1"/>
  <c r="AS362" i="1"/>
  <c r="AQ362" i="1"/>
  <c r="AO362" i="1"/>
  <c r="AM362" i="1"/>
  <c r="AK362" i="1"/>
  <c r="AI362" i="1"/>
  <c r="AG362" i="1"/>
  <c r="AE362" i="1"/>
  <c r="AC362" i="1"/>
  <c r="AT362" i="1"/>
  <c r="AR362" i="1"/>
  <c r="AP362" i="1"/>
  <c r="AN362" i="1"/>
  <c r="AL362" i="1"/>
  <c r="AJ362" i="1"/>
  <c r="AH362" i="1"/>
  <c r="AF362" i="1"/>
  <c r="AD362" i="1"/>
  <c r="AB362" i="1"/>
  <c r="AR360" i="1"/>
  <c r="AP360" i="1"/>
  <c r="AN360" i="1"/>
  <c r="AL360" i="1"/>
  <c r="AJ360" i="1"/>
  <c r="AH360" i="1"/>
  <c r="AF360" i="1"/>
  <c r="AD360" i="1"/>
  <c r="AB360" i="1"/>
  <c r="Z360" i="1"/>
  <c r="AQ360" i="1"/>
  <c r="AO360" i="1"/>
  <c r="AM360" i="1"/>
  <c r="AK360" i="1"/>
  <c r="AI360" i="1"/>
  <c r="AG360" i="1"/>
  <c r="AE360" i="1"/>
  <c r="AC360" i="1"/>
  <c r="AA360" i="1"/>
  <c r="AO358" i="1"/>
  <c r="AM358" i="1"/>
  <c r="AK358" i="1"/>
  <c r="AI358" i="1"/>
  <c r="AG358" i="1"/>
  <c r="AE358" i="1"/>
  <c r="AC358" i="1"/>
  <c r="AA358" i="1"/>
  <c r="Y358" i="1"/>
  <c r="AP358" i="1"/>
  <c r="AN358" i="1"/>
  <c r="AL358" i="1"/>
  <c r="AJ358" i="1"/>
  <c r="AH358" i="1"/>
  <c r="AF358" i="1"/>
  <c r="AD358" i="1"/>
  <c r="AB358" i="1"/>
  <c r="Z358" i="1"/>
  <c r="X358" i="1"/>
  <c r="AM356" i="1"/>
  <c r="AK356" i="1"/>
  <c r="AI356" i="1"/>
  <c r="AG356" i="1"/>
  <c r="AE356" i="1"/>
  <c r="AC356" i="1"/>
  <c r="AA356" i="1"/>
  <c r="Y356" i="1"/>
  <c r="W356" i="1"/>
  <c r="AL356" i="1"/>
  <c r="AH356" i="1"/>
  <c r="AD356" i="1"/>
  <c r="Z356" i="1"/>
  <c r="V356" i="1"/>
  <c r="AN356" i="1"/>
  <c r="AJ356" i="1"/>
  <c r="AF356" i="1"/>
  <c r="AB356" i="1"/>
  <c r="X356" i="1"/>
  <c r="AM355" i="1"/>
  <c r="AK355" i="1"/>
  <c r="AI355" i="1"/>
  <c r="AG355" i="1"/>
  <c r="AE355" i="1"/>
  <c r="AC355" i="1"/>
  <c r="AA355" i="1"/>
  <c r="Y355" i="1"/>
  <c r="W355" i="1"/>
  <c r="U355" i="1"/>
  <c r="AL355" i="1"/>
  <c r="AJ355" i="1"/>
  <c r="AH355" i="1"/>
  <c r="AF355" i="1"/>
  <c r="AD355" i="1"/>
  <c r="AB355" i="1"/>
  <c r="Z355" i="1"/>
  <c r="X355" i="1"/>
  <c r="V355" i="1"/>
  <c r="AV270" i="1"/>
  <c r="AT270" i="1"/>
  <c r="AR270" i="1"/>
  <c r="AP270" i="1"/>
  <c r="AN270" i="1"/>
  <c r="AU270" i="1"/>
  <c r="AS270" i="1"/>
  <c r="AQ270" i="1"/>
  <c r="AO270" i="1"/>
  <c r="AS268" i="1"/>
  <c r="AQ268" i="1"/>
  <c r="AO268" i="1"/>
  <c r="AM268" i="1"/>
  <c r="AT268" i="1"/>
  <c r="AR268" i="1"/>
  <c r="AP268" i="1"/>
  <c r="AN268" i="1"/>
  <c r="AL268" i="1"/>
  <c r="AR266" i="1"/>
  <c r="AP266" i="1"/>
  <c r="AN266" i="1"/>
  <c r="AL266" i="1"/>
  <c r="AJ266" i="1"/>
  <c r="AQ266" i="1"/>
  <c r="AO266" i="1"/>
  <c r="AM266" i="1"/>
  <c r="AK266" i="1"/>
  <c r="AO264" i="1"/>
  <c r="AM264" i="1"/>
  <c r="AK264" i="1"/>
  <c r="AI264" i="1"/>
  <c r="AP264" i="1"/>
  <c r="AN264" i="1"/>
  <c r="AL264" i="1"/>
  <c r="AJ264" i="1"/>
  <c r="AH264" i="1"/>
  <c r="AN262" i="1"/>
  <c r="AL262" i="1"/>
  <c r="AJ262" i="1"/>
  <c r="AH262" i="1"/>
  <c r="AF262" i="1"/>
  <c r="AM262" i="1"/>
  <c r="AK262" i="1"/>
  <c r="AI262" i="1"/>
  <c r="AG262" i="1"/>
  <c r="AK260" i="1"/>
  <c r="AI260" i="1"/>
  <c r="AG260" i="1"/>
  <c r="AE260" i="1"/>
  <c r="AL260" i="1"/>
  <c r="AJ260" i="1"/>
  <c r="AH260" i="1"/>
  <c r="AF260" i="1"/>
  <c r="AD260" i="1"/>
  <c r="AJ258" i="1"/>
  <c r="AH258" i="1"/>
  <c r="AF258" i="1"/>
  <c r="AD258" i="1"/>
  <c r="AB258" i="1"/>
  <c r="AI258" i="1"/>
  <c r="AG258" i="1"/>
  <c r="AE258" i="1"/>
  <c r="AC258" i="1"/>
  <c r="AG256" i="1"/>
  <c r="AE256" i="1"/>
  <c r="AC256" i="1"/>
  <c r="AA256" i="1"/>
  <c r="AH256" i="1"/>
  <c r="AF256" i="1"/>
  <c r="AD256" i="1"/>
  <c r="AB256" i="1"/>
  <c r="Z256" i="1"/>
  <c r="AC252" i="1"/>
  <c r="AA252" i="1"/>
  <c r="Y252" i="1"/>
  <c r="W252" i="1"/>
  <c r="AD252" i="1"/>
  <c r="AB252" i="1"/>
  <c r="Z252" i="1"/>
  <c r="X252" i="1"/>
  <c r="V252" i="1"/>
  <c r="BP62" i="1"/>
  <c r="BN62" i="1"/>
  <c r="BL62" i="1"/>
  <c r="BJ62" i="1"/>
  <c r="BH62" i="1"/>
  <c r="BF62" i="1"/>
  <c r="BD62" i="1"/>
  <c r="BB62" i="1"/>
  <c r="AZ62" i="1"/>
  <c r="AX62" i="1"/>
  <c r="AV62" i="1"/>
  <c r="AT62" i="1"/>
  <c r="AR62" i="1"/>
  <c r="AP62" i="1"/>
  <c r="AN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BP60" i="1"/>
  <c r="BN60" i="1"/>
  <c r="BL60" i="1"/>
  <c r="BJ60" i="1"/>
  <c r="BH60" i="1"/>
  <c r="BF60" i="1"/>
  <c r="BD60" i="1"/>
  <c r="BB60" i="1"/>
  <c r="AZ60" i="1"/>
  <c r="AX60" i="1"/>
  <c r="AV60" i="1"/>
  <c r="AT60" i="1"/>
  <c r="AR60" i="1"/>
  <c r="AP60" i="1"/>
  <c r="AN60" i="1"/>
  <c r="AL60" i="1"/>
  <c r="BQ60" i="1"/>
  <c r="BO60" i="1"/>
  <c r="BM60" i="1"/>
  <c r="BK60" i="1"/>
  <c r="BI60" i="1"/>
  <c r="BG60" i="1"/>
  <c r="BE60" i="1"/>
  <c r="BC60" i="1"/>
  <c r="BA60" i="1"/>
  <c r="AY60" i="1"/>
  <c r="AW60" i="1"/>
  <c r="AU60" i="1"/>
  <c r="AS60" i="1"/>
  <c r="AQ60" i="1"/>
  <c r="AO60" i="1"/>
  <c r="AM60" i="1"/>
  <c r="BP58" i="1"/>
  <c r="BN58" i="1"/>
  <c r="BL58" i="1"/>
  <c r="BJ58" i="1"/>
  <c r="BH58" i="1"/>
  <c r="BF58" i="1"/>
  <c r="BD58" i="1"/>
  <c r="BB58" i="1"/>
  <c r="AZ58" i="1"/>
  <c r="AX58" i="1"/>
  <c r="AV58" i="1"/>
  <c r="AT58" i="1"/>
  <c r="AR58" i="1"/>
  <c r="AP58" i="1"/>
  <c r="AN58" i="1"/>
  <c r="AL58" i="1"/>
  <c r="AJ58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BP56" i="1"/>
  <c r="BN56" i="1"/>
  <c r="BL56" i="1"/>
  <c r="BJ56" i="1"/>
  <c r="BH56" i="1"/>
  <c r="BF56" i="1"/>
  <c r="BD56" i="1"/>
  <c r="BB56" i="1"/>
  <c r="AZ56" i="1"/>
  <c r="AX56" i="1"/>
  <c r="AV56" i="1"/>
  <c r="AT56" i="1"/>
  <c r="AR56" i="1"/>
  <c r="AP56" i="1"/>
  <c r="AN56" i="1"/>
  <c r="AL56" i="1"/>
  <c r="AJ56" i="1"/>
  <c r="AH56" i="1"/>
  <c r="BQ56" i="1"/>
  <c r="BO56" i="1"/>
  <c r="BM56" i="1"/>
  <c r="BK56" i="1"/>
  <c r="BI56" i="1"/>
  <c r="BG56" i="1"/>
  <c r="BE56" i="1"/>
  <c r="BC56" i="1"/>
  <c r="BA56" i="1"/>
  <c r="AY56" i="1"/>
  <c r="AW56" i="1"/>
  <c r="AU56" i="1"/>
  <c r="AS56" i="1"/>
  <c r="AQ56" i="1"/>
  <c r="AO56" i="1"/>
  <c r="AM56" i="1"/>
  <c r="AK56" i="1"/>
  <c r="AI56" i="1"/>
  <c r="BP54" i="1"/>
  <c r="BN54" i="1"/>
  <c r="BL54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BQ54" i="1"/>
  <c r="BO54" i="1"/>
  <c r="BM54" i="1"/>
  <c r="BK54" i="1"/>
  <c r="BI54" i="1"/>
  <c r="BG54" i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BQ52" i="1"/>
  <c r="BO52" i="1"/>
  <c r="BM52" i="1"/>
  <c r="BK52" i="1"/>
  <c r="BI52" i="1"/>
  <c r="BG52" i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BQ50" i="1"/>
  <c r="BO50" i="1"/>
  <c r="BM50" i="1"/>
  <c r="BK50" i="1"/>
  <c r="BI50" i="1"/>
  <c r="BG50" i="1"/>
  <c r="BE50" i="1"/>
  <c r="BC50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BP48" i="1"/>
  <c r="BN48" i="1"/>
  <c r="BL48" i="1"/>
  <c r="BJ48" i="1"/>
  <c r="BH48" i="1"/>
  <c r="BF48" i="1"/>
  <c r="BD48" i="1"/>
  <c r="BB48" i="1"/>
  <c r="AZ48" i="1"/>
  <c r="AX48" i="1"/>
  <c r="AV48" i="1"/>
  <c r="AT48" i="1"/>
  <c r="AR48" i="1"/>
  <c r="AP48" i="1"/>
  <c r="AN48" i="1"/>
  <c r="AL48" i="1"/>
  <c r="AJ48" i="1"/>
  <c r="AH48" i="1"/>
  <c r="AF48" i="1"/>
  <c r="AD48" i="1"/>
  <c r="AB48" i="1"/>
  <c r="Z48" i="1"/>
  <c r="BQ48" i="1"/>
  <c r="BO48" i="1"/>
  <c r="BM48" i="1"/>
  <c r="BK48" i="1"/>
  <c r="BI48" i="1"/>
  <c r="BG48" i="1"/>
  <c r="BE48" i="1"/>
  <c r="BC48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BO46" i="1"/>
  <c r="BM46" i="1"/>
  <c r="BK46" i="1"/>
  <c r="BI46" i="1"/>
  <c r="BG46" i="1"/>
  <c r="BE46" i="1"/>
  <c r="BC46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BM45" i="1"/>
  <c r="BK45" i="1"/>
  <c r="BI45" i="1"/>
  <c r="BG45" i="1"/>
  <c r="BE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W45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BM44" i="1"/>
  <c r="BK44" i="1"/>
  <c r="BI44" i="1"/>
  <c r="BG44" i="1"/>
  <c r="BE44" i="1"/>
  <c r="BC44" i="1"/>
  <c r="BA44" i="1"/>
  <c r="AY44" i="1"/>
  <c r="AW44" i="1"/>
  <c r="AS44" i="1"/>
  <c r="AO44" i="1"/>
  <c r="AL44" i="1"/>
  <c r="AJ44" i="1"/>
  <c r="AH44" i="1"/>
  <c r="AF44" i="1"/>
  <c r="AD44" i="1"/>
  <c r="AB44" i="1"/>
  <c r="Z44" i="1"/>
  <c r="X44" i="1"/>
  <c r="V44" i="1"/>
  <c r="AU44" i="1"/>
  <c r="AQ44" i="1"/>
  <c r="AM44" i="1"/>
  <c r="AK44" i="1"/>
  <c r="AI44" i="1"/>
  <c r="AG44" i="1"/>
  <c r="AE44" i="1"/>
  <c r="AC44" i="1"/>
  <c r="AA44" i="1"/>
  <c r="Y44" i="1"/>
  <c r="W44" i="1"/>
  <c r="BK43" i="1"/>
  <c r="BI43" i="1"/>
  <c r="BG43" i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A43" i="1"/>
  <c r="Y43" i="1"/>
  <c r="W43" i="1"/>
  <c r="U43" i="1"/>
  <c r="BL43" i="1"/>
  <c r="BJ43" i="1"/>
  <c r="BH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AH43" i="1"/>
  <c r="AF43" i="1"/>
  <c r="AD43" i="1"/>
  <c r="AB43" i="1"/>
  <c r="Z43" i="1"/>
  <c r="X43" i="1"/>
  <c r="V43" i="1"/>
  <c r="AQ322" i="1"/>
  <c r="AO322" i="1"/>
  <c r="AR322" i="1"/>
  <c r="AP322" i="1"/>
  <c r="AN322" i="1"/>
  <c r="AP320" i="1"/>
  <c r="AN320" i="1"/>
  <c r="AL320" i="1"/>
  <c r="AO320" i="1"/>
  <c r="AM320" i="1"/>
  <c r="AM318" i="1"/>
  <c r="AK318" i="1"/>
  <c r="AL318" i="1"/>
  <c r="AN318" i="1"/>
  <c r="AJ318" i="1"/>
  <c r="AL316" i="1"/>
  <c r="AJ316" i="1"/>
  <c r="AH316" i="1"/>
  <c r="AI316" i="1"/>
  <c r="AK316" i="1"/>
  <c r="AI314" i="1"/>
  <c r="AG314" i="1"/>
  <c r="AH314" i="1"/>
  <c r="AJ314" i="1"/>
  <c r="AF314" i="1"/>
  <c r="AH312" i="1"/>
  <c r="AF312" i="1"/>
  <c r="AD312" i="1"/>
  <c r="AE312" i="1"/>
  <c r="AG312" i="1"/>
  <c r="AE310" i="1"/>
  <c r="AC310" i="1"/>
  <c r="AD310" i="1"/>
  <c r="AF310" i="1"/>
  <c r="AB310" i="1"/>
  <c r="AD308" i="1"/>
  <c r="AB308" i="1"/>
  <c r="Z308" i="1"/>
  <c r="AA308" i="1"/>
  <c r="AC308" i="1"/>
  <c r="AA306" i="1"/>
  <c r="Y306" i="1"/>
  <c r="Z306" i="1"/>
  <c r="AB306" i="1"/>
  <c r="X306" i="1"/>
  <c r="AA305" i="1"/>
  <c r="Y305" i="1"/>
  <c r="W305" i="1"/>
  <c r="Z305" i="1"/>
  <c r="X305" i="1"/>
  <c r="Z304" i="1"/>
  <c r="X304" i="1"/>
  <c r="V304" i="1"/>
  <c r="W304" i="1"/>
  <c r="Y304" i="1"/>
  <c r="X303" i="1"/>
  <c r="V303" i="1"/>
  <c r="W303" i="1"/>
  <c r="Y303" i="1"/>
  <c r="U303" i="1"/>
  <c r="AN218" i="1"/>
  <c r="AO218" i="1" s="1"/>
  <c r="AL216" i="1"/>
  <c r="AJ214" i="1"/>
  <c r="AH212" i="1"/>
  <c r="AF210" i="1"/>
  <c r="AD208" i="1"/>
  <c r="AE208" i="1" s="1"/>
  <c r="AF208" i="1" s="1"/>
  <c r="AB206" i="1"/>
  <c r="AC206" i="1" s="1"/>
  <c r="Z204" i="1"/>
  <c r="AA204" i="1" s="1"/>
  <c r="X202" i="1"/>
  <c r="Y202" i="1" s="1"/>
  <c r="W201" i="1"/>
  <c r="X201" i="1" s="1"/>
  <c r="V200" i="1"/>
  <c r="W200" i="1" s="1"/>
  <c r="U199" i="1"/>
  <c r="V199" i="1" s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BN114" i="1"/>
  <c r="BJ114" i="1"/>
  <c r="BF114" i="1"/>
  <c r="BB114" i="1"/>
  <c r="AX114" i="1"/>
  <c r="AT114" i="1"/>
  <c r="AP114" i="1"/>
  <c r="BP114" i="1"/>
  <c r="BL114" i="1"/>
  <c r="BH114" i="1"/>
  <c r="BD114" i="1"/>
  <c r="AZ114" i="1"/>
  <c r="AV114" i="1"/>
  <c r="AR114" i="1"/>
  <c r="AN114" i="1"/>
  <c r="BQ112" i="1"/>
  <c r="BO112" i="1"/>
  <c r="BM112" i="1"/>
  <c r="BK112" i="1"/>
  <c r="BI112" i="1"/>
  <c r="BG112" i="1"/>
  <c r="BE112" i="1"/>
  <c r="BC112" i="1"/>
  <c r="BA112" i="1"/>
  <c r="AY112" i="1"/>
  <c r="AW112" i="1"/>
  <c r="AU112" i="1"/>
  <c r="BP112" i="1"/>
  <c r="BL112" i="1"/>
  <c r="BH112" i="1"/>
  <c r="BD112" i="1"/>
  <c r="AZ112" i="1"/>
  <c r="AV112" i="1"/>
  <c r="AS112" i="1"/>
  <c r="AQ112" i="1"/>
  <c r="AO112" i="1"/>
  <c r="AM112" i="1"/>
  <c r="BN112" i="1"/>
  <c r="BJ112" i="1"/>
  <c r="BF112" i="1"/>
  <c r="BB112" i="1"/>
  <c r="AX112" i="1"/>
  <c r="AT112" i="1"/>
  <c r="AR112" i="1"/>
  <c r="AP112" i="1"/>
  <c r="AN112" i="1"/>
  <c r="AL112" i="1"/>
  <c r="BQ110" i="1"/>
  <c r="BO110" i="1"/>
  <c r="BM110" i="1"/>
  <c r="BK110" i="1"/>
  <c r="BI110" i="1"/>
  <c r="BG110" i="1"/>
  <c r="BE110" i="1"/>
  <c r="BC110" i="1"/>
  <c r="BA110" i="1"/>
  <c r="AY110" i="1"/>
  <c r="AW110" i="1"/>
  <c r="AU110" i="1"/>
  <c r="AS110" i="1"/>
  <c r="AQ110" i="1"/>
  <c r="AO110" i="1"/>
  <c r="AM110" i="1"/>
  <c r="AK110" i="1"/>
  <c r="BP110" i="1"/>
  <c r="BN110" i="1"/>
  <c r="BL110" i="1"/>
  <c r="BJ110" i="1"/>
  <c r="BH110" i="1"/>
  <c r="BF110" i="1"/>
  <c r="BD110" i="1"/>
  <c r="BB110" i="1"/>
  <c r="AZ110" i="1"/>
  <c r="AX110" i="1"/>
  <c r="AV110" i="1"/>
  <c r="AT110" i="1"/>
  <c r="AR110" i="1"/>
  <c r="AP110" i="1"/>
  <c r="AN110" i="1"/>
  <c r="AL110" i="1"/>
  <c r="AJ110" i="1"/>
  <c r="BQ108" i="1"/>
  <c r="BO108" i="1"/>
  <c r="BM108" i="1"/>
  <c r="BK108" i="1"/>
  <c r="BI108" i="1"/>
  <c r="BG108" i="1"/>
  <c r="BE108" i="1"/>
  <c r="BC108" i="1"/>
  <c r="BA108" i="1"/>
  <c r="AY108" i="1"/>
  <c r="AW108" i="1"/>
  <c r="AU108" i="1"/>
  <c r="AS108" i="1"/>
  <c r="AQ108" i="1"/>
  <c r="AO108" i="1"/>
  <c r="AM108" i="1"/>
  <c r="AK108" i="1"/>
  <c r="AI108" i="1"/>
  <c r="BP108" i="1"/>
  <c r="BN108" i="1"/>
  <c r="BL108" i="1"/>
  <c r="BJ108" i="1"/>
  <c r="BH108" i="1"/>
  <c r="BF108" i="1"/>
  <c r="BD108" i="1"/>
  <c r="BB108" i="1"/>
  <c r="AZ108" i="1"/>
  <c r="AX108" i="1"/>
  <c r="AV108" i="1"/>
  <c r="AT108" i="1"/>
  <c r="AR108" i="1"/>
  <c r="AP108" i="1"/>
  <c r="AN108" i="1"/>
  <c r="AL108" i="1"/>
  <c r="AJ108" i="1"/>
  <c r="AH108" i="1"/>
  <c r="BQ106" i="1"/>
  <c r="BO106" i="1"/>
  <c r="BM106" i="1"/>
  <c r="BK106" i="1"/>
  <c r="BI106" i="1"/>
  <c r="BG106" i="1"/>
  <c r="BE106" i="1"/>
  <c r="BC106" i="1"/>
  <c r="BA106" i="1"/>
  <c r="AY106" i="1"/>
  <c r="AW106" i="1"/>
  <c r="AU106" i="1"/>
  <c r="AS106" i="1"/>
  <c r="AQ106" i="1"/>
  <c r="AO106" i="1"/>
  <c r="AM106" i="1"/>
  <c r="AK106" i="1"/>
  <c r="AI106" i="1"/>
  <c r="AG106" i="1"/>
  <c r="BP106" i="1"/>
  <c r="BN106" i="1"/>
  <c r="BL106" i="1"/>
  <c r="BJ106" i="1"/>
  <c r="BH106" i="1"/>
  <c r="BF106" i="1"/>
  <c r="BD106" i="1"/>
  <c r="BB106" i="1"/>
  <c r="AZ106" i="1"/>
  <c r="AX106" i="1"/>
  <c r="AV106" i="1"/>
  <c r="AT106" i="1"/>
  <c r="AR106" i="1"/>
  <c r="AP106" i="1"/>
  <c r="AN106" i="1"/>
  <c r="AL106" i="1"/>
  <c r="AJ106" i="1"/>
  <c r="AH106" i="1"/>
  <c r="AF106" i="1"/>
  <c r="BQ104" i="1"/>
  <c r="BO104" i="1"/>
  <c r="BM104" i="1"/>
  <c r="BK104" i="1"/>
  <c r="BI104" i="1"/>
  <c r="BG104" i="1"/>
  <c r="BE104" i="1"/>
  <c r="BC104" i="1"/>
  <c r="BA104" i="1"/>
  <c r="AY104" i="1"/>
  <c r="AW104" i="1"/>
  <c r="AU104" i="1"/>
  <c r="AS104" i="1"/>
  <c r="AQ104" i="1"/>
  <c r="AO104" i="1"/>
  <c r="AM104" i="1"/>
  <c r="AK104" i="1"/>
  <c r="AI104" i="1"/>
  <c r="AG104" i="1"/>
  <c r="AE104" i="1"/>
  <c r="BP104" i="1"/>
  <c r="BN104" i="1"/>
  <c r="BL104" i="1"/>
  <c r="BJ104" i="1"/>
  <c r="BH104" i="1"/>
  <c r="BF104" i="1"/>
  <c r="BD104" i="1"/>
  <c r="BB104" i="1"/>
  <c r="AZ104" i="1"/>
  <c r="AX104" i="1"/>
  <c r="AV104" i="1"/>
  <c r="AT104" i="1"/>
  <c r="AR104" i="1"/>
  <c r="AP104" i="1"/>
  <c r="AN104" i="1"/>
  <c r="AL104" i="1"/>
  <c r="AJ104" i="1"/>
  <c r="AH104" i="1"/>
  <c r="AF104" i="1"/>
  <c r="AD104" i="1"/>
  <c r="BQ102" i="1"/>
  <c r="BO102" i="1"/>
  <c r="BM102" i="1"/>
  <c r="BK102" i="1"/>
  <c r="BI102" i="1"/>
  <c r="BG102" i="1"/>
  <c r="BE102" i="1"/>
  <c r="BC102" i="1"/>
  <c r="BA102" i="1"/>
  <c r="AY102" i="1"/>
  <c r="AW102" i="1"/>
  <c r="AU102" i="1"/>
  <c r="AS102" i="1"/>
  <c r="AQ102" i="1"/>
  <c r="AO102" i="1"/>
  <c r="AM102" i="1"/>
  <c r="AK102" i="1"/>
  <c r="AI102" i="1"/>
  <c r="AG102" i="1"/>
  <c r="AE102" i="1"/>
  <c r="AC102" i="1"/>
  <c r="BP102" i="1"/>
  <c r="BN102" i="1"/>
  <c r="BL102" i="1"/>
  <c r="BJ102" i="1"/>
  <c r="BH102" i="1"/>
  <c r="BF102" i="1"/>
  <c r="BD102" i="1"/>
  <c r="BB102" i="1"/>
  <c r="AZ102" i="1"/>
  <c r="AX102" i="1"/>
  <c r="AV102" i="1"/>
  <c r="AT102" i="1"/>
  <c r="AR102" i="1"/>
  <c r="AP102" i="1"/>
  <c r="AN102" i="1"/>
  <c r="AL102" i="1"/>
  <c r="AJ102" i="1"/>
  <c r="AH102" i="1"/>
  <c r="AF102" i="1"/>
  <c r="AD102" i="1"/>
  <c r="AB102" i="1"/>
  <c r="BQ100" i="1"/>
  <c r="BO100" i="1"/>
  <c r="BM100" i="1"/>
  <c r="BK100" i="1"/>
  <c r="BI100" i="1"/>
  <c r="BG100" i="1"/>
  <c r="BE100" i="1"/>
  <c r="BC100" i="1"/>
  <c r="BA100" i="1"/>
  <c r="AY100" i="1"/>
  <c r="AW100" i="1"/>
  <c r="AU100" i="1"/>
  <c r="AS100" i="1"/>
  <c r="AQ100" i="1"/>
  <c r="AO100" i="1"/>
  <c r="AM100" i="1"/>
  <c r="AK100" i="1"/>
  <c r="AI100" i="1"/>
  <c r="AG100" i="1"/>
  <c r="AE100" i="1"/>
  <c r="AC100" i="1"/>
  <c r="AA100" i="1"/>
  <c r="BP100" i="1"/>
  <c r="BN100" i="1"/>
  <c r="BL100" i="1"/>
  <c r="BJ100" i="1"/>
  <c r="BH100" i="1"/>
  <c r="BF100" i="1"/>
  <c r="BD100" i="1"/>
  <c r="BB100" i="1"/>
  <c r="AZ100" i="1"/>
  <c r="AX100" i="1"/>
  <c r="AV100" i="1"/>
  <c r="AT100" i="1"/>
  <c r="AR100" i="1"/>
  <c r="AP100" i="1"/>
  <c r="AN100" i="1"/>
  <c r="AL100" i="1"/>
  <c r="AJ100" i="1"/>
  <c r="AH100" i="1"/>
  <c r="AF100" i="1"/>
  <c r="AD100" i="1"/>
  <c r="AB100" i="1"/>
  <c r="Z100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S98" i="1"/>
  <c r="AQ98" i="1"/>
  <c r="AO98" i="1"/>
  <c r="AM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AI98" i="1"/>
  <c r="AE98" i="1"/>
  <c r="AA98" i="1"/>
  <c r="AK98" i="1"/>
  <c r="AG98" i="1"/>
  <c r="AC98" i="1"/>
  <c r="Y98" i="1"/>
  <c r="BQ96" i="1"/>
  <c r="BO96" i="1"/>
  <c r="BM96" i="1"/>
  <c r="BK96" i="1"/>
  <c r="BI96" i="1"/>
  <c r="BG96" i="1"/>
  <c r="BE96" i="1"/>
  <c r="BC96" i="1"/>
  <c r="BA96" i="1"/>
  <c r="AY96" i="1"/>
  <c r="AW96" i="1"/>
  <c r="AU96" i="1"/>
  <c r="AS96" i="1"/>
  <c r="AQ96" i="1"/>
  <c r="AO96" i="1"/>
  <c r="AM96" i="1"/>
  <c r="AK96" i="1"/>
  <c r="AI96" i="1"/>
  <c r="AG96" i="1"/>
  <c r="AE96" i="1"/>
  <c r="AC96" i="1"/>
  <c r="AA96" i="1"/>
  <c r="Y96" i="1"/>
  <c r="W96" i="1"/>
  <c r="BP96" i="1"/>
  <c r="BN96" i="1"/>
  <c r="BL96" i="1"/>
  <c r="BJ96" i="1"/>
  <c r="BH96" i="1"/>
  <c r="BF96" i="1"/>
  <c r="BD96" i="1"/>
  <c r="BB96" i="1"/>
  <c r="AZ96" i="1"/>
  <c r="AX96" i="1"/>
  <c r="AV96" i="1"/>
  <c r="AT96" i="1"/>
  <c r="AR96" i="1"/>
  <c r="AP96" i="1"/>
  <c r="AN96" i="1"/>
  <c r="AL96" i="1"/>
  <c r="AJ96" i="1"/>
  <c r="AH96" i="1"/>
  <c r="AF96" i="1"/>
  <c r="AD96" i="1"/>
  <c r="AB96" i="1"/>
  <c r="Z96" i="1"/>
  <c r="X96" i="1"/>
  <c r="V96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J10" i="1"/>
  <c r="D346" i="1"/>
  <c r="D294" i="1"/>
  <c r="D242" i="1"/>
  <c r="D190" i="1"/>
  <c r="D138" i="1"/>
  <c r="D86" i="1"/>
  <c r="Q294" i="1" l="1"/>
  <c r="R294" i="1" s="1"/>
  <c r="S294" i="1" s="1"/>
  <c r="AR359" i="1"/>
  <c r="AS359" i="1" s="1"/>
  <c r="AT359" i="1" s="1"/>
  <c r="AU359" i="1" s="1"/>
  <c r="AX365" i="1"/>
  <c r="AY365" i="1" s="1"/>
  <c r="AG310" i="1"/>
  <c r="AK314" i="1"/>
  <c r="AL314" i="1" s="1"/>
  <c r="AI256" i="1"/>
  <c r="AJ256" i="1" s="1"/>
  <c r="AK256" i="1" s="1"/>
  <c r="AL256" i="1" s="1"/>
  <c r="AQ358" i="1"/>
  <c r="AR358" i="1" s="1"/>
  <c r="AT361" i="1"/>
  <c r="AU361" i="1" s="1"/>
  <c r="V299" i="1"/>
  <c r="W299" i="1" s="1"/>
  <c r="T241" i="1"/>
  <c r="U241" i="1" s="1"/>
  <c r="U242" i="1"/>
  <c r="AC250" i="1"/>
  <c r="AD250" i="1" s="1"/>
  <c r="AE250" i="1" s="1"/>
  <c r="BP46" i="1"/>
  <c r="BQ46" i="1" s="1"/>
  <c r="AW270" i="1"/>
  <c r="AX270" i="1" s="1"/>
  <c r="AY270" i="1" s="1"/>
  <c r="AB249" i="1"/>
  <c r="AC249" i="1" s="1"/>
  <c r="AH349" i="1"/>
  <c r="AL315" i="1"/>
  <c r="AM315" i="1" s="1"/>
  <c r="AN261" i="1"/>
  <c r="AO261" i="1" s="1"/>
  <c r="BB369" i="1"/>
  <c r="BC369" i="1" s="1"/>
  <c r="BD369" i="1" s="1"/>
  <c r="M189" i="1"/>
  <c r="N189" i="1" s="1"/>
  <c r="BC33" i="1"/>
  <c r="BD33" i="1" s="1"/>
  <c r="BL42" i="1"/>
  <c r="AI312" i="1"/>
  <c r="AJ312" i="1" s="1"/>
  <c r="AM316" i="1"/>
  <c r="AN316" i="1" s="1"/>
  <c r="BN44" i="1"/>
  <c r="BO44" i="1" s="1"/>
  <c r="BP44" i="1" s="1"/>
  <c r="BQ44" i="1" s="1"/>
  <c r="AN355" i="1"/>
  <c r="AS360" i="1"/>
  <c r="AW364" i="1"/>
  <c r="AX364" i="1" s="1"/>
  <c r="BQ93" i="1"/>
  <c r="BO91" i="1"/>
  <c r="Z247" i="1"/>
  <c r="AA247" i="1" s="1"/>
  <c r="AB247" i="1" s="1"/>
  <c r="AJ313" i="1"/>
  <c r="AK313" i="1" s="1"/>
  <c r="AL313" i="1" s="1"/>
  <c r="AN317" i="1"/>
  <c r="AO317" i="1" s="1"/>
  <c r="AP317" i="1" s="1"/>
  <c r="BQ47" i="1"/>
  <c r="AP218" i="1"/>
  <c r="AQ218" i="1" s="1"/>
  <c r="AC306" i="1"/>
  <c r="AD306" i="1" s="1"/>
  <c r="AE306" i="1" s="1"/>
  <c r="AU362" i="1"/>
  <c r="BG374" i="1"/>
  <c r="BH38" i="1"/>
  <c r="BI38" i="1" s="1"/>
  <c r="AA248" i="1"/>
  <c r="AJ351" i="1"/>
  <c r="AI350" i="1"/>
  <c r="AJ350" i="1" s="1"/>
  <c r="AK350" i="1" s="1"/>
  <c r="AL350" i="1" s="1"/>
  <c r="AP263" i="1"/>
  <c r="AQ263" i="1" s="1"/>
  <c r="AV363" i="1"/>
  <c r="AW363" i="1" s="1"/>
  <c r="BD371" i="1"/>
  <c r="BE371" i="1" s="1"/>
  <c r="BK41" i="1"/>
  <c r="BL41" i="1" s="1"/>
  <c r="W244" i="1"/>
  <c r="X244" i="1" s="1"/>
  <c r="AP319" i="1"/>
  <c r="AQ319" i="1" s="1"/>
  <c r="AM354" i="1"/>
  <c r="AN354" i="1" s="1"/>
  <c r="AL259" i="1"/>
  <c r="AG254" i="1"/>
  <c r="AH254" i="1" s="1"/>
  <c r="AI254" i="1" s="1"/>
  <c r="AA304" i="1"/>
  <c r="AB304" i="1" s="1"/>
  <c r="AO262" i="1"/>
  <c r="AP262" i="1" s="1"/>
  <c r="AH255" i="1"/>
  <c r="AI255" i="1" s="1"/>
  <c r="AF309" i="1"/>
  <c r="AG309" i="1" s="1"/>
  <c r="Z303" i="1"/>
  <c r="AA303" i="1" s="1"/>
  <c r="BM43" i="1"/>
  <c r="AM260" i="1"/>
  <c r="AN260" i="1" s="1"/>
  <c r="AO260" i="1" s="1"/>
  <c r="AV362" i="1"/>
  <c r="AY366" i="1"/>
  <c r="AZ366" i="1" s="1"/>
  <c r="BC370" i="1"/>
  <c r="BD370" i="1" s="1"/>
  <c r="BE370" i="1" s="1"/>
  <c r="BM89" i="1"/>
  <c r="BN89" i="1" s="1"/>
  <c r="BO89" i="1" s="1"/>
  <c r="BK87" i="1"/>
  <c r="BL87" i="1" s="1"/>
  <c r="BM87" i="1" s="1"/>
  <c r="BN87" i="1" s="1"/>
  <c r="U298" i="1"/>
  <c r="V298" i="1" s="1"/>
  <c r="W298" i="1" s="1"/>
  <c r="BG37" i="1"/>
  <c r="BH37" i="1" s="1"/>
  <c r="AL353" i="1"/>
  <c r="AM353" i="1" s="1"/>
  <c r="AF253" i="1"/>
  <c r="AG253" i="1" s="1"/>
  <c r="AM259" i="1"/>
  <c r="AT267" i="1"/>
  <c r="AU267" i="1" s="1"/>
  <c r="S296" i="1"/>
  <c r="T296" i="1" s="1"/>
  <c r="Y302" i="1"/>
  <c r="Z302" i="1" s="1"/>
  <c r="Y246" i="1"/>
  <c r="Z246" i="1" s="1"/>
  <c r="AD345" i="1"/>
  <c r="AE345" i="1" s="1"/>
  <c r="AF345" i="1" s="1"/>
  <c r="AD307" i="1"/>
  <c r="AE307" i="1" s="1"/>
  <c r="AF307" i="1" s="1"/>
  <c r="BF373" i="1"/>
  <c r="BG373" i="1" s="1"/>
  <c r="BH373" i="1" s="1"/>
  <c r="BI373" i="1" s="1"/>
  <c r="AE252" i="1"/>
  <c r="AF252" i="1" s="1"/>
  <c r="AQ264" i="1"/>
  <c r="AR264" i="1" s="1"/>
  <c r="AU268" i="1"/>
  <c r="BA368" i="1"/>
  <c r="BB368" i="1" s="1"/>
  <c r="BC368" i="1" s="1"/>
  <c r="BD368" i="1" s="1"/>
  <c r="BE372" i="1"/>
  <c r="BF372" i="1" s="1"/>
  <c r="BG372" i="1" s="1"/>
  <c r="BP91" i="1"/>
  <c r="T297" i="1"/>
  <c r="U297" i="1" s="1"/>
  <c r="V297" i="1" s="1"/>
  <c r="R295" i="1"/>
  <c r="S295" i="1" s="1"/>
  <c r="T295" i="1" s="1"/>
  <c r="X301" i="1"/>
  <c r="Y301" i="1" s="1"/>
  <c r="W300" i="1"/>
  <c r="X300" i="1" s="1"/>
  <c r="Y300" i="1" s="1"/>
  <c r="Z300" i="1" s="1"/>
  <c r="BI39" i="1"/>
  <c r="BJ39" i="1" s="1"/>
  <c r="BK39" i="1" s="1"/>
  <c r="AI349" i="1"/>
  <c r="AJ349" i="1" s="1"/>
  <c r="AR321" i="1"/>
  <c r="AS321" i="1" s="1"/>
  <c r="AT321" i="1" s="1"/>
  <c r="AD251" i="1"/>
  <c r="AR265" i="1"/>
  <c r="AS265" i="1" s="1"/>
  <c r="AV269" i="1"/>
  <c r="AW269" i="1" s="1"/>
  <c r="AX269" i="1" s="1"/>
  <c r="AY269" i="1" s="1"/>
  <c r="AP357" i="1"/>
  <c r="AQ357" i="1" s="1"/>
  <c r="BM42" i="1"/>
  <c r="BN42" i="1" s="1"/>
  <c r="BO42" i="1" s="1"/>
  <c r="X200" i="1"/>
  <c r="Y200" i="1" s="1"/>
  <c r="Z200" i="1" s="1"/>
  <c r="Z202" i="1"/>
  <c r="AA202" i="1" s="1"/>
  <c r="AB204" i="1"/>
  <c r="AC204" i="1" s="1"/>
  <c r="AI212" i="1"/>
  <c r="AJ212" i="1" s="1"/>
  <c r="AE308" i="1"/>
  <c r="AF308" i="1" s="1"/>
  <c r="BO45" i="1"/>
  <c r="BP45" i="1" s="1"/>
  <c r="AK258" i="1"/>
  <c r="AL258" i="1" s="1"/>
  <c r="AM258" i="1" s="1"/>
  <c r="AS266" i="1"/>
  <c r="AO356" i="1"/>
  <c r="AP356" i="1" s="1"/>
  <c r="AQ356" i="1" s="1"/>
  <c r="AR356" i="1" s="1"/>
  <c r="BH374" i="1"/>
  <c r="BI374" i="1" s="1"/>
  <c r="BE35" i="1"/>
  <c r="BF35" i="1" s="1"/>
  <c r="BG35" i="1" s="1"/>
  <c r="BH35" i="1" s="1"/>
  <c r="BJ40" i="1"/>
  <c r="BK40" i="1" s="1"/>
  <c r="V243" i="1"/>
  <c r="W243" i="1" s="1"/>
  <c r="X243" i="1" s="1"/>
  <c r="Y243" i="1" s="1"/>
  <c r="AB248" i="1"/>
  <c r="AZ367" i="1"/>
  <c r="BN90" i="1"/>
  <c r="BO90" i="1" s="1"/>
  <c r="BP90" i="1" s="1"/>
  <c r="P293" i="1"/>
  <c r="Q293" i="1" s="1"/>
  <c r="BD34" i="1"/>
  <c r="BE34" i="1" s="1"/>
  <c r="BF34" i="1" s="1"/>
  <c r="BF36" i="1"/>
  <c r="BG36" i="1" s="1"/>
  <c r="BH36" i="1" s="1"/>
  <c r="BI36" i="1" s="1"/>
  <c r="AG348" i="1"/>
  <c r="AH348" i="1" s="1"/>
  <c r="AI348" i="1" s="1"/>
  <c r="AM215" i="1"/>
  <c r="AN215" i="1" s="1"/>
  <c r="AO217" i="1"/>
  <c r="AP217" i="1" s="1"/>
  <c r="AH311" i="1"/>
  <c r="AI311" i="1" s="1"/>
  <c r="BL88" i="1"/>
  <c r="BM88" i="1" s="1"/>
  <c r="BN88" i="1" s="1"/>
  <c r="BI85" i="1"/>
  <c r="BJ85" i="1" s="1"/>
  <c r="BK85" i="1" s="1"/>
  <c r="BL85" i="1" s="1"/>
  <c r="BM85" i="1" s="1"/>
  <c r="BP92" i="1"/>
  <c r="BQ92" i="1" s="1"/>
  <c r="AE346" i="1"/>
  <c r="AF346" i="1" s="1"/>
  <c r="AG346" i="1" s="1"/>
  <c r="AH346" i="1" s="1"/>
  <c r="AG208" i="1"/>
  <c r="AH208" i="1" s="1"/>
  <c r="AD206" i="1"/>
  <c r="AE206" i="1" s="1"/>
  <c r="N138" i="1"/>
  <c r="L138" i="1"/>
  <c r="J138" i="1"/>
  <c r="M138" i="1"/>
  <c r="O138" i="1"/>
  <c r="K138" i="1"/>
  <c r="Y201" i="1"/>
  <c r="AM216" i="1"/>
  <c r="AB305" i="1"/>
  <c r="AC305" i="1" s="1"/>
  <c r="AO318" i="1"/>
  <c r="AS322" i="1"/>
  <c r="BN43" i="1"/>
  <c r="AV268" i="1"/>
  <c r="AW268" i="1" s="1"/>
  <c r="AF207" i="1"/>
  <c r="AG207" i="1" s="1"/>
  <c r="AI211" i="1"/>
  <c r="AJ211" i="1" s="1"/>
  <c r="AE251" i="1"/>
  <c r="AF251" i="1" s="1"/>
  <c r="O190" i="1"/>
  <c r="P190" i="1" s="1"/>
  <c r="W198" i="1"/>
  <c r="X198" i="1" s="1"/>
  <c r="W199" i="1"/>
  <c r="X199" i="1" s="1"/>
  <c r="AG210" i="1"/>
  <c r="AK214" i="1"/>
  <c r="AL214" i="1" s="1"/>
  <c r="AH310" i="1"/>
  <c r="AQ320" i="1"/>
  <c r="AR320" i="1" s="1"/>
  <c r="AO355" i="1"/>
  <c r="R193" i="1"/>
  <c r="S193" i="1" s="1"/>
  <c r="Q192" i="1"/>
  <c r="R192" i="1" s="1"/>
  <c r="AC205" i="1"/>
  <c r="AD205" i="1" s="1"/>
  <c r="AL213" i="1"/>
  <c r="AM213" i="1" s="1"/>
  <c r="S194" i="1"/>
  <c r="T194" i="1" s="1"/>
  <c r="AT266" i="1"/>
  <c r="AU266" i="1" s="1"/>
  <c r="P191" i="1"/>
  <c r="Q191" i="1" s="1"/>
  <c r="U196" i="1"/>
  <c r="V196" i="1" s="1"/>
  <c r="T195" i="1"/>
  <c r="X245" i="1"/>
  <c r="AF347" i="1"/>
  <c r="BJ86" i="1"/>
  <c r="U197" i="1"/>
  <c r="AK352" i="1"/>
  <c r="AL352" i="1" s="1"/>
  <c r="Z203" i="1"/>
  <c r="AA203" i="1" s="1"/>
  <c r="AG209" i="1"/>
  <c r="AH209" i="1" s="1"/>
  <c r="AJ257" i="1"/>
  <c r="O137" i="1"/>
  <c r="P137" i="1" s="1"/>
  <c r="D243" i="1"/>
  <c r="I70" i="1"/>
  <c r="I174" i="1"/>
  <c r="I226" i="1"/>
  <c r="I278" i="1"/>
  <c r="I122" i="1"/>
  <c r="I330" i="1"/>
  <c r="D191" i="1"/>
  <c r="D295" i="1"/>
  <c r="D347" i="1"/>
  <c r="D139" i="1"/>
  <c r="D87" i="1"/>
  <c r="D66" i="1"/>
  <c r="D34" i="1"/>
  <c r="BQ45" i="1" l="1"/>
  <c r="BQ91" i="1"/>
  <c r="AD249" i="1"/>
  <c r="AE249" i="1" s="1"/>
  <c r="AO215" i="1"/>
  <c r="AP215" i="1" s="1"/>
  <c r="BA367" i="1"/>
  <c r="BB367" i="1" s="1"/>
  <c r="BC367" i="1" s="1"/>
  <c r="BD367" i="1" s="1"/>
  <c r="BE367" i="1" s="1"/>
  <c r="AA302" i="1"/>
  <c r="AB302" i="1" s="1"/>
  <c r="AW362" i="1"/>
  <c r="AX362" i="1" s="1"/>
  <c r="AV267" i="1"/>
  <c r="AW267" i="1" s="1"/>
  <c r="Z301" i="1"/>
  <c r="AA301" i="1" s="1"/>
  <c r="AX363" i="1"/>
  <c r="AY363" i="1" s="1"/>
  <c r="AZ363" i="1" s="1"/>
  <c r="AT360" i="1"/>
  <c r="AU360" i="1" s="1"/>
  <c r="AO354" i="1"/>
  <c r="AP354" i="1" s="1"/>
  <c r="AQ354" i="1" s="1"/>
  <c r="AK351" i="1"/>
  <c r="AL351" i="1" s="1"/>
  <c r="V242" i="1"/>
  <c r="W242" i="1" s="1"/>
  <c r="AS358" i="1"/>
  <c r="T294" i="1"/>
  <c r="U294" i="1" s="1"/>
  <c r="AT265" i="1"/>
  <c r="AU265" i="1" s="1"/>
  <c r="AQ317" i="1"/>
  <c r="AR317" i="1" s="1"/>
  <c r="AS317" i="1" s="1"/>
  <c r="AT317" i="1" s="1"/>
  <c r="Y244" i="1"/>
  <c r="Z244" i="1" s="1"/>
  <c r="BF371" i="1"/>
  <c r="BG371" i="1" s="1"/>
  <c r="AC247" i="1"/>
  <c r="AD247" i="1" s="1"/>
  <c r="BI37" i="1"/>
  <c r="BJ37" i="1" s="1"/>
  <c r="AQ262" i="1"/>
  <c r="AR262" i="1" s="1"/>
  <c r="AS262" i="1" s="1"/>
  <c r="AZ365" i="1"/>
  <c r="BA365" i="1" s="1"/>
  <c r="AH309" i="1"/>
  <c r="AI309" i="1" s="1"/>
  <c r="BJ38" i="1"/>
  <c r="BK38" i="1" s="1"/>
  <c r="AT358" i="1"/>
  <c r="AU358" i="1" s="1"/>
  <c r="AP260" i="1"/>
  <c r="AQ260" i="1" s="1"/>
  <c r="AR260" i="1" s="1"/>
  <c r="AN259" i="1"/>
  <c r="AO259" i="1" s="1"/>
  <c r="AC248" i="1"/>
  <c r="AD248" i="1" s="1"/>
  <c r="BJ374" i="1"/>
  <c r="BK374" i="1" s="1"/>
  <c r="AP355" i="1"/>
  <c r="AQ355" i="1" s="1"/>
  <c r="AR355" i="1" s="1"/>
  <c r="AK349" i="1"/>
  <c r="AL349" i="1" s="1"/>
  <c r="AF250" i="1"/>
  <c r="AG250" i="1" s="1"/>
  <c r="AH250" i="1" s="1"/>
  <c r="AR357" i="1"/>
  <c r="AS357" i="1" s="1"/>
  <c r="AY364" i="1"/>
  <c r="AZ364" i="1" s="1"/>
  <c r="U296" i="1"/>
  <c r="V296" i="1" s="1"/>
  <c r="W296" i="1" s="1"/>
  <c r="AP261" i="1"/>
  <c r="AQ261" i="1" s="1"/>
  <c r="AJ311" i="1"/>
  <c r="AK311" i="1" s="1"/>
  <c r="R293" i="1"/>
  <c r="S293" i="1" s="1"/>
  <c r="T293" i="1" s="1"/>
  <c r="AN353" i="1"/>
  <c r="AO353" i="1" s="1"/>
  <c r="BA366" i="1"/>
  <c r="AS264" i="1"/>
  <c r="AT264" i="1" s="1"/>
  <c r="AU264" i="1" s="1"/>
  <c r="AG252" i="1"/>
  <c r="AH252" i="1" s="1"/>
  <c r="V241" i="1"/>
  <c r="W241" i="1" s="1"/>
  <c r="X241" i="1" s="1"/>
  <c r="Y241" i="1" s="1"/>
  <c r="AA246" i="1"/>
  <c r="AB246" i="1" s="1"/>
  <c r="AJ255" i="1"/>
  <c r="AK255" i="1" s="1"/>
  <c r="AL255" i="1" s="1"/>
  <c r="AM255" i="1" s="1"/>
  <c r="AB303" i="1"/>
  <c r="AC303" i="1" s="1"/>
  <c r="P138" i="1"/>
  <c r="Q138" i="1" s="1"/>
  <c r="R138" i="1" s="1"/>
  <c r="W297" i="1"/>
  <c r="X297" i="1" s="1"/>
  <c r="Y297" i="1" s="1"/>
  <c r="BJ373" i="1"/>
  <c r="BK373" i="1" s="1"/>
  <c r="AN213" i="1"/>
  <c r="AM350" i="1"/>
  <c r="AN350" i="1" s="1"/>
  <c r="BI35" i="1"/>
  <c r="BJ35" i="1" s="1"/>
  <c r="T193" i="1"/>
  <c r="U193" i="1" s="1"/>
  <c r="BB366" i="1"/>
  <c r="BC366" i="1" s="1"/>
  <c r="BD366" i="1" s="1"/>
  <c r="AZ269" i="1"/>
  <c r="BA269" i="1" s="1"/>
  <c r="BB269" i="1" s="1"/>
  <c r="AU321" i="1"/>
  <c r="AV321" i="1" s="1"/>
  <c r="BH372" i="1"/>
  <c r="BI372" i="1" s="1"/>
  <c r="AF206" i="1"/>
  <c r="AG206" i="1" s="1"/>
  <c r="BN85" i="1"/>
  <c r="BO85" i="1" s="1"/>
  <c r="S192" i="1"/>
  <c r="T192" i="1" s="1"/>
  <c r="AI310" i="1"/>
  <c r="AJ310" i="1" s="1"/>
  <c r="AK310" i="1" s="1"/>
  <c r="AM214" i="1"/>
  <c r="AN214" i="1" s="1"/>
  <c r="AK211" i="1"/>
  <c r="AL211" i="1" s="1"/>
  <c r="BE368" i="1"/>
  <c r="BF368" i="1" s="1"/>
  <c r="AK212" i="1"/>
  <c r="AH207" i="1"/>
  <c r="AI207" i="1" s="1"/>
  <c r="AB203" i="1"/>
  <c r="AC203" i="1" s="1"/>
  <c r="AD203" i="1" s="1"/>
  <c r="AE203" i="1" s="1"/>
  <c r="U194" i="1"/>
  <c r="V194" i="1" s="1"/>
  <c r="AQ215" i="1"/>
  <c r="AR215" i="1" s="1"/>
  <c r="AS215" i="1" s="1"/>
  <c r="AN258" i="1"/>
  <c r="AO258" i="1" s="1"/>
  <c r="AS320" i="1"/>
  <c r="AT320" i="1" s="1"/>
  <c r="BP42" i="1"/>
  <c r="BQ42" i="1" s="1"/>
  <c r="U295" i="1"/>
  <c r="V295" i="1" s="1"/>
  <c r="V197" i="1"/>
  <c r="W197" i="1" s="1"/>
  <c r="X197" i="1" s="1"/>
  <c r="AG347" i="1"/>
  <c r="AH347" i="1" s="1"/>
  <c r="X299" i="1"/>
  <c r="BO88" i="1"/>
  <c r="BP88" i="1" s="1"/>
  <c r="BQ88" i="1" s="1"/>
  <c r="AK257" i="1"/>
  <c r="AL257" i="1" s="1"/>
  <c r="AJ254" i="1"/>
  <c r="AM313" i="1"/>
  <c r="AN313" i="1" s="1"/>
  <c r="AQ217" i="1"/>
  <c r="AE205" i="1"/>
  <c r="AF205" i="1" s="1"/>
  <c r="AJ348" i="1"/>
  <c r="BG34" i="1"/>
  <c r="BH34" i="1" s="1"/>
  <c r="Z243" i="1"/>
  <c r="AA243" i="1" s="1"/>
  <c r="AB243" i="1" s="1"/>
  <c r="X298" i="1"/>
  <c r="W196" i="1"/>
  <c r="R191" i="1"/>
  <c r="BO87" i="1"/>
  <c r="BP87" i="1" s="1"/>
  <c r="BQ87" i="1" s="1"/>
  <c r="BF370" i="1"/>
  <c r="BG370" i="1" s="1"/>
  <c r="AS356" i="1"/>
  <c r="AT356" i="1" s="1"/>
  <c r="AZ270" i="1"/>
  <c r="AV266" i="1"/>
  <c r="AW266" i="1" s="1"/>
  <c r="AX266" i="1" s="1"/>
  <c r="BE33" i="1"/>
  <c r="BF33" i="1" s="1"/>
  <c r="Y198" i="1"/>
  <c r="Z198" i="1" s="1"/>
  <c r="Q190" i="1"/>
  <c r="R190" i="1" s="1"/>
  <c r="AT357" i="1"/>
  <c r="AG251" i="1"/>
  <c r="AH251" i="1" s="1"/>
  <c r="AR319" i="1"/>
  <c r="AS319" i="1" s="1"/>
  <c r="AN315" i="1"/>
  <c r="AO315" i="1" s="1"/>
  <c r="AG307" i="1"/>
  <c r="AG345" i="1"/>
  <c r="BM41" i="1"/>
  <c r="BJ36" i="1"/>
  <c r="BK36" i="1" s="1"/>
  <c r="BL39" i="1"/>
  <c r="BM39" i="1" s="1"/>
  <c r="AA300" i="1"/>
  <c r="AB300" i="1" s="1"/>
  <c r="U195" i="1"/>
  <c r="AX268" i="1"/>
  <c r="AP318" i="1"/>
  <c r="AQ318" i="1" s="1"/>
  <c r="Y199" i="1"/>
  <c r="Z199" i="1" s="1"/>
  <c r="AI208" i="1"/>
  <c r="AA200" i="1"/>
  <c r="P139" i="1"/>
  <c r="N139" i="1"/>
  <c r="L139" i="1"/>
  <c r="J139" i="1"/>
  <c r="O139" i="1"/>
  <c r="K139" i="1"/>
  <c r="M139" i="1"/>
  <c r="Q137" i="1"/>
  <c r="O189" i="1"/>
  <c r="P189" i="1" s="1"/>
  <c r="BE369" i="1"/>
  <c r="BF369" i="1" s="1"/>
  <c r="AV359" i="1"/>
  <c r="AO213" i="1"/>
  <c r="AM352" i="1"/>
  <c r="BK86" i="1"/>
  <c r="AX267" i="1"/>
  <c r="AY267" i="1" s="1"/>
  <c r="Y245" i="1"/>
  <c r="Z245" i="1" s="1"/>
  <c r="AM256" i="1"/>
  <c r="AN256" i="1" s="1"/>
  <c r="AI209" i="1"/>
  <c r="AI346" i="1"/>
  <c r="AJ346" i="1" s="1"/>
  <c r="BQ90" i="1"/>
  <c r="BL40" i="1"/>
  <c r="BP89" i="1"/>
  <c r="BQ89" i="1" s="1"/>
  <c r="AG308" i="1"/>
  <c r="AF306" i="1"/>
  <c r="AG306" i="1" s="1"/>
  <c r="AH306" i="1" s="1"/>
  <c r="AV361" i="1"/>
  <c r="AR263" i="1"/>
  <c r="AH253" i="1"/>
  <c r="BO43" i="1"/>
  <c r="BP43" i="1" s="1"/>
  <c r="BQ43" i="1" s="1"/>
  <c r="AT322" i="1"/>
  <c r="AM314" i="1"/>
  <c r="AN314" i="1" s="1"/>
  <c r="AD305" i="1"/>
  <c r="AR218" i="1"/>
  <c r="AN216" i="1"/>
  <c r="AD204" i="1"/>
  <c r="AB202" i="1"/>
  <c r="AC202" i="1" s="1"/>
  <c r="Z201" i="1"/>
  <c r="AC304" i="1"/>
  <c r="AO316" i="1"/>
  <c r="AP316" i="1" s="1"/>
  <c r="AH210" i="1"/>
  <c r="AI210" i="1" s="1"/>
  <c r="AK312" i="1"/>
  <c r="D192" i="1"/>
  <c r="D193" i="1" s="1"/>
  <c r="D244" i="1"/>
  <c r="D296" i="1"/>
  <c r="D348" i="1"/>
  <c r="D140" i="1"/>
  <c r="D88" i="1"/>
  <c r="D35" i="1"/>
  <c r="AD303" i="1" l="1"/>
  <c r="BB365" i="1"/>
  <c r="BC365" i="1" s="1"/>
  <c r="AY362" i="1"/>
  <c r="AV358" i="1"/>
  <c r="AW358" i="1" s="1"/>
  <c r="AV265" i="1"/>
  <c r="AW265" i="1" s="1"/>
  <c r="BG368" i="1"/>
  <c r="BH368" i="1" s="1"/>
  <c r="AP353" i="1"/>
  <c r="AQ353" i="1" s="1"/>
  <c r="AR353" i="1" s="1"/>
  <c r="AJ309" i="1"/>
  <c r="AK309" i="1" s="1"/>
  <c r="AL309" i="1" s="1"/>
  <c r="AP259" i="1"/>
  <c r="U192" i="1"/>
  <c r="X242" i="1"/>
  <c r="Y242" i="1" s="1"/>
  <c r="BL374" i="1"/>
  <c r="AM351" i="1"/>
  <c r="AN351" i="1" s="1"/>
  <c r="AO351" i="1" s="1"/>
  <c r="AR261" i="1"/>
  <c r="AS261" i="1" s="1"/>
  <c r="AV360" i="1"/>
  <c r="AW360" i="1" s="1"/>
  <c r="AX360" i="1" s="1"/>
  <c r="V294" i="1"/>
  <c r="W294" i="1" s="1"/>
  <c r="X294" i="1" s="1"/>
  <c r="Y294" i="1" s="1"/>
  <c r="BK37" i="1"/>
  <c r="BL37" i="1" s="1"/>
  <c r="BM37" i="1" s="1"/>
  <c r="BN37" i="1" s="1"/>
  <c r="BO37" i="1" s="1"/>
  <c r="BP37" i="1" s="1"/>
  <c r="BQ37" i="1" s="1"/>
  <c r="BL38" i="1"/>
  <c r="BM38" i="1" s="1"/>
  <c r="AE248" i="1"/>
  <c r="AF248" i="1" s="1"/>
  <c r="AC246" i="1"/>
  <c r="AD246" i="1" s="1"/>
  <c r="AE246" i="1" s="1"/>
  <c r="BA364" i="1"/>
  <c r="BB364" i="1" s="1"/>
  <c r="BC364" i="1" s="1"/>
  <c r="BD364" i="1" s="1"/>
  <c r="AV264" i="1"/>
  <c r="AW264" i="1" s="1"/>
  <c r="BL373" i="1"/>
  <c r="BM373" i="1" s="1"/>
  <c r="BN373" i="1" s="1"/>
  <c r="BO373" i="1" s="1"/>
  <c r="BP373" i="1" s="1"/>
  <c r="BQ373" i="1" s="1"/>
  <c r="AH206" i="1"/>
  <c r="AI206" i="1" s="1"/>
  <c r="AW321" i="1"/>
  <c r="AX321" i="1" s="1"/>
  <c r="AO350" i="1"/>
  <c r="AP350" i="1" s="1"/>
  <c r="Q139" i="1"/>
  <c r="R139" i="1" s="1"/>
  <c r="S139" i="1" s="1"/>
  <c r="T139" i="1" s="1"/>
  <c r="AR354" i="1"/>
  <c r="AS354" i="1" s="1"/>
  <c r="AT354" i="1" s="1"/>
  <c r="BK35" i="1"/>
  <c r="S190" i="1"/>
  <c r="T190" i="1" s="1"/>
  <c r="U190" i="1" s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AS355" i="1"/>
  <c r="AT355" i="1" s="1"/>
  <c r="AU355" i="1" s="1"/>
  <c r="BM374" i="1"/>
  <c r="AN255" i="1"/>
  <c r="AO255" i="1" s="1"/>
  <c r="AP255" i="1" s="1"/>
  <c r="AQ255" i="1" s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BI34" i="1"/>
  <c r="BJ34" i="1" s="1"/>
  <c r="Y197" i="1"/>
  <c r="Z197" i="1" s="1"/>
  <c r="AA197" i="1" s="1"/>
  <c r="AU320" i="1"/>
  <c r="AV320" i="1" s="1"/>
  <c r="AW320" i="1" s="1"/>
  <c r="BP85" i="1"/>
  <c r="BQ85" i="1" s="1"/>
  <c r="AC300" i="1"/>
  <c r="AD300" i="1" s="1"/>
  <c r="AE300" i="1" s="1"/>
  <c r="AF300" i="1" s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AP315" i="1"/>
  <c r="AQ315" i="1" s="1"/>
  <c r="AA198" i="1"/>
  <c r="AB198" i="1" s="1"/>
  <c r="AC198" i="1" s="1"/>
  <c r="AD198" i="1" s="1"/>
  <c r="AE198" i="1" s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BH370" i="1"/>
  <c r="BI370" i="1" s="1"/>
  <c r="AR217" i="1"/>
  <c r="AS217" i="1" s="1"/>
  <c r="AP258" i="1"/>
  <c r="AQ258" i="1" s="1"/>
  <c r="AR258" i="1" s="1"/>
  <c r="AT215" i="1"/>
  <c r="AU215" i="1" s="1"/>
  <c r="AV215" i="1" s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AL212" i="1"/>
  <c r="AM212" i="1" s="1"/>
  <c r="Q189" i="1"/>
  <c r="R189" i="1" s="1"/>
  <c r="S189" i="1" s="1"/>
  <c r="T189" i="1" s="1"/>
  <c r="BL36" i="1"/>
  <c r="AT319" i="1"/>
  <c r="AU319" i="1" s="1"/>
  <c r="AV319" i="1" s="1"/>
  <c r="AO313" i="1"/>
  <c r="AP313" i="1" s="1"/>
  <c r="AI347" i="1"/>
  <c r="AJ347" i="1" s="1"/>
  <c r="AK347" i="1" s="1"/>
  <c r="AL347" i="1" s="1"/>
  <c r="S138" i="1"/>
  <c r="AF203" i="1"/>
  <c r="AG203" i="1" s="1"/>
  <c r="AA245" i="1"/>
  <c r="AB245" i="1" s="1"/>
  <c r="AS218" i="1"/>
  <c r="AT218" i="1" s="1"/>
  <c r="AU218" i="1" s="1"/>
  <c r="AL312" i="1"/>
  <c r="AM312" i="1" s="1"/>
  <c r="BL86" i="1"/>
  <c r="BM86" i="1" s="1"/>
  <c r="AJ209" i="1"/>
  <c r="AB200" i="1"/>
  <c r="AA201" i="1"/>
  <c r="AA199" i="1"/>
  <c r="AO256" i="1"/>
  <c r="AP256" i="1" s="1"/>
  <c r="AY268" i="1"/>
  <c r="AZ268" i="1" s="1"/>
  <c r="BH371" i="1"/>
  <c r="BI371" i="1" s="1"/>
  <c r="AC302" i="1"/>
  <c r="AD302" i="1" s="1"/>
  <c r="AE302" i="1" s="1"/>
  <c r="AF302" i="1" s="1"/>
  <c r="AH307" i="1"/>
  <c r="AZ362" i="1"/>
  <c r="AE247" i="1"/>
  <c r="AF247" i="1" s="1"/>
  <c r="BA363" i="1"/>
  <c r="AK348" i="1"/>
  <c r="AK254" i="1"/>
  <c r="AL254" i="1" s="1"/>
  <c r="AY266" i="1"/>
  <c r="Y298" i="1"/>
  <c r="AF249" i="1"/>
  <c r="AG249" i="1" s="1"/>
  <c r="V192" i="1"/>
  <c r="W192" i="1" s="1"/>
  <c r="X192" i="1" s="1"/>
  <c r="Y192" i="1" s="1"/>
  <c r="Z192" i="1" s="1"/>
  <c r="AA192" i="1" s="1"/>
  <c r="AM211" i="1"/>
  <c r="AU317" i="1"/>
  <c r="AV317" i="1" s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AM257" i="1"/>
  <c r="AN257" i="1" s="1"/>
  <c r="BC269" i="1"/>
  <c r="BD269" i="1" s="1"/>
  <c r="Y299" i="1"/>
  <c r="Z297" i="1"/>
  <c r="AH345" i="1"/>
  <c r="AI345" i="1" s="1"/>
  <c r="AI306" i="1"/>
  <c r="AJ306" i="1" s="1"/>
  <c r="AK306" i="1" s="1"/>
  <c r="AS260" i="1"/>
  <c r="AT260" i="1" s="1"/>
  <c r="AU260" i="1" s="1"/>
  <c r="AX358" i="1"/>
  <c r="AY358" i="1" s="1"/>
  <c r="BE366" i="1"/>
  <c r="V195" i="1"/>
  <c r="AQ259" i="1"/>
  <c r="AZ267" i="1"/>
  <c r="BA267" i="1" s="1"/>
  <c r="BF367" i="1"/>
  <c r="Z241" i="1"/>
  <c r="BN39" i="1"/>
  <c r="BO39" i="1" s="1"/>
  <c r="BP39" i="1" s="1"/>
  <c r="BQ39" i="1" s="1"/>
  <c r="AG205" i="1"/>
  <c r="AL311" i="1"/>
  <c r="AM311" i="1" s="1"/>
  <c r="AU357" i="1"/>
  <c r="AV357" i="1" s="1"/>
  <c r="AE303" i="1"/>
  <c r="BJ372" i="1"/>
  <c r="AJ207" i="1"/>
  <c r="AO214" i="1"/>
  <c r="BF366" i="1"/>
  <c r="V193" i="1"/>
  <c r="W193" i="1" s="1"/>
  <c r="AW359" i="1"/>
  <c r="AX359" i="1" s="1"/>
  <c r="BA270" i="1"/>
  <c r="S191" i="1"/>
  <c r="X196" i="1"/>
  <c r="AD202" i="1"/>
  <c r="AE202" i="1" s="1"/>
  <c r="BM40" i="1"/>
  <c r="BN40" i="1" s="1"/>
  <c r="Q140" i="1"/>
  <c r="O140" i="1"/>
  <c r="M140" i="1"/>
  <c r="K140" i="1"/>
  <c r="P140" i="1"/>
  <c r="L140" i="1"/>
  <c r="N140" i="1"/>
  <c r="J140" i="1"/>
  <c r="AE305" i="1"/>
  <c r="AF305" i="1" s="1"/>
  <c r="AU322" i="1"/>
  <c r="AJ210" i="1"/>
  <c r="AD304" i="1"/>
  <c r="AE304" i="1" s="1"/>
  <c r="AL310" i="1"/>
  <c r="W194" i="1"/>
  <c r="AM349" i="1"/>
  <c r="AI253" i="1"/>
  <c r="AN352" i="1"/>
  <c r="AW361" i="1"/>
  <c r="BG369" i="1"/>
  <c r="R137" i="1"/>
  <c r="AJ208" i="1"/>
  <c r="AH308" i="1"/>
  <c r="AE204" i="1"/>
  <c r="AO216" i="1"/>
  <c r="AP216" i="1" s="1"/>
  <c r="AQ216" i="1" s="1"/>
  <c r="AR216" i="1" s="1"/>
  <c r="AO314" i="1"/>
  <c r="AP314" i="1" s="1"/>
  <c r="AR318" i="1"/>
  <c r="AA244" i="1"/>
  <c r="AI251" i="1"/>
  <c r="BG33" i="1"/>
  <c r="AQ316" i="1"/>
  <c r="AC243" i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13" i="1"/>
  <c r="AI250" i="1"/>
  <c r="X296" i="1"/>
  <c r="U293" i="1"/>
  <c r="AI252" i="1"/>
  <c r="W295" i="1"/>
  <c r="AU356" i="1"/>
  <c r="AV356" i="1" s="1"/>
  <c r="BN41" i="1"/>
  <c r="AK346" i="1"/>
  <c r="AL346" i="1" s="1"/>
  <c r="AS263" i="1"/>
  <c r="AT263" i="1" s="1"/>
  <c r="AI307" i="1"/>
  <c r="AK207" i="1"/>
  <c r="AL207" i="1" s="1"/>
  <c r="AM207" i="1" s="1"/>
  <c r="AN207" i="1" s="1"/>
  <c r="AO207" i="1" s="1"/>
  <c r="AT262" i="1"/>
  <c r="AU262" i="1" s="1"/>
  <c r="AB301" i="1"/>
  <c r="AC301" i="1" s="1"/>
  <c r="AL348" i="1"/>
  <c r="D245" i="1"/>
  <c r="D297" i="1"/>
  <c r="D349" i="1"/>
  <c r="D194" i="1"/>
  <c r="D141" i="1"/>
  <c r="D89" i="1"/>
  <c r="D36" i="1"/>
  <c r="AZ358" i="1" l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BI368" i="1"/>
  <c r="BJ368" i="1" s="1"/>
  <c r="BK368" i="1" s="1"/>
  <c r="BL368" i="1" s="1"/>
  <c r="BM368" i="1" s="1"/>
  <c r="BN368" i="1" s="1"/>
  <c r="BO368" i="1" s="1"/>
  <c r="BP368" i="1" s="1"/>
  <c r="BQ368" i="1" s="1"/>
  <c r="BD365" i="1"/>
  <c r="BE365" i="1" s="1"/>
  <c r="BA362" i="1"/>
  <c r="BB362" i="1" s="1"/>
  <c r="BN374" i="1"/>
  <c r="BO374" i="1" s="1"/>
  <c r="BP374" i="1" s="1"/>
  <c r="BQ374" i="1" s="1"/>
  <c r="BJ371" i="1"/>
  <c r="BK371" i="1" s="1"/>
  <c r="AT261" i="1"/>
  <c r="AX265" i="1"/>
  <c r="AY265" i="1" s="1"/>
  <c r="Z242" i="1"/>
  <c r="AA242" i="1" s="1"/>
  <c r="AB242" i="1" s="1"/>
  <c r="BE269" i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AQ350" i="1"/>
  <c r="AR350" i="1" s="1"/>
  <c r="AS350" i="1" s="1"/>
  <c r="AP351" i="1"/>
  <c r="AQ351" i="1" s="1"/>
  <c r="BN38" i="1"/>
  <c r="BO38" i="1" s="1"/>
  <c r="AM254" i="1"/>
  <c r="AN254" i="1" s="1"/>
  <c r="AG248" i="1"/>
  <c r="AH248" i="1" s="1"/>
  <c r="AI248" i="1" s="1"/>
  <c r="AJ248" i="1" s="1"/>
  <c r="AK248" i="1" s="1"/>
  <c r="AL248" i="1" s="1"/>
  <c r="AF246" i="1"/>
  <c r="AG246" i="1" s="1"/>
  <c r="AH246" i="1" s="1"/>
  <c r="AI246" i="1" s="1"/>
  <c r="AJ246" i="1" s="1"/>
  <c r="AY321" i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X264" i="1"/>
  <c r="AY264" i="1" s="1"/>
  <c r="AZ264" i="1" s="1"/>
  <c r="BK34" i="1"/>
  <c r="BL34" i="1" s="1"/>
  <c r="BM34" i="1" s="1"/>
  <c r="BN34" i="1" s="1"/>
  <c r="BO34" i="1" s="1"/>
  <c r="BP34" i="1" s="1"/>
  <c r="BQ34" i="1" s="1"/>
  <c r="AJ206" i="1"/>
  <c r="AH203" i="1"/>
  <c r="AI203" i="1" s="1"/>
  <c r="AJ203" i="1" s="1"/>
  <c r="AK203" i="1" s="1"/>
  <c r="BL35" i="1"/>
  <c r="BM35" i="1" s="1"/>
  <c r="BJ370" i="1"/>
  <c r="BK370" i="1" s="1"/>
  <c r="AU354" i="1"/>
  <c r="AV354" i="1" s="1"/>
  <c r="AW354" i="1" s="1"/>
  <c r="BE364" i="1"/>
  <c r="AG302" i="1"/>
  <c r="AH302" i="1" s="1"/>
  <c r="AI302" i="1" s="1"/>
  <c r="AK210" i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R140" i="1"/>
  <c r="S140" i="1" s="1"/>
  <c r="BB267" i="1"/>
  <c r="BC267" i="1" s="1"/>
  <c r="AK209" i="1"/>
  <c r="AL209" i="1" s="1"/>
  <c r="AM209" i="1" s="1"/>
  <c r="BM36" i="1"/>
  <c r="BN36" i="1" s="1"/>
  <c r="AN212" i="1"/>
  <c r="AT217" i="1"/>
  <c r="AU217" i="1" s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Q314" i="1"/>
  <c r="AR314" i="1" s="1"/>
  <c r="AS314" i="1" s="1"/>
  <c r="AT314" i="1" s="1"/>
  <c r="AU314" i="1" s="1"/>
  <c r="AY359" i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B192" i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AP207" i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V260" i="1"/>
  <c r="AW260" i="1" s="1"/>
  <c r="AO257" i="1"/>
  <c r="AP257" i="1" s="1"/>
  <c r="AQ257" i="1" s="1"/>
  <c r="AB197" i="1"/>
  <c r="AC197" i="1" s="1"/>
  <c r="AV355" i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U189" i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X295" i="1"/>
  <c r="Y295" i="1" s="1"/>
  <c r="Z295" i="1" s="1"/>
  <c r="AA295" i="1" s="1"/>
  <c r="AB295" i="1" s="1"/>
  <c r="Y296" i="1"/>
  <c r="Z296" i="1" s="1"/>
  <c r="AI308" i="1"/>
  <c r="AJ308" i="1" s="1"/>
  <c r="AX361" i="1"/>
  <c r="AJ252" i="1"/>
  <c r="AV322" i="1"/>
  <c r="AS216" i="1"/>
  <c r="AT216" i="1" s="1"/>
  <c r="AU216" i="1" s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AF202" i="1"/>
  <c r="AG202" i="1" s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N312" i="1"/>
  <c r="AO312" i="1" s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Y196" i="1"/>
  <c r="Z196" i="1" s="1"/>
  <c r="X193" i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AW357" i="1"/>
  <c r="AX357" i="1" s="1"/>
  <c r="AY357" i="1" s="1"/>
  <c r="BG367" i="1"/>
  <c r="AR259" i="1"/>
  <c r="AS259" i="1" s="1"/>
  <c r="AN349" i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W195" i="1"/>
  <c r="X195" i="1" s="1"/>
  <c r="Y195" i="1" s="1"/>
  <c r="BG366" i="1"/>
  <c r="BF365" i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AQ313" i="1"/>
  <c r="AN211" i="1"/>
  <c r="Z298" i="1"/>
  <c r="AM309" i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BB363" i="1"/>
  <c r="BA268" i="1"/>
  <c r="BB268" i="1" s="1"/>
  <c r="BC268" i="1" s="1"/>
  <c r="AQ256" i="1"/>
  <c r="AC200" i="1"/>
  <c r="BN86" i="1"/>
  <c r="BO86" i="1" s="1"/>
  <c r="Z294" i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U139" i="1"/>
  <c r="V139" i="1" s="1"/>
  <c r="AU261" i="1"/>
  <c r="AV261" i="1" s="1"/>
  <c r="AW261" i="1" s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C245" i="1"/>
  <c r="AZ266" i="1"/>
  <c r="AH249" i="1"/>
  <c r="AI249" i="1" s="1"/>
  <c r="T138" i="1"/>
  <c r="AM347" i="1"/>
  <c r="AR198" i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AW319" i="1"/>
  <c r="BO40" i="1"/>
  <c r="BP40" i="1" s="1"/>
  <c r="BQ40" i="1" s="1"/>
  <c r="Q141" i="1"/>
  <c r="O141" i="1"/>
  <c r="M141" i="1"/>
  <c r="K141" i="1"/>
  <c r="P141" i="1"/>
  <c r="L141" i="1"/>
  <c r="R141" i="1"/>
  <c r="N141" i="1"/>
  <c r="J141" i="1"/>
  <c r="AD301" i="1"/>
  <c r="AE301" i="1" s="1"/>
  <c r="BO41" i="1"/>
  <c r="BP41" i="1" s="1"/>
  <c r="AV262" i="1"/>
  <c r="AW262" i="1" s="1"/>
  <c r="AX262" i="1" s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AJ250" i="1"/>
  <c r="AK250" i="1" s="1"/>
  <c r="AL250" i="1" s="1"/>
  <c r="AM250" i="1" s="1"/>
  <c r="AU263" i="1"/>
  <c r="AV263" i="1" s="1"/>
  <c r="AW263" i="1" s="1"/>
  <c r="AS353" i="1"/>
  <c r="AS258" i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AY360" i="1"/>
  <c r="AZ360" i="1" s="1"/>
  <c r="BA360" i="1" s="1"/>
  <c r="BB360" i="1" s="1"/>
  <c r="AW356" i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AS318" i="1"/>
  <c r="AT318" i="1" s="1"/>
  <c r="S137" i="1"/>
  <c r="T137" i="1" s="1"/>
  <c r="BH369" i="1"/>
  <c r="X194" i="1"/>
  <c r="AX320" i="1"/>
  <c r="AG305" i="1"/>
  <c r="AF304" i="1"/>
  <c r="AG304" i="1" s="1"/>
  <c r="AH304" i="1" s="1"/>
  <c r="AI304" i="1" s="1"/>
  <c r="AR316" i="1"/>
  <c r="AJ253" i="1"/>
  <c r="AB244" i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P243" i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T191" i="1"/>
  <c r="U191" i="1" s="1"/>
  <c r="BB270" i="1"/>
  <c r="BC270" i="1" s="1"/>
  <c r="BD270" i="1" s="1"/>
  <c r="BE270" i="1" s="1"/>
  <c r="BF270" i="1" s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AP214" i="1"/>
  <c r="AQ214" i="1" s="1"/>
  <c r="AN311" i="1"/>
  <c r="AO311" i="1" s="1"/>
  <c r="AO352" i="1"/>
  <c r="AP352" i="1" s="1"/>
  <c r="AQ352" i="1" s="1"/>
  <c r="AR352" i="1" s="1"/>
  <c r="AA241" i="1"/>
  <c r="AB241" i="1" s="1"/>
  <c r="AC241" i="1" s="1"/>
  <c r="AD241" i="1" s="1"/>
  <c r="BK372" i="1"/>
  <c r="BL372" i="1" s="1"/>
  <c r="AJ345" i="1"/>
  <c r="AK345" i="1" s="1"/>
  <c r="AA297" i="1"/>
  <c r="AB297" i="1" s="1"/>
  <c r="Z299" i="1"/>
  <c r="AR315" i="1"/>
  <c r="AQ213" i="1"/>
  <c r="AM346" i="1"/>
  <c r="AM348" i="1"/>
  <c r="AN348" i="1" s="1"/>
  <c r="AO348" i="1" s="1"/>
  <c r="V293" i="1"/>
  <c r="W293" i="1" s="1"/>
  <c r="X293" i="1" s="1"/>
  <c r="AG247" i="1"/>
  <c r="AH247" i="1" s="1"/>
  <c r="AI247" i="1" s="1"/>
  <c r="AJ307" i="1"/>
  <c r="AK307" i="1" s="1"/>
  <c r="AL307" i="1" s="1"/>
  <c r="AM307" i="1" s="1"/>
  <c r="AL306" i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F303" i="1"/>
  <c r="AG303" i="1" s="1"/>
  <c r="AH303" i="1" s="1"/>
  <c r="AI303" i="1" s="1"/>
  <c r="AF204" i="1"/>
  <c r="AB199" i="1"/>
  <c r="AV218" i="1"/>
  <c r="AW218" i="1" s="1"/>
  <c r="AX218" i="1" s="1"/>
  <c r="AY218" i="1" s="1"/>
  <c r="AZ218" i="1" s="1"/>
  <c r="BA218" i="1" s="1"/>
  <c r="AK208" i="1"/>
  <c r="AD245" i="1"/>
  <c r="AE245" i="1" s="1"/>
  <c r="AM310" i="1"/>
  <c r="AN310" i="1" s="1"/>
  <c r="AO310" i="1" s="1"/>
  <c r="AH205" i="1"/>
  <c r="BH33" i="1"/>
  <c r="BI33" i="1" s="1"/>
  <c r="BJ33" i="1" s="1"/>
  <c r="AJ251" i="1"/>
  <c r="AK251" i="1" s="1"/>
  <c r="AL251" i="1" s="1"/>
  <c r="AB201" i="1"/>
  <c r="D246" i="1"/>
  <c r="D247" i="1" s="1"/>
  <c r="D298" i="1"/>
  <c r="D350" i="1"/>
  <c r="D195" i="1"/>
  <c r="D142" i="1"/>
  <c r="D90" i="1"/>
  <c r="D37" i="1"/>
  <c r="AO254" i="1" l="1"/>
  <c r="AP254" i="1" s="1"/>
  <c r="AQ254" i="1" s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BC362" i="1"/>
  <c r="BD362" i="1" s="1"/>
  <c r="AL203" i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BL371" i="1"/>
  <c r="BM371" i="1" s="1"/>
  <c r="BN371" i="1" s="1"/>
  <c r="BD267" i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AZ265" i="1"/>
  <c r="BA265" i="1" s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AA296" i="1"/>
  <c r="AB296" i="1" s="1"/>
  <c r="AC296" i="1" s="1"/>
  <c r="AD296" i="1" s="1"/>
  <c r="AE296" i="1" s="1"/>
  <c r="AR351" i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AT350" i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BO371" i="1"/>
  <c r="BP371" i="1" s="1"/>
  <c r="BQ371" i="1" s="1"/>
  <c r="BA264" i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E362" i="1"/>
  <c r="BF362" i="1" s="1"/>
  <c r="T140" i="1"/>
  <c r="U140" i="1" s="1"/>
  <c r="AK246" i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P38" i="1"/>
  <c r="BQ38" i="1" s="1"/>
  <c r="AM248" i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AX354" i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BL370" i="1"/>
  <c r="BM370" i="1" s="1"/>
  <c r="BN370" i="1" s="1"/>
  <c r="BO370" i="1" s="1"/>
  <c r="BP370" i="1" s="1"/>
  <c r="BQ370" i="1" s="1"/>
  <c r="AC297" i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W139" i="1"/>
  <c r="AK206" i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BN35" i="1"/>
  <c r="BO35" i="1" s="1"/>
  <c r="BP35" i="1" s="1"/>
  <c r="BQ35" i="1" s="1"/>
  <c r="BB218" i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BF364" i="1"/>
  <c r="BG364" i="1" s="1"/>
  <c r="BO36" i="1"/>
  <c r="BP36" i="1" s="1"/>
  <c r="BQ36" i="1" s="1"/>
  <c r="AN209" i="1"/>
  <c r="AO209" i="1" s="1"/>
  <c r="AE241" i="1"/>
  <c r="AF241" i="1" s="1"/>
  <c r="AG241" i="1" s="1"/>
  <c r="AH241" i="1" s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U137" i="1"/>
  <c r="V137" i="1" s="1"/>
  <c r="W137" i="1" s="1"/>
  <c r="X137" i="1" s="1"/>
  <c r="Y137" i="1" s="1"/>
  <c r="Z137" i="1" s="1"/>
  <c r="AA137" i="1" s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AN137" i="1" s="1"/>
  <c r="AO137" i="1" s="1"/>
  <c r="AP137" i="1" s="1"/>
  <c r="AQ137" i="1" s="1"/>
  <c r="AR137" i="1" s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BK137" i="1" s="1"/>
  <c r="BL137" i="1" s="1"/>
  <c r="BM137" i="1" s="1"/>
  <c r="BN137" i="1" s="1"/>
  <c r="BO137" i="1" s="1"/>
  <c r="BP137" i="1" s="1"/>
  <c r="BQ137" i="1" s="1"/>
  <c r="S141" i="1"/>
  <c r="T141" i="1" s="1"/>
  <c r="BP86" i="1"/>
  <c r="BQ86" i="1" s="1"/>
  <c r="AT259" i="1"/>
  <c r="AU259" i="1" s="1"/>
  <c r="AO212" i="1"/>
  <c r="AP212" i="1" s="1"/>
  <c r="AJ247" i="1"/>
  <c r="AK247" i="1" s="1"/>
  <c r="AR214" i="1"/>
  <c r="AS214" i="1" s="1"/>
  <c r="AT214" i="1" s="1"/>
  <c r="AU214" i="1" s="1"/>
  <c r="AV214" i="1" s="1"/>
  <c r="AW214" i="1" s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AU318" i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AK308" i="1"/>
  <c r="AL308" i="1" s="1"/>
  <c r="AM308" i="1" s="1"/>
  <c r="AN308" i="1" s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AP311" i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BC360" i="1"/>
  <c r="BD360" i="1" s="1"/>
  <c r="AF301" i="1"/>
  <c r="AG301" i="1" s="1"/>
  <c r="AC199" i="1"/>
  <c r="AJ302" i="1"/>
  <c r="AK302" i="1" s="1"/>
  <c r="AL302" i="1" s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AN307" i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P348" i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L345" i="1"/>
  <c r="AM345" i="1" s="1"/>
  <c r="AN345" i="1" s="1"/>
  <c r="V191" i="1"/>
  <c r="W191" i="1" s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G204" i="1"/>
  <c r="AH204" i="1" s="1"/>
  <c r="AI204" i="1" s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T353" i="1"/>
  <c r="AU353" i="1" s="1"/>
  <c r="AV353" i="1" s="1"/>
  <c r="AW353" i="1" s="1"/>
  <c r="AX353" i="1" s="1"/>
  <c r="AY353" i="1" s="1"/>
  <c r="AZ353" i="1" s="1"/>
  <c r="BA353" i="1" s="1"/>
  <c r="BB353" i="1" s="1"/>
  <c r="AN346" i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AX263" i="1"/>
  <c r="AY263" i="1" s="1"/>
  <c r="AS316" i="1"/>
  <c r="AT316" i="1" s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AR213" i="1"/>
  <c r="AS213" i="1" s="1"/>
  <c r="AH305" i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V314" i="1"/>
  <c r="AW314" i="1" s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BC363" i="1"/>
  <c r="BD363" i="1" s="1"/>
  <c r="BE363" i="1" s="1"/>
  <c r="AJ249" i="1"/>
  <c r="AK249" i="1" s="1"/>
  <c r="AY320" i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Z195" i="1"/>
  <c r="AA195" i="1" s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J303" i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AJ304" i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X139" i="1"/>
  <c r="Y139" i="1" s="1"/>
  <c r="AL208" i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AK252" i="1"/>
  <c r="AM251" i="1"/>
  <c r="AN251" i="1" s="1"/>
  <c r="AC295" i="1"/>
  <c r="AD295" i="1" s="1"/>
  <c r="AE295" i="1" s="1"/>
  <c r="AF295" i="1" s="1"/>
  <c r="AG295" i="1" s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AD197" i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AR257" i="1"/>
  <c r="AS257" i="1" s="1"/>
  <c r="AT257" i="1" s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Y361" i="1"/>
  <c r="AK253" i="1"/>
  <c r="AL253" i="1" s="1"/>
  <c r="AR256" i="1"/>
  <c r="AS256" i="1" s="1"/>
  <c r="AT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R142" i="1"/>
  <c r="P142" i="1"/>
  <c r="N142" i="1"/>
  <c r="L142" i="1"/>
  <c r="J142" i="1"/>
  <c r="S142" i="1"/>
  <c r="O142" i="1"/>
  <c r="K142" i="1"/>
  <c r="Q142" i="1"/>
  <c r="M142" i="1"/>
  <c r="AC201" i="1"/>
  <c r="AD201" i="1" s="1"/>
  <c r="AE201" i="1" s="1"/>
  <c r="AF201" i="1" s="1"/>
  <c r="AG201" i="1" s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Y293" i="1"/>
  <c r="Z293" i="1" s="1"/>
  <c r="AA293" i="1" s="1"/>
  <c r="AB293" i="1" s="1"/>
  <c r="AC293" i="1" s="1"/>
  <c r="AD293" i="1" s="1"/>
  <c r="AE293" i="1" s="1"/>
  <c r="AF293" i="1" s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BK293" i="1" s="1"/>
  <c r="BL293" i="1" s="1"/>
  <c r="BM293" i="1" s="1"/>
  <c r="BN293" i="1" s="1"/>
  <c r="BO293" i="1" s="1"/>
  <c r="BP293" i="1" s="1"/>
  <c r="BQ293" i="1" s="1"/>
  <c r="AI205" i="1"/>
  <c r="AJ205" i="1" s="1"/>
  <c r="AK205" i="1" s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AO345" i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BM372" i="1"/>
  <c r="BN372" i="1" s="1"/>
  <c r="BO372" i="1" s="1"/>
  <c r="BP372" i="1" s="1"/>
  <c r="BQ372" i="1" s="1"/>
  <c r="AP310" i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Y194" i="1"/>
  <c r="Z194" i="1" s="1"/>
  <c r="AA194" i="1" s="1"/>
  <c r="AB194" i="1" s="1"/>
  <c r="AC194" i="1" s="1"/>
  <c r="AD194" i="1" s="1"/>
  <c r="AF245" i="1"/>
  <c r="AG245" i="1" s="1"/>
  <c r="AH245" i="1" s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AS352" i="1"/>
  <c r="AT352" i="1" s="1"/>
  <c r="AU352" i="1" s="1"/>
  <c r="AV352" i="1" s="1"/>
  <c r="AW352" i="1" s="1"/>
  <c r="BK33" i="1"/>
  <c r="BL33" i="1" s="1"/>
  <c r="BM33" i="1" s="1"/>
  <c r="BN33" i="1" s="1"/>
  <c r="BO33" i="1" s="1"/>
  <c r="BP33" i="1" s="1"/>
  <c r="BQ33" i="1" s="1"/>
  <c r="AN250" i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BQ41" i="1"/>
  <c r="AN347" i="1"/>
  <c r="AO347" i="1" s="1"/>
  <c r="AP347" i="1" s="1"/>
  <c r="AQ347" i="1" s="1"/>
  <c r="U138" i="1"/>
  <c r="BI369" i="1"/>
  <c r="BJ369" i="1" s="1"/>
  <c r="BK369" i="1" s="1"/>
  <c r="BL369" i="1" s="1"/>
  <c r="BM369" i="1" s="1"/>
  <c r="BN369" i="1" s="1"/>
  <c r="BO369" i="1" s="1"/>
  <c r="BP369" i="1" s="1"/>
  <c r="BQ369" i="1" s="1"/>
  <c r="BA266" i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AD200" i="1"/>
  <c r="AE200" i="1" s="1"/>
  <c r="BD268" i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AA298" i="1"/>
  <c r="AO211" i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AC242" i="1"/>
  <c r="AD242" i="1" s="1"/>
  <c r="BH366" i="1"/>
  <c r="BI366" i="1" s="1"/>
  <c r="BJ366" i="1" s="1"/>
  <c r="BK366" i="1" s="1"/>
  <c r="BL366" i="1" s="1"/>
  <c r="BM366" i="1" s="1"/>
  <c r="BN366" i="1" s="1"/>
  <c r="BO366" i="1" s="1"/>
  <c r="BP366" i="1" s="1"/>
  <c r="BQ366" i="1" s="1"/>
  <c r="BH367" i="1"/>
  <c r="BI367" i="1" s="1"/>
  <c r="AZ357" i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A196" i="1"/>
  <c r="AW322" i="1"/>
  <c r="AX352" i="1"/>
  <c r="AY352" i="1" s="1"/>
  <c r="AZ352" i="1" s="1"/>
  <c r="BA352" i="1" s="1"/>
  <c r="BB352" i="1" s="1"/>
  <c r="BC352" i="1" s="1"/>
  <c r="AF296" i="1"/>
  <c r="AG296" i="1" s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AX260" i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S315" i="1"/>
  <c r="AR313" i="1"/>
  <c r="AS313" i="1" s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X319" i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AA299" i="1"/>
  <c r="AZ203" i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D299" i="1"/>
  <c r="D351" i="1"/>
  <c r="D248" i="1"/>
  <c r="D196" i="1"/>
  <c r="D143" i="1"/>
  <c r="D91" i="1"/>
  <c r="D38" i="1"/>
  <c r="AT213" i="1" l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V259" i="1"/>
  <c r="AW259" i="1" s="1"/>
  <c r="BG362" i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Z297" i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AL247" i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E360" i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AH301" i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AP209" i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J367" i="1"/>
  <c r="BK367" i="1" s="1"/>
  <c r="BL367" i="1" s="1"/>
  <c r="BM367" i="1" s="1"/>
  <c r="BN367" i="1" s="1"/>
  <c r="BO367" i="1" s="1"/>
  <c r="BP367" i="1" s="1"/>
  <c r="BQ367" i="1" s="1"/>
  <c r="U141" i="1"/>
  <c r="V141" i="1" s="1"/>
  <c r="W141" i="1" s="1"/>
  <c r="X141" i="1" s="1"/>
  <c r="Y141" i="1" s="1"/>
  <c r="BH364" i="1"/>
  <c r="BI364" i="1" s="1"/>
  <c r="BJ364" i="1" s="1"/>
  <c r="BK364" i="1" s="1"/>
  <c r="BL364" i="1" s="1"/>
  <c r="BM364" i="1" s="1"/>
  <c r="BN364" i="1" s="1"/>
  <c r="BO364" i="1" s="1"/>
  <c r="BP364" i="1" s="1"/>
  <c r="BQ364" i="1" s="1"/>
  <c r="BC353" i="1"/>
  <c r="AO251" i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T142" i="1"/>
  <c r="AQ212" i="1"/>
  <c r="U142" i="1"/>
  <c r="V142" i="1" s="1"/>
  <c r="AZ361" i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BD352" i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AL249" i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V138" i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Z139" i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AB196" i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T143" i="1"/>
  <c r="R143" i="1"/>
  <c r="P143" i="1"/>
  <c r="N143" i="1"/>
  <c r="L143" i="1"/>
  <c r="J143" i="1"/>
  <c r="Q143" i="1"/>
  <c r="M143" i="1"/>
  <c r="S143" i="1"/>
  <c r="O143" i="1"/>
  <c r="K143" i="1"/>
  <c r="AE242" i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AB298" i="1"/>
  <c r="AC298" i="1" s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AF200" i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R347" i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AE194" i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AT315" i="1"/>
  <c r="AU315" i="1" s="1"/>
  <c r="AV315" i="1" s="1"/>
  <c r="AW315" i="1" s="1"/>
  <c r="AX315" i="1" s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V140" i="1"/>
  <c r="BF363" i="1"/>
  <c r="AZ263" i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AM253" i="1"/>
  <c r="AN253" i="1" s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AD199" i="1"/>
  <c r="AE199" i="1" s="1"/>
  <c r="AF199" i="1" s="1"/>
  <c r="AG199" i="1" s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AX322" i="1"/>
  <c r="AY322" i="1" s="1"/>
  <c r="AZ322" i="1" s="1"/>
  <c r="BA322" i="1" s="1"/>
  <c r="BB322" i="1" s="1"/>
  <c r="AL252" i="1"/>
  <c r="AM252" i="1" s="1"/>
  <c r="AN252" i="1" s="1"/>
  <c r="AO252" i="1" s="1"/>
  <c r="AP252" i="1" s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AB299" i="1"/>
  <c r="AC299" i="1" s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D300" i="1"/>
  <c r="D352" i="1"/>
  <c r="D249" i="1"/>
  <c r="D197" i="1"/>
  <c r="D144" i="1"/>
  <c r="D92" i="1"/>
  <c r="D39" i="1"/>
  <c r="AX259" i="1" l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U143" i="1"/>
  <c r="V143" i="1" s="1"/>
  <c r="W143" i="1" s="1"/>
  <c r="X143" i="1" s="1"/>
  <c r="BD353" i="1"/>
  <c r="BE353" i="1" s="1"/>
  <c r="BF353" i="1" s="1"/>
  <c r="AR212" i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Z141" i="1"/>
  <c r="AA141" i="1" s="1"/>
  <c r="BG363" i="1"/>
  <c r="BH363" i="1" s="1"/>
  <c r="BI363" i="1" s="1"/>
  <c r="BJ363" i="1" s="1"/>
  <c r="BK363" i="1" s="1"/>
  <c r="BL363" i="1" s="1"/>
  <c r="W140" i="1"/>
  <c r="X140" i="1" s="1"/>
  <c r="U144" i="1"/>
  <c r="S144" i="1"/>
  <c r="Q144" i="1"/>
  <c r="O144" i="1"/>
  <c r="M144" i="1"/>
  <c r="K144" i="1"/>
  <c r="R144" i="1"/>
  <c r="N144" i="1"/>
  <c r="J144" i="1"/>
  <c r="T144" i="1"/>
  <c r="P144" i="1"/>
  <c r="L144" i="1"/>
  <c r="BC322" i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W142" i="1"/>
  <c r="D301" i="1"/>
  <c r="D353" i="1"/>
  <c r="D250" i="1"/>
  <c r="D198" i="1"/>
  <c r="D145" i="1"/>
  <c r="D93" i="1"/>
  <c r="D40" i="1"/>
  <c r="V144" i="1" l="1"/>
  <c r="W144" i="1" s="1"/>
  <c r="X144" i="1" s="1"/>
  <c r="Y144" i="1" s="1"/>
  <c r="Z144" i="1" s="1"/>
  <c r="BG353" i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Y140" i="1"/>
  <c r="Z140" i="1" s="1"/>
  <c r="AB141" i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U145" i="1"/>
  <c r="S145" i="1"/>
  <c r="Q145" i="1"/>
  <c r="O145" i="1"/>
  <c r="M145" i="1"/>
  <c r="K145" i="1"/>
  <c r="V145" i="1"/>
  <c r="R145" i="1"/>
  <c r="N145" i="1"/>
  <c r="J145" i="1"/>
  <c r="T145" i="1"/>
  <c r="P145" i="1"/>
  <c r="L145" i="1"/>
  <c r="Y143" i="1"/>
  <c r="BM363" i="1"/>
  <c r="BN363" i="1" s="1"/>
  <c r="BO363" i="1" s="1"/>
  <c r="BP363" i="1" s="1"/>
  <c r="BQ363" i="1" s="1"/>
  <c r="X142" i="1"/>
  <c r="D302" i="1"/>
  <c r="D354" i="1"/>
  <c r="D251" i="1"/>
  <c r="D199" i="1"/>
  <c r="D146" i="1"/>
  <c r="D94" i="1"/>
  <c r="D41" i="1"/>
  <c r="AA140" i="1" l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W145" i="1"/>
  <c r="X145" i="1" s="1"/>
  <c r="Y142" i="1"/>
  <c r="V146" i="1"/>
  <c r="T146" i="1"/>
  <c r="R146" i="1"/>
  <c r="P146" i="1"/>
  <c r="N146" i="1"/>
  <c r="L146" i="1"/>
  <c r="J146" i="1"/>
  <c r="U146" i="1"/>
  <c r="Q146" i="1"/>
  <c r="M146" i="1"/>
  <c r="W146" i="1"/>
  <c r="S146" i="1"/>
  <c r="O146" i="1"/>
  <c r="K146" i="1"/>
  <c r="AA144" i="1"/>
  <c r="AB144" i="1" s="1"/>
  <c r="Z143" i="1"/>
  <c r="D303" i="1"/>
  <c r="D355" i="1"/>
  <c r="D252" i="1"/>
  <c r="D200" i="1"/>
  <c r="D147" i="1"/>
  <c r="D95" i="1"/>
  <c r="D42" i="1"/>
  <c r="X146" i="1" l="1"/>
  <c r="Y146" i="1" s="1"/>
  <c r="X147" i="1"/>
  <c r="V147" i="1"/>
  <c r="T147" i="1"/>
  <c r="R147" i="1"/>
  <c r="P147" i="1"/>
  <c r="N147" i="1"/>
  <c r="L147" i="1"/>
  <c r="J147" i="1"/>
  <c r="W147" i="1"/>
  <c r="S147" i="1"/>
  <c r="O147" i="1"/>
  <c r="K147" i="1"/>
  <c r="U147" i="1"/>
  <c r="Q147" i="1"/>
  <c r="M147" i="1"/>
  <c r="AA143" i="1"/>
  <c r="AC144" i="1"/>
  <c r="AD144" i="1" s="1"/>
  <c r="Z142" i="1"/>
  <c r="Y145" i="1"/>
  <c r="D304" i="1"/>
  <c r="D356" i="1"/>
  <c r="D253" i="1"/>
  <c r="D201" i="1"/>
  <c r="D148" i="1"/>
  <c r="D96" i="1"/>
  <c r="D43" i="1"/>
  <c r="Y147" i="1" l="1"/>
  <c r="Z147" i="1" s="1"/>
  <c r="AA147" i="1" s="1"/>
  <c r="Z145" i="1"/>
  <c r="AA145" i="1" s="1"/>
  <c r="AB145" i="1" s="1"/>
  <c r="Z146" i="1"/>
  <c r="Y148" i="1"/>
  <c r="W148" i="1"/>
  <c r="U148" i="1"/>
  <c r="S148" i="1"/>
  <c r="Q148" i="1"/>
  <c r="O148" i="1"/>
  <c r="M148" i="1"/>
  <c r="K148" i="1"/>
  <c r="X148" i="1"/>
  <c r="T148" i="1"/>
  <c r="P148" i="1"/>
  <c r="L148" i="1"/>
  <c r="V148" i="1"/>
  <c r="R148" i="1"/>
  <c r="N148" i="1"/>
  <c r="J148" i="1"/>
  <c r="AA142" i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AE144" i="1"/>
  <c r="AB143" i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D305" i="1"/>
  <c r="D357" i="1"/>
  <c r="D254" i="1"/>
  <c r="D202" i="1"/>
  <c r="D149" i="1"/>
  <c r="D97" i="1"/>
  <c r="D44" i="1"/>
  <c r="Z148" i="1" l="1"/>
  <c r="AA148" i="1" s="1"/>
  <c r="Y149" i="1"/>
  <c r="W149" i="1"/>
  <c r="U149" i="1"/>
  <c r="S149" i="1"/>
  <c r="Q149" i="1"/>
  <c r="O149" i="1"/>
  <c r="M149" i="1"/>
  <c r="K149" i="1"/>
  <c r="X149" i="1"/>
  <c r="T149" i="1"/>
  <c r="P149" i="1"/>
  <c r="L149" i="1"/>
  <c r="Z149" i="1"/>
  <c r="V149" i="1"/>
  <c r="R149" i="1"/>
  <c r="N149" i="1"/>
  <c r="J149" i="1"/>
  <c r="AF144" i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AC145" i="1"/>
  <c r="AB147" i="1"/>
  <c r="AA146" i="1"/>
  <c r="AB146" i="1" s="1"/>
  <c r="D306" i="1"/>
  <c r="D358" i="1"/>
  <c r="D255" i="1"/>
  <c r="D203" i="1"/>
  <c r="D150" i="1"/>
  <c r="D98" i="1"/>
  <c r="D45" i="1"/>
  <c r="AA149" i="1" l="1"/>
  <c r="AB149" i="1" s="1"/>
  <c r="AC149" i="1" s="1"/>
  <c r="AD149" i="1" s="1"/>
  <c r="AC147" i="1"/>
  <c r="AD145" i="1"/>
  <c r="AE145" i="1" s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Z150" i="1"/>
  <c r="X150" i="1"/>
  <c r="V150" i="1"/>
  <c r="T150" i="1"/>
  <c r="R150" i="1"/>
  <c r="P150" i="1"/>
  <c r="N150" i="1"/>
  <c r="L150" i="1"/>
  <c r="J150" i="1"/>
  <c r="AA150" i="1"/>
  <c r="W150" i="1"/>
  <c r="S150" i="1"/>
  <c r="O150" i="1"/>
  <c r="K150" i="1"/>
  <c r="Y150" i="1"/>
  <c r="U150" i="1"/>
  <c r="Q150" i="1"/>
  <c r="M150" i="1"/>
  <c r="AC146" i="1"/>
  <c r="AD146" i="1" s="1"/>
  <c r="AE146" i="1" s="1"/>
  <c r="AB148" i="1"/>
  <c r="AD147" i="1"/>
  <c r="D307" i="1"/>
  <c r="D359" i="1"/>
  <c r="D256" i="1"/>
  <c r="D204" i="1"/>
  <c r="D151" i="1"/>
  <c r="D99" i="1"/>
  <c r="D46" i="1"/>
  <c r="AB150" i="1" l="1"/>
  <c r="AC150" i="1" s="1"/>
  <c r="AE149" i="1"/>
  <c r="AF149" i="1" s="1"/>
  <c r="AG149" i="1" s="1"/>
  <c r="AC148" i="1"/>
  <c r="AE147" i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AF146" i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H149" i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AA151" i="1"/>
  <c r="Y151" i="1"/>
  <c r="W151" i="1"/>
  <c r="AB151" i="1"/>
  <c r="Z151" i="1"/>
  <c r="X151" i="1"/>
  <c r="V151" i="1"/>
  <c r="T151" i="1"/>
  <c r="R151" i="1"/>
  <c r="P151" i="1"/>
  <c r="N151" i="1"/>
  <c r="L151" i="1"/>
  <c r="J151" i="1"/>
  <c r="U151" i="1"/>
  <c r="Q151" i="1"/>
  <c r="M151" i="1"/>
  <c r="S151" i="1"/>
  <c r="O151" i="1"/>
  <c r="K151" i="1"/>
  <c r="D308" i="1"/>
  <c r="D360" i="1"/>
  <c r="D257" i="1"/>
  <c r="D205" i="1"/>
  <c r="D152" i="1"/>
  <c r="D100" i="1"/>
  <c r="D47" i="1"/>
  <c r="AD150" i="1" l="1"/>
  <c r="AE150" i="1" s="1"/>
  <c r="AC151" i="1"/>
  <c r="AD151" i="1" s="1"/>
  <c r="AE151" i="1" s="1"/>
  <c r="AF151" i="1" s="1"/>
  <c r="AG151" i="1" s="1"/>
  <c r="AB152" i="1"/>
  <c r="Z152" i="1"/>
  <c r="X152" i="1"/>
  <c r="V152" i="1"/>
  <c r="T152" i="1"/>
  <c r="R152" i="1"/>
  <c r="P152" i="1"/>
  <c r="N152" i="1"/>
  <c r="L152" i="1"/>
  <c r="J152" i="1"/>
  <c r="AC152" i="1"/>
  <c r="AA152" i="1"/>
  <c r="Y152" i="1"/>
  <c r="W152" i="1"/>
  <c r="U152" i="1"/>
  <c r="S152" i="1"/>
  <c r="Q152" i="1"/>
  <c r="O152" i="1"/>
  <c r="M152" i="1"/>
  <c r="K152" i="1"/>
  <c r="AD148" i="1"/>
  <c r="D309" i="1"/>
  <c r="D361" i="1"/>
  <c r="D258" i="1"/>
  <c r="D206" i="1"/>
  <c r="D153" i="1"/>
  <c r="D101" i="1"/>
  <c r="D48" i="1"/>
  <c r="AF150" i="1" l="1"/>
  <c r="AD152" i="1"/>
  <c r="AE152" i="1" s="1"/>
  <c r="AF152" i="1" s="1"/>
  <c r="AE148" i="1"/>
  <c r="AF148" i="1" s="1"/>
  <c r="AG148" i="1" s="1"/>
  <c r="AD153" i="1"/>
  <c r="AB153" i="1"/>
  <c r="Z153" i="1"/>
  <c r="X153" i="1"/>
  <c r="V153" i="1"/>
  <c r="T153" i="1"/>
  <c r="R153" i="1"/>
  <c r="P153" i="1"/>
  <c r="N153" i="1"/>
  <c r="L153" i="1"/>
  <c r="J153" i="1"/>
  <c r="AC153" i="1"/>
  <c r="AA153" i="1"/>
  <c r="Y153" i="1"/>
  <c r="W153" i="1"/>
  <c r="U153" i="1"/>
  <c r="S153" i="1"/>
  <c r="Q153" i="1"/>
  <c r="O153" i="1"/>
  <c r="M153" i="1"/>
  <c r="K153" i="1"/>
  <c r="AG150" i="1"/>
  <c r="AH150" i="1" s="1"/>
  <c r="AH151" i="1"/>
  <c r="D310" i="1"/>
  <c r="D362" i="1"/>
  <c r="D259" i="1"/>
  <c r="D207" i="1"/>
  <c r="D154" i="1"/>
  <c r="D102" i="1"/>
  <c r="D49" i="1"/>
  <c r="AE153" i="1" l="1"/>
  <c r="AF153" i="1" s="1"/>
  <c r="AG153" i="1" s="1"/>
  <c r="AI150" i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H148" i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AI151" i="1"/>
  <c r="AG152" i="1"/>
  <c r="AE154" i="1"/>
  <c r="AC154" i="1"/>
  <c r="AA154" i="1"/>
  <c r="Y154" i="1"/>
  <c r="W154" i="1"/>
  <c r="U154" i="1"/>
  <c r="S154" i="1"/>
  <c r="Q154" i="1"/>
  <c r="O154" i="1"/>
  <c r="M154" i="1"/>
  <c r="K154" i="1"/>
  <c r="AD154" i="1"/>
  <c r="AB154" i="1"/>
  <c r="Z154" i="1"/>
  <c r="X154" i="1"/>
  <c r="V154" i="1"/>
  <c r="T154" i="1"/>
  <c r="R154" i="1"/>
  <c r="P154" i="1"/>
  <c r="N154" i="1"/>
  <c r="L154" i="1"/>
  <c r="J154" i="1"/>
  <c r="AJ151" i="1"/>
  <c r="D311" i="1"/>
  <c r="D363" i="1"/>
  <c r="D260" i="1"/>
  <c r="D208" i="1"/>
  <c r="D155" i="1"/>
  <c r="D103" i="1"/>
  <c r="D50" i="1"/>
  <c r="AF154" i="1" l="1"/>
  <c r="AG154" i="1" s="1"/>
  <c r="AH154" i="1" s="1"/>
  <c r="AE155" i="1"/>
  <c r="AC155" i="1"/>
  <c r="AA155" i="1"/>
  <c r="Y155" i="1"/>
  <c r="W155" i="1"/>
  <c r="U155" i="1"/>
  <c r="S155" i="1"/>
  <c r="Q155" i="1"/>
  <c r="O155" i="1"/>
  <c r="M155" i="1"/>
  <c r="K155" i="1"/>
  <c r="AF155" i="1"/>
  <c r="AD155" i="1"/>
  <c r="AB155" i="1"/>
  <c r="Z155" i="1"/>
  <c r="X155" i="1"/>
  <c r="V155" i="1"/>
  <c r="T155" i="1"/>
  <c r="R155" i="1"/>
  <c r="P155" i="1"/>
  <c r="N155" i="1"/>
  <c r="L155" i="1"/>
  <c r="J155" i="1"/>
  <c r="AH153" i="1"/>
  <c r="AH152" i="1"/>
  <c r="AK151" i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D312" i="1"/>
  <c r="D364" i="1"/>
  <c r="D261" i="1"/>
  <c r="D209" i="1"/>
  <c r="D156" i="1"/>
  <c r="D104" i="1"/>
  <c r="D51" i="1"/>
  <c r="AG155" i="1" l="1"/>
  <c r="AH155" i="1" s="1"/>
  <c r="AI154" i="1"/>
  <c r="AJ154" i="1" s="1"/>
  <c r="AI153" i="1"/>
  <c r="AF156" i="1"/>
  <c r="AD156" i="1"/>
  <c r="AB156" i="1"/>
  <c r="Z156" i="1"/>
  <c r="X156" i="1"/>
  <c r="V156" i="1"/>
  <c r="T156" i="1"/>
  <c r="R156" i="1"/>
  <c r="P156" i="1"/>
  <c r="N156" i="1"/>
  <c r="L156" i="1"/>
  <c r="J156" i="1"/>
  <c r="AG156" i="1"/>
  <c r="AE156" i="1"/>
  <c r="AC156" i="1"/>
  <c r="AA156" i="1"/>
  <c r="Y156" i="1"/>
  <c r="W156" i="1"/>
  <c r="U156" i="1"/>
  <c r="S156" i="1"/>
  <c r="Q156" i="1"/>
  <c r="O156" i="1"/>
  <c r="M156" i="1"/>
  <c r="K156" i="1"/>
  <c r="AI152" i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D313" i="1"/>
  <c r="D365" i="1"/>
  <c r="D262" i="1"/>
  <c r="D210" i="1"/>
  <c r="D157" i="1"/>
  <c r="D105" i="1"/>
  <c r="D52" i="1"/>
  <c r="AI155" i="1" l="1"/>
  <c r="AJ155" i="1" s="1"/>
  <c r="AK155" i="1" s="1"/>
  <c r="AH156" i="1"/>
  <c r="AI156" i="1" s="1"/>
  <c r="AK154" i="1"/>
  <c r="AH157" i="1"/>
  <c r="AF157" i="1"/>
  <c r="AD157" i="1"/>
  <c r="AB157" i="1"/>
  <c r="Z157" i="1"/>
  <c r="X157" i="1"/>
  <c r="V157" i="1"/>
  <c r="T157" i="1"/>
  <c r="R157" i="1"/>
  <c r="P157" i="1"/>
  <c r="N157" i="1"/>
  <c r="L157" i="1"/>
  <c r="J157" i="1"/>
  <c r="AG157" i="1"/>
  <c r="AE157" i="1"/>
  <c r="AC157" i="1"/>
  <c r="AA157" i="1"/>
  <c r="Y157" i="1"/>
  <c r="W157" i="1"/>
  <c r="U157" i="1"/>
  <c r="S157" i="1"/>
  <c r="Q157" i="1"/>
  <c r="O157" i="1"/>
  <c r="M157" i="1"/>
  <c r="K157" i="1"/>
  <c r="AJ153" i="1"/>
  <c r="D314" i="1"/>
  <c r="D366" i="1"/>
  <c r="D263" i="1"/>
  <c r="D211" i="1"/>
  <c r="D158" i="1"/>
  <c r="D106" i="1"/>
  <c r="D53" i="1"/>
  <c r="AI157" i="1" l="1"/>
  <c r="AJ157" i="1" s="1"/>
  <c r="AI158" i="1"/>
  <c r="AG158" i="1"/>
  <c r="AE158" i="1"/>
  <c r="AC158" i="1"/>
  <c r="AA158" i="1"/>
  <c r="Y158" i="1"/>
  <c r="W158" i="1"/>
  <c r="U158" i="1"/>
  <c r="S158" i="1"/>
  <c r="Q158" i="1"/>
  <c r="O158" i="1"/>
  <c r="M158" i="1"/>
  <c r="K158" i="1"/>
  <c r="AH158" i="1"/>
  <c r="AF158" i="1"/>
  <c r="AD158" i="1"/>
  <c r="AB158" i="1"/>
  <c r="Z158" i="1"/>
  <c r="X158" i="1"/>
  <c r="V158" i="1"/>
  <c r="T158" i="1"/>
  <c r="R158" i="1"/>
  <c r="P158" i="1"/>
  <c r="N158" i="1"/>
  <c r="L158" i="1"/>
  <c r="J158" i="1"/>
  <c r="AK153" i="1"/>
  <c r="AL153" i="1" s="1"/>
  <c r="AM153" i="1" s="1"/>
  <c r="AL155" i="1"/>
  <c r="AM155" i="1" s="1"/>
  <c r="AL154" i="1"/>
  <c r="AM154" i="1" s="1"/>
  <c r="AN154" i="1" s="1"/>
  <c r="AO154" i="1" s="1"/>
  <c r="AP154" i="1" s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J156" i="1"/>
  <c r="D315" i="1"/>
  <c r="D367" i="1"/>
  <c r="D264" i="1"/>
  <c r="D212" i="1"/>
  <c r="D159" i="1"/>
  <c r="D107" i="1"/>
  <c r="D54" i="1"/>
  <c r="AJ158" i="1" l="1"/>
  <c r="AK157" i="1"/>
  <c r="AL157" i="1" s="1"/>
  <c r="AK158" i="1"/>
  <c r="AI159" i="1"/>
  <c r="AG159" i="1"/>
  <c r="AE159" i="1"/>
  <c r="AC159" i="1"/>
  <c r="AA159" i="1"/>
  <c r="Y159" i="1"/>
  <c r="W159" i="1"/>
  <c r="U159" i="1"/>
  <c r="S159" i="1"/>
  <c r="Q159" i="1"/>
  <c r="O159" i="1"/>
  <c r="M159" i="1"/>
  <c r="K159" i="1"/>
  <c r="AJ159" i="1"/>
  <c r="AH159" i="1"/>
  <c r="AF159" i="1"/>
  <c r="AD159" i="1"/>
  <c r="AB159" i="1"/>
  <c r="Z159" i="1"/>
  <c r="X159" i="1"/>
  <c r="V159" i="1"/>
  <c r="T159" i="1"/>
  <c r="R159" i="1"/>
  <c r="P159" i="1"/>
  <c r="N159" i="1"/>
  <c r="L159" i="1"/>
  <c r="J159" i="1"/>
  <c r="AN155" i="1"/>
  <c r="AN153" i="1"/>
  <c r="AL158" i="1"/>
  <c r="AM157" i="1"/>
  <c r="AK156" i="1"/>
  <c r="D316" i="1"/>
  <c r="D368" i="1"/>
  <c r="D265" i="1"/>
  <c r="D213" i="1"/>
  <c r="D160" i="1"/>
  <c r="D108" i="1"/>
  <c r="D55" i="1"/>
  <c r="AK159" i="1" l="1"/>
  <c r="AL159" i="1" s="1"/>
  <c r="AM158" i="1"/>
  <c r="AN158" i="1" s="1"/>
  <c r="AO158" i="1" s="1"/>
  <c r="AN157" i="1"/>
  <c r="AO157" i="1" s="1"/>
  <c r="AL156" i="1"/>
  <c r="AO153" i="1"/>
  <c r="AP153" i="1" s="1"/>
  <c r="AQ153" i="1" s="1"/>
  <c r="AR153" i="1" s="1"/>
  <c r="AS153" i="1" s="1"/>
  <c r="AT153" i="1" s="1"/>
  <c r="AJ160" i="1"/>
  <c r="AH160" i="1"/>
  <c r="AF160" i="1"/>
  <c r="AD160" i="1"/>
  <c r="AB160" i="1"/>
  <c r="Z160" i="1"/>
  <c r="X160" i="1"/>
  <c r="V160" i="1"/>
  <c r="T160" i="1"/>
  <c r="R160" i="1"/>
  <c r="P160" i="1"/>
  <c r="N160" i="1"/>
  <c r="L160" i="1"/>
  <c r="J160" i="1"/>
  <c r="AK160" i="1"/>
  <c r="AI160" i="1"/>
  <c r="AG160" i="1"/>
  <c r="AE160" i="1"/>
  <c r="AC160" i="1"/>
  <c r="AA160" i="1"/>
  <c r="Y160" i="1"/>
  <c r="W160" i="1"/>
  <c r="U160" i="1"/>
  <c r="S160" i="1"/>
  <c r="Q160" i="1"/>
  <c r="O160" i="1"/>
  <c r="M160" i="1"/>
  <c r="K160" i="1"/>
  <c r="AO155" i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BH155" i="1" s="1"/>
  <c r="BI155" i="1" s="1"/>
  <c r="BJ155" i="1" s="1"/>
  <c r="BK155" i="1" s="1"/>
  <c r="BL155" i="1" s="1"/>
  <c r="BM155" i="1" s="1"/>
  <c r="BN155" i="1" s="1"/>
  <c r="BO155" i="1" s="1"/>
  <c r="BP155" i="1" s="1"/>
  <c r="BQ155" i="1" s="1"/>
  <c r="D317" i="1"/>
  <c r="D369" i="1"/>
  <c r="D266" i="1"/>
  <c r="D214" i="1"/>
  <c r="D161" i="1"/>
  <c r="D109" i="1"/>
  <c r="D56" i="1"/>
  <c r="AL160" i="1" l="1"/>
  <c r="AM159" i="1"/>
  <c r="AN159" i="1" s="1"/>
  <c r="AO159" i="1" s="1"/>
  <c r="AM160" i="1"/>
  <c r="AN160" i="1" s="1"/>
  <c r="AO160" i="1" s="1"/>
  <c r="AP158" i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AP157" i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U153" i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M156" i="1"/>
  <c r="AL161" i="1"/>
  <c r="AJ161" i="1"/>
  <c r="AH161" i="1"/>
  <c r="AF161" i="1"/>
  <c r="AD161" i="1"/>
  <c r="AB161" i="1"/>
  <c r="Z161" i="1"/>
  <c r="X161" i="1"/>
  <c r="V161" i="1"/>
  <c r="T161" i="1"/>
  <c r="R161" i="1"/>
  <c r="P161" i="1"/>
  <c r="N161" i="1"/>
  <c r="L161" i="1"/>
  <c r="J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D318" i="1"/>
  <c r="D370" i="1"/>
  <c r="D267" i="1"/>
  <c r="D215" i="1"/>
  <c r="D162" i="1"/>
  <c r="D110" i="1"/>
  <c r="D57" i="1"/>
  <c r="AM161" i="1" l="1"/>
  <c r="AN161" i="1" s="1"/>
  <c r="AO161" i="1" s="1"/>
  <c r="AP161" i="1" s="1"/>
  <c r="AP159" i="1"/>
  <c r="AQ159" i="1" s="1"/>
  <c r="AM162" i="1"/>
  <c r="AK162" i="1"/>
  <c r="AI162" i="1"/>
  <c r="AG162" i="1"/>
  <c r="AE162" i="1"/>
  <c r="AC162" i="1"/>
  <c r="AA162" i="1"/>
  <c r="Y162" i="1"/>
  <c r="W162" i="1"/>
  <c r="U162" i="1"/>
  <c r="S162" i="1"/>
  <c r="Q162" i="1"/>
  <c r="O162" i="1"/>
  <c r="M162" i="1"/>
  <c r="K162" i="1"/>
  <c r="AL162" i="1"/>
  <c r="AJ162" i="1"/>
  <c r="AH162" i="1"/>
  <c r="AF162" i="1"/>
  <c r="AD162" i="1"/>
  <c r="AB162" i="1"/>
  <c r="Z162" i="1"/>
  <c r="X162" i="1"/>
  <c r="V162" i="1"/>
  <c r="T162" i="1"/>
  <c r="R162" i="1"/>
  <c r="P162" i="1"/>
  <c r="N162" i="1"/>
  <c r="L162" i="1"/>
  <c r="J162" i="1"/>
  <c r="AP160" i="1"/>
  <c r="AQ160" i="1" s="1"/>
  <c r="AN156" i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D319" i="1"/>
  <c r="D371" i="1"/>
  <c r="D268" i="1"/>
  <c r="D216" i="1"/>
  <c r="D163" i="1"/>
  <c r="D111" i="1"/>
  <c r="D58" i="1"/>
  <c r="AN162" i="1" l="1"/>
  <c r="AO162" i="1" s="1"/>
  <c r="AP162" i="1" s="1"/>
  <c r="AQ162" i="1" s="1"/>
  <c r="AM163" i="1"/>
  <c r="AK163" i="1"/>
  <c r="AI163" i="1"/>
  <c r="AG163" i="1"/>
  <c r="AE163" i="1"/>
  <c r="AC163" i="1"/>
  <c r="AA163" i="1"/>
  <c r="Y163" i="1"/>
  <c r="W163" i="1"/>
  <c r="U163" i="1"/>
  <c r="S163" i="1"/>
  <c r="Q163" i="1"/>
  <c r="O163" i="1"/>
  <c r="M163" i="1"/>
  <c r="K163" i="1"/>
  <c r="AN163" i="1"/>
  <c r="AL163" i="1"/>
  <c r="AJ163" i="1"/>
  <c r="AH163" i="1"/>
  <c r="AF163" i="1"/>
  <c r="AD163" i="1"/>
  <c r="AB163" i="1"/>
  <c r="Z163" i="1"/>
  <c r="X163" i="1"/>
  <c r="V163" i="1"/>
  <c r="T163" i="1"/>
  <c r="R163" i="1"/>
  <c r="P163" i="1"/>
  <c r="N163" i="1"/>
  <c r="L163" i="1"/>
  <c r="J163" i="1"/>
  <c r="AR159" i="1"/>
  <c r="AS159" i="1" s="1"/>
  <c r="AT159" i="1" s="1"/>
  <c r="AU159" i="1" s="1"/>
  <c r="AV159" i="1" s="1"/>
  <c r="AR160" i="1"/>
  <c r="AQ161" i="1"/>
  <c r="AR161" i="1" s="1"/>
  <c r="AS161" i="1" s="1"/>
  <c r="D320" i="1"/>
  <c r="D372" i="1"/>
  <c r="D269" i="1"/>
  <c r="D217" i="1"/>
  <c r="D164" i="1"/>
  <c r="D112" i="1"/>
  <c r="D59" i="1"/>
  <c r="AO163" i="1" l="1"/>
  <c r="AP163" i="1" s="1"/>
  <c r="AQ163" i="1" s="1"/>
  <c r="AT161" i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AN164" i="1"/>
  <c r="AL164" i="1"/>
  <c r="AJ164" i="1"/>
  <c r="AH164" i="1"/>
  <c r="AF164" i="1"/>
  <c r="AD164" i="1"/>
  <c r="AB164" i="1"/>
  <c r="Z164" i="1"/>
  <c r="X164" i="1"/>
  <c r="V164" i="1"/>
  <c r="T164" i="1"/>
  <c r="R164" i="1"/>
  <c r="P164" i="1"/>
  <c r="N164" i="1"/>
  <c r="L164" i="1"/>
  <c r="J164" i="1"/>
  <c r="AO164" i="1"/>
  <c r="AM164" i="1"/>
  <c r="AK164" i="1"/>
  <c r="AI164" i="1"/>
  <c r="AG164" i="1"/>
  <c r="AE164" i="1"/>
  <c r="AC164" i="1"/>
  <c r="AA164" i="1"/>
  <c r="Y164" i="1"/>
  <c r="W164" i="1"/>
  <c r="U164" i="1"/>
  <c r="S164" i="1"/>
  <c r="Q164" i="1"/>
  <c r="O164" i="1"/>
  <c r="M164" i="1"/>
  <c r="K164" i="1"/>
  <c r="AW159" i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AS160" i="1"/>
  <c r="AR162" i="1"/>
  <c r="AS162" i="1" s="1"/>
  <c r="K10" i="1"/>
  <c r="D321" i="1"/>
  <c r="D373" i="1"/>
  <c r="D270" i="1"/>
  <c r="D218" i="1"/>
  <c r="D165" i="1"/>
  <c r="D113" i="1"/>
  <c r="D60" i="1"/>
  <c r="AP164" i="1" l="1"/>
  <c r="AQ164" i="1" s="1"/>
  <c r="AR164" i="1" s="1"/>
  <c r="AP165" i="1"/>
  <c r="AN165" i="1"/>
  <c r="AL165" i="1"/>
  <c r="AJ165" i="1"/>
  <c r="AH165" i="1"/>
  <c r="AF165" i="1"/>
  <c r="AD165" i="1"/>
  <c r="AB165" i="1"/>
  <c r="Z165" i="1"/>
  <c r="X165" i="1"/>
  <c r="V165" i="1"/>
  <c r="T165" i="1"/>
  <c r="R165" i="1"/>
  <c r="P165" i="1"/>
  <c r="N165" i="1"/>
  <c r="L165" i="1"/>
  <c r="J165" i="1"/>
  <c r="AO165" i="1"/>
  <c r="AM165" i="1"/>
  <c r="AK165" i="1"/>
  <c r="AI165" i="1"/>
  <c r="AG165" i="1"/>
  <c r="AE165" i="1"/>
  <c r="AC165" i="1"/>
  <c r="AA165" i="1"/>
  <c r="Y165" i="1"/>
  <c r="W165" i="1"/>
  <c r="U165" i="1"/>
  <c r="S165" i="1"/>
  <c r="Q165" i="1"/>
  <c r="O165" i="1"/>
  <c r="M165" i="1"/>
  <c r="K165" i="1"/>
  <c r="AT162" i="1"/>
  <c r="AU162" i="1" s="1"/>
  <c r="AR163" i="1"/>
  <c r="AT160" i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L10" i="1"/>
  <c r="J221" i="1"/>
  <c r="J273" i="1"/>
  <c r="D322" i="1"/>
  <c r="D374" i="1"/>
  <c r="D166" i="1"/>
  <c r="D114" i="1"/>
  <c r="D61" i="1"/>
  <c r="AQ165" i="1" l="1"/>
  <c r="AR165" i="1" s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AP166" i="1"/>
  <c r="AN166" i="1"/>
  <c r="AL166" i="1"/>
  <c r="AJ166" i="1"/>
  <c r="AH166" i="1"/>
  <c r="AF166" i="1"/>
  <c r="AD166" i="1"/>
  <c r="AB166" i="1"/>
  <c r="Z166" i="1"/>
  <c r="X166" i="1"/>
  <c r="V166" i="1"/>
  <c r="T166" i="1"/>
  <c r="R166" i="1"/>
  <c r="P166" i="1"/>
  <c r="N166" i="1"/>
  <c r="L166" i="1"/>
  <c r="J166" i="1"/>
  <c r="J169" i="1" s="1"/>
  <c r="AS163" i="1"/>
  <c r="AV162" i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AS164" i="1"/>
  <c r="M10" i="1"/>
  <c r="N10" i="1"/>
  <c r="J325" i="1"/>
  <c r="K273" i="1"/>
  <c r="J117" i="1"/>
  <c r="D62" i="1"/>
  <c r="AR166" i="1" l="1"/>
  <c r="BP162" i="1"/>
  <c r="BQ162" i="1" s="1"/>
  <c r="AS166" i="1"/>
  <c r="AT166" i="1" s="1"/>
  <c r="AU166" i="1" s="1"/>
  <c r="AT163" i="1"/>
  <c r="AS165" i="1"/>
  <c r="AT165" i="1" s="1"/>
  <c r="AU163" i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AT164" i="1"/>
  <c r="AU164" i="1" s="1"/>
  <c r="AV164" i="1" s="1"/>
  <c r="J377" i="1"/>
  <c r="K221" i="1"/>
  <c r="K325" i="1"/>
  <c r="L273" i="1"/>
  <c r="K117" i="1"/>
  <c r="K169" i="1"/>
  <c r="J65" i="1"/>
  <c r="AU165" i="1" l="1"/>
  <c r="AV166" i="1"/>
  <c r="AW166" i="1" s="1"/>
  <c r="AX166" i="1" s="1"/>
  <c r="AV165" i="1"/>
  <c r="AW164" i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K377" i="1"/>
  <c r="L221" i="1"/>
  <c r="L325" i="1"/>
  <c r="P10" i="1"/>
  <c r="O10" i="1"/>
  <c r="M273" i="1"/>
  <c r="L169" i="1"/>
  <c r="K65" i="1"/>
  <c r="J13" i="1"/>
  <c r="AW165" i="1" l="1"/>
  <c r="AY166" i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BL166" i="1" s="1"/>
  <c r="BM166" i="1" s="1"/>
  <c r="BN166" i="1" s="1"/>
  <c r="BO166" i="1" s="1"/>
  <c r="BP166" i="1" s="1"/>
  <c r="BQ166" i="1" s="1"/>
  <c r="M325" i="1"/>
  <c r="M221" i="1"/>
  <c r="L377" i="1"/>
  <c r="M377" i="1" s="1"/>
  <c r="N377" i="1" s="1"/>
  <c r="L117" i="1"/>
  <c r="N273" i="1"/>
  <c r="Q10" i="1"/>
  <c r="M169" i="1"/>
  <c r="L65" i="1"/>
  <c r="K13" i="1"/>
  <c r="AX165" i="1" l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M117" i="1"/>
  <c r="O377" i="1"/>
  <c r="P377" i="1" s="1"/>
  <c r="N221" i="1"/>
  <c r="N325" i="1"/>
  <c r="N169" i="1"/>
  <c r="S10" i="1"/>
  <c r="R10" i="1"/>
  <c r="L13" i="1"/>
  <c r="O273" i="1" l="1"/>
  <c r="O221" i="1"/>
  <c r="O325" i="1"/>
  <c r="P325" i="1" s="1"/>
  <c r="M65" i="1"/>
  <c r="N65" i="1" s="1"/>
  <c r="N117" i="1"/>
  <c r="P221" i="1"/>
  <c r="Q377" i="1"/>
  <c r="O169" i="1"/>
  <c r="P273" i="1" l="1"/>
  <c r="Q273" i="1" s="1"/>
  <c r="O117" i="1"/>
  <c r="O65" i="1"/>
  <c r="Q221" i="1"/>
  <c r="R221" i="1" s="1"/>
  <c r="R377" i="1"/>
  <c r="Q325" i="1"/>
  <c r="P169" i="1"/>
  <c r="M13" i="1"/>
  <c r="R273" i="1" l="1"/>
  <c r="P65" i="1"/>
  <c r="Q65" i="1" s="1"/>
  <c r="S221" i="1"/>
  <c r="T221" i="1" s="1"/>
  <c r="P117" i="1"/>
  <c r="Q117" i="1" s="1"/>
  <c r="S377" i="1"/>
  <c r="R325" i="1"/>
  <c r="N13" i="1"/>
  <c r="S273" i="1" l="1"/>
  <c r="Q169" i="1"/>
  <c r="R65" i="1"/>
  <c r="T377" i="1"/>
  <c r="U377" i="1" s="1"/>
  <c r="R117" i="1"/>
  <c r="U221" i="1"/>
  <c r="T273" i="1"/>
  <c r="S325" i="1"/>
  <c r="O13" i="1"/>
  <c r="R169" i="1" l="1"/>
  <c r="S169" i="1" s="1"/>
  <c r="S117" i="1"/>
  <c r="V221" i="1"/>
  <c r="V377" i="1"/>
  <c r="S65" i="1"/>
  <c r="T65" i="1" s="1"/>
  <c r="T325" i="1"/>
  <c r="U273" i="1"/>
  <c r="P13" i="1"/>
  <c r="W221" i="1" l="1"/>
  <c r="T117" i="1"/>
  <c r="U117" i="1" s="1"/>
  <c r="U65" i="1"/>
  <c r="V65" i="1" s="1"/>
  <c r="W65" i="1" s="1"/>
  <c r="X65" i="1" s="1"/>
  <c r="W377" i="1"/>
  <c r="T169" i="1"/>
  <c r="U169" i="1" s="1"/>
  <c r="U325" i="1"/>
  <c r="V273" i="1"/>
  <c r="Q13" i="1"/>
  <c r="X377" i="1" l="1"/>
  <c r="V117" i="1"/>
  <c r="V169" i="1"/>
  <c r="Y65" i="1"/>
  <c r="X221" i="1"/>
  <c r="W273" i="1"/>
  <c r="V325" i="1"/>
  <c r="R13" i="1"/>
  <c r="Z65" i="1" l="1"/>
  <c r="Y377" i="1"/>
  <c r="Y221" i="1"/>
  <c r="W169" i="1"/>
  <c r="W117" i="1"/>
  <c r="X273" i="1"/>
  <c r="W325" i="1"/>
  <c r="S13" i="1"/>
  <c r="X169" i="1" l="1"/>
  <c r="X117" i="1"/>
  <c r="Z221" i="1"/>
  <c r="Z377" i="1"/>
  <c r="AA65" i="1"/>
  <c r="AB65" i="1" s="1"/>
  <c r="X325" i="1"/>
  <c r="Y273" i="1"/>
  <c r="T13" i="1"/>
  <c r="AA377" i="1" l="1"/>
  <c r="Y117" i="1"/>
  <c r="AC65" i="1"/>
  <c r="AA221" i="1"/>
  <c r="Y169" i="1"/>
  <c r="Z273" i="1"/>
  <c r="Y325" i="1"/>
  <c r="U13" i="1"/>
  <c r="AD65" i="1" l="1"/>
  <c r="Z117" i="1"/>
  <c r="Z169" i="1"/>
  <c r="AB221" i="1"/>
  <c r="AB377" i="1"/>
  <c r="Z325" i="1"/>
  <c r="AA273" i="1"/>
  <c r="V13" i="1"/>
  <c r="AA169" i="1" l="1"/>
  <c r="AE65" i="1"/>
  <c r="AC377" i="1"/>
  <c r="AC221" i="1"/>
  <c r="AA117" i="1"/>
  <c r="AB273" i="1"/>
  <c r="AA325" i="1"/>
  <c r="W13" i="1"/>
  <c r="AB117" i="1" l="1"/>
  <c r="AD377" i="1"/>
  <c r="AB169" i="1"/>
  <c r="AD221" i="1"/>
  <c r="AF65" i="1"/>
  <c r="AB325" i="1"/>
  <c r="AC273" i="1"/>
  <c r="X13" i="1"/>
  <c r="AG65" i="1" l="1"/>
  <c r="AE377" i="1"/>
  <c r="AE221" i="1"/>
  <c r="AC169" i="1"/>
  <c r="AC117" i="1"/>
  <c r="AC325" i="1"/>
  <c r="AD273" i="1"/>
  <c r="Y13" i="1"/>
  <c r="AD169" i="1" l="1"/>
  <c r="AD117" i="1"/>
  <c r="AF221" i="1"/>
  <c r="AF377" i="1"/>
  <c r="AH65" i="1"/>
  <c r="AE273" i="1"/>
  <c r="AD325" i="1"/>
  <c r="Z13" i="1"/>
  <c r="AG377" i="1" l="1"/>
  <c r="AE117" i="1"/>
  <c r="AI65" i="1"/>
  <c r="AG221" i="1"/>
  <c r="AE169" i="1"/>
  <c r="AA13" i="1"/>
  <c r="AJ65" i="1" l="1"/>
  <c r="AF117" i="1"/>
  <c r="AF273" i="1"/>
  <c r="AF169" i="1"/>
  <c r="AG169" i="1" s="1"/>
  <c r="AH221" i="1"/>
  <c r="AH377" i="1"/>
  <c r="AE325" i="1"/>
  <c r="AF325" i="1" s="1"/>
  <c r="AB13" i="1"/>
  <c r="AH169" i="1" l="1"/>
  <c r="AI169" i="1" s="1"/>
  <c r="AI377" i="1"/>
  <c r="AI221" i="1"/>
  <c r="AG273" i="1"/>
  <c r="AH273" i="1" s="1"/>
  <c r="AI273" i="1" s="1"/>
  <c r="AK65" i="1"/>
  <c r="AG325" i="1"/>
  <c r="AG117" i="1"/>
  <c r="AC13" i="1"/>
  <c r="AH325" i="1" l="1"/>
  <c r="AH117" i="1"/>
  <c r="AL65" i="1"/>
  <c r="AJ221" i="1"/>
  <c r="AJ169" i="1"/>
  <c r="AJ273" i="1"/>
  <c r="AJ377" i="1"/>
  <c r="AD13" i="1"/>
  <c r="AK273" i="1" l="1"/>
  <c r="AK169" i="1"/>
  <c r="AK221" i="1"/>
  <c r="AK377" i="1"/>
  <c r="AI325" i="1"/>
  <c r="AJ325" i="1" s="1"/>
  <c r="AK325" i="1" s="1"/>
  <c r="AM65" i="1"/>
  <c r="AI117" i="1"/>
  <c r="AE13" i="1"/>
  <c r="AN65" i="1" l="1"/>
  <c r="AL325" i="1"/>
  <c r="AL169" i="1"/>
  <c r="AJ117" i="1"/>
  <c r="AL377" i="1"/>
  <c r="AL221" i="1"/>
  <c r="AL273" i="1"/>
  <c r="AF13" i="1"/>
  <c r="AO65" i="1" l="1"/>
  <c r="AM221" i="1"/>
  <c r="AM169" i="1"/>
  <c r="AM325" i="1"/>
  <c r="AM273" i="1"/>
  <c r="AM377" i="1"/>
  <c r="AK117" i="1"/>
  <c r="AG13" i="1"/>
  <c r="AP65" i="1" l="1"/>
  <c r="AL117" i="1"/>
  <c r="AN273" i="1"/>
  <c r="AN169" i="1"/>
  <c r="AN221" i="1"/>
  <c r="AN377" i="1"/>
  <c r="AN325" i="1"/>
  <c r="AH13" i="1"/>
  <c r="AQ65" i="1" l="1"/>
  <c r="AO377" i="1"/>
  <c r="AO169" i="1"/>
  <c r="AM117" i="1"/>
  <c r="AO325" i="1"/>
  <c r="AO221" i="1"/>
  <c r="AO273" i="1"/>
  <c r="AI13" i="1"/>
  <c r="AR65" i="1" l="1"/>
  <c r="AP273" i="1"/>
  <c r="AP325" i="1"/>
  <c r="AP169" i="1"/>
  <c r="AP221" i="1"/>
  <c r="AN117" i="1"/>
  <c r="AP377" i="1"/>
  <c r="AJ13" i="1"/>
  <c r="AS65" i="1" l="1"/>
  <c r="AQ377" i="1"/>
  <c r="AR377" i="1" s="1"/>
  <c r="AS377" i="1" s="1"/>
  <c r="AT377" i="1" s="1"/>
  <c r="AU377" i="1" s="1"/>
  <c r="AV377" i="1" s="1"/>
  <c r="AW377" i="1" s="1"/>
  <c r="AX377" i="1" s="1"/>
  <c r="AY377" i="1" s="1"/>
  <c r="AZ377" i="1" s="1"/>
  <c r="BA377" i="1" s="1"/>
  <c r="BB377" i="1" s="1"/>
  <c r="BC377" i="1" s="1"/>
  <c r="BD377" i="1" s="1"/>
  <c r="BE377" i="1" s="1"/>
  <c r="BF377" i="1" s="1"/>
  <c r="BG377" i="1" s="1"/>
  <c r="BH377" i="1" s="1"/>
  <c r="BI377" i="1" s="1"/>
  <c r="BJ377" i="1" s="1"/>
  <c r="BK377" i="1" s="1"/>
  <c r="BL377" i="1" s="1"/>
  <c r="BM377" i="1" s="1"/>
  <c r="BN377" i="1" s="1"/>
  <c r="BO377" i="1" s="1"/>
  <c r="BP377" i="1" s="1"/>
  <c r="BQ377" i="1" s="1"/>
  <c r="AQ221" i="1"/>
  <c r="AR221" i="1" s="1"/>
  <c r="AS221" i="1" s="1"/>
  <c r="AT221" i="1" s="1"/>
  <c r="AU221" i="1" s="1"/>
  <c r="AV221" i="1" s="1"/>
  <c r="AW221" i="1" s="1"/>
  <c r="AX221" i="1" s="1"/>
  <c r="AY221" i="1" s="1"/>
  <c r="AZ221" i="1" s="1"/>
  <c r="BA221" i="1" s="1"/>
  <c r="BB221" i="1" s="1"/>
  <c r="BC221" i="1" s="1"/>
  <c r="BD221" i="1" s="1"/>
  <c r="BE221" i="1" s="1"/>
  <c r="BF221" i="1" s="1"/>
  <c r="BG221" i="1" s="1"/>
  <c r="BH221" i="1" s="1"/>
  <c r="BI221" i="1" s="1"/>
  <c r="BJ221" i="1" s="1"/>
  <c r="BK221" i="1" s="1"/>
  <c r="BL221" i="1" s="1"/>
  <c r="BM221" i="1" s="1"/>
  <c r="BN221" i="1" s="1"/>
  <c r="BO221" i="1" s="1"/>
  <c r="BP221" i="1" s="1"/>
  <c r="BQ221" i="1" s="1"/>
  <c r="AQ169" i="1"/>
  <c r="AR169" i="1" s="1"/>
  <c r="AS169" i="1" s="1"/>
  <c r="AT169" i="1" s="1"/>
  <c r="AU169" i="1" s="1"/>
  <c r="AV169" i="1" s="1"/>
  <c r="AW169" i="1" s="1"/>
  <c r="AX169" i="1" s="1"/>
  <c r="AY169" i="1" s="1"/>
  <c r="AZ169" i="1" s="1"/>
  <c r="BA169" i="1" s="1"/>
  <c r="BB169" i="1" s="1"/>
  <c r="BC169" i="1" s="1"/>
  <c r="BD169" i="1" s="1"/>
  <c r="BE169" i="1" s="1"/>
  <c r="BF169" i="1" s="1"/>
  <c r="BG169" i="1" s="1"/>
  <c r="BH169" i="1" s="1"/>
  <c r="BI169" i="1" s="1"/>
  <c r="BJ169" i="1" s="1"/>
  <c r="BK169" i="1" s="1"/>
  <c r="BL169" i="1" s="1"/>
  <c r="BM169" i="1" s="1"/>
  <c r="BN169" i="1" s="1"/>
  <c r="BO169" i="1" s="1"/>
  <c r="BP169" i="1" s="1"/>
  <c r="BQ169" i="1" s="1"/>
  <c r="AQ273" i="1"/>
  <c r="AO117" i="1"/>
  <c r="AQ325" i="1"/>
  <c r="AK13" i="1"/>
  <c r="AT65" i="1" l="1"/>
  <c r="AR325" i="1"/>
  <c r="AS325" i="1" s="1"/>
  <c r="AP117" i="1"/>
  <c r="AR273" i="1"/>
  <c r="AU65" i="1"/>
  <c r="AL13" i="1"/>
  <c r="AT325" i="1" l="1"/>
  <c r="AS273" i="1"/>
  <c r="AQ117" i="1"/>
  <c r="AV65" i="1"/>
  <c r="AM13" i="1"/>
  <c r="AT273" i="1" l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BL273" i="1" s="1"/>
  <c r="BM273" i="1" s="1"/>
  <c r="BN273" i="1" s="1"/>
  <c r="BO273" i="1" s="1"/>
  <c r="BP273" i="1" s="1"/>
  <c r="BQ273" i="1" s="1"/>
  <c r="AR117" i="1"/>
  <c r="AU325" i="1"/>
  <c r="AV325" i="1" s="1"/>
  <c r="AW65" i="1"/>
  <c r="AN13" i="1"/>
  <c r="AS117" i="1" l="1"/>
  <c r="AW325" i="1"/>
  <c r="AX65" i="1"/>
  <c r="AO13" i="1"/>
  <c r="AT117" i="1" l="1"/>
  <c r="AX325" i="1"/>
  <c r="AY65" i="1"/>
  <c r="AP13" i="1"/>
  <c r="AY325" i="1" l="1"/>
  <c r="AZ325" i="1" s="1"/>
  <c r="AU117" i="1"/>
  <c r="AV117" i="1" s="1"/>
  <c r="AW117" i="1" s="1"/>
  <c r="AX117" i="1" s="1"/>
  <c r="AY117" i="1" s="1"/>
  <c r="AZ117" i="1" s="1"/>
  <c r="BA117" i="1" s="1"/>
  <c r="BB117" i="1" s="1"/>
  <c r="BC117" i="1" s="1"/>
  <c r="BD117" i="1" s="1"/>
  <c r="BE117" i="1" s="1"/>
  <c r="BF117" i="1" s="1"/>
  <c r="BG117" i="1" s="1"/>
  <c r="BH117" i="1" s="1"/>
  <c r="BI117" i="1" s="1"/>
  <c r="BJ117" i="1" s="1"/>
  <c r="BK117" i="1" s="1"/>
  <c r="BL117" i="1" s="1"/>
  <c r="BM117" i="1" s="1"/>
  <c r="BN117" i="1" s="1"/>
  <c r="BO117" i="1" s="1"/>
  <c r="BP117" i="1" s="1"/>
  <c r="BQ117" i="1" s="1"/>
  <c r="AZ65" i="1"/>
  <c r="AQ13" i="1"/>
  <c r="BA325" i="1" l="1"/>
  <c r="BA65" i="1"/>
  <c r="AR13" i="1"/>
  <c r="BB325" i="1" l="1"/>
  <c r="BB65" i="1"/>
  <c r="AS13" i="1"/>
  <c r="BC325" i="1" l="1"/>
  <c r="BD325" i="1" s="1"/>
  <c r="BC65" i="1"/>
  <c r="AT13" i="1"/>
  <c r="BE325" i="1" l="1"/>
  <c r="BD65" i="1"/>
  <c r="AU13" i="1"/>
  <c r="BF325" i="1" l="1"/>
  <c r="BE65" i="1"/>
  <c r="AV13" i="1"/>
  <c r="BG325" i="1" l="1"/>
  <c r="BF65" i="1"/>
  <c r="AW13" i="1"/>
  <c r="BH325" i="1" l="1"/>
  <c r="BG65" i="1"/>
  <c r="AX13" i="1"/>
  <c r="BI325" i="1" l="1"/>
  <c r="BJ325" i="1" s="1"/>
  <c r="BH65" i="1"/>
  <c r="AY13" i="1"/>
  <c r="BK325" i="1" l="1"/>
  <c r="BI65" i="1"/>
  <c r="AZ13" i="1"/>
  <c r="BL325" i="1" l="1"/>
  <c r="BJ65" i="1"/>
  <c r="BA13" i="1"/>
  <c r="BM325" i="1" l="1"/>
  <c r="BK65" i="1"/>
  <c r="BB13" i="1"/>
  <c r="BN325" i="1" l="1"/>
  <c r="BL65" i="1"/>
  <c r="BC13" i="1"/>
  <c r="BO325" i="1" l="1"/>
  <c r="BM65" i="1"/>
  <c r="BD13" i="1"/>
  <c r="BP325" i="1" l="1"/>
  <c r="BN65" i="1"/>
  <c r="BE13" i="1"/>
  <c r="BQ325" i="1" l="1"/>
  <c r="BO65" i="1"/>
  <c r="BF13" i="1"/>
  <c r="BP65" i="1" l="1"/>
  <c r="BG13" i="1"/>
  <c r="BQ65" i="1" l="1"/>
  <c r="BH13" i="1"/>
  <c r="BI13" i="1" l="1"/>
  <c r="BJ13" i="1" l="1"/>
  <c r="BL13" i="1" l="1"/>
  <c r="BK13" i="1"/>
  <c r="BM13" i="1" l="1"/>
  <c r="BN13" i="1" l="1"/>
  <c r="BO13" i="1" l="1"/>
  <c r="BQ13" i="1" l="1"/>
  <c r="BP13" i="1"/>
  <c r="I70" i="2" l="1"/>
  <c r="I77" i="1"/>
  <c r="I79" i="1" s="1"/>
  <c r="I72" i="2"/>
  <c r="I181" i="1"/>
  <c r="I183" i="1" s="1"/>
  <c r="J178" i="1" s="1"/>
  <c r="J180" i="1" s="1"/>
  <c r="I71" i="2"/>
  <c r="I129" i="1"/>
  <c r="I131" i="1" s="1"/>
  <c r="J126" i="1" s="1"/>
  <c r="J128" i="1" s="1"/>
  <c r="I73" i="2"/>
  <c r="I233" i="1"/>
  <c r="I235" i="1" s="1"/>
  <c r="J230" i="1" s="1"/>
  <c r="J232" i="1" s="1"/>
  <c r="J183" i="1" l="1"/>
  <c r="J220" i="1"/>
  <c r="E11" i="4" s="1"/>
  <c r="J72" i="2" s="1"/>
  <c r="I25" i="1"/>
  <c r="I27" i="1" s="1"/>
  <c r="I69" i="2"/>
  <c r="J131" i="1"/>
  <c r="J168" i="1"/>
  <c r="E10" i="4" s="1"/>
  <c r="J71" i="2" s="1"/>
  <c r="I75" i="2"/>
  <c r="I337" i="1"/>
  <c r="I339" i="1" s="1"/>
  <c r="J334" i="1" s="1"/>
  <c r="J336" i="1" s="1"/>
  <c r="J74" i="1"/>
  <c r="J76" i="1" s="1"/>
  <c r="J116" i="1" s="1"/>
  <c r="E9" i="4" s="1"/>
  <c r="J70" i="2" s="1"/>
  <c r="J235" i="1"/>
  <c r="J272" i="1"/>
  <c r="E12" i="4" s="1"/>
  <c r="J73" i="2" s="1"/>
  <c r="J79" i="1" l="1"/>
  <c r="K126" i="1"/>
  <c r="K128" i="1" s="1"/>
  <c r="J170" i="1"/>
  <c r="J22" i="1"/>
  <c r="J24" i="1" s="1"/>
  <c r="J64" i="1" s="1"/>
  <c r="J339" i="1"/>
  <c r="J376" i="1"/>
  <c r="E14" i="4" s="1"/>
  <c r="J75" i="2" s="1"/>
  <c r="I74" i="2"/>
  <c r="I285" i="1"/>
  <c r="I287" i="1" s="1"/>
  <c r="J282" i="1" s="1"/>
  <c r="J284" i="1" s="1"/>
  <c r="K230" i="1"/>
  <c r="K232" i="1" s="1"/>
  <c r="J274" i="1"/>
  <c r="K178" i="1"/>
  <c r="K180" i="1" s="1"/>
  <c r="J222" i="1"/>
  <c r="J27" i="1" l="1"/>
  <c r="J66" i="1" s="1"/>
  <c r="I12" i="1"/>
  <c r="I14" i="1" s="1"/>
  <c r="K235" i="1"/>
  <c r="K272" i="1"/>
  <c r="F12" i="4" s="1"/>
  <c r="K73" i="2" s="1"/>
  <c r="K334" i="1"/>
  <c r="K336" i="1" s="1"/>
  <c r="J378" i="1"/>
  <c r="J287" i="1"/>
  <c r="J324" i="1"/>
  <c r="E13" i="4" s="1"/>
  <c r="J74" i="2" s="1"/>
  <c r="K22" i="1"/>
  <c r="K24" i="1" s="1"/>
  <c r="K64" i="1" s="1"/>
  <c r="K131" i="1"/>
  <c r="K168" i="1"/>
  <c r="F10" i="4" s="1"/>
  <c r="K71" i="2" s="1"/>
  <c r="K183" i="1"/>
  <c r="K220" i="1"/>
  <c r="F11" i="4" s="1"/>
  <c r="K72" i="2" s="1"/>
  <c r="E8" i="4"/>
  <c r="J69" i="2" s="1"/>
  <c r="K74" i="1"/>
  <c r="K76" i="1" s="1"/>
  <c r="J118" i="1"/>
  <c r="J12" i="1" l="1"/>
  <c r="J14" i="1" s="1"/>
  <c r="J9" i="1"/>
  <c r="E15" i="4" s="1"/>
  <c r="K27" i="1"/>
  <c r="L22" i="1" s="1"/>
  <c r="L24" i="1" s="1"/>
  <c r="L64" i="1" s="1"/>
  <c r="L126" i="1"/>
  <c r="L128" i="1" s="1"/>
  <c r="L168" i="1" s="1"/>
  <c r="G10" i="4" s="1"/>
  <c r="L71" i="2" s="1"/>
  <c r="K170" i="1"/>
  <c r="F8" i="4"/>
  <c r="K69" i="2" s="1"/>
  <c r="K79" i="1"/>
  <c r="K116" i="1"/>
  <c r="F9" i="4" s="1"/>
  <c r="K70" i="2" s="1"/>
  <c r="K339" i="1"/>
  <c r="K376" i="1"/>
  <c r="F14" i="4" s="1"/>
  <c r="K75" i="2" s="1"/>
  <c r="L178" i="1"/>
  <c r="L180" i="1" s="1"/>
  <c r="L220" i="1" s="1"/>
  <c r="G11" i="4" s="1"/>
  <c r="L72" i="2" s="1"/>
  <c r="K222" i="1"/>
  <c r="K282" i="1"/>
  <c r="K284" i="1" s="1"/>
  <c r="J326" i="1"/>
  <c r="L230" i="1"/>
  <c r="L232" i="1" s="1"/>
  <c r="L272" i="1" s="1"/>
  <c r="G12" i="4" s="1"/>
  <c r="L73" i="2" s="1"/>
  <c r="K274" i="1"/>
  <c r="K66" i="1" l="1"/>
  <c r="L183" i="1"/>
  <c r="M178" i="1" s="1"/>
  <c r="M180" i="1" s="1"/>
  <c r="L334" i="1"/>
  <c r="L336" i="1" s="1"/>
  <c r="L376" i="1" s="1"/>
  <c r="G14" i="4" s="1"/>
  <c r="L75" i="2" s="1"/>
  <c r="K378" i="1"/>
  <c r="L235" i="1"/>
  <c r="L27" i="1"/>
  <c r="L74" i="1"/>
  <c r="L76" i="1" s="1"/>
  <c r="K118" i="1"/>
  <c r="L131" i="1"/>
  <c r="K287" i="1"/>
  <c r="K324" i="1"/>
  <c r="G8" i="4"/>
  <c r="L69" i="2" s="1"/>
  <c r="L222" i="1" l="1"/>
  <c r="L339" i="1"/>
  <c r="L378" i="1" s="1"/>
  <c r="F13" i="4"/>
  <c r="K74" i="2" s="1"/>
  <c r="K9" i="1"/>
  <c r="F15" i="4" s="1"/>
  <c r="L79" i="1"/>
  <c r="L116" i="1"/>
  <c r="M183" i="1"/>
  <c r="M220" i="1"/>
  <c r="H11" i="4" s="1"/>
  <c r="M72" i="2" s="1"/>
  <c r="L282" i="1"/>
  <c r="L284" i="1" s="1"/>
  <c r="L324" i="1" s="1"/>
  <c r="G13" i="4" s="1"/>
  <c r="K326" i="1"/>
  <c r="K12" i="1"/>
  <c r="K14" i="1" s="1"/>
  <c r="M22" i="1"/>
  <c r="M24" i="1" s="1"/>
  <c r="M64" i="1" s="1"/>
  <c r="L66" i="1"/>
  <c r="M126" i="1"/>
  <c r="M128" i="1" s="1"/>
  <c r="M168" i="1" s="1"/>
  <c r="H10" i="4" s="1"/>
  <c r="M71" i="2" s="1"/>
  <c r="L170" i="1"/>
  <c r="M230" i="1"/>
  <c r="M232" i="1" s="1"/>
  <c r="L274" i="1"/>
  <c r="M334" i="1"/>
  <c r="M336" i="1" s="1"/>
  <c r="L74" i="2" l="1"/>
  <c r="L287" i="1"/>
  <c r="G9" i="4"/>
  <c r="L70" i="2" s="1"/>
  <c r="L9" i="1"/>
  <c r="G15" i="4" s="1"/>
  <c r="M235" i="1"/>
  <c r="M272" i="1"/>
  <c r="H12" i="4" s="1"/>
  <c r="M73" i="2" s="1"/>
  <c r="H8" i="4"/>
  <c r="M69" i="2" s="1"/>
  <c r="M74" i="1"/>
  <c r="M76" i="1" s="1"/>
  <c r="L118" i="1"/>
  <c r="M339" i="1"/>
  <c r="M376" i="1"/>
  <c r="H14" i="4" s="1"/>
  <c r="M75" i="2" s="1"/>
  <c r="M131" i="1"/>
  <c r="M27" i="1"/>
  <c r="N178" i="1"/>
  <c r="N180" i="1" s="1"/>
  <c r="N220" i="1" s="1"/>
  <c r="I11" i="4" s="1"/>
  <c r="N72" i="2" s="1"/>
  <c r="N132" i="2" s="1"/>
  <c r="M222" i="1"/>
  <c r="N183" i="1" l="1"/>
  <c r="O178" i="1" s="1"/>
  <c r="N126" i="1"/>
  <c r="N128" i="1" s="1"/>
  <c r="M170" i="1"/>
  <c r="M79" i="1"/>
  <c r="M116" i="1"/>
  <c r="M282" i="1"/>
  <c r="M284" i="1" s="1"/>
  <c r="M324" i="1" s="1"/>
  <c r="H13" i="4" s="1"/>
  <c r="M74" i="2" s="1"/>
  <c r="L326" i="1"/>
  <c r="L12" i="1"/>
  <c r="L14" i="1" s="1"/>
  <c r="N334" i="1"/>
  <c r="N336" i="1" s="1"/>
  <c r="M378" i="1"/>
  <c r="N230" i="1"/>
  <c r="N232" i="1" s="1"/>
  <c r="N272" i="1" s="1"/>
  <c r="I12" i="4" s="1"/>
  <c r="N73" i="2" s="1"/>
  <c r="N133" i="2" s="1"/>
  <c r="M274" i="1"/>
  <c r="N22" i="1"/>
  <c r="N24" i="1" s="1"/>
  <c r="N64" i="1" s="1"/>
  <c r="M66" i="1"/>
  <c r="N235" i="1" l="1"/>
  <c r="O230" i="1" s="1"/>
  <c r="O179" i="1"/>
  <c r="O180" i="1" s="1"/>
  <c r="N222" i="1"/>
  <c r="M287" i="1"/>
  <c r="M12" i="1" s="1"/>
  <c r="M14" i="1" s="1"/>
  <c r="N27" i="1"/>
  <c r="I8" i="4"/>
  <c r="N69" i="2" s="1"/>
  <c r="N129" i="2" s="1"/>
  <c r="H9" i="4"/>
  <c r="M70" i="2" s="1"/>
  <c r="M9" i="1"/>
  <c r="H15" i="4" s="1"/>
  <c r="N339" i="1"/>
  <c r="N376" i="1"/>
  <c r="I14" i="4" s="1"/>
  <c r="N75" i="2" s="1"/>
  <c r="N135" i="2" s="1"/>
  <c r="N74" i="1"/>
  <c r="N76" i="1" s="1"/>
  <c r="M118" i="1"/>
  <c r="N131" i="1"/>
  <c r="N168" i="1"/>
  <c r="I10" i="4" s="1"/>
  <c r="N71" i="2" s="1"/>
  <c r="N131" i="2" s="1"/>
  <c r="N282" i="1" l="1"/>
  <c r="N284" i="1" s="1"/>
  <c r="N324" i="1" s="1"/>
  <c r="I13" i="4" s="1"/>
  <c r="N74" i="2" s="1"/>
  <c r="N134" i="2" s="1"/>
  <c r="M326" i="1"/>
  <c r="O231" i="1"/>
  <c r="O232" i="1" s="1"/>
  <c r="N274" i="1"/>
  <c r="N287" i="1"/>
  <c r="O282" i="1" s="1"/>
  <c r="O127" i="1"/>
  <c r="O126" i="1"/>
  <c r="N170" i="1"/>
  <c r="O220" i="1"/>
  <c r="O183" i="1"/>
  <c r="O335" i="1"/>
  <c r="O334" i="1"/>
  <c r="N378" i="1"/>
  <c r="N79" i="1"/>
  <c r="N116" i="1"/>
  <c r="O23" i="1"/>
  <c r="O22" i="1"/>
  <c r="N66" i="1"/>
  <c r="N12" i="1" l="1"/>
  <c r="N14" i="1" s="1"/>
  <c r="O283" i="1"/>
  <c r="O284" i="1" s="1"/>
  <c r="N326" i="1"/>
  <c r="O24" i="1"/>
  <c r="P179" i="1"/>
  <c r="P178" i="1"/>
  <c r="O222" i="1"/>
  <c r="O128" i="1"/>
  <c r="J11" i="4"/>
  <c r="Q11" i="4"/>
  <c r="I9" i="4"/>
  <c r="N70" i="2" s="1"/>
  <c r="N130" i="2" s="1"/>
  <c r="N9" i="1"/>
  <c r="I15" i="4" s="1"/>
  <c r="O336" i="1"/>
  <c r="O74" i="1"/>
  <c r="O75" i="1"/>
  <c r="N118" i="1"/>
  <c r="O272" i="1"/>
  <c r="O235" i="1"/>
  <c r="N136" i="2" l="1"/>
  <c r="P180" i="1"/>
  <c r="P183" i="1" s="1"/>
  <c r="P230" i="1"/>
  <c r="P231" i="1"/>
  <c r="O274" i="1"/>
  <c r="O76" i="1"/>
  <c r="O168" i="1"/>
  <c r="O131" i="1"/>
  <c r="O64" i="1"/>
  <c r="O27" i="1"/>
  <c r="Q12" i="4"/>
  <c r="J12" i="4"/>
  <c r="O376" i="1"/>
  <c r="O339" i="1"/>
  <c r="O324" i="1"/>
  <c r="O287" i="1"/>
  <c r="P220" i="1" l="1"/>
  <c r="K11" i="4" s="1"/>
  <c r="P232" i="1"/>
  <c r="P272" i="1" s="1"/>
  <c r="R12" i="4" s="1"/>
  <c r="P282" i="1"/>
  <c r="P283" i="1"/>
  <c r="O326" i="1"/>
  <c r="Q8" i="4"/>
  <c r="J8" i="4"/>
  <c r="Q13" i="4"/>
  <c r="J13" i="4"/>
  <c r="P126" i="1"/>
  <c r="P127" i="1"/>
  <c r="O170" i="1"/>
  <c r="P335" i="1"/>
  <c r="P334" i="1"/>
  <c r="O378" i="1"/>
  <c r="Q10" i="4"/>
  <c r="J10" i="4"/>
  <c r="Q178" i="1"/>
  <c r="Q179" i="1"/>
  <c r="P222" i="1"/>
  <c r="Q14" i="4"/>
  <c r="J14" i="4"/>
  <c r="P22" i="1"/>
  <c r="P23" i="1"/>
  <c r="O66" i="1"/>
  <c r="O79" i="1"/>
  <c r="O116" i="1"/>
  <c r="O9" i="1" s="1"/>
  <c r="J15" i="4" s="1"/>
  <c r="K12" i="4" l="1"/>
  <c r="P235" i="1"/>
  <c r="Q230" i="1" s="1"/>
  <c r="R11" i="4"/>
  <c r="P274" i="1"/>
  <c r="P128" i="1"/>
  <c r="P131" i="1" s="1"/>
  <c r="P284" i="1"/>
  <c r="P287" i="1" s="1"/>
  <c r="Q180" i="1"/>
  <c r="Q183" i="1" s="1"/>
  <c r="J9" i="4"/>
  <c r="Q9" i="4"/>
  <c r="P74" i="1"/>
  <c r="P75" i="1"/>
  <c r="O118" i="1"/>
  <c r="O12" i="1"/>
  <c r="O14" i="1" s="1"/>
  <c r="P24" i="1"/>
  <c r="P336" i="1"/>
  <c r="Q231" i="1" l="1"/>
  <c r="Q232" i="1" s="1"/>
  <c r="P168" i="1"/>
  <c r="R10" i="4" s="1"/>
  <c r="P324" i="1"/>
  <c r="R13" i="4" s="1"/>
  <c r="Q15" i="4"/>
  <c r="Q220" i="1"/>
  <c r="L11" i="4" s="1"/>
  <c r="K10" i="4"/>
  <c r="Q283" i="1"/>
  <c r="Q282" i="1"/>
  <c r="P326" i="1"/>
  <c r="Q127" i="1"/>
  <c r="Q126" i="1"/>
  <c r="P170" i="1"/>
  <c r="P376" i="1"/>
  <c r="P339" i="1"/>
  <c r="K13" i="4"/>
  <c r="P64" i="1"/>
  <c r="P27" i="1"/>
  <c r="P76" i="1"/>
  <c r="R179" i="1"/>
  <c r="R178" i="1"/>
  <c r="Q222" i="1"/>
  <c r="Q235" i="1" l="1"/>
  <c r="R230" i="1" s="1"/>
  <c r="Q272" i="1"/>
  <c r="L12" i="4" s="1"/>
  <c r="S11" i="4"/>
  <c r="Q128" i="1"/>
  <c r="Q168" i="1" s="1"/>
  <c r="L10" i="4" s="1"/>
  <c r="P79" i="1"/>
  <c r="P12" i="1" s="1"/>
  <c r="P14" i="1" s="1"/>
  <c r="P116" i="1"/>
  <c r="P9" i="1" s="1"/>
  <c r="K15" i="4" s="1"/>
  <c r="Q284" i="1"/>
  <c r="Q23" i="1"/>
  <c r="Q22" i="1"/>
  <c r="P66" i="1"/>
  <c r="Q335" i="1"/>
  <c r="Q334" i="1"/>
  <c r="P378" i="1"/>
  <c r="S12" i="4"/>
  <c r="R180" i="1"/>
  <c r="R8" i="4"/>
  <c r="K8" i="4"/>
  <c r="K14" i="4"/>
  <c r="R14" i="4"/>
  <c r="R231" i="1" l="1"/>
  <c r="Q274" i="1"/>
  <c r="S10" i="4"/>
  <c r="Q131" i="1"/>
  <c r="R127" i="1" s="1"/>
  <c r="Q336" i="1"/>
  <c r="Q339" i="1" s="1"/>
  <c r="Q24" i="1"/>
  <c r="Q64" i="1" s="1"/>
  <c r="S8" i="4" s="1"/>
  <c r="R232" i="1"/>
  <c r="Q287" i="1"/>
  <c r="Q324" i="1"/>
  <c r="R9" i="4"/>
  <c r="K9" i="4"/>
  <c r="R220" i="1"/>
  <c r="R183" i="1"/>
  <c r="Q75" i="1"/>
  <c r="Q74" i="1"/>
  <c r="P118" i="1"/>
  <c r="L8" i="4" l="1"/>
  <c r="Q170" i="1"/>
  <c r="Q27" i="1"/>
  <c r="R22" i="1" s="1"/>
  <c r="R126" i="1"/>
  <c r="R128" i="1" s="1"/>
  <c r="Q376" i="1"/>
  <c r="L14" i="4" s="1"/>
  <c r="R15" i="4"/>
  <c r="S178" i="1"/>
  <c r="S179" i="1"/>
  <c r="R222" i="1"/>
  <c r="S13" i="4"/>
  <c r="L13" i="4"/>
  <c r="M11" i="4"/>
  <c r="T11" i="4"/>
  <c r="R283" i="1"/>
  <c r="R282" i="1"/>
  <c r="Q326" i="1"/>
  <c r="R334" i="1"/>
  <c r="R335" i="1"/>
  <c r="Q378" i="1"/>
  <c r="Q76" i="1"/>
  <c r="R235" i="1"/>
  <c r="R272" i="1"/>
  <c r="Q66" i="1" l="1"/>
  <c r="R23" i="1"/>
  <c r="R24" i="1" s="1"/>
  <c r="S14" i="4"/>
  <c r="R336" i="1"/>
  <c r="R376" i="1" s="1"/>
  <c r="Q116" i="1"/>
  <c r="Q79" i="1"/>
  <c r="S230" i="1"/>
  <c r="S231" i="1"/>
  <c r="R274" i="1"/>
  <c r="R284" i="1"/>
  <c r="M12" i="4"/>
  <c r="T12" i="4"/>
  <c r="R168" i="1"/>
  <c r="R131" i="1"/>
  <c r="S180" i="1"/>
  <c r="R64" i="1" l="1"/>
  <c r="T8" i="4" s="1"/>
  <c r="R27" i="1"/>
  <c r="R66" i="1" s="1"/>
  <c r="R339" i="1"/>
  <c r="S335" i="1" s="1"/>
  <c r="S126" i="1"/>
  <c r="S127" i="1"/>
  <c r="R170" i="1"/>
  <c r="T10" i="4"/>
  <c r="M10" i="4"/>
  <c r="S232" i="1"/>
  <c r="S22" i="1"/>
  <c r="M14" i="4"/>
  <c r="T14" i="4"/>
  <c r="S183" i="1"/>
  <c r="S220" i="1"/>
  <c r="R324" i="1"/>
  <c r="R287" i="1"/>
  <c r="R75" i="1"/>
  <c r="R74" i="1"/>
  <c r="Q118" i="1"/>
  <c r="Q12" i="1"/>
  <c r="Q14" i="1" s="1"/>
  <c r="S9" i="4"/>
  <c r="L9" i="4"/>
  <c r="Q9" i="1"/>
  <c r="L15" i="4" s="1"/>
  <c r="S23" i="1" l="1"/>
  <c r="S24" i="1" s="1"/>
  <c r="M8" i="4"/>
  <c r="S334" i="1"/>
  <c r="S336" i="1" s="1"/>
  <c r="R378" i="1"/>
  <c r="S15" i="4"/>
  <c r="T13" i="4"/>
  <c r="M13" i="4"/>
  <c r="S283" i="1"/>
  <c r="S282" i="1"/>
  <c r="R326" i="1"/>
  <c r="R76" i="1"/>
  <c r="N11" i="4"/>
  <c r="U11" i="4"/>
  <c r="T178" i="1"/>
  <c r="T179" i="1"/>
  <c r="S222" i="1"/>
  <c r="S272" i="1"/>
  <c r="S235" i="1"/>
  <c r="S128" i="1"/>
  <c r="S376" i="1" l="1"/>
  <c r="S339" i="1"/>
  <c r="T335" i="1" s="1"/>
  <c r="S284" i="1"/>
  <c r="S324" i="1" s="1"/>
  <c r="N13" i="4" s="1"/>
  <c r="T180" i="1"/>
  <c r="T220" i="1" s="1"/>
  <c r="V11" i="4" s="1"/>
  <c r="R79" i="1"/>
  <c r="R116" i="1"/>
  <c r="S131" i="1"/>
  <c r="S168" i="1"/>
  <c r="S27" i="1"/>
  <c r="S64" i="1"/>
  <c r="N12" i="4"/>
  <c r="U12" i="4"/>
  <c r="T230" i="1"/>
  <c r="T231" i="1"/>
  <c r="S274" i="1"/>
  <c r="T334" i="1" l="1"/>
  <c r="T336" i="1" s="1"/>
  <c r="S378" i="1"/>
  <c r="N14" i="4"/>
  <c r="U14" i="4"/>
  <c r="U13" i="4"/>
  <c r="S287" i="1"/>
  <c r="T283" i="1" s="1"/>
  <c r="T183" i="1"/>
  <c r="U178" i="1" s="1"/>
  <c r="T232" i="1"/>
  <c r="T272" i="1" s="1"/>
  <c r="V12" i="4" s="1"/>
  <c r="N8" i="4"/>
  <c r="U8" i="4"/>
  <c r="T127" i="1"/>
  <c r="T126" i="1"/>
  <c r="S170" i="1"/>
  <c r="S66" i="1"/>
  <c r="T23" i="1"/>
  <c r="T22" i="1"/>
  <c r="T9" i="4"/>
  <c r="M9" i="4"/>
  <c r="R9" i="1"/>
  <c r="M15" i="4" s="1"/>
  <c r="S75" i="1"/>
  <c r="S74" i="1"/>
  <c r="R118" i="1"/>
  <c r="R12" i="1"/>
  <c r="R14" i="1" s="1"/>
  <c r="U10" i="4"/>
  <c r="N10" i="4"/>
  <c r="T282" i="1" l="1"/>
  <c r="T284" i="1" s="1"/>
  <c r="U179" i="1"/>
  <c r="T235" i="1"/>
  <c r="U230" i="1" s="1"/>
  <c r="S326" i="1"/>
  <c r="S76" i="1"/>
  <c r="S79" i="1" s="1"/>
  <c r="T24" i="1"/>
  <c r="T64" i="1" s="1"/>
  <c r="V8" i="4" s="1"/>
  <c r="T222" i="1"/>
  <c r="U180" i="1"/>
  <c r="U220" i="1" s="1"/>
  <c r="W11" i="4" s="1"/>
  <c r="T15" i="4"/>
  <c r="T27" i="1"/>
  <c r="T339" i="1"/>
  <c r="T376" i="1"/>
  <c r="V14" i="4" s="1"/>
  <c r="S116" i="1"/>
  <c r="T128" i="1"/>
  <c r="U183" i="1" l="1"/>
  <c r="V178" i="1" s="1"/>
  <c r="U231" i="1"/>
  <c r="T274" i="1"/>
  <c r="U232" i="1"/>
  <c r="U235" i="1" s="1"/>
  <c r="T131" i="1"/>
  <c r="T168" i="1"/>
  <c r="V10" i="4" s="1"/>
  <c r="U9" i="4"/>
  <c r="N9" i="4"/>
  <c r="S9" i="1"/>
  <c r="N15" i="4" s="1"/>
  <c r="U23" i="1"/>
  <c r="U22" i="1"/>
  <c r="T66" i="1"/>
  <c r="V179" i="1"/>
  <c r="T75" i="1"/>
  <c r="T74" i="1"/>
  <c r="S118" i="1"/>
  <c r="S12" i="1"/>
  <c r="S14" i="1" s="1"/>
  <c r="U335" i="1"/>
  <c r="U334" i="1"/>
  <c r="T378" i="1"/>
  <c r="T324" i="1"/>
  <c r="V13" i="4" s="1"/>
  <c r="T287" i="1"/>
  <c r="U222" i="1" l="1"/>
  <c r="U272" i="1"/>
  <c r="W12" i="4" s="1"/>
  <c r="T76" i="1"/>
  <c r="T116" i="1" s="1"/>
  <c r="V9" i="4" s="1"/>
  <c r="U15" i="4"/>
  <c r="Q16" i="4" s="1"/>
  <c r="U336" i="1"/>
  <c r="U376" i="1" s="1"/>
  <c r="W14" i="4" s="1"/>
  <c r="V180" i="1"/>
  <c r="V220" i="1" s="1"/>
  <c r="X11" i="4" s="1"/>
  <c r="BU15" i="4"/>
  <c r="BU6" i="4" s="1"/>
  <c r="J16" i="4"/>
  <c r="U126" i="1"/>
  <c r="U127" i="1"/>
  <c r="T170" i="1"/>
  <c r="V230" i="1"/>
  <c r="V231" i="1"/>
  <c r="U274" i="1"/>
  <c r="U24" i="1"/>
  <c r="U282" i="1"/>
  <c r="U283" i="1"/>
  <c r="T326" i="1"/>
  <c r="T9" i="1"/>
  <c r="U339" i="1" l="1"/>
  <c r="V335" i="1" s="1"/>
  <c r="V183" i="1"/>
  <c r="W179" i="1" s="1"/>
  <c r="T79" i="1"/>
  <c r="U74" i="1" s="1"/>
  <c r="U284" i="1"/>
  <c r="U324" i="1" s="1"/>
  <c r="W13" i="4" s="1"/>
  <c r="U128" i="1"/>
  <c r="U168" i="1" s="1"/>
  <c r="W10" i="4" s="1"/>
  <c r="V15" i="4"/>
  <c r="V334" i="1"/>
  <c r="U27" i="1"/>
  <c r="U64" i="1"/>
  <c r="V232" i="1"/>
  <c r="W178" i="1" l="1"/>
  <c r="U131" i="1"/>
  <c r="V127" i="1" s="1"/>
  <c r="V222" i="1"/>
  <c r="U287" i="1"/>
  <c r="V282" i="1" s="1"/>
  <c r="U378" i="1"/>
  <c r="T118" i="1"/>
  <c r="U75" i="1"/>
  <c r="U76" i="1" s="1"/>
  <c r="T12" i="1"/>
  <c r="T14" i="1" s="1"/>
  <c r="V336" i="1"/>
  <c r="W8" i="4"/>
  <c r="V272" i="1"/>
  <c r="X12" i="4" s="1"/>
  <c r="V235" i="1"/>
  <c r="W180" i="1"/>
  <c r="V23" i="1"/>
  <c r="U66" i="1"/>
  <c r="V22" i="1"/>
  <c r="V283" i="1" l="1"/>
  <c r="V284" i="1" s="1"/>
  <c r="V126" i="1"/>
  <c r="V128" i="1" s="1"/>
  <c r="V168" i="1" s="1"/>
  <c r="X10" i="4" s="1"/>
  <c r="U326" i="1"/>
  <c r="U170" i="1"/>
  <c r="U79" i="1"/>
  <c r="U12" i="1" s="1"/>
  <c r="U14" i="1" s="1"/>
  <c r="U116" i="1"/>
  <c r="V24" i="1"/>
  <c r="W183" i="1"/>
  <c r="W220" i="1"/>
  <c r="Y11" i="4" s="1"/>
  <c r="V339" i="1"/>
  <c r="V376" i="1"/>
  <c r="X14" i="4" s="1"/>
  <c r="W230" i="1"/>
  <c r="W231" i="1"/>
  <c r="V274" i="1"/>
  <c r="V74" i="1" l="1"/>
  <c r="U118" i="1"/>
  <c r="V75" i="1"/>
  <c r="W9" i="4"/>
  <c r="W15" i="4" s="1"/>
  <c r="U9" i="1"/>
  <c r="W232" i="1"/>
  <c r="W272" i="1" s="1"/>
  <c r="Y12" i="4" s="1"/>
  <c r="V131" i="1"/>
  <c r="W126" i="1" s="1"/>
  <c r="W335" i="1"/>
  <c r="W334" i="1"/>
  <c r="V378" i="1"/>
  <c r="X179" i="1"/>
  <c r="X178" i="1"/>
  <c r="W222" i="1"/>
  <c r="W235" i="1"/>
  <c r="V64" i="1"/>
  <c r="V27" i="1"/>
  <c r="V76" i="1"/>
  <c r="V287" i="1"/>
  <c r="V324" i="1"/>
  <c r="X13" i="4" s="1"/>
  <c r="V170" i="1" l="1"/>
  <c r="W127" i="1"/>
  <c r="W283" i="1"/>
  <c r="W282" i="1"/>
  <c r="V326" i="1"/>
  <c r="W128" i="1"/>
  <c r="V79" i="1"/>
  <c r="V116" i="1"/>
  <c r="X9" i="4" s="1"/>
  <c r="X230" i="1"/>
  <c r="X231" i="1"/>
  <c r="W274" i="1"/>
  <c r="W23" i="1"/>
  <c r="W22" i="1"/>
  <c r="V66" i="1"/>
  <c r="V12" i="1"/>
  <c r="V14" i="1" s="1"/>
  <c r="V9" i="1"/>
  <c r="X8" i="4"/>
  <c r="X180" i="1"/>
  <c r="W336" i="1"/>
  <c r="W24" i="1" l="1"/>
  <c r="W64" i="1" s="1"/>
  <c r="Y8" i="4" s="1"/>
  <c r="W376" i="1"/>
  <c r="Y14" i="4" s="1"/>
  <c r="W339" i="1"/>
  <c r="X232" i="1"/>
  <c r="X183" i="1"/>
  <c r="X220" i="1"/>
  <c r="Z11" i="4" s="1"/>
  <c r="X15" i="4"/>
  <c r="W75" i="1"/>
  <c r="W74" i="1"/>
  <c r="V118" i="1"/>
  <c r="W284" i="1"/>
  <c r="W168" i="1"/>
  <c r="Y10" i="4" s="1"/>
  <c r="W131" i="1"/>
  <c r="W76" i="1" l="1"/>
  <c r="W79" i="1" s="1"/>
  <c r="W27" i="1"/>
  <c r="W66" i="1" s="1"/>
  <c r="X272" i="1"/>
  <c r="Z12" i="4" s="1"/>
  <c r="X235" i="1"/>
  <c r="X127" i="1"/>
  <c r="X126" i="1"/>
  <c r="W170" i="1"/>
  <c r="W324" i="1"/>
  <c r="Y13" i="4" s="1"/>
  <c r="W287" i="1"/>
  <c r="X23" i="1"/>
  <c r="X335" i="1"/>
  <c r="X334" i="1"/>
  <c r="W378" i="1"/>
  <c r="Y179" i="1"/>
  <c r="Y178" i="1"/>
  <c r="X222" i="1"/>
  <c r="X22" i="1" l="1"/>
  <c r="X24" i="1" s="1"/>
  <c r="X64" i="1" s="1"/>
  <c r="Z8" i="4" s="1"/>
  <c r="W12" i="1"/>
  <c r="W14" i="1" s="1"/>
  <c r="W116" i="1"/>
  <c r="W9" i="1" s="1"/>
  <c r="X336" i="1"/>
  <c r="X376" i="1" s="1"/>
  <c r="Z14" i="4" s="1"/>
  <c r="X75" i="1"/>
  <c r="X74" i="1"/>
  <c r="W118" i="1"/>
  <c r="Y180" i="1"/>
  <c r="Y230" i="1"/>
  <c r="Y231" i="1"/>
  <c r="X274" i="1"/>
  <c r="X282" i="1"/>
  <c r="X283" i="1"/>
  <c r="W326" i="1"/>
  <c r="X128" i="1"/>
  <c r="Y9" i="4" l="1"/>
  <c r="Y15" i="4" s="1"/>
  <c r="X27" i="1"/>
  <c r="Y23" i="1" s="1"/>
  <c r="X339" i="1"/>
  <c r="Y334" i="1" s="1"/>
  <c r="Y232" i="1"/>
  <c r="X168" i="1"/>
  <c r="Z10" i="4" s="1"/>
  <c r="X131" i="1"/>
  <c r="X284" i="1"/>
  <c r="Y220" i="1"/>
  <c r="AA11" i="4" s="1"/>
  <c r="Y183" i="1"/>
  <c r="X76" i="1"/>
  <c r="X66" i="1" l="1"/>
  <c r="Y22" i="1"/>
  <c r="Y335" i="1"/>
  <c r="Y336" i="1" s="1"/>
  <c r="Y24" i="1"/>
  <c r="Y64" i="1" s="1"/>
  <c r="AA8" i="4" s="1"/>
  <c r="X378" i="1"/>
  <c r="X79" i="1"/>
  <c r="X116" i="1"/>
  <c r="Y126" i="1"/>
  <c r="Y127" i="1"/>
  <c r="X170" i="1"/>
  <c r="Z179" i="1"/>
  <c r="Z178" i="1"/>
  <c r="Y222" i="1"/>
  <c r="X324" i="1"/>
  <c r="Z13" i="4" s="1"/>
  <c r="X287" i="1"/>
  <c r="Y27" i="1"/>
  <c r="Y235" i="1"/>
  <c r="Y272" i="1"/>
  <c r="AA12" i="4" s="1"/>
  <c r="Z180" i="1" l="1"/>
  <c r="Z220" i="1" s="1"/>
  <c r="AB11" i="4" s="1"/>
  <c r="Z23" i="1"/>
  <c r="Z22" i="1"/>
  <c r="Y66" i="1"/>
  <c r="Z183" i="1"/>
  <c r="Y283" i="1"/>
  <c r="Y282" i="1"/>
  <c r="X326" i="1"/>
  <c r="Y128" i="1"/>
  <c r="Z9" i="4"/>
  <c r="X9" i="1"/>
  <c r="Z230" i="1"/>
  <c r="Z231" i="1"/>
  <c r="Y274" i="1"/>
  <c r="Y339" i="1"/>
  <c r="Y376" i="1"/>
  <c r="AA14" i="4" s="1"/>
  <c r="Y75" i="1"/>
  <c r="Y74" i="1"/>
  <c r="X118" i="1"/>
  <c r="X12" i="1"/>
  <c r="X14" i="1" s="1"/>
  <c r="Y284" i="1" l="1"/>
  <c r="Y287" i="1" s="1"/>
  <c r="Z24" i="1"/>
  <c r="Z64" i="1" s="1"/>
  <c r="AB8" i="4" s="1"/>
  <c r="Z15" i="4"/>
  <c r="Z335" i="1"/>
  <c r="Z334" i="1"/>
  <c r="Y378" i="1"/>
  <c r="Y76" i="1"/>
  <c r="Y168" i="1"/>
  <c r="AA10" i="4" s="1"/>
  <c r="Y131" i="1"/>
  <c r="Z232" i="1"/>
  <c r="AA178" i="1"/>
  <c r="AA179" i="1"/>
  <c r="Z222" i="1"/>
  <c r="Z27" i="1"/>
  <c r="Y324" i="1" l="1"/>
  <c r="AA13" i="4" s="1"/>
  <c r="AA180" i="1"/>
  <c r="Y116" i="1"/>
  <c r="Y79" i="1"/>
  <c r="AA23" i="1"/>
  <c r="AA22" i="1"/>
  <c r="Z66" i="1"/>
  <c r="Z235" i="1"/>
  <c r="Z272" i="1"/>
  <c r="AB12" i="4" s="1"/>
  <c r="Z127" i="1"/>
  <c r="Z126" i="1"/>
  <c r="Y170" i="1"/>
  <c r="Z336" i="1"/>
  <c r="Z283" i="1"/>
  <c r="Z282" i="1"/>
  <c r="Y326" i="1"/>
  <c r="Z284" i="1" l="1"/>
  <c r="Z324" i="1" s="1"/>
  <c r="AB13" i="4" s="1"/>
  <c r="Z128" i="1"/>
  <c r="Z131" i="1" s="1"/>
  <c r="AA24" i="1"/>
  <c r="AA64" i="1" s="1"/>
  <c r="AC8" i="4" s="1"/>
  <c r="Z339" i="1"/>
  <c r="Z376" i="1"/>
  <c r="AB14" i="4" s="1"/>
  <c r="Z75" i="1"/>
  <c r="Z74" i="1"/>
  <c r="Y118" i="1"/>
  <c r="Y12" i="1"/>
  <c r="Y14" i="1" s="1"/>
  <c r="AA230" i="1"/>
  <c r="AA231" i="1"/>
  <c r="Z274" i="1"/>
  <c r="AA9" i="4"/>
  <c r="Y9" i="1"/>
  <c r="AA183" i="1"/>
  <c r="AA220" i="1"/>
  <c r="AC11" i="4" s="1"/>
  <c r="Z168" i="1" l="1"/>
  <c r="AB10" i="4" s="1"/>
  <c r="Z287" i="1"/>
  <c r="AA283" i="1" s="1"/>
  <c r="AA27" i="1"/>
  <c r="AB23" i="1" s="1"/>
  <c r="AA15" i="4"/>
  <c r="AA127" i="1"/>
  <c r="AA126" i="1"/>
  <c r="Z170" i="1"/>
  <c r="AB178" i="1"/>
  <c r="AB179" i="1"/>
  <c r="AA222" i="1"/>
  <c r="AA232" i="1"/>
  <c r="AA334" i="1"/>
  <c r="AA335" i="1"/>
  <c r="Z378" i="1"/>
  <c r="Z76" i="1"/>
  <c r="AA66" i="1" l="1"/>
  <c r="AA282" i="1"/>
  <c r="AA284" i="1" s="1"/>
  <c r="AB22" i="1"/>
  <c r="AB24" i="1" s="1"/>
  <c r="Z326" i="1"/>
  <c r="AA272" i="1"/>
  <c r="AC12" i="4" s="1"/>
  <c r="AA235" i="1"/>
  <c r="Z116" i="1"/>
  <c r="Z79" i="1"/>
  <c r="AB180" i="1"/>
  <c r="AA336" i="1"/>
  <c r="AA128" i="1"/>
  <c r="AA74" i="1" l="1"/>
  <c r="AA75" i="1"/>
  <c r="Z118" i="1"/>
  <c r="Z12" i="1"/>
  <c r="Z14" i="1" s="1"/>
  <c r="AA339" i="1"/>
  <c r="AA376" i="1"/>
  <c r="AC14" i="4" s="1"/>
  <c r="AB9" i="4"/>
  <c r="Z9" i="1"/>
  <c r="AA131" i="1"/>
  <c r="AA168" i="1"/>
  <c r="AC10" i="4" s="1"/>
  <c r="AA287" i="1"/>
  <c r="AA324" i="1"/>
  <c r="AC13" i="4" s="1"/>
  <c r="AB64" i="1"/>
  <c r="AB27" i="1"/>
  <c r="AB220" i="1"/>
  <c r="AD11" i="4" s="1"/>
  <c r="AB183" i="1"/>
  <c r="AB230" i="1"/>
  <c r="AB231" i="1"/>
  <c r="AA274" i="1"/>
  <c r="G29" i="5"/>
  <c r="AB15" i="4" l="1"/>
  <c r="R29" i="4"/>
  <c r="AB232" i="1"/>
  <c r="AB235" i="1" s="1"/>
  <c r="AA76" i="1"/>
  <c r="AA116" i="1" s="1"/>
  <c r="AC179" i="1"/>
  <c r="AC178" i="1"/>
  <c r="AB222" i="1"/>
  <c r="AB282" i="1"/>
  <c r="AB283" i="1"/>
  <c r="AA326" i="1"/>
  <c r="AB66" i="1"/>
  <c r="AC22" i="1"/>
  <c r="AC23" i="1"/>
  <c r="AD8" i="4"/>
  <c r="AB127" i="1"/>
  <c r="AB126" i="1"/>
  <c r="AA170" i="1"/>
  <c r="AB335" i="1"/>
  <c r="AB334" i="1"/>
  <c r="AA378" i="1"/>
  <c r="G28" i="5"/>
  <c r="G26" i="5"/>
  <c r="G25" i="5"/>
  <c r="G30" i="5"/>
  <c r="AA79" i="1" l="1"/>
  <c r="AB75" i="1" s="1"/>
  <c r="AB272" i="1"/>
  <c r="AD12" i="4" s="1"/>
  <c r="AC180" i="1"/>
  <c r="AC220" i="1" s="1"/>
  <c r="AE11" i="4" s="1"/>
  <c r="R24" i="4"/>
  <c r="G24" i="5"/>
  <c r="AC24" i="1"/>
  <c r="AC64" i="1" s="1"/>
  <c r="AE8" i="4" s="1"/>
  <c r="R26" i="4"/>
  <c r="AB128" i="1"/>
  <c r="AB168" i="1" s="1"/>
  <c r="AD10" i="4" s="1"/>
  <c r="R25" i="4"/>
  <c r="R28" i="4"/>
  <c r="R30" i="4"/>
  <c r="G27" i="5"/>
  <c r="N150" i="2"/>
  <c r="AC9" i="4"/>
  <c r="AA9" i="1"/>
  <c r="AB336" i="1"/>
  <c r="AC230" i="1"/>
  <c r="AC231" i="1"/>
  <c r="AB274" i="1"/>
  <c r="AB284" i="1"/>
  <c r="AA118" i="1" l="1"/>
  <c r="AB74" i="1"/>
  <c r="AB76" i="1" s="1"/>
  <c r="AB116" i="1" s="1"/>
  <c r="AD9" i="4" s="1"/>
  <c r="AC183" i="1"/>
  <c r="AD178" i="1" s="1"/>
  <c r="AC27" i="1"/>
  <c r="AD22" i="1" s="1"/>
  <c r="AA12" i="1"/>
  <c r="AA14" i="1" s="1"/>
  <c r="AB131" i="1"/>
  <c r="AC127" i="1" s="1"/>
  <c r="G31" i="5"/>
  <c r="AC15" i="4"/>
  <c r="AC232" i="1"/>
  <c r="R27" i="4"/>
  <c r="R31" i="4" s="1"/>
  <c r="AB287" i="1"/>
  <c r="AB324" i="1"/>
  <c r="AD13" i="4" s="1"/>
  <c r="AD179" i="1"/>
  <c r="AB376" i="1"/>
  <c r="AD14" i="4" s="1"/>
  <c r="AB339" i="1"/>
  <c r="AB170" i="1" l="1"/>
  <c r="AC222" i="1"/>
  <c r="AD23" i="1"/>
  <c r="AD24" i="1" s="1"/>
  <c r="AD64" i="1" s="1"/>
  <c r="AF8" i="4" s="1"/>
  <c r="AC126" i="1"/>
  <c r="AC128" i="1" s="1"/>
  <c r="AC66" i="1"/>
  <c r="AB79" i="1"/>
  <c r="AC75" i="1" s="1"/>
  <c r="AD27" i="1"/>
  <c r="AE22" i="1" s="1"/>
  <c r="AB9" i="1"/>
  <c r="AC272" i="1"/>
  <c r="AE12" i="4" s="1"/>
  <c r="AC235" i="1"/>
  <c r="AC334" i="1"/>
  <c r="AC335" i="1"/>
  <c r="AB378" i="1"/>
  <c r="AD15" i="4"/>
  <c r="AD180" i="1"/>
  <c r="AC283" i="1"/>
  <c r="AC282" i="1"/>
  <c r="AB326" i="1"/>
  <c r="AE23" i="1" l="1"/>
  <c r="AE24" i="1" s="1"/>
  <c r="AB12" i="1"/>
  <c r="AB14" i="1" s="1"/>
  <c r="AD66" i="1"/>
  <c r="AC74" i="1"/>
  <c r="AC76" i="1" s="1"/>
  <c r="AB118" i="1"/>
  <c r="AD231" i="1"/>
  <c r="AC274" i="1"/>
  <c r="AD230" i="1"/>
  <c r="AC336" i="1"/>
  <c r="AC339" i="1" s="1"/>
  <c r="AC284" i="1"/>
  <c r="AC287" i="1" s="1"/>
  <c r="AC168" i="1"/>
  <c r="AE10" i="4" s="1"/>
  <c r="AC131" i="1"/>
  <c r="AD183" i="1"/>
  <c r="AD220" i="1"/>
  <c r="AF11" i="4" s="1"/>
  <c r="AE64" i="1" l="1"/>
  <c r="AG8" i="4" s="1"/>
  <c r="AE27" i="1"/>
  <c r="AF23" i="1" s="1"/>
  <c r="AC324" i="1"/>
  <c r="AE13" i="4" s="1"/>
  <c r="AC376" i="1"/>
  <c r="AE14" i="4" s="1"/>
  <c r="AD232" i="1"/>
  <c r="AD272" i="1" s="1"/>
  <c r="AF12" i="4" s="1"/>
  <c r="AF22" i="1"/>
  <c r="AF24" i="1" s="1"/>
  <c r="AF64" i="1" s="1"/>
  <c r="AH8" i="4" s="1"/>
  <c r="AD235" i="1"/>
  <c r="AE66" i="1"/>
  <c r="AC116" i="1"/>
  <c r="AC79" i="1"/>
  <c r="AE179" i="1"/>
  <c r="AE178" i="1"/>
  <c r="AD222" i="1"/>
  <c r="AD126" i="1"/>
  <c r="AD127" i="1"/>
  <c r="AC170" i="1"/>
  <c r="AD282" i="1"/>
  <c r="AD283" i="1"/>
  <c r="AC326" i="1"/>
  <c r="AD335" i="1"/>
  <c r="AD334" i="1"/>
  <c r="AC378" i="1"/>
  <c r="AF27" i="1" l="1"/>
  <c r="AF66" i="1" s="1"/>
  <c r="AD284" i="1"/>
  <c r="AD287" i="1" s="1"/>
  <c r="AD274" i="1"/>
  <c r="AE231" i="1"/>
  <c r="AE230" i="1"/>
  <c r="AE180" i="1"/>
  <c r="AD128" i="1"/>
  <c r="AD336" i="1"/>
  <c r="AD74" i="1"/>
  <c r="AD75" i="1"/>
  <c r="AC118" i="1"/>
  <c r="AC12" i="1"/>
  <c r="AC14" i="1" s="1"/>
  <c r="AE9" i="4"/>
  <c r="AC9" i="1"/>
  <c r="AD324" i="1" l="1"/>
  <c r="AF13" i="4" s="1"/>
  <c r="AG23" i="1"/>
  <c r="AG22" i="1"/>
  <c r="AE232" i="1"/>
  <c r="AE272" i="1" s="1"/>
  <c r="AG12" i="4" s="1"/>
  <c r="AE15" i="4"/>
  <c r="AE235" i="1"/>
  <c r="AE220" i="1"/>
  <c r="AG11" i="4" s="1"/>
  <c r="AE183" i="1"/>
  <c r="AD168" i="1"/>
  <c r="AF10" i="4" s="1"/>
  <c r="AD131" i="1"/>
  <c r="AD76" i="1"/>
  <c r="AD339" i="1"/>
  <c r="AD376" i="1"/>
  <c r="AF14" i="4" s="1"/>
  <c r="AE282" i="1"/>
  <c r="AE283" i="1"/>
  <c r="AD326" i="1"/>
  <c r="AG24" i="1" l="1"/>
  <c r="AG27" i="1" s="1"/>
  <c r="AF230" i="1"/>
  <c r="AE274" i="1"/>
  <c r="AF231" i="1"/>
  <c r="AE284" i="1"/>
  <c r="AE127" i="1"/>
  <c r="AE126" i="1"/>
  <c r="AD170" i="1"/>
  <c r="AG64" i="1"/>
  <c r="AE334" i="1"/>
  <c r="AE335" i="1"/>
  <c r="AD378" i="1"/>
  <c r="AF179" i="1"/>
  <c r="AF178" i="1"/>
  <c r="AE222" i="1"/>
  <c r="AD116" i="1"/>
  <c r="AD79" i="1"/>
  <c r="AE128" i="1" l="1"/>
  <c r="AE168" i="1" s="1"/>
  <c r="AG10" i="4" s="1"/>
  <c r="AF180" i="1"/>
  <c r="AF183" i="1" s="1"/>
  <c r="AF232" i="1"/>
  <c r="AF9" i="4"/>
  <c r="AD9" i="1"/>
  <c r="AG66" i="1"/>
  <c r="AH23" i="1"/>
  <c r="AH22" i="1"/>
  <c r="AE131" i="1"/>
  <c r="AI8" i="4"/>
  <c r="AE75" i="1"/>
  <c r="AE74" i="1"/>
  <c r="AD118" i="1"/>
  <c r="AD12" i="1"/>
  <c r="AD14" i="1" s="1"/>
  <c r="AE336" i="1"/>
  <c r="AE324" i="1"/>
  <c r="AG13" i="4" s="1"/>
  <c r="AE287" i="1"/>
  <c r="AF220" i="1" l="1"/>
  <c r="AH11" i="4" s="1"/>
  <c r="AH24" i="1"/>
  <c r="AH64" i="1" s="1"/>
  <c r="AJ8" i="4" s="1"/>
  <c r="AE76" i="1"/>
  <c r="AE116" i="1" s="1"/>
  <c r="AF15" i="4"/>
  <c r="AF272" i="1"/>
  <c r="AH12" i="4" s="1"/>
  <c r="AF235" i="1"/>
  <c r="AE79" i="1"/>
  <c r="AF126" i="1"/>
  <c r="AF127" i="1"/>
  <c r="AE170" i="1"/>
  <c r="AE376" i="1"/>
  <c r="AG14" i="4" s="1"/>
  <c r="AE339" i="1"/>
  <c r="AG179" i="1"/>
  <c r="AG178" i="1"/>
  <c r="AF222" i="1"/>
  <c r="AF283" i="1"/>
  <c r="AF282" i="1"/>
  <c r="AE326" i="1"/>
  <c r="AH27" i="1" l="1"/>
  <c r="AI23" i="1" s="1"/>
  <c r="AF284" i="1"/>
  <c r="AF324" i="1" s="1"/>
  <c r="AH13" i="4" s="1"/>
  <c r="AF128" i="1"/>
  <c r="AF168" i="1" s="1"/>
  <c r="AH10" i="4" s="1"/>
  <c r="AG180" i="1"/>
  <c r="AG220" i="1" s="1"/>
  <c r="AI11" i="4" s="1"/>
  <c r="AG230" i="1"/>
  <c r="AG231" i="1"/>
  <c r="AF274" i="1"/>
  <c r="AG183" i="1"/>
  <c r="AF335" i="1"/>
  <c r="AF334" i="1"/>
  <c r="AE378" i="1"/>
  <c r="AG9" i="4"/>
  <c r="AE9" i="1"/>
  <c r="AF75" i="1"/>
  <c r="AF74" i="1"/>
  <c r="AE118" i="1"/>
  <c r="AE12" i="1"/>
  <c r="AE14" i="1" s="1"/>
  <c r="AF131" i="1" l="1"/>
  <c r="AG126" i="1" s="1"/>
  <c r="AI22" i="1"/>
  <c r="AI24" i="1" s="1"/>
  <c r="AI64" i="1" s="1"/>
  <c r="AK8" i="4" s="1"/>
  <c r="AH66" i="1"/>
  <c r="AF287" i="1"/>
  <c r="AG283" i="1" s="1"/>
  <c r="AG232" i="1"/>
  <c r="AG272" i="1" s="1"/>
  <c r="AI12" i="4" s="1"/>
  <c r="AG15" i="4"/>
  <c r="AG127" i="1"/>
  <c r="AF336" i="1"/>
  <c r="AF76" i="1"/>
  <c r="AH178" i="1"/>
  <c r="AH179" i="1"/>
  <c r="AG222" i="1"/>
  <c r="AF170" i="1" l="1"/>
  <c r="AF326" i="1"/>
  <c r="AG282" i="1"/>
  <c r="AG284" i="1" s="1"/>
  <c r="AG324" i="1" s="1"/>
  <c r="AI13" i="4" s="1"/>
  <c r="AI27" i="1"/>
  <c r="AI66" i="1" s="1"/>
  <c r="AG235" i="1"/>
  <c r="AH231" i="1" s="1"/>
  <c r="AH180" i="1"/>
  <c r="AG128" i="1"/>
  <c r="AF376" i="1"/>
  <c r="AH14" i="4" s="1"/>
  <c r="AF339" i="1"/>
  <c r="AF116" i="1"/>
  <c r="AF79" i="1"/>
  <c r="AJ23" i="1" l="1"/>
  <c r="AJ22" i="1"/>
  <c r="AG287" i="1"/>
  <c r="AG326" i="1" s="1"/>
  <c r="AH230" i="1"/>
  <c r="AG274" i="1"/>
  <c r="AH232" i="1"/>
  <c r="AH272" i="1" s="1"/>
  <c r="AJ12" i="4" s="1"/>
  <c r="AH9" i="4"/>
  <c r="AF9" i="1"/>
  <c r="AG335" i="1"/>
  <c r="AG334" i="1"/>
  <c r="AF378" i="1"/>
  <c r="AH220" i="1"/>
  <c r="AJ11" i="4" s="1"/>
  <c r="AH183" i="1"/>
  <c r="AG75" i="1"/>
  <c r="AG74" i="1"/>
  <c r="AF118" i="1"/>
  <c r="AF12" i="1"/>
  <c r="AF14" i="1" s="1"/>
  <c r="AG168" i="1"/>
  <c r="AI10" i="4" s="1"/>
  <c r="AG131" i="1"/>
  <c r="AH283" i="1" l="1"/>
  <c r="AJ24" i="1"/>
  <c r="AJ27" i="1" s="1"/>
  <c r="AH282" i="1"/>
  <c r="AH284" i="1" s="1"/>
  <c r="AH235" i="1"/>
  <c r="AI230" i="1" s="1"/>
  <c r="AG76" i="1"/>
  <c r="AG116" i="1" s="1"/>
  <c r="AI9" i="4" s="1"/>
  <c r="AG336" i="1"/>
  <c r="AG376" i="1" s="1"/>
  <c r="AI14" i="4" s="1"/>
  <c r="AH15" i="4"/>
  <c r="AI231" i="1"/>
  <c r="AH222" i="1"/>
  <c r="AI179" i="1"/>
  <c r="AI178" i="1"/>
  <c r="AH127" i="1"/>
  <c r="AH126" i="1"/>
  <c r="AG170" i="1"/>
  <c r="AG79" i="1"/>
  <c r="AJ64" i="1"/>
  <c r="AG339" i="1" l="1"/>
  <c r="AH334" i="1" s="1"/>
  <c r="AH274" i="1"/>
  <c r="AG9" i="1"/>
  <c r="AI180" i="1"/>
  <c r="AI220" i="1" s="1"/>
  <c r="AK11" i="4" s="1"/>
  <c r="AH128" i="1"/>
  <c r="AH168" i="1" s="1"/>
  <c r="AJ10" i="4" s="1"/>
  <c r="AI232" i="1"/>
  <c r="AH335" i="1"/>
  <c r="AL8" i="4"/>
  <c r="AH324" i="1"/>
  <c r="AJ13" i="4" s="1"/>
  <c r="AH287" i="1"/>
  <c r="AI15" i="4"/>
  <c r="AH75" i="1"/>
  <c r="AH74" i="1"/>
  <c r="AG118" i="1"/>
  <c r="AK22" i="1"/>
  <c r="AJ66" i="1"/>
  <c r="AK23" i="1"/>
  <c r="AI183" i="1"/>
  <c r="AG12" i="1" l="1"/>
  <c r="AG14" i="1" s="1"/>
  <c r="AG378" i="1"/>
  <c r="AH131" i="1"/>
  <c r="AH170" i="1" s="1"/>
  <c r="AI272" i="1"/>
  <c r="AK12" i="4" s="1"/>
  <c r="AI235" i="1"/>
  <c r="AJ178" i="1"/>
  <c r="AI222" i="1"/>
  <c r="AJ179" i="1"/>
  <c r="AI127" i="1"/>
  <c r="AH326" i="1"/>
  <c r="AI283" i="1"/>
  <c r="AI282" i="1"/>
  <c r="AK24" i="1"/>
  <c r="AH76" i="1"/>
  <c r="AH336" i="1"/>
  <c r="AI126" i="1" l="1"/>
  <c r="AI128" i="1" s="1"/>
  <c r="AI284" i="1"/>
  <c r="AI324" i="1" s="1"/>
  <c r="AK13" i="4" s="1"/>
  <c r="AJ230" i="1"/>
  <c r="AI274" i="1"/>
  <c r="AJ231" i="1"/>
  <c r="AH339" i="1"/>
  <c r="AH376" i="1"/>
  <c r="AJ14" i="4" s="1"/>
  <c r="AH116" i="1"/>
  <c r="AH79" i="1"/>
  <c r="AK64" i="1"/>
  <c r="AK27" i="1"/>
  <c r="AJ180" i="1"/>
  <c r="AI287" i="1" l="1"/>
  <c r="AJ283" i="1" s="1"/>
  <c r="AJ232" i="1"/>
  <c r="AJ220" i="1"/>
  <c r="AL11" i="4" s="1"/>
  <c r="AJ183" i="1"/>
  <c r="AJ9" i="4"/>
  <c r="AH9" i="1"/>
  <c r="AL22" i="1"/>
  <c r="AL23" i="1"/>
  <c r="AK66" i="1"/>
  <c r="AI168" i="1"/>
  <c r="AK10" i="4" s="1"/>
  <c r="AI131" i="1"/>
  <c r="AM8" i="4"/>
  <c r="AI326" i="1"/>
  <c r="AJ282" i="1"/>
  <c r="AI74" i="1"/>
  <c r="AH118" i="1"/>
  <c r="AI75" i="1"/>
  <c r="AH12" i="1"/>
  <c r="AH14" i="1" s="1"/>
  <c r="AI334" i="1"/>
  <c r="AH378" i="1"/>
  <c r="AI335" i="1"/>
  <c r="AL24" i="1" l="1"/>
  <c r="AI76" i="1"/>
  <c r="AI116" i="1" s="1"/>
  <c r="AK9" i="4" s="1"/>
  <c r="AJ15" i="4"/>
  <c r="AJ272" i="1"/>
  <c r="AL12" i="4" s="1"/>
  <c r="AJ235" i="1"/>
  <c r="AI79" i="1"/>
  <c r="AJ127" i="1"/>
  <c r="AI170" i="1"/>
  <c r="AJ126" i="1"/>
  <c r="AJ284" i="1"/>
  <c r="AJ222" i="1"/>
  <c r="AK179" i="1"/>
  <c r="AK178" i="1"/>
  <c r="AI336" i="1"/>
  <c r="AL64" i="1" l="1"/>
  <c r="AN8" i="4" s="1"/>
  <c r="AL27" i="1"/>
  <c r="AJ128" i="1"/>
  <c r="AJ168" i="1" s="1"/>
  <c r="AL10" i="4" s="1"/>
  <c r="AK230" i="1"/>
  <c r="AK231" i="1"/>
  <c r="AJ274" i="1"/>
  <c r="AI118" i="1"/>
  <c r="AJ75" i="1"/>
  <c r="AJ74" i="1"/>
  <c r="AI376" i="1"/>
  <c r="AI339" i="1"/>
  <c r="AI12" i="1" s="1"/>
  <c r="AI14" i="1" s="1"/>
  <c r="AK180" i="1"/>
  <c r="AJ324" i="1"/>
  <c r="AL13" i="4" s="1"/>
  <c r="AJ287" i="1"/>
  <c r="AM22" i="1" l="1"/>
  <c r="AM23" i="1"/>
  <c r="AL66" i="1"/>
  <c r="AJ76" i="1"/>
  <c r="AJ116" i="1" s="1"/>
  <c r="AL9" i="4" s="1"/>
  <c r="AJ131" i="1"/>
  <c r="AK232" i="1"/>
  <c r="AK183" i="1"/>
  <c r="AK220" i="1"/>
  <c r="AM11" i="4" s="1"/>
  <c r="AK283" i="1"/>
  <c r="AK282" i="1"/>
  <c r="AJ326" i="1"/>
  <c r="AI378" i="1"/>
  <c r="AJ335" i="1"/>
  <c r="AJ334" i="1"/>
  <c r="AK14" i="4"/>
  <c r="AI9" i="1"/>
  <c r="AJ79" i="1" l="1"/>
  <c r="AJ118" i="1" s="1"/>
  <c r="AM24" i="1"/>
  <c r="AM64" i="1" s="1"/>
  <c r="AO8" i="4" s="1"/>
  <c r="AJ170" i="1"/>
  <c r="AK126" i="1"/>
  <c r="AK127" i="1"/>
  <c r="AK15" i="4"/>
  <c r="AK272" i="1"/>
  <c r="AM12" i="4" s="1"/>
  <c r="AK235" i="1"/>
  <c r="AJ336" i="1"/>
  <c r="AK284" i="1"/>
  <c r="AK75" i="1"/>
  <c r="AK222" i="1"/>
  <c r="AL179" i="1"/>
  <c r="AL178" i="1"/>
  <c r="AK74" i="1" l="1"/>
  <c r="AK76" i="1" s="1"/>
  <c r="AK116" i="1" s="1"/>
  <c r="AM9" i="4" s="1"/>
  <c r="AM27" i="1"/>
  <c r="AM66" i="1" s="1"/>
  <c r="AK128" i="1"/>
  <c r="AK168" i="1" s="1"/>
  <c r="AM10" i="4" s="1"/>
  <c r="AN23" i="1"/>
  <c r="AL180" i="1"/>
  <c r="AL220" i="1" s="1"/>
  <c r="AN11" i="4" s="1"/>
  <c r="AK274" i="1"/>
  <c r="AL230" i="1"/>
  <c r="AL231" i="1"/>
  <c r="AK324" i="1"/>
  <c r="AM13" i="4" s="1"/>
  <c r="AK287" i="1"/>
  <c r="AJ339" i="1"/>
  <c r="AJ376" i="1"/>
  <c r="AN22" i="1" l="1"/>
  <c r="AN24" i="1" s="1"/>
  <c r="AN27" i="1" s="1"/>
  <c r="AL183" i="1"/>
  <c r="AM178" i="1" s="1"/>
  <c r="AK131" i="1"/>
  <c r="AK170" i="1" s="1"/>
  <c r="AK79" i="1"/>
  <c r="AL75" i="1" s="1"/>
  <c r="AN64" i="1"/>
  <c r="AP8" i="4" s="1"/>
  <c r="AL232" i="1"/>
  <c r="AL283" i="1"/>
  <c r="AL282" i="1"/>
  <c r="AK326" i="1"/>
  <c r="AL14" i="4"/>
  <c r="AJ9" i="1"/>
  <c r="AK335" i="1"/>
  <c r="AJ378" i="1"/>
  <c r="AK334" i="1"/>
  <c r="AJ12" i="1"/>
  <c r="AJ14" i="1" s="1"/>
  <c r="AL127" i="1" l="1"/>
  <c r="AL74" i="1"/>
  <c r="AL76" i="1" s="1"/>
  <c r="AL222" i="1"/>
  <c r="AK118" i="1"/>
  <c r="AM179" i="1"/>
  <c r="AM180" i="1" s="1"/>
  <c r="AL126" i="1"/>
  <c r="AN66" i="1"/>
  <c r="AO23" i="1"/>
  <c r="AO22" i="1"/>
  <c r="AL15" i="4"/>
  <c r="AL272" i="1"/>
  <c r="AN12" i="4" s="1"/>
  <c r="AL235" i="1"/>
  <c r="AK336" i="1"/>
  <c r="AL284" i="1"/>
  <c r="AL128" i="1" l="1"/>
  <c r="AL168" i="1" s="1"/>
  <c r="AN10" i="4" s="1"/>
  <c r="AO24" i="1"/>
  <c r="AO64" i="1" s="1"/>
  <c r="AQ8" i="4" s="1"/>
  <c r="AM231" i="1"/>
  <c r="AL274" i="1"/>
  <c r="AM230" i="1"/>
  <c r="AM232" i="1" s="1"/>
  <c r="AM272" i="1" s="1"/>
  <c r="AO12" i="4" s="1"/>
  <c r="AL324" i="1"/>
  <c r="AN13" i="4" s="1"/>
  <c r="AL287" i="1"/>
  <c r="AL116" i="1"/>
  <c r="AL79" i="1"/>
  <c r="AM220" i="1"/>
  <c r="AO11" i="4" s="1"/>
  <c r="AM183" i="1"/>
  <c r="AK376" i="1"/>
  <c r="AK339" i="1"/>
  <c r="AL131" i="1" l="1"/>
  <c r="AL170" i="1" s="1"/>
  <c r="AO27" i="1"/>
  <c r="AP23" i="1" s="1"/>
  <c r="AM127" i="1"/>
  <c r="AM235" i="1"/>
  <c r="AN9" i="4"/>
  <c r="AL335" i="1"/>
  <c r="AL334" i="1"/>
  <c r="AK378" i="1"/>
  <c r="AK12" i="1"/>
  <c r="AK14" i="1" s="1"/>
  <c r="AM14" i="4"/>
  <c r="AK9" i="1"/>
  <c r="AM222" i="1"/>
  <c r="AN179" i="1"/>
  <c r="AN178" i="1"/>
  <c r="AM75" i="1"/>
  <c r="AM74" i="1"/>
  <c r="AL118" i="1"/>
  <c r="AM282" i="1"/>
  <c r="AM283" i="1"/>
  <c r="AL326" i="1"/>
  <c r="AM126" i="1" l="1"/>
  <c r="AM128" i="1" s="1"/>
  <c r="AP22" i="1"/>
  <c r="AP24" i="1" s="1"/>
  <c r="AO66" i="1"/>
  <c r="AM15" i="4"/>
  <c r="AN180" i="1"/>
  <c r="AM284" i="1"/>
  <c r="AN230" i="1"/>
  <c r="AN231" i="1"/>
  <c r="AM274" i="1"/>
  <c r="AM76" i="1"/>
  <c r="AL336" i="1"/>
  <c r="AM168" i="1" l="1"/>
  <c r="AO10" i="4" s="1"/>
  <c r="AM131" i="1"/>
  <c r="AN232" i="1"/>
  <c r="AN272" i="1" s="1"/>
  <c r="AP12" i="4" s="1"/>
  <c r="AP64" i="1"/>
  <c r="AR8" i="4" s="1"/>
  <c r="AP27" i="1"/>
  <c r="AM324" i="1"/>
  <c r="AO13" i="4" s="1"/>
  <c r="AM287" i="1"/>
  <c r="AN220" i="1"/>
  <c r="AP11" i="4" s="1"/>
  <c r="AN183" i="1"/>
  <c r="AM116" i="1"/>
  <c r="AM79" i="1"/>
  <c r="AL376" i="1"/>
  <c r="AL339" i="1"/>
  <c r="AN235" i="1" l="1"/>
  <c r="AN274" i="1" s="1"/>
  <c r="AN126" i="1"/>
  <c r="AM170" i="1"/>
  <c r="AN127" i="1"/>
  <c r="AO231" i="1"/>
  <c r="AQ23" i="1"/>
  <c r="AP66" i="1"/>
  <c r="AQ22" i="1"/>
  <c r="AQ24" i="1" s="1"/>
  <c r="AQ64" i="1" s="1"/>
  <c r="AS8" i="4" s="1"/>
  <c r="AN222" i="1"/>
  <c r="AO179" i="1"/>
  <c r="AO178" i="1"/>
  <c r="AN283" i="1"/>
  <c r="AM326" i="1"/>
  <c r="AN282" i="1"/>
  <c r="AN284" i="1" s="1"/>
  <c r="AM335" i="1"/>
  <c r="AM334" i="1"/>
  <c r="AL378" i="1"/>
  <c r="AL12" i="1"/>
  <c r="AL14" i="1" s="1"/>
  <c r="AN74" i="1"/>
  <c r="AN75" i="1"/>
  <c r="AM118" i="1"/>
  <c r="AN14" i="4"/>
  <c r="AL9" i="1"/>
  <c r="AO9" i="4"/>
  <c r="AO230" i="1" l="1"/>
  <c r="AO232" i="1" s="1"/>
  <c r="AO272" i="1" s="1"/>
  <c r="AQ12" i="4" s="1"/>
  <c r="AN128" i="1"/>
  <c r="AQ27" i="1"/>
  <c r="AR22" i="1" s="1"/>
  <c r="AM336" i="1"/>
  <c r="AM376" i="1" s="1"/>
  <c r="AN15" i="4"/>
  <c r="AN76" i="1"/>
  <c r="AN324" i="1"/>
  <c r="AP13" i="4" s="1"/>
  <c r="AN287" i="1"/>
  <c r="AO180" i="1"/>
  <c r="AR23" i="1" l="1"/>
  <c r="AQ66" i="1"/>
  <c r="AM339" i="1"/>
  <c r="AN335" i="1" s="1"/>
  <c r="AN168" i="1"/>
  <c r="AP10" i="4" s="1"/>
  <c r="AN131" i="1"/>
  <c r="AO235" i="1"/>
  <c r="AR24" i="1"/>
  <c r="AO14" i="4"/>
  <c r="AO15" i="4" s="1"/>
  <c r="AM9" i="1"/>
  <c r="AO220" i="1"/>
  <c r="AQ11" i="4" s="1"/>
  <c r="AO183" i="1"/>
  <c r="AO282" i="1"/>
  <c r="AN326" i="1"/>
  <c r="AO283" i="1"/>
  <c r="AN116" i="1"/>
  <c r="AP9" i="4" s="1"/>
  <c r="AN79" i="1"/>
  <c r="AM378" i="1"/>
  <c r="AN334" i="1" l="1"/>
  <c r="AM12" i="1"/>
  <c r="AM14" i="1" s="1"/>
  <c r="AN170" i="1"/>
  <c r="AO126" i="1"/>
  <c r="AO127" i="1"/>
  <c r="AP230" i="1"/>
  <c r="AO274" i="1"/>
  <c r="AP231" i="1"/>
  <c r="AN336" i="1"/>
  <c r="AN376" i="1" s="1"/>
  <c r="AP14" i="4" s="1"/>
  <c r="AR27" i="1"/>
  <c r="AR64" i="1"/>
  <c r="AT8" i="4" s="1"/>
  <c r="AN118" i="1"/>
  <c r="AO74" i="1"/>
  <c r="AO75" i="1"/>
  <c r="AO284" i="1"/>
  <c r="AP179" i="1"/>
  <c r="AP178" i="1"/>
  <c r="AO222" i="1"/>
  <c r="AN9" i="1"/>
  <c r="AN339" i="1" l="1"/>
  <c r="AN378" i="1" s="1"/>
  <c r="AO128" i="1"/>
  <c r="AO168" i="1" s="1"/>
  <c r="AQ10" i="4" s="1"/>
  <c r="AP180" i="1"/>
  <c r="AP220" i="1" s="1"/>
  <c r="AR11" i="4" s="1"/>
  <c r="AP232" i="1"/>
  <c r="AS22" i="1"/>
  <c r="AR66" i="1"/>
  <c r="AS23" i="1"/>
  <c r="AP15" i="4"/>
  <c r="AO324" i="1"/>
  <c r="AQ13" i="4" s="1"/>
  <c r="AO287" i="1"/>
  <c r="AO76" i="1"/>
  <c r="AN12" i="1"/>
  <c r="AN14" i="1" s="1"/>
  <c r="AO335" i="1" l="1"/>
  <c r="AO334" i="1"/>
  <c r="AP183" i="1"/>
  <c r="AQ178" i="1" s="1"/>
  <c r="AO131" i="1"/>
  <c r="AP272" i="1"/>
  <c r="AR12" i="4" s="1"/>
  <c r="AP235" i="1"/>
  <c r="AS24" i="1"/>
  <c r="AP282" i="1"/>
  <c r="AO326" i="1"/>
  <c r="AP283" i="1"/>
  <c r="AO116" i="1"/>
  <c r="AQ9" i="4" s="1"/>
  <c r="AO79" i="1"/>
  <c r="AO336" i="1" l="1"/>
  <c r="AO376" i="1" s="1"/>
  <c r="AQ179" i="1"/>
  <c r="AQ180" i="1" s="1"/>
  <c r="AP222" i="1"/>
  <c r="AO170" i="1"/>
  <c r="AP127" i="1"/>
  <c r="AP126" i="1"/>
  <c r="AQ231" i="1"/>
  <c r="AQ230" i="1"/>
  <c r="AP274" i="1"/>
  <c r="AS64" i="1"/>
  <c r="AU8" i="4" s="1"/>
  <c r="AS27" i="1"/>
  <c r="AP74" i="1"/>
  <c r="AP75" i="1"/>
  <c r="AO118" i="1"/>
  <c r="AP284" i="1"/>
  <c r="AO339" i="1" l="1"/>
  <c r="AP334" i="1" s="1"/>
  <c r="AQ14" i="4"/>
  <c r="AQ15" i="4" s="1"/>
  <c r="AO9" i="1"/>
  <c r="AP128" i="1"/>
  <c r="AP131" i="1" s="1"/>
  <c r="AQ232" i="1"/>
  <c r="AQ272" i="1" s="1"/>
  <c r="AS12" i="4" s="1"/>
  <c r="AP76" i="1"/>
  <c r="AP116" i="1" s="1"/>
  <c r="AT23" i="1"/>
  <c r="AT22" i="1"/>
  <c r="AS66" i="1"/>
  <c r="AP324" i="1"/>
  <c r="AR13" i="4" s="1"/>
  <c r="AP287" i="1"/>
  <c r="AQ220" i="1"/>
  <c r="AS11" i="4" s="1"/>
  <c r="AQ183" i="1"/>
  <c r="AP335" i="1" l="1"/>
  <c r="AP336" i="1" s="1"/>
  <c r="AO378" i="1"/>
  <c r="AO12" i="1"/>
  <c r="AO14" i="1" s="1"/>
  <c r="AT24" i="1"/>
  <c r="AP168" i="1"/>
  <c r="AR10" i="4" s="1"/>
  <c r="AP79" i="1"/>
  <c r="AP118" i="1" s="1"/>
  <c r="AQ235" i="1"/>
  <c r="AQ274" i="1" s="1"/>
  <c r="AQ126" i="1"/>
  <c r="AP170" i="1"/>
  <c r="AQ127" i="1"/>
  <c r="AR231" i="1"/>
  <c r="AR179" i="1"/>
  <c r="AR178" i="1"/>
  <c r="AQ222" i="1"/>
  <c r="AQ283" i="1"/>
  <c r="AQ282" i="1"/>
  <c r="AP326" i="1"/>
  <c r="AR9" i="4"/>
  <c r="AQ74" i="1" l="1"/>
  <c r="AP376" i="1"/>
  <c r="AR14" i="4" s="1"/>
  <c r="AP339" i="1"/>
  <c r="AQ334" i="1" s="1"/>
  <c r="AR230" i="1"/>
  <c r="AR232" i="1" s="1"/>
  <c r="AQ75" i="1"/>
  <c r="AP9" i="1"/>
  <c r="AT64" i="1"/>
  <c r="AV8" i="4" s="1"/>
  <c r="AT27" i="1"/>
  <c r="AP12" i="1"/>
  <c r="AP14" i="1" s="1"/>
  <c r="AP378" i="1"/>
  <c r="AQ335" i="1"/>
  <c r="AQ336" i="1" s="1"/>
  <c r="AQ376" i="1" s="1"/>
  <c r="AS14" i="4" s="1"/>
  <c r="AR180" i="1"/>
  <c r="AR220" i="1" s="1"/>
  <c r="AT11" i="4" s="1"/>
  <c r="AQ128" i="1"/>
  <c r="AR15" i="4"/>
  <c r="AQ284" i="1"/>
  <c r="AR183" i="1"/>
  <c r="AQ76" i="1"/>
  <c r="AR272" i="1" l="1"/>
  <c r="AT12" i="4" s="1"/>
  <c r="AR235" i="1"/>
  <c r="AR274" i="1" s="1"/>
  <c r="AQ339" i="1"/>
  <c r="AR335" i="1" s="1"/>
  <c r="AU23" i="1"/>
  <c r="AU22" i="1"/>
  <c r="AT66" i="1"/>
  <c r="AQ168" i="1"/>
  <c r="AS10" i="4" s="1"/>
  <c r="AQ131" i="1"/>
  <c r="AS178" i="1"/>
  <c r="AR222" i="1"/>
  <c r="AS179" i="1"/>
  <c r="AQ324" i="1"/>
  <c r="AS13" i="4" s="1"/>
  <c r="AQ287" i="1"/>
  <c r="AQ116" i="1"/>
  <c r="AQ79" i="1"/>
  <c r="AR334" i="1" l="1"/>
  <c r="AS231" i="1"/>
  <c r="AS230" i="1"/>
  <c r="AQ378" i="1"/>
  <c r="AU24" i="1"/>
  <c r="AU64" i="1" s="1"/>
  <c r="AW8" i="4" s="1"/>
  <c r="AR127" i="1"/>
  <c r="AR126" i="1"/>
  <c r="AQ170" i="1"/>
  <c r="AR336" i="1"/>
  <c r="AR339" i="1" s="1"/>
  <c r="AS335" i="1" s="1"/>
  <c r="AS180" i="1"/>
  <c r="AQ12" i="1"/>
  <c r="AQ14" i="1" s="1"/>
  <c r="AR74" i="1"/>
  <c r="AQ118" i="1"/>
  <c r="AR75" i="1"/>
  <c r="AS9" i="4"/>
  <c r="AQ9" i="1"/>
  <c r="AR283" i="1"/>
  <c r="AR282" i="1"/>
  <c r="AQ326" i="1"/>
  <c r="AS232" i="1" l="1"/>
  <c r="AS235" i="1" s="1"/>
  <c r="AT231" i="1" s="1"/>
  <c r="AR378" i="1"/>
  <c r="AS334" i="1"/>
  <c r="AS336" i="1" s="1"/>
  <c r="AR376" i="1"/>
  <c r="AT14" i="4" s="1"/>
  <c r="AU27" i="1"/>
  <c r="AR128" i="1"/>
  <c r="AS220" i="1"/>
  <c r="AU11" i="4" s="1"/>
  <c r="AS183" i="1"/>
  <c r="AS15" i="4"/>
  <c r="AR284" i="1"/>
  <c r="AR76" i="1"/>
  <c r="AS272" i="1" l="1"/>
  <c r="AU12" i="4" s="1"/>
  <c r="AS274" i="1"/>
  <c r="AT230" i="1"/>
  <c r="AT232" i="1" s="1"/>
  <c r="AT272" i="1" s="1"/>
  <c r="AV12" i="4" s="1"/>
  <c r="AV23" i="1"/>
  <c r="AV22" i="1"/>
  <c r="AU66" i="1"/>
  <c r="AR168" i="1"/>
  <c r="AT10" i="4" s="1"/>
  <c r="AR131" i="1"/>
  <c r="AT178" i="1"/>
  <c r="AT179" i="1"/>
  <c r="AS222" i="1"/>
  <c r="AR324" i="1"/>
  <c r="AT13" i="4" s="1"/>
  <c r="AR287" i="1"/>
  <c r="AR116" i="1"/>
  <c r="AR79" i="1"/>
  <c r="AS376" i="1"/>
  <c r="AU14" i="4" s="1"/>
  <c r="AS339" i="1"/>
  <c r="AT235" i="1" l="1"/>
  <c r="AU231" i="1" s="1"/>
  <c r="AV24" i="1"/>
  <c r="AV64" i="1" s="1"/>
  <c r="AX8" i="4" s="1"/>
  <c r="AS127" i="1"/>
  <c r="AS126" i="1"/>
  <c r="AR170" i="1"/>
  <c r="AT180" i="1"/>
  <c r="AT9" i="4"/>
  <c r="AR9" i="1"/>
  <c r="AR326" i="1"/>
  <c r="AS283" i="1"/>
  <c r="AS282" i="1"/>
  <c r="AS74" i="1"/>
  <c r="AR118" i="1"/>
  <c r="AS75" i="1"/>
  <c r="AR12" i="1"/>
  <c r="AR14" i="1" s="1"/>
  <c r="AT335" i="1"/>
  <c r="AT334" i="1"/>
  <c r="AS378" i="1"/>
  <c r="AT274" i="1" l="1"/>
  <c r="AU230" i="1"/>
  <c r="AU232" i="1" s="1"/>
  <c r="AV27" i="1"/>
  <c r="AV66" i="1" s="1"/>
  <c r="AS128" i="1"/>
  <c r="AS168" i="1" s="1"/>
  <c r="AU10" i="4" s="1"/>
  <c r="AS284" i="1"/>
  <c r="AT220" i="1"/>
  <c r="AV11" i="4" s="1"/>
  <c r="AT183" i="1"/>
  <c r="AT15" i="4"/>
  <c r="AT336" i="1"/>
  <c r="AT376" i="1" s="1"/>
  <c r="AV14" i="4" s="1"/>
  <c r="AS76" i="1"/>
  <c r="AW22" i="1" l="1"/>
  <c r="AU272" i="1"/>
  <c r="AW12" i="4" s="1"/>
  <c r="AU235" i="1"/>
  <c r="AV230" i="1" s="1"/>
  <c r="AW23" i="1"/>
  <c r="AU274" i="1"/>
  <c r="AS131" i="1"/>
  <c r="AS170" i="1" s="1"/>
  <c r="AT339" i="1"/>
  <c r="AU335" i="1" s="1"/>
  <c r="AS324" i="1"/>
  <c r="AU13" i="4" s="1"/>
  <c r="AS287" i="1"/>
  <c r="AT222" i="1"/>
  <c r="AU179" i="1"/>
  <c r="AU178" i="1"/>
  <c r="AS116" i="1"/>
  <c r="AS79" i="1"/>
  <c r="AU334" i="1"/>
  <c r="AW24" i="1" l="1"/>
  <c r="AW64" i="1" s="1"/>
  <c r="AY8" i="4" s="1"/>
  <c r="AV231" i="1"/>
  <c r="AV232" i="1" s="1"/>
  <c r="AV272" i="1" s="1"/>
  <c r="AX12" i="4" s="1"/>
  <c r="AT378" i="1"/>
  <c r="AT126" i="1"/>
  <c r="AT127" i="1"/>
  <c r="AS326" i="1"/>
  <c r="AT282" i="1"/>
  <c r="AT283" i="1"/>
  <c r="AU180" i="1"/>
  <c r="AS12" i="1"/>
  <c r="AS14" i="1" s="1"/>
  <c r="AT75" i="1"/>
  <c r="AT74" i="1"/>
  <c r="AS118" i="1"/>
  <c r="AU9" i="4"/>
  <c r="AS9" i="1"/>
  <c r="AU336" i="1"/>
  <c r="AW27" i="1" l="1"/>
  <c r="AW66" i="1" s="1"/>
  <c r="AV235" i="1"/>
  <c r="AW230" i="1" s="1"/>
  <c r="AX22" i="1"/>
  <c r="AT128" i="1"/>
  <c r="AT76" i="1"/>
  <c r="AT284" i="1"/>
  <c r="AU220" i="1"/>
  <c r="AW11" i="4" s="1"/>
  <c r="AU183" i="1"/>
  <c r="AU15" i="4"/>
  <c r="AU376" i="1"/>
  <c r="AW14" i="4" s="1"/>
  <c r="AU339" i="1"/>
  <c r="AX23" i="1" l="1"/>
  <c r="AX24" i="1" s="1"/>
  <c r="AW231" i="1"/>
  <c r="AW232" i="1" s="1"/>
  <c r="AV274" i="1"/>
  <c r="AT131" i="1"/>
  <c r="AT168" i="1"/>
  <c r="AV10" i="4" s="1"/>
  <c r="AT116" i="1"/>
  <c r="AV9" i="4" s="1"/>
  <c r="AT79" i="1"/>
  <c r="AT324" i="1"/>
  <c r="AT287" i="1"/>
  <c r="AV178" i="1"/>
  <c r="AU222" i="1"/>
  <c r="AV179" i="1"/>
  <c r="AW272" i="1"/>
  <c r="AY12" i="4" s="1"/>
  <c r="AW235" i="1"/>
  <c r="AV335" i="1"/>
  <c r="AV334" i="1"/>
  <c r="AU378" i="1"/>
  <c r="AX64" i="1" l="1"/>
  <c r="AZ8" i="4" s="1"/>
  <c r="AX27" i="1"/>
  <c r="AU127" i="1"/>
  <c r="AU126" i="1"/>
  <c r="AT170" i="1"/>
  <c r="AU74" i="1"/>
  <c r="AT118" i="1"/>
  <c r="AU75" i="1"/>
  <c r="AV13" i="4"/>
  <c r="AV15" i="4" s="1"/>
  <c r="AT9" i="1"/>
  <c r="AU282" i="1"/>
  <c r="AT326" i="1"/>
  <c r="AU283" i="1"/>
  <c r="AT12" i="1"/>
  <c r="AT14" i="1" s="1"/>
  <c r="AV180" i="1"/>
  <c r="AV220" i="1" s="1"/>
  <c r="AX11" i="4" s="1"/>
  <c r="AX230" i="1"/>
  <c r="AW274" i="1"/>
  <c r="AX231" i="1"/>
  <c r="AV336" i="1"/>
  <c r="AX66" i="1" l="1"/>
  <c r="AY23" i="1"/>
  <c r="AY22" i="1"/>
  <c r="AU128" i="1"/>
  <c r="AU76" i="1"/>
  <c r="AV183" i="1"/>
  <c r="AW179" i="1" s="1"/>
  <c r="AU284" i="1"/>
  <c r="AX232" i="1"/>
  <c r="AX272" i="1" s="1"/>
  <c r="AZ12" i="4" s="1"/>
  <c r="AV376" i="1"/>
  <c r="AV339" i="1"/>
  <c r="AY24" i="1" l="1"/>
  <c r="AV222" i="1"/>
  <c r="AW178" i="1"/>
  <c r="AW180" i="1" s="1"/>
  <c r="AU168" i="1"/>
  <c r="AW10" i="4" s="1"/>
  <c r="AU131" i="1"/>
  <c r="AU116" i="1"/>
  <c r="AW9" i="4" s="1"/>
  <c r="AU79" i="1"/>
  <c r="AX235" i="1"/>
  <c r="AY231" i="1" s="1"/>
  <c r="AU324" i="1"/>
  <c r="AU287" i="1"/>
  <c r="AW334" i="1"/>
  <c r="AW335" i="1"/>
  <c r="AV378" i="1"/>
  <c r="AX14" i="4"/>
  <c r="AY64" i="1" l="1"/>
  <c r="BA8" i="4" s="1"/>
  <c r="AY27" i="1"/>
  <c r="AX274" i="1"/>
  <c r="AV126" i="1"/>
  <c r="AV127" i="1"/>
  <c r="AU170" i="1"/>
  <c r="AY230" i="1"/>
  <c r="AY232" i="1" s="1"/>
  <c r="AV75" i="1"/>
  <c r="AV74" i="1"/>
  <c r="AU118" i="1"/>
  <c r="AU326" i="1"/>
  <c r="AV283" i="1"/>
  <c r="AV282" i="1"/>
  <c r="AU12" i="1"/>
  <c r="AU14" i="1" s="1"/>
  <c r="AW13" i="4"/>
  <c r="AW15" i="4" s="1"/>
  <c r="AU9" i="1"/>
  <c r="AW220" i="1"/>
  <c r="AY11" i="4" s="1"/>
  <c r="AW183" i="1"/>
  <c r="AW336" i="1"/>
  <c r="AY66" i="1" l="1"/>
  <c r="AZ22" i="1"/>
  <c r="AZ23" i="1"/>
  <c r="AV128" i="1"/>
  <c r="AV168" i="1" s="1"/>
  <c r="AX10" i="4" s="1"/>
  <c r="AV76" i="1"/>
  <c r="AV284" i="1"/>
  <c r="AV324" i="1" s="1"/>
  <c r="AX13" i="4" s="1"/>
  <c r="AX178" i="1"/>
  <c r="AX179" i="1"/>
  <c r="AW222" i="1"/>
  <c r="AY272" i="1"/>
  <c r="BA12" i="4" s="1"/>
  <c r="AY235" i="1"/>
  <c r="AW376" i="1"/>
  <c r="AW339" i="1"/>
  <c r="AZ24" i="1" l="1"/>
  <c r="AZ64" i="1" s="1"/>
  <c r="BB8" i="4" s="1"/>
  <c r="AV287" i="1"/>
  <c r="AV326" i="1" s="1"/>
  <c r="AV131" i="1"/>
  <c r="AW127" i="1" s="1"/>
  <c r="AV116" i="1"/>
  <c r="AV79" i="1"/>
  <c r="AZ230" i="1"/>
  <c r="AZ231" i="1"/>
  <c r="AY274" i="1"/>
  <c r="AX180" i="1"/>
  <c r="AY14" i="4"/>
  <c r="AX334" i="1"/>
  <c r="AX335" i="1"/>
  <c r="AW378" i="1"/>
  <c r="AZ27" i="1" l="1"/>
  <c r="AZ66" i="1" s="1"/>
  <c r="AW282" i="1"/>
  <c r="BA22" i="1"/>
  <c r="AV170" i="1"/>
  <c r="AW126" i="1"/>
  <c r="AW128" i="1" s="1"/>
  <c r="AW168" i="1" s="1"/>
  <c r="AY10" i="4" s="1"/>
  <c r="AW283" i="1"/>
  <c r="AW284" i="1" s="1"/>
  <c r="AV118" i="1"/>
  <c r="AW74" i="1"/>
  <c r="AW75" i="1"/>
  <c r="AV12" i="1"/>
  <c r="AV14" i="1" s="1"/>
  <c r="AX9" i="4"/>
  <c r="AX15" i="4" s="1"/>
  <c r="AV9" i="1"/>
  <c r="AZ232" i="1"/>
  <c r="AZ235" i="1" s="1"/>
  <c r="BA231" i="1" s="1"/>
  <c r="AX220" i="1"/>
  <c r="AZ11" i="4" s="1"/>
  <c r="AX183" i="1"/>
  <c r="AX336" i="1"/>
  <c r="AX376" i="1" s="1"/>
  <c r="AZ274" i="1" l="1"/>
  <c r="BA23" i="1"/>
  <c r="BA24" i="1" s="1"/>
  <c r="BA230" i="1"/>
  <c r="BA232" i="1" s="1"/>
  <c r="AW131" i="1"/>
  <c r="AW170" i="1" s="1"/>
  <c r="AX339" i="1"/>
  <c r="AY334" i="1" s="1"/>
  <c r="AW76" i="1"/>
  <c r="AZ272" i="1"/>
  <c r="BB12" i="4" s="1"/>
  <c r="AW324" i="1"/>
  <c r="AW287" i="1"/>
  <c r="AY178" i="1"/>
  <c r="AX222" i="1"/>
  <c r="AY179" i="1"/>
  <c r="AZ14" i="4"/>
  <c r="BA64" i="1" l="1"/>
  <c r="BC8" i="4" s="1"/>
  <c r="BA27" i="1"/>
  <c r="AX127" i="1"/>
  <c r="AX378" i="1"/>
  <c r="AX126" i="1"/>
  <c r="AY335" i="1"/>
  <c r="AY336" i="1" s="1"/>
  <c r="AW116" i="1"/>
  <c r="AY9" i="4" s="1"/>
  <c r="AW79" i="1"/>
  <c r="AW326" i="1"/>
  <c r="AX283" i="1"/>
  <c r="AX282" i="1"/>
  <c r="AY13" i="4"/>
  <c r="AW9" i="1"/>
  <c r="AY180" i="1"/>
  <c r="BA272" i="1"/>
  <c r="BC12" i="4" s="1"/>
  <c r="BA235" i="1"/>
  <c r="AX128" i="1" l="1"/>
  <c r="AX131" i="1" s="1"/>
  <c r="AX170" i="1" s="1"/>
  <c r="BB22" i="1"/>
  <c r="BB23" i="1"/>
  <c r="BA66" i="1"/>
  <c r="AY15" i="4"/>
  <c r="AW118" i="1"/>
  <c r="AX74" i="1"/>
  <c r="AX75" i="1"/>
  <c r="AX284" i="1"/>
  <c r="AX324" i="1" s="1"/>
  <c r="AW12" i="1"/>
  <c r="AW14" i="1" s="1"/>
  <c r="AZ13" i="4"/>
  <c r="AY220" i="1"/>
  <c r="BA11" i="4" s="1"/>
  <c r="AY183" i="1"/>
  <c r="BB230" i="1"/>
  <c r="BA274" i="1"/>
  <c r="BB231" i="1"/>
  <c r="AY376" i="1"/>
  <c r="AY339" i="1"/>
  <c r="AY127" i="1" l="1"/>
  <c r="AY126" i="1"/>
  <c r="AX168" i="1"/>
  <c r="AZ10" i="4" s="1"/>
  <c r="BB24" i="1"/>
  <c r="AX287" i="1"/>
  <c r="AY282" i="1" s="1"/>
  <c r="AX76" i="1"/>
  <c r="AZ178" i="1"/>
  <c r="AZ179" i="1"/>
  <c r="AY222" i="1"/>
  <c r="BB232" i="1"/>
  <c r="AY378" i="1"/>
  <c r="AZ335" i="1"/>
  <c r="AZ334" i="1"/>
  <c r="BA14" i="4"/>
  <c r="AY128" i="1" l="1"/>
  <c r="AY168" i="1" s="1"/>
  <c r="BA10" i="4" s="1"/>
  <c r="BB64" i="1"/>
  <c r="BD8" i="4" s="1"/>
  <c r="BB27" i="1"/>
  <c r="AY283" i="1"/>
  <c r="AY284" i="1" s="1"/>
  <c r="AX326" i="1"/>
  <c r="AX116" i="1"/>
  <c r="AX79" i="1"/>
  <c r="AZ180" i="1"/>
  <c r="AZ220" i="1" s="1"/>
  <c r="BB11" i="4" s="1"/>
  <c r="BB272" i="1"/>
  <c r="BD12" i="4" s="1"/>
  <c r="BB235" i="1"/>
  <c r="AZ336" i="1"/>
  <c r="AY131" i="1" l="1"/>
  <c r="AZ127" i="1" s="1"/>
  <c r="BC22" i="1"/>
  <c r="BB66" i="1"/>
  <c r="BC23" i="1"/>
  <c r="AZ126" i="1"/>
  <c r="AZ9" i="4"/>
  <c r="AZ15" i="4" s="1"/>
  <c r="AX9" i="1"/>
  <c r="AY74" i="1"/>
  <c r="AY75" i="1"/>
  <c r="AX118" i="1"/>
  <c r="AX12" i="1"/>
  <c r="AX14" i="1" s="1"/>
  <c r="AY287" i="1"/>
  <c r="AY324" i="1"/>
  <c r="AZ183" i="1"/>
  <c r="AZ222" i="1" s="1"/>
  <c r="BC231" i="1"/>
  <c r="BB274" i="1"/>
  <c r="BC230" i="1"/>
  <c r="AZ376" i="1"/>
  <c r="AZ339" i="1"/>
  <c r="AY170" i="1" l="1"/>
  <c r="BC24" i="1"/>
  <c r="AZ128" i="1"/>
  <c r="BA178" i="1"/>
  <c r="AY76" i="1"/>
  <c r="BA179" i="1"/>
  <c r="BA13" i="4"/>
  <c r="AZ282" i="1"/>
  <c r="AZ283" i="1"/>
  <c r="AY326" i="1"/>
  <c r="BC232" i="1"/>
  <c r="BC272" i="1" s="1"/>
  <c r="BE12" i="4" s="1"/>
  <c r="BA335" i="1"/>
  <c r="AZ378" i="1"/>
  <c r="BA334" i="1"/>
  <c r="BB14" i="4"/>
  <c r="BC64" i="1" l="1"/>
  <c r="BE8" i="4" s="1"/>
  <c r="BC27" i="1"/>
  <c r="AZ168" i="1"/>
  <c r="BB10" i="4" s="1"/>
  <c r="AZ131" i="1"/>
  <c r="BA180" i="1"/>
  <c r="BA183" i="1" s="1"/>
  <c r="AY116" i="1"/>
  <c r="AY79" i="1"/>
  <c r="BC235" i="1"/>
  <c r="BD230" i="1" s="1"/>
  <c r="AZ284" i="1"/>
  <c r="BA336" i="1"/>
  <c r="BA220" i="1" l="1"/>
  <c r="BC11" i="4" s="1"/>
  <c r="BD22" i="1"/>
  <c r="BC66" i="1"/>
  <c r="BD23" i="1"/>
  <c r="BA127" i="1"/>
  <c r="BA126" i="1"/>
  <c r="AZ170" i="1"/>
  <c r="BC274" i="1"/>
  <c r="BA9" i="4"/>
  <c r="BA15" i="4" s="1"/>
  <c r="AY9" i="1"/>
  <c r="AZ75" i="1"/>
  <c r="AY118" i="1"/>
  <c r="AZ74" i="1"/>
  <c r="AZ76" i="1" s="1"/>
  <c r="AZ116" i="1" s="1"/>
  <c r="BB9" i="4" s="1"/>
  <c r="AY12" i="1"/>
  <c r="AY14" i="1" s="1"/>
  <c r="AZ79" i="1"/>
  <c r="BD231" i="1"/>
  <c r="BD232" i="1" s="1"/>
  <c r="BD272" i="1" s="1"/>
  <c r="BF12" i="4" s="1"/>
  <c r="AZ287" i="1"/>
  <c r="AZ324" i="1"/>
  <c r="BB179" i="1"/>
  <c r="BB178" i="1"/>
  <c r="BA222" i="1"/>
  <c r="BA376" i="1"/>
  <c r="BA339" i="1"/>
  <c r="BA128" i="1" l="1"/>
  <c r="BD235" i="1"/>
  <c r="BE230" i="1" s="1"/>
  <c r="BD24" i="1"/>
  <c r="BA75" i="1"/>
  <c r="BA74" i="1"/>
  <c r="AZ118" i="1"/>
  <c r="BB180" i="1"/>
  <c r="BB220" i="1" s="1"/>
  <c r="BD11" i="4" s="1"/>
  <c r="BB13" i="4"/>
  <c r="BB15" i="4" s="1"/>
  <c r="AZ9" i="1"/>
  <c r="AZ326" i="1"/>
  <c r="BA282" i="1"/>
  <c r="BA283" i="1"/>
  <c r="AZ12" i="1"/>
  <c r="AZ14" i="1" s="1"/>
  <c r="BD274" i="1"/>
  <c r="BC14" i="4"/>
  <c r="BA378" i="1"/>
  <c r="BB335" i="1"/>
  <c r="BB334" i="1"/>
  <c r="BE231" i="1" l="1"/>
  <c r="BA131" i="1"/>
  <c r="BA168" i="1"/>
  <c r="BC10" i="4" s="1"/>
  <c r="BD27" i="1"/>
  <c r="BD64" i="1"/>
  <c r="BF8" i="4" s="1"/>
  <c r="BB183" i="1"/>
  <c r="BC178" i="1" s="1"/>
  <c r="BA76" i="1"/>
  <c r="BA284" i="1"/>
  <c r="BE232" i="1"/>
  <c r="BB336" i="1"/>
  <c r="BC179" i="1" l="1"/>
  <c r="BB126" i="1"/>
  <c r="BB127" i="1"/>
  <c r="BA170" i="1"/>
  <c r="BE22" i="1"/>
  <c r="BD66" i="1"/>
  <c r="BE23" i="1"/>
  <c r="BB222" i="1"/>
  <c r="BA116" i="1"/>
  <c r="BC9" i="4" s="1"/>
  <c r="BA79" i="1"/>
  <c r="BC180" i="1"/>
  <c r="BC220" i="1" s="1"/>
  <c r="BE11" i="4" s="1"/>
  <c r="BA287" i="1"/>
  <c r="BA324" i="1"/>
  <c r="BE272" i="1"/>
  <c r="BG12" i="4" s="1"/>
  <c r="BE235" i="1"/>
  <c r="BB376" i="1"/>
  <c r="BB339" i="1"/>
  <c r="BC183" i="1" l="1"/>
  <c r="BB128" i="1"/>
  <c r="BE24" i="1"/>
  <c r="BB74" i="1"/>
  <c r="BB75" i="1"/>
  <c r="BA118" i="1"/>
  <c r="BC13" i="4"/>
  <c r="BC15" i="4" s="1"/>
  <c r="BA9" i="1"/>
  <c r="BA12" i="1"/>
  <c r="BA14" i="1" s="1"/>
  <c r="BB282" i="1"/>
  <c r="BA326" i="1"/>
  <c r="BB283" i="1"/>
  <c r="BF230" i="1"/>
  <c r="BF231" i="1"/>
  <c r="BE274" i="1"/>
  <c r="BC222" i="1"/>
  <c r="BD178" i="1"/>
  <c r="BD179" i="1"/>
  <c r="BD14" i="4"/>
  <c r="BC334" i="1"/>
  <c r="BB378" i="1"/>
  <c r="BC335" i="1"/>
  <c r="BB131" i="1" l="1"/>
  <c r="BB168" i="1"/>
  <c r="BD10" i="4" s="1"/>
  <c r="BE64" i="1"/>
  <c r="BG8" i="4" s="1"/>
  <c r="BE27" i="1"/>
  <c r="BB76" i="1"/>
  <c r="BB116" i="1" s="1"/>
  <c r="BD9" i="4" s="1"/>
  <c r="BB284" i="1"/>
  <c r="BD180" i="1"/>
  <c r="BD220" i="1" s="1"/>
  <c r="BF11" i="4" s="1"/>
  <c r="BF232" i="1"/>
  <c r="BC336" i="1"/>
  <c r="BC127" i="1" l="1"/>
  <c r="BC126" i="1"/>
  <c r="BB170" i="1"/>
  <c r="BB79" i="1"/>
  <c r="BC75" i="1" s="1"/>
  <c r="BF23" i="1"/>
  <c r="BF22" i="1"/>
  <c r="BE66" i="1"/>
  <c r="BB118" i="1"/>
  <c r="BB287" i="1"/>
  <c r="BB324" i="1"/>
  <c r="BD183" i="1"/>
  <c r="BE178" i="1" s="1"/>
  <c r="BF272" i="1"/>
  <c r="BH12" i="4" s="1"/>
  <c r="BF235" i="1"/>
  <c r="BC376" i="1"/>
  <c r="BC339" i="1"/>
  <c r="BC74" i="1" l="1"/>
  <c r="BC76" i="1" s="1"/>
  <c r="BC79" i="1" s="1"/>
  <c r="BC128" i="1"/>
  <c r="BF24" i="1"/>
  <c r="BD222" i="1"/>
  <c r="BE179" i="1"/>
  <c r="BE180" i="1" s="1"/>
  <c r="BD13" i="4"/>
  <c r="BD15" i="4" s="1"/>
  <c r="BB9" i="1"/>
  <c r="BC283" i="1"/>
  <c r="BB326" i="1"/>
  <c r="BC282" i="1"/>
  <c r="BC284" i="1" s="1"/>
  <c r="BB12" i="1"/>
  <c r="BB14" i="1" s="1"/>
  <c r="BG230" i="1"/>
  <c r="BG231" i="1"/>
  <c r="BF274" i="1"/>
  <c r="BD335" i="1"/>
  <c r="BD334" i="1"/>
  <c r="BC378" i="1"/>
  <c r="BE14" i="4"/>
  <c r="BC168" i="1" l="1"/>
  <c r="BE10" i="4" s="1"/>
  <c r="BC131" i="1"/>
  <c r="BF27" i="1"/>
  <c r="BF64" i="1"/>
  <c r="BH8" i="4" s="1"/>
  <c r="BC116" i="1"/>
  <c r="BE9" i="4" s="1"/>
  <c r="BD74" i="1"/>
  <c r="BD75" i="1"/>
  <c r="BC118" i="1"/>
  <c r="BE220" i="1"/>
  <c r="BG11" i="4" s="1"/>
  <c r="BE183" i="1"/>
  <c r="BF179" i="1" s="1"/>
  <c r="BC287" i="1"/>
  <c r="BC324" i="1"/>
  <c r="BG232" i="1"/>
  <c r="BD336" i="1"/>
  <c r="BD376" i="1" s="1"/>
  <c r="BF14" i="4" s="1"/>
  <c r="BE222" i="1" l="1"/>
  <c r="BC170" i="1"/>
  <c r="BD127" i="1"/>
  <c r="BD126" i="1"/>
  <c r="BG23" i="1"/>
  <c r="BG22" i="1"/>
  <c r="BF66" i="1"/>
  <c r="BD339" i="1"/>
  <c r="BE335" i="1" s="1"/>
  <c r="BD76" i="1"/>
  <c r="BF178" i="1"/>
  <c r="BF180" i="1" s="1"/>
  <c r="BD282" i="1"/>
  <c r="BD283" i="1"/>
  <c r="BC326" i="1"/>
  <c r="BC12" i="1"/>
  <c r="BC14" i="1" s="1"/>
  <c r="BE13" i="4"/>
  <c r="BE15" i="4" s="1"/>
  <c r="BC9" i="1"/>
  <c r="BG272" i="1"/>
  <c r="BI12" i="4" s="1"/>
  <c r="BG235" i="1"/>
  <c r="BD128" i="1" l="1"/>
  <c r="BD131" i="1" s="1"/>
  <c r="BD378" i="1"/>
  <c r="BG24" i="1"/>
  <c r="BE334" i="1"/>
  <c r="BE336" i="1" s="1"/>
  <c r="BE376" i="1" s="1"/>
  <c r="BG14" i="4" s="1"/>
  <c r="BD79" i="1"/>
  <c r="BD116" i="1"/>
  <c r="BF9" i="4" s="1"/>
  <c r="BD284" i="1"/>
  <c r="BD287" i="1" s="1"/>
  <c r="BG274" i="1"/>
  <c r="BH230" i="1"/>
  <c r="BH231" i="1"/>
  <c r="BF220" i="1"/>
  <c r="BH11" i="4" s="1"/>
  <c r="BF183" i="1"/>
  <c r="BD168" i="1" l="1"/>
  <c r="BF10" i="4" s="1"/>
  <c r="BD170" i="1"/>
  <c r="BE127" i="1"/>
  <c r="BE126" i="1"/>
  <c r="BG64" i="1"/>
  <c r="BI8" i="4" s="1"/>
  <c r="BG27" i="1"/>
  <c r="BD324" i="1"/>
  <c r="BF13" i="4" s="1"/>
  <c r="BF15" i="4" s="1"/>
  <c r="BD118" i="1"/>
  <c r="BE75" i="1"/>
  <c r="BE74" i="1"/>
  <c r="BE339" i="1"/>
  <c r="BE378" i="1" s="1"/>
  <c r="BD326" i="1"/>
  <c r="BD12" i="1"/>
  <c r="BD14" i="1" s="1"/>
  <c r="BE283" i="1"/>
  <c r="BE282" i="1"/>
  <c r="BH232" i="1"/>
  <c r="BF334" i="1"/>
  <c r="BF222" i="1"/>
  <c r="BG179" i="1"/>
  <c r="BG178" i="1"/>
  <c r="BF335" i="1"/>
  <c r="BE128" i="1" l="1"/>
  <c r="BH22" i="1"/>
  <c r="BG66" i="1"/>
  <c r="BH23" i="1"/>
  <c r="BD9" i="1"/>
  <c r="BE284" i="1"/>
  <c r="BE324" i="1" s="1"/>
  <c r="BE76" i="1"/>
  <c r="BG180" i="1"/>
  <c r="BG220" i="1" s="1"/>
  <c r="BI11" i="4" s="1"/>
  <c r="BF336" i="1"/>
  <c r="BF339" i="1" s="1"/>
  <c r="BH235" i="1"/>
  <c r="BH272" i="1"/>
  <c r="BJ12" i="4" s="1"/>
  <c r="BE287" i="1" l="1"/>
  <c r="BF282" i="1" s="1"/>
  <c r="BE168" i="1"/>
  <c r="BG10" i="4" s="1"/>
  <c r="BE131" i="1"/>
  <c r="BH24" i="1"/>
  <c r="BE116" i="1"/>
  <c r="BG9" i="4" s="1"/>
  <c r="BE79" i="1"/>
  <c r="BF376" i="1"/>
  <c r="BH14" i="4" s="1"/>
  <c r="BG183" i="1"/>
  <c r="BE326" i="1"/>
  <c r="BF283" i="1"/>
  <c r="BG13" i="4"/>
  <c r="BI230" i="1"/>
  <c r="BI231" i="1"/>
  <c r="BH274" i="1"/>
  <c r="BG335" i="1"/>
  <c r="BG334" i="1"/>
  <c r="BF378" i="1"/>
  <c r="BG15" i="4" l="1"/>
  <c r="BE12" i="1"/>
  <c r="BE14" i="1" s="1"/>
  <c r="BF126" i="1"/>
  <c r="BE170" i="1"/>
  <c r="BF127" i="1"/>
  <c r="BH64" i="1"/>
  <c r="BJ8" i="4" s="1"/>
  <c r="BH27" i="1"/>
  <c r="BE9" i="1"/>
  <c r="BF75" i="1"/>
  <c r="BF74" i="1"/>
  <c r="BE118" i="1"/>
  <c r="BH178" i="1"/>
  <c r="BG222" i="1"/>
  <c r="BH179" i="1"/>
  <c r="BF284" i="1"/>
  <c r="BI232" i="1"/>
  <c r="BG336" i="1"/>
  <c r="BF128" i="1" l="1"/>
  <c r="BI22" i="1"/>
  <c r="BH66" i="1"/>
  <c r="BI23" i="1"/>
  <c r="BF76" i="1"/>
  <c r="BH180" i="1"/>
  <c r="BF324" i="1"/>
  <c r="BF287" i="1"/>
  <c r="BI272" i="1"/>
  <c r="BK12" i="4" s="1"/>
  <c r="BI235" i="1"/>
  <c r="BG376" i="1"/>
  <c r="BG339" i="1"/>
  <c r="BF168" i="1" l="1"/>
  <c r="BH10" i="4" s="1"/>
  <c r="BF131" i="1"/>
  <c r="BI24" i="1"/>
  <c r="BF116" i="1"/>
  <c r="BH9" i="4" s="1"/>
  <c r="BF79" i="1"/>
  <c r="BH183" i="1"/>
  <c r="BH220" i="1"/>
  <c r="BJ11" i="4" s="1"/>
  <c r="BH13" i="4"/>
  <c r="BG283" i="1"/>
  <c r="BF326" i="1"/>
  <c r="BG282" i="1"/>
  <c r="BI274" i="1"/>
  <c r="BJ231" i="1"/>
  <c r="BJ230" i="1"/>
  <c r="BG378" i="1"/>
  <c r="BH335" i="1"/>
  <c r="BH334" i="1"/>
  <c r="BI14" i="4"/>
  <c r="BG284" i="1" l="1"/>
  <c r="BG324" i="1" s="1"/>
  <c r="BI13" i="4" s="1"/>
  <c r="BF9" i="1"/>
  <c r="BF12" i="1"/>
  <c r="BF14" i="1" s="1"/>
  <c r="BF170" i="1"/>
  <c r="BG127" i="1"/>
  <c r="BG126" i="1"/>
  <c r="BI27" i="1"/>
  <c r="BI64" i="1"/>
  <c r="BK8" i="4" s="1"/>
  <c r="BG287" i="1"/>
  <c r="BH283" i="1" s="1"/>
  <c r="BH15" i="4"/>
  <c r="BG75" i="1"/>
  <c r="BF118" i="1"/>
  <c r="BG74" i="1"/>
  <c r="BH222" i="1"/>
  <c r="BI178" i="1"/>
  <c r="BI179" i="1"/>
  <c r="BH282" i="1"/>
  <c r="BJ232" i="1"/>
  <c r="BH336" i="1"/>
  <c r="BG326" i="1" l="1"/>
  <c r="BG128" i="1"/>
  <c r="BI66" i="1"/>
  <c r="BJ22" i="1"/>
  <c r="BJ23" i="1"/>
  <c r="BG76" i="1"/>
  <c r="BG116" i="1" s="1"/>
  <c r="BI9" i="4" s="1"/>
  <c r="BI180" i="1"/>
  <c r="BH284" i="1"/>
  <c r="BH324" i="1" s="1"/>
  <c r="BJ13" i="4" s="1"/>
  <c r="BJ272" i="1"/>
  <c r="BL12" i="4" s="1"/>
  <c r="BJ235" i="1"/>
  <c r="BH376" i="1"/>
  <c r="BH339" i="1"/>
  <c r="BG131" i="1" l="1"/>
  <c r="BG168" i="1"/>
  <c r="BJ24" i="1"/>
  <c r="BG79" i="1"/>
  <c r="BH287" i="1"/>
  <c r="BI282" i="1" s="1"/>
  <c r="BI183" i="1"/>
  <c r="BI220" i="1"/>
  <c r="BK11" i="4" s="1"/>
  <c r="BK231" i="1"/>
  <c r="BK230" i="1"/>
  <c r="BJ274" i="1"/>
  <c r="BI334" i="1"/>
  <c r="BH378" i="1"/>
  <c r="BI335" i="1"/>
  <c r="BJ14" i="4"/>
  <c r="BG9" i="1" l="1"/>
  <c r="BI10" i="4"/>
  <c r="BI15" i="4" s="1"/>
  <c r="BG170" i="1"/>
  <c r="BH127" i="1"/>
  <c r="BH126" i="1"/>
  <c r="BJ27" i="1"/>
  <c r="BJ64" i="1"/>
  <c r="BL8" i="4" s="1"/>
  <c r="BH75" i="1"/>
  <c r="BG118" i="1"/>
  <c r="BH74" i="1"/>
  <c r="BH76" i="1" s="1"/>
  <c r="BH116" i="1" s="1"/>
  <c r="BG12" i="1"/>
  <c r="BG14" i="1" s="1"/>
  <c r="BI283" i="1"/>
  <c r="BI284" i="1" s="1"/>
  <c r="BH326" i="1"/>
  <c r="BH79" i="1"/>
  <c r="BI222" i="1"/>
  <c r="BJ178" i="1"/>
  <c r="BJ179" i="1"/>
  <c r="BK232" i="1"/>
  <c r="BK272" i="1" s="1"/>
  <c r="BM12" i="4" s="1"/>
  <c r="BI336" i="1"/>
  <c r="BI376" i="1" s="1"/>
  <c r="BK14" i="4" s="1"/>
  <c r="BH128" i="1" l="1"/>
  <c r="BH168" i="1" s="1"/>
  <c r="BJ66" i="1"/>
  <c r="BK23" i="1"/>
  <c r="BK22" i="1"/>
  <c r="BK235" i="1"/>
  <c r="BK274" i="1" s="1"/>
  <c r="BI75" i="1"/>
  <c r="BI74" i="1"/>
  <c r="BH118" i="1"/>
  <c r="BJ9" i="4"/>
  <c r="BI324" i="1"/>
  <c r="BK13" i="4" s="1"/>
  <c r="BI287" i="1"/>
  <c r="BI339" i="1"/>
  <c r="BI378" i="1" s="1"/>
  <c r="BJ180" i="1"/>
  <c r="BL230" i="1" l="1"/>
  <c r="BH131" i="1"/>
  <c r="BH12" i="1" s="1"/>
  <c r="BH14" i="1" s="1"/>
  <c r="BJ10" i="4"/>
  <c r="BH9" i="1"/>
  <c r="BJ15" i="4"/>
  <c r="BK24" i="1"/>
  <c r="BK64" i="1" s="1"/>
  <c r="BM8" i="4" s="1"/>
  <c r="BJ334" i="1"/>
  <c r="BI76" i="1"/>
  <c r="BI116" i="1" s="1"/>
  <c r="BL231" i="1"/>
  <c r="BL232" i="1" s="1"/>
  <c r="BL272" i="1" s="1"/>
  <c r="BN12" i="4" s="1"/>
  <c r="BI79" i="1"/>
  <c r="BJ335" i="1"/>
  <c r="BJ282" i="1"/>
  <c r="BI326" i="1"/>
  <c r="BJ283" i="1"/>
  <c r="BJ220" i="1"/>
  <c r="BL11" i="4" s="1"/>
  <c r="BJ183" i="1"/>
  <c r="BJ336" i="1"/>
  <c r="BK27" i="1" l="1"/>
  <c r="BL23" i="1" s="1"/>
  <c r="BH170" i="1"/>
  <c r="BI127" i="1"/>
  <c r="BI126" i="1"/>
  <c r="BL22" i="1"/>
  <c r="BK9" i="4"/>
  <c r="BJ75" i="1"/>
  <c r="BI118" i="1"/>
  <c r="BJ74" i="1"/>
  <c r="BL235" i="1"/>
  <c r="BM231" i="1" s="1"/>
  <c r="BJ284" i="1"/>
  <c r="BK179" i="1"/>
  <c r="BJ222" i="1"/>
  <c r="BK178" i="1"/>
  <c r="BJ376" i="1"/>
  <c r="BJ339" i="1"/>
  <c r="BM230" i="1" l="1"/>
  <c r="BK66" i="1"/>
  <c r="BI128" i="1"/>
  <c r="BI168" i="1" s="1"/>
  <c r="BK10" i="4" s="1"/>
  <c r="BK15" i="4" s="1"/>
  <c r="BL274" i="1"/>
  <c r="BI131" i="1"/>
  <c r="BJ126" i="1" s="1"/>
  <c r="BI12" i="1"/>
  <c r="BI14" i="1" s="1"/>
  <c r="BL24" i="1"/>
  <c r="BJ76" i="1"/>
  <c r="BK180" i="1"/>
  <c r="BK220" i="1" s="1"/>
  <c r="BM11" i="4" s="1"/>
  <c r="BJ324" i="1"/>
  <c r="BL13" i="4" s="1"/>
  <c r="BJ287" i="1"/>
  <c r="BM232" i="1"/>
  <c r="BM272" i="1" s="1"/>
  <c r="BO12" i="4" s="1"/>
  <c r="BK335" i="1"/>
  <c r="BK334" i="1"/>
  <c r="BJ378" i="1"/>
  <c r="BL14" i="4"/>
  <c r="BI9" i="1" l="1"/>
  <c r="BJ127" i="1"/>
  <c r="BJ128" i="1" s="1"/>
  <c r="BI170" i="1"/>
  <c r="BM235" i="1"/>
  <c r="BN231" i="1" s="1"/>
  <c r="BL64" i="1"/>
  <c r="BN8" i="4" s="1"/>
  <c r="BL27" i="1"/>
  <c r="BJ116" i="1"/>
  <c r="BJ79" i="1"/>
  <c r="BK183" i="1"/>
  <c r="BL178" i="1" s="1"/>
  <c r="BK282" i="1"/>
  <c r="BJ326" i="1"/>
  <c r="BK283" i="1"/>
  <c r="BK336" i="1"/>
  <c r="BK376" i="1" s="1"/>
  <c r="BM14" i="4" s="1"/>
  <c r="BN230" i="1" l="1"/>
  <c r="BM274" i="1"/>
  <c r="BJ131" i="1"/>
  <c r="BJ168" i="1"/>
  <c r="BL10" i="4" s="1"/>
  <c r="BL179" i="1"/>
  <c r="BL180" i="1" s="1"/>
  <c r="BL66" i="1"/>
  <c r="BM22" i="1"/>
  <c r="BM23" i="1"/>
  <c r="BK222" i="1"/>
  <c r="BJ118" i="1"/>
  <c r="BK75" i="1"/>
  <c r="BK74" i="1"/>
  <c r="BJ12" i="1"/>
  <c r="BJ14" i="1" s="1"/>
  <c r="BL9" i="4"/>
  <c r="BL15" i="4" s="1"/>
  <c r="BK339" i="1"/>
  <c r="BL334" i="1" s="1"/>
  <c r="BK284" i="1"/>
  <c r="BN232" i="1"/>
  <c r="BK378" i="1" l="1"/>
  <c r="BJ9" i="1"/>
  <c r="BM24" i="1"/>
  <c r="BJ170" i="1"/>
  <c r="BK127" i="1"/>
  <c r="BK126" i="1"/>
  <c r="BL220" i="1"/>
  <c r="BN11" i="4" s="1"/>
  <c r="BL183" i="1"/>
  <c r="BL222" i="1" s="1"/>
  <c r="BK76" i="1"/>
  <c r="BL335" i="1"/>
  <c r="BL336" i="1" s="1"/>
  <c r="BK324" i="1"/>
  <c r="BK287" i="1"/>
  <c r="BN272" i="1"/>
  <c r="BP12" i="4" s="1"/>
  <c r="BN235" i="1"/>
  <c r="BK128" i="1" l="1"/>
  <c r="BK168" i="1" s="1"/>
  <c r="BM64" i="1"/>
  <c r="BO8" i="4" s="1"/>
  <c r="BM27" i="1"/>
  <c r="BM179" i="1"/>
  <c r="BM178" i="1"/>
  <c r="BK116" i="1"/>
  <c r="BM9" i="4" s="1"/>
  <c r="BK79" i="1"/>
  <c r="BK326" i="1"/>
  <c r="BL283" i="1"/>
  <c r="BL282" i="1"/>
  <c r="BM13" i="4"/>
  <c r="BN274" i="1"/>
  <c r="BO230" i="1"/>
  <c r="BO231" i="1"/>
  <c r="BL376" i="1"/>
  <c r="BL339" i="1"/>
  <c r="BK131" i="1" l="1"/>
  <c r="BK12" i="1" s="1"/>
  <c r="BK14" i="1" s="1"/>
  <c r="BM10" i="4"/>
  <c r="BM15" i="4" s="1"/>
  <c r="BK9" i="1"/>
  <c r="BM66" i="1"/>
  <c r="BN22" i="1"/>
  <c r="BN23" i="1"/>
  <c r="BK170" i="1"/>
  <c r="BM180" i="1"/>
  <c r="BL75" i="1"/>
  <c r="BL74" i="1"/>
  <c r="BK118" i="1"/>
  <c r="BL284" i="1"/>
  <c r="BL324" i="1" s="1"/>
  <c r="BN13" i="4" s="1"/>
  <c r="BO232" i="1"/>
  <c r="BL378" i="1"/>
  <c r="BM335" i="1"/>
  <c r="BM334" i="1"/>
  <c r="BN14" i="4"/>
  <c r="BL127" i="1" l="1"/>
  <c r="BL287" i="1"/>
  <c r="BM283" i="1" s="1"/>
  <c r="BL126" i="1"/>
  <c r="BL128" i="1" s="1"/>
  <c r="BN24" i="1"/>
  <c r="BM183" i="1"/>
  <c r="BM220" i="1"/>
  <c r="BO11" i="4" s="1"/>
  <c r="BL76" i="1"/>
  <c r="BL326" i="1"/>
  <c r="BM336" i="1"/>
  <c r="BM376" i="1" s="1"/>
  <c r="BO14" i="4" s="1"/>
  <c r="BO272" i="1"/>
  <c r="BQ12" i="4" s="1"/>
  <c r="BO235" i="1"/>
  <c r="BM282" i="1" l="1"/>
  <c r="BL131" i="1"/>
  <c r="BL168" i="1"/>
  <c r="BN10" i="4" s="1"/>
  <c r="BN27" i="1"/>
  <c r="BN64" i="1"/>
  <c r="BP8" i="4" s="1"/>
  <c r="BN178" i="1"/>
  <c r="BN179" i="1"/>
  <c r="BM222" i="1"/>
  <c r="BM339" i="1"/>
  <c r="BN335" i="1" s="1"/>
  <c r="BL116" i="1"/>
  <c r="BL79" i="1"/>
  <c r="BM284" i="1"/>
  <c r="BO274" i="1"/>
  <c r="BP231" i="1"/>
  <c r="BP230" i="1"/>
  <c r="BM378" i="1" l="1"/>
  <c r="BM126" i="1"/>
  <c r="BL170" i="1"/>
  <c r="BM127" i="1"/>
  <c r="BN180" i="1"/>
  <c r="BO23" i="1"/>
  <c r="BN66" i="1"/>
  <c r="BO22" i="1"/>
  <c r="BO24" i="1" s="1"/>
  <c r="BO27" i="1" s="1"/>
  <c r="BN334" i="1"/>
  <c r="BO64" i="1"/>
  <c r="BQ8" i="4" s="1"/>
  <c r="BN9" i="4"/>
  <c r="BN15" i="4" s="1"/>
  <c r="BL9" i="1"/>
  <c r="BL12" i="1"/>
  <c r="BL14" i="1" s="1"/>
  <c r="BM75" i="1"/>
  <c r="BM74" i="1"/>
  <c r="BL118" i="1"/>
  <c r="BM324" i="1"/>
  <c r="BM287" i="1"/>
  <c r="BP232" i="1"/>
  <c r="BP272" i="1" s="1"/>
  <c r="BR12" i="4" s="1"/>
  <c r="BN336" i="1"/>
  <c r="BN376" i="1" s="1"/>
  <c r="BP14" i="4" s="1"/>
  <c r="BM128" i="1" l="1"/>
  <c r="BN183" i="1"/>
  <c r="BN220" i="1"/>
  <c r="BP11" i="4" s="1"/>
  <c r="BN339" i="1"/>
  <c r="BN378" i="1" s="1"/>
  <c r="BP23" i="1"/>
  <c r="BP22" i="1"/>
  <c r="BO66" i="1"/>
  <c r="BM76" i="1"/>
  <c r="BP235" i="1"/>
  <c r="BQ230" i="1" s="1"/>
  <c r="BO13" i="4"/>
  <c r="BM326" i="1"/>
  <c r="BN283" i="1"/>
  <c r="BN282" i="1"/>
  <c r="BO334" i="1"/>
  <c r="BM168" i="1" l="1"/>
  <c r="BO10" i="4" s="1"/>
  <c r="BM131" i="1"/>
  <c r="BP24" i="1"/>
  <c r="BO179" i="1"/>
  <c r="BN222" i="1"/>
  <c r="BO178" i="1"/>
  <c r="BO180" i="1" s="1"/>
  <c r="BO183" i="1" s="1"/>
  <c r="BO335" i="1"/>
  <c r="BO336" i="1" s="1"/>
  <c r="BP274" i="1"/>
  <c r="BQ231" i="1"/>
  <c r="BM116" i="1"/>
  <c r="BM79" i="1"/>
  <c r="BN284" i="1"/>
  <c r="BQ232" i="1"/>
  <c r="BQ272" i="1" s="1"/>
  <c r="BS12" i="4" s="1"/>
  <c r="Q28" i="4" s="1"/>
  <c r="S28" i="4" s="1"/>
  <c r="T28" i="4" s="1"/>
  <c r="F12" i="5" s="1"/>
  <c r="BO220" i="1"/>
  <c r="BQ11" i="4" s="1"/>
  <c r="BQ235" i="1" l="1"/>
  <c r="BQ274" i="1" s="1"/>
  <c r="BO376" i="1"/>
  <c r="BQ14" i="4" s="1"/>
  <c r="BO339" i="1"/>
  <c r="BP335" i="1" s="1"/>
  <c r="BN127" i="1"/>
  <c r="BN126" i="1"/>
  <c r="BM170" i="1"/>
  <c r="BP64" i="1"/>
  <c r="BR8" i="4" s="1"/>
  <c r="BP27" i="1"/>
  <c r="BN74" i="1"/>
  <c r="BM118" i="1"/>
  <c r="BN75" i="1"/>
  <c r="BM12" i="1"/>
  <c r="BM14" i="1" s="1"/>
  <c r="BO9" i="4"/>
  <c r="BO15" i="4" s="1"/>
  <c r="BM9" i="1"/>
  <c r="BP334" i="1"/>
  <c r="BO378" i="1"/>
  <c r="AR12" i="5"/>
  <c r="AK12" i="5"/>
  <c r="P12" i="5"/>
  <c r="S12" i="5"/>
  <c r="Y12" i="5"/>
  <c r="BF12" i="5"/>
  <c r="BA12" i="5"/>
  <c r="I12" i="5"/>
  <c r="AY12" i="5"/>
  <c r="AP12" i="5"/>
  <c r="AS12" i="5"/>
  <c r="AF12" i="5"/>
  <c r="AI12" i="5"/>
  <c r="BH12" i="5"/>
  <c r="BE12" i="5"/>
  <c r="AW12" i="5"/>
  <c r="AO12" i="5"/>
  <c r="AG12" i="5"/>
  <c r="Q12" i="5"/>
  <c r="AV12" i="5"/>
  <c r="X12" i="5"/>
  <c r="H12" i="5"/>
  <c r="BG12" i="5"/>
  <c r="AQ12" i="5"/>
  <c r="AA12" i="5"/>
  <c r="K12" i="5"/>
  <c r="AX12" i="5"/>
  <c r="Z12" i="5"/>
  <c r="AC12" i="5"/>
  <c r="U12" i="5"/>
  <c r="M12" i="5"/>
  <c r="BD12" i="5"/>
  <c r="AN12" i="5"/>
  <c r="AB12" i="5"/>
  <c r="T12" i="5"/>
  <c r="L12" i="5"/>
  <c r="AZ12" i="5"/>
  <c r="AJ12" i="5"/>
  <c r="BC12" i="5"/>
  <c r="AU12" i="5"/>
  <c r="AM12" i="5"/>
  <c r="AE12" i="5"/>
  <c r="W12" i="5"/>
  <c r="O12" i="5"/>
  <c r="G12" i="5"/>
  <c r="BB12" i="5"/>
  <c r="AT12" i="5"/>
  <c r="AH12" i="5"/>
  <c r="R12" i="5"/>
  <c r="BN324" i="1"/>
  <c r="BN287" i="1"/>
  <c r="J12" i="5"/>
  <c r="AL12" i="5"/>
  <c r="AD12" i="5"/>
  <c r="V12" i="5"/>
  <c r="N12" i="5"/>
  <c r="BO222" i="1"/>
  <c r="BP179" i="1"/>
  <c r="BP178" i="1"/>
  <c r="BP336" i="1"/>
  <c r="BP376" i="1" s="1"/>
  <c r="BR14" i="4" s="1"/>
  <c r="BN128" i="1" l="1"/>
  <c r="BQ23" i="1"/>
  <c r="BQ22" i="1"/>
  <c r="BP66" i="1"/>
  <c r="BN76" i="1"/>
  <c r="F28" i="5"/>
  <c r="H28" i="5" s="1"/>
  <c r="BP180" i="1"/>
  <c r="BP220" i="1" s="1"/>
  <c r="BR11" i="4" s="1"/>
  <c r="BO282" i="1"/>
  <c r="BN326" i="1"/>
  <c r="BO283" i="1"/>
  <c r="BP13" i="4"/>
  <c r="BP339" i="1"/>
  <c r="BP378" i="1" s="1"/>
  <c r="BQ24" i="1" l="1"/>
  <c r="BN168" i="1"/>
  <c r="BP10" i="4" s="1"/>
  <c r="BN131" i="1"/>
  <c r="BN116" i="1"/>
  <c r="BN79" i="1"/>
  <c r="BP183" i="1"/>
  <c r="BQ179" i="1" s="1"/>
  <c r="BQ334" i="1"/>
  <c r="BO284" i="1"/>
  <c r="BQ335" i="1"/>
  <c r="BO127" i="1" l="1"/>
  <c r="BO126" i="1"/>
  <c r="BN170" i="1"/>
  <c r="BQ64" i="1"/>
  <c r="BS8" i="4" s="1"/>
  <c r="BQ27" i="1"/>
  <c r="BQ66" i="1" s="1"/>
  <c r="BP222" i="1"/>
  <c r="BQ178" i="1"/>
  <c r="BP9" i="4"/>
  <c r="BP15" i="4" s="1"/>
  <c r="BN9" i="1"/>
  <c r="BN118" i="1"/>
  <c r="BO75" i="1"/>
  <c r="BO74" i="1"/>
  <c r="BN12" i="1"/>
  <c r="BN14" i="1" s="1"/>
  <c r="BQ336" i="1"/>
  <c r="BQ339" i="1" s="1"/>
  <c r="BO324" i="1"/>
  <c r="BO287" i="1"/>
  <c r="BQ180" i="1"/>
  <c r="BO128" i="1" l="1"/>
  <c r="Q24" i="4"/>
  <c r="S24" i="4" s="1"/>
  <c r="T24" i="4" s="1"/>
  <c r="BH8" i="5" s="1"/>
  <c r="BO76" i="1"/>
  <c r="BQ376" i="1"/>
  <c r="BS14" i="4" s="1"/>
  <c r="BP282" i="1"/>
  <c r="BO326" i="1"/>
  <c r="BP283" i="1"/>
  <c r="BQ13" i="4"/>
  <c r="BQ220" i="1"/>
  <c r="BS11" i="4" s="1"/>
  <c r="BQ183" i="1"/>
  <c r="BQ222" i="1" s="1"/>
  <c r="BQ378" i="1"/>
  <c r="F8" i="5" l="1"/>
  <c r="AV8" i="5"/>
  <c r="S8" i="5"/>
  <c r="AI8" i="5"/>
  <c r="AY8" i="5"/>
  <c r="R8" i="5"/>
  <c r="AP8" i="5"/>
  <c r="N8" i="5"/>
  <c r="G8" i="5"/>
  <c r="W8" i="5"/>
  <c r="AM8" i="5"/>
  <c r="BC8" i="5"/>
  <c r="X8" i="5"/>
  <c r="AX8" i="5"/>
  <c r="BF8" i="5"/>
  <c r="AH8" i="5"/>
  <c r="J8" i="5"/>
  <c r="AS8" i="5"/>
  <c r="AC8" i="5"/>
  <c r="M8" i="5"/>
  <c r="AF8" i="5"/>
  <c r="AL8" i="5"/>
  <c r="P8" i="5"/>
  <c r="AW8" i="5"/>
  <c r="AG8" i="5"/>
  <c r="Q8" i="5"/>
  <c r="AR8" i="5"/>
  <c r="Z8" i="5"/>
  <c r="K8" i="5"/>
  <c r="AA8" i="5"/>
  <c r="AQ8" i="5"/>
  <c r="H8" i="5"/>
  <c r="AD8" i="5"/>
  <c r="BD8" i="5"/>
  <c r="AN8" i="5"/>
  <c r="O8" i="5"/>
  <c r="AE8" i="5"/>
  <c r="AU8" i="5"/>
  <c r="L8" i="5"/>
  <c r="AJ8" i="5"/>
  <c r="BG8" i="5"/>
  <c r="AT8" i="5"/>
  <c r="V8" i="5"/>
  <c r="BA8" i="5"/>
  <c r="AK8" i="5"/>
  <c r="U8" i="5"/>
  <c r="BB8" i="5"/>
  <c r="AZ8" i="5"/>
  <c r="AB8" i="5"/>
  <c r="BE8" i="5"/>
  <c r="AO8" i="5"/>
  <c r="Y8" i="5"/>
  <c r="I8" i="5"/>
  <c r="T8" i="5"/>
  <c r="BO168" i="1"/>
  <c r="BQ10" i="4" s="1"/>
  <c r="BO131" i="1"/>
  <c r="BO116" i="1"/>
  <c r="BO79" i="1"/>
  <c r="BP284" i="1"/>
  <c r="Q27" i="4"/>
  <c r="S27" i="4" s="1"/>
  <c r="T27" i="4" s="1"/>
  <c r="BH11" i="5" s="1"/>
  <c r="Q30" i="4"/>
  <c r="BP127" i="1" l="1"/>
  <c r="BO170" i="1"/>
  <c r="BP126" i="1"/>
  <c r="BP128" i="1" s="1"/>
  <c r="BP168" i="1" s="1"/>
  <c r="BR10" i="4" s="1"/>
  <c r="F24" i="5"/>
  <c r="H24" i="5" s="1"/>
  <c r="BQ9" i="4"/>
  <c r="BQ15" i="4" s="1"/>
  <c r="BO9" i="1"/>
  <c r="BP74" i="1"/>
  <c r="BP75" i="1"/>
  <c r="BO118" i="1"/>
  <c r="BO12" i="1"/>
  <c r="BO14" i="1" s="1"/>
  <c r="BP324" i="1"/>
  <c r="BP287" i="1"/>
  <c r="I11" i="5"/>
  <c r="M11" i="5"/>
  <c r="Q11" i="5"/>
  <c r="U11" i="5"/>
  <c r="Y11" i="5"/>
  <c r="AC11" i="5"/>
  <c r="AG11" i="5"/>
  <c r="AK11" i="5"/>
  <c r="AO11" i="5"/>
  <c r="AS11" i="5"/>
  <c r="AW11" i="5"/>
  <c r="BA11" i="5"/>
  <c r="BE11" i="5"/>
  <c r="F11" i="5"/>
  <c r="J11" i="5"/>
  <c r="N11" i="5"/>
  <c r="R11" i="5"/>
  <c r="V11" i="5"/>
  <c r="Z11" i="5"/>
  <c r="AD11" i="5"/>
  <c r="AH11" i="5"/>
  <c r="AL11" i="5"/>
  <c r="AP11" i="5"/>
  <c r="AT11" i="5"/>
  <c r="AX11" i="5"/>
  <c r="BB11" i="5"/>
  <c r="BF11" i="5"/>
  <c r="G11" i="5"/>
  <c r="K11" i="5"/>
  <c r="O11" i="5"/>
  <c r="S11" i="5"/>
  <c r="W11" i="5"/>
  <c r="AA11" i="5"/>
  <c r="AE11" i="5"/>
  <c r="AI11" i="5"/>
  <c r="AM11" i="5"/>
  <c r="AQ11" i="5"/>
  <c r="AU11" i="5"/>
  <c r="AY11" i="5"/>
  <c r="BC11" i="5"/>
  <c r="BG11" i="5"/>
  <c r="H11" i="5"/>
  <c r="L11" i="5"/>
  <c r="P11" i="5"/>
  <c r="T11" i="5"/>
  <c r="X11" i="5"/>
  <c r="AB11" i="5"/>
  <c r="AF11" i="5"/>
  <c r="AJ11" i="5"/>
  <c r="AN11" i="5"/>
  <c r="AR11" i="5"/>
  <c r="AV11" i="5"/>
  <c r="AZ11" i="5"/>
  <c r="BD11" i="5"/>
  <c r="S30" i="4"/>
  <c r="T30" i="4" s="1"/>
  <c r="BP131" i="1" l="1"/>
  <c r="BP76" i="1"/>
  <c r="BP326" i="1"/>
  <c r="BQ282" i="1"/>
  <c r="BQ283" i="1"/>
  <c r="BR13" i="4"/>
  <c r="F27" i="5"/>
  <c r="H27" i="5" s="1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Q126" i="1" l="1"/>
  <c r="BQ127" i="1"/>
  <c r="BP170" i="1"/>
  <c r="BP116" i="1"/>
  <c r="BP79" i="1"/>
  <c r="BQ284" i="1"/>
  <c r="F30" i="5"/>
  <c r="BQ128" i="1" l="1"/>
  <c r="BQ75" i="1"/>
  <c r="BQ74" i="1"/>
  <c r="BP118" i="1"/>
  <c r="BP12" i="1"/>
  <c r="BP14" i="1" s="1"/>
  <c r="BR9" i="4"/>
  <c r="BP9" i="1"/>
  <c r="BQ324" i="1"/>
  <c r="BQ287" i="1"/>
  <c r="H30" i="5"/>
  <c r="BQ168" i="1" l="1"/>
  <c r="BS10" i="4" s="1"/>
  <c r="BQ131" i="1"/>
  <c r="BQ170" i="1" s="1"/>
  <c r="BQ76" i="1"/>
  <c r="BR15" i="4"/>
  <c r="BS13" i="4"/>
  <c r="BQ326" i="1"/>
  <c r="Q26" i="4" l="1"/>
  <c r="S26" i="4" s="1"/>
  <c r="T26" i="4" s="1"/>
  <c r="BQ116" i="1"/>
  <c r="BQ79" i="1"/>
  <c r="Q29" i="4"/>
  <c r="T10" i="5" l="1"/>
  <c r="AP10" i="5"/>
  <c r="G10" i="5"/>
  <c r="O10" i="5"/>
  <c r="W10" i="5"/>
  <c r="AE10" i="5"/>
  <c r="AM10" i="5"/>
  <c r="AU10" i="5"/>
  <c r="BC10" i="5"/>
  <c r="N10" i="5"/>
  <c r="AB10" i="5"/>
  <c r="AN10" i="5"/>
  <c r="BB10" i="5"/>
  <c r="R10" i="5"/>
  <c r="AJ10" i="5"/>
  <c r="BD10" i="5"/>
  <c r="M10" i="5"/>
  <c r="U10" i="5"/>
  <c r="AC10" i="5"/>
  <c r="AS10" i="5"/>
  <c r="BA10" i="5"/>
  <c r="J10" i="5"/>
  <c r="AL10" i="5"/>
  <c r="BG10" i="5"/>
  <c r="L10" i="5"/>
  <c r="AF10" i="5"/>
  <c r="AZ10" i="5"/>
  <c r="K10" i="5"/>
  <c r="S10" i="5"/>
  <c r="AA10" i="5"/>
  <c r="AI10" i="5"/>
  <c r="AQ10" i="5"/>
  <c r="AY10" i="5"/>
  <c r="H10" i="5"/>
  <c r="V10" i="5"/>
  <c r="AH10" i="5"/>
  <c r="AT10" i="5"/>
  <c r="F10" i="5"/>
  <c r="Z10" i="5"/>
  <c r="AV10" i="5"/>
  <c r="I10" i="5"/>
  <c r="Q10" i="5"/>
  <c r="Y10" i="5"/>
  <c r="AG10" i="5"/>
  <c r="AO10" i="5"/>
  <c r="AW10" i="5"/>
  <c r="BE10" i="5"/>
  <c r="P10" i="5"/>
  <c r="AD10" i="5"/>
  <c r="AR10" i="5"/>
  <c r="BF10" i="5"/>
  <c r="AK10" i="5"/>
  <c r="X10" i="5"/>
  <c r="AX10" i="5"/>
  <c r="BH10" i="5"/>
  <c r="BQ118" i="1"/>
  <c r="BQ12" i="1"/>
  <c r="BQ14" i="1" s="1"/>
  <c r="BS9" i="4"/>
  <c r="BQ9" i="1"/>
  <c r="S29" i="4"/>
  <c r="T29" i="4" s="1"/>
  <c r="F26" i="5" l="1"/>
  <c r="H26" i="5" s="1"/>
  <c r="Q25" i="4"/>
  <c r="BS15" i="4"/>
  <c r="G13" i="5"/>
  <c r="Q13" i="5"/>
  <c r="U13" i="5"/>
  <c r="AA13" i="5"/>
  <c r="AI13" i="5"/>
  <c r="AO13" i="5"/>
  <c r="AU13" i="5"/>
  <c r="BC13" i="5"/>
  <c r="F13" i="5"/>
  <c r="H13" i="5"/>
  <c r="J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AZ13" i="5"/>
  <c r="BB13" i="5"/>
  <c r="BD13" i="5"/>
  <c r="BF13" i="5"/>
  <c r="I13" i="5"/>
  <c r="K13" i="5"/>
  <c r="M13" i="5"/>
  <c r="O13" i="5"/>
  <c r="S13" i="5"/>
  <c r="W13" i="5"/>
  <c r="Y13" i="5"/>
  <c r="AC13" i="5"/>
  <c r="AE13" i="5"/>
  <c r="AG13" i="5"/>
  <c r="AK13" i="5"/>
  <c r="AM13" i="5"/>
  <c r="AQ13" i="5"/>
  <c r="AS13" i="5"/>
  <c r="AW13" i="5"/>
  <c r="AY13" i="5"/>
  <c r="BA13" i="5"/>
  <c r="BE13" i="5"/>
  <c r="BG13" i="5"/>
  <c r="BH13" i="5"/>
  <c r="S25" i="4" l="1"/>
  <c r="T25" i="4" s="1"/>
  <c r="Q31" i="4"/>
  <c r="S31" i="4" s="1"/>
  <c r="T31" i="4" s="1"/>
  <c r="F29" i="5"/>
  <c r="AQ9" i="5" l="1"/>
  <c r="AQ19" i="5" s="1"/>
  <c r="AS9" i="5"/>
  <c r="AS19" i="5" s="1"/>
  <c r="W9" i="5"/>
  <c r="W19" i="5" s="1"/>
  <c r="AW9" i="5"/>
  <c r="AW19" i="5" s="1"/>
  <c r="AB9" i="5"/>
  <c r="AB19" i="5" s="1"/>
  <c r="AN9" i="5"/>
  <c r="AN19" i="5" s="1"/>
  <c r="BB9" i="5"/>
  <c r="BB19" i="5" s="1"/>
  <c r="AG9" i="5"/>
  <c r="AG19" i="5" s="1"/>
  <c r="T9" i="5"/>
  <c r="T19" i="5" s="1"/>
  <c r="K9" i="5"/>
  <c r="K19" i="5" s="1"/>
  <c r="BE9" i="5"/>
  <c r="BE19" i="5" s="1"/>
  <c r="AR9" i="5"/>
  <c r="AR19" i="5" s="1"/>
  <c r="AI9" i="5"/>
  <c r="AI19" i="5" s="1"/>
  <c r="V9" i="5"/>
  <c r="V19" i="5" s="1"/>
  <c r="AC9" i="5"/>
  <c r="AC19" i="5" s="1"/>
  <c r="AV9" i="5"/>
  <c r="AV19" i="5" s="1"/>
  <c r="P9" i="5"/>
  <c r="P19" i="5" s="1"/>
  <c r="AL9" i="5"/>
  <c r="AL19" i="5" s="1"/>
  <c r="G9" i="5"/>
  <c r="G19" i="5" s="1"/>
  <c r="AD9" i="5"/>
  <c r="AD19" i="5" s="1"/>
  <c r="J9" i="5"/>
  <c r="J19" i="5" s="1"/>
  <c r="Q9" i="5"/>
  <c r="Q19" i="5" s="1"/>
  <c r="AA9" i="5"/>
  <c r="AA19" i="5" s="1"/>
  <c r="F9" i="5"/>
  <c r="I9" i="5"/>
  <c r="I19" i="5" s="1"/>
  <c r="AY9" i="5"/>
  <c r="AY19" i="5" s="1"/>
  <c r="AP9" i="5"/>
  <c r="AP19" i="5" s="1"/>
  <c r="AK9" i="5"/>
  <c r="AK19" i="5" s="1"/>
  <c r="BD9" i="5"/>
  <c r="BD19" i="5" s="1"/>
  <c r="X9" i="5"/>
  <c r="X19" i="5" s="1"/>
  <c r="AU9" i="5"/>
  <c r="AU19" i="5" s="1"/>
  <c r="O9" i="5"/>
  <c r="O19" i="5" s="1"/>
  <c r="AM9" i="5"/>
  <c r="AM19" i="5" s="1"/>
  <c r="R9" i="5"/>
  <c r="R19" i="5" s="1"/>
  <c r="AZ9" i="5"/>
  <c r="AZ19" i="5" s="1"/>
  <c r="AH9" i="5"/>
  <c r="AH19" i="5" s="1"/>
  <c r="Y9" i="5"/>
  <c r="Y19" i="5" s="1"/>
  <c r="L9" i="5"/>
  <c r="L19" i="5" s="1"/>
  <c r="BF9" i="5"/>
  <c r="BF19" i="5" s="1"/>
  <c r="M9" i="5"/>
  <c r="M19" i="5" s="1"/>
  <c r="AF9" i="5"/>
  <c r="AF19" i="5" s="1"/>
  <c r="BC9" i="5"/>
  <c r="BC19" i="5" s="1"/>
  <c r="AT9" i="5"/>
  <c r="AT19" i="5" s="1"/>
  <c r="Z9" i="5"/>
  <c r="Z19" i="5" s="1"/>
  <c r="AJ9" i="5"/>
  <c r="AJ19" i="5" s="1"/>
  <c r="AX9" i="5"/>
  <c r="AX19" i="5" s="1"/>
  <c r="AO9" i="5"/>
  <c r="AO19" i="5" s="1"/>
  <c r="S9" i="5"/>
  <c r="S19" i="5" s="1"/>
  <c r="BA9" i="5"/>
  <c r="BA19" i="5" s="1"/>
  <c r="U9" i="5"/>
  <c r="U19" i="5" s="1"/>
  <c r="H9" i="5"/>
  <c r="H19" i="5" s="1"/>
  <c r="AE9" i="5"/>
  <c r="AE19" i="5" s="1"/>
  <c r="N9" i="5"/>
  <c r="N19" i="5" s="1"/>
  <c r="BG9" i="5"/>
  <c r="BG19" i="5" s="1"/>
  <c r="BH9" i="5"/>
  <c r="BH19" i="5" s="1"/>
  <c r="H29" i="5"/>
  <c r="F25" i="5" l="1"/>
  <c r="F19" i="5"/>
  <c r="F20" i="5" s="1"/>
  <c r="H25" i="5" l="1"/>
  <c r="F31" i="5"/>
  <c r="H31" i="5" s="1"/>
</calcChain>
</file>

<file path=xl/comments1.xml><?xml version="1.0" encoding="utf-8"?>
<comments xmlns="http://schemas.openxmlformats.org/spreadsheetml/2006/main">
  <authors>
    <author>Seymour, Jonathan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Input'!$H$183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PTRM
WACC'!G19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Input'!G177:L177</t>
        </r>
      </text>
    </comment>
    <comment ref="O17" authorId="0">
      <text>
        <r>
          <rPr>
            <b/>
            <sz val="9"/>
            <color indexed="81"/>
            <rFont val="Tahoma"/>
            <charset val="1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PTRM
PTRM input'!$G$216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Input'!K7:L13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Actual RAB roll forward'!H438:H444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Input'!H143:L149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Set to RL to ensure calculations flow.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Adjustment for previous period'!$G76:G82</t>
        </r>
      </text>
    </comment>
    <comment ref="N116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Not applicable to JEN.</t>
        </r>
      </text>
    </comment>
    <comment ref="N1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Total actual RAB roll forward'!L359:L365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<sst xmlns="http://schemas.openxmlformats.org/spreadsheetml/2006/main" count="529" uniqueCount="76">
  <si>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</si>
  <si>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</si>
  <si>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</si>
  <si>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</si>
  <si>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</si>
  <si>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</si>
  <si>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</si>
  <si>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</si>
  <si>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</si>
  <si>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</si>
  <si>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</si>
  <si>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</si>
  <si>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</si>
  <si>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</si>
  <si>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</si>
  <si>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</si>
  <si>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</si>
  <si>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</si>
  <si>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</si>
  <si>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</si>
  <si>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</si>
  <si>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</si>
  <si>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</si>
  <si>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</si>
  <si>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</si>
  <si>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</si>
  <si>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</si>
  <si>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</si>
  <si>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Equity Raising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</si>
  <si>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</si>
  <si>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</si>
  <si>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</si>
  <si>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</si>
  <si>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</si>
  <si>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</si>
  <si>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</si>
  <si>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</si>
  <si>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</si>
  <si>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</si>
  <si>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</si>
  <si>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</si>
  <si>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</si>
  <si>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</si>
  <si>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</si>
  <si>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</si>
  <si>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$m Real 2010</t>
  </si>
  <si>
    <t>$m Real 2015</t>
  </si>
  <si>
    <t>conv_2015</t>
  </si>
  <si>
    <t>2016-20 Net Capex ($m Real 2015)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</si>
  <si>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</si>
  <si>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</si>
  <si>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</si>
  <si>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</si>
  <si>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</si>
  <si>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</si>
  <si>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</si>
  <si>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Linked to RFM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</si>
  <si>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</si>
  <si>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</si>
  <si>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</si>
  <si>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</si>
  <si>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</si>
  <si>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</si>
  <si>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</si>
  <si>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</si>
  <si>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</si>
  <si>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</si>
  <si>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Jemena Depreciation - Baseline Output</t>
  </si>
  <si>
    <t>Sum Depn</t>
  </si>
  <si>
    <t>RFM</t>
  </si>
  <si>
    <t>Adjustment Required</t>
  </si>
  <si>
    <t>Baseline Depreciation calculation ($m Real 2015)</t>
  </si>
  <si>
    <t>Difference</t>
  </si>
  <si>
    <t>Jemena Depreciation - PTRM Inputs</t>
  </si>
  <si>
    <t>Linked to PTRM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</si>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</sst>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5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37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43" fontId="69" fillId="0" borderId="0" xfId="0" applyNumberFormat="1" applyFont="1"/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10" fontId="2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78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79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80" fillId="0" borderId="21" xfId="1" applyNumberFormat="1" applyFont="1" applyBorder="1" applyAlignment="1">
      <alignment vertical="top"/>
    </xf>
    <xf numFmtId="165" fontId="78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3" fillId="3" borderId="20" xfId="1" applyNumberFormat="1" applyFont="1" applyFill="1" applyBorder="1" applyAlignment="1">
      <alignment horizontal="left" vertical="top" wrapText="1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4" fontId="2" fillId="59" borderId="0" xfId="0" applyNumberFormat="1" applyFont="1" applyFill="1"/>
    <xf numFmtId="1" fontId="2" fillId="0" borderId="0" xfId="0" applyNumberFormat="1" applyFont="1"/>
    <xf numFmtId="212" fontId="4" fillId="0" borderId="0" xfId="0" applyNumberFormat="1" applyFont="1" applyAlignment="1">
      <alignment horizontal="center"/>
    </xf>
    <xf numFmtId="43" fontId="4" fillId="59" borderId="0" xfId="1" applyNumberFormat="1" applyFont="1" applyFill="1" applyAlignment="1">
      <alignment horizontal="right"/>
    </xf>
    <xf numFmtId="43" fontId="2" fillId="0" borderId="0" xfId="1" applyNumberFormat="1" applyFont="1" applyAlignment="1">
      <alignment horizontal="left" wrapText="1"/>
    </xf>
    <xf numFmtId="164" fontId="2" fillId="61" borderId="0" xfId="1" applyNumberFormat="1" applyFont="1" applyFill="1" applyAlignment="1">
      <alignment horizontal="right" vertical="center"/>
    </xf>
    <xf numFmtId="165" fontId="2" fillId="62" borderId="0" xfId="1" applyNumberFormat="1" applyFont="1" applyFill="1"/>
    <xf numFmtId="165" fontId="2" fillId="62" borderId="0" xfId="1" applyNumberFormat="1" applyFont="1" applyFill="1" applyAlignment="1">
      <alignment horizontal="left"/>
    </xf>
    <xf numFmtId="207" fontId="2" fillId="61" borderId="0" xfId="1" applyNumberFormat="1" applyFont="1" applyFill="1" applyAlignment="1">
      <alignment horizontal="right" vertical="center"/>
    </xf>
    <xf numFmtId="164" fontId="2" fillId="62" borderId="0" xfId="1" applyNumberFormat="1" applyFont="1" applyFill="1"/>
    <xf numFmtId="164" fontId="2" fillId="62" borderId="0" xfId="1" applyNumberFormat="1" applyFont="1" applyFill="1" applyAlignment="1">
      <alignment horizontal="right" vertical="center"/>
    </xf>
    <xf numFmtId="165" fontId="2" fillId="62" borderId="0" xfId="1" applyNumberFormat="1" applyFont="1" applyFill="1" applyAlignment="1">
      <alignment horizontal="right" vertic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0" fillId="0" borderId="4" xfId="236" applyNumberFormat="1" applyFont="1" applyBorder="1" applyAlignment="1">
      <alignment vertical="top"/>
    </xf>
    <xf numFmtId="165" fontId="69" fillId="0" borderId="29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78" fillId="3" borderId="29" xfId="236" applyNumberFormat="1" applyFont="1" applyFill="1" applyBorder="1" applyAlignment="1">
      <alignment vertical="top"/>
    </xf>
    <xf numFmtId="165" fontId="2" fillId="0" borderId="29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30" xfId="236" applyNumberFormat="1" applyFont="1" applyFill="1" applyBorder="1"/>
    <xf numFmtId="165" fontId="2" fillId="60" borderId="31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79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43" fontId="2" fillId="62" borderId="0" xfId="1" applyNumberFormat="1" applyFont="1" applyFill="1"/>
    <xf numFmtId="43" fontId="2" fillId="62" borderId="0" xfId="1" applyNumberFormat="1" applyFont="1" applyFill="1" applyAlignment="1">
      <alignment horizontal="right" vertical="center"/>
    </xf>
    <xf numFmtId="167" fontId="2" fillId="0" borderId="0" xfId="1" applyNumberFormat="1" applyFont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165" fontId="2" fillId="58" borderId="27" xfId="1" applyNumberFormat="1" applyFont="1" applyFill="1" applyBorder="1"/>
    <xf numFmtId="165" fontId="2" fillId="58" borderId="1" xfId="1" applyNumberFormat="1" applyFont="1" applyFill="1" applyBorder="1"/>
    <xf numFmtId="165" fontId="2" fillId="58" borderId="28" xfId="1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54"/>
  <sheetViews>
    <sheetView zoomScale="80" zoomScaleNormal="80" workbookViewId="0"/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34" t="s">
        <v>56</v>
      </c>
      <c r="F1" s="234"/>
      <c r="G1" s="235" t="s">
        <v>74</v>
      </c>
      <c r="H1" s="235"/>
      <c r="I1" s="236" t="s">
        <v>58</v>
      </c>
      <c r="J1" s="236"/>
      <c r="N1" s="56"/>
    </row>
    <row r="2" spans="1:41" s="29" customFormat="1" ht="12.75" customHeight="1">
      <c r="A2" s="29" t="s">
        <v>24</v>
      </c>
      <c r="C2" s="30"/>
      <c r="D2" s="30"/>
      <c r="N2" s="56"/>
    </row>
    <row r="3" spans="1:41" s="29" customFormat="1" ht="12.75" customHeight="1">
      <c r="C3" s="30"/>
      <c r="D3" s="30"/>
      <c r="N3" s="56"/>
    </row>
    <row r="4" spans="1:41">
      <c r="N4" s="57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52</v>
      </c>
      <c r="E7" s="12">
        <v>2010</v>
      </c>
      <c r="N7" s="9"/>
      <c r="AO7" s="6"/>
    </row>
    <row r="8" spans="1:41">
      <c r="B8" s="1"/>
      <c r="C8" s="11" t="s">
        <v>52</v>
      </c>
      <c r="E8" s="12">
        <v>2015</v>
      </c>
      <c r="N8" s="57"/>
    </row>
    <row r="9" spans="1:41">
      <c r="B9" s="1"/>
      <c r="N9" s="57"/>
    </row>
    <row r="10" spans="1:41">
      <c r="B10" s="1"/>
      <c r="C10" s="11" t="s">
        <v>32</v>
      </c>
      <c r="E10" s="115">
        <v>7.5610241893082408E-2</v>
      </c>
      <c r="G10" s="76"/>
      <c r="N10" s="57"/>
    </row>
    <row r="11" spans="1:41">
      <c r="B11" s="1"/>
      <c r="C11" s="11" t="s">
        <v>31</v>
      </c>
      <c r="E11" s="114">
        <v>3.430243902439041E-2</v>
      </c>
      <c r="N11" s="57"/>
    </row>
    <row r="12" spans="1:41">
      <c r="B12" s="1"/>
      <c r="E12" s="10">
        <f>1+O17/2</f>
        <v>1.0125</v>
      </c>
      <c r="N12" s="57"/>
    </row>
    <row r="13" spans="1:41">
      <c r="B13" s="1"/>
      <c r="N13" s="57"/>
    </row>
    <row r="14" spans="1:41" ht="15.75">
      <c r="B14" s="24" t="s">
        <v>29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7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116">
        <v>2.7876631079478242E-2</v>
      </c>
      <c r="J17" s="116">
        <v>3.5199076745527913E-2</v>
      </c>
      <c r="K17" s="116">
        <v>2.0040080160320661E-2</v>
      </c>
      <c r="L17" s="116">
        <v>2.16110019646365E-2</v>
      </c>
      <c r="M17" s="116">
        <v>2.3076923076923217E-2</v>
      </c>
      <c r="N17" s="116">
        <v>2.3076923076923217E-2</v>
      </c>
      <c r="O17" s="113">
        <v>2.5000000000000001E-2</v>
      </c>
      <c r="P17" s="113">
        <f>O17</f>
        <v>2.5000000000000001E-2</v>
      </c>
      <c r="Q17" s="113">
        <f t="shared" ref="Q17:S17" si="0">P17</f>
        <v>2.5000000000000001E-2</v>
      </c>
      <c r="R17" s="113">
        <f t="shared" si="0"/>
        <v>2.5000000000000001E-2</v>
      </c>
      <c r="S17" s="113">
        <f t="shared" si="0"/>
        <v>2.5000000000000001E-2</v>
      </c>
    </row>
    <row r="18" spans="1:19">
      <c r="C18" s="49" t="s">
        <v>33</v>
      </c>
      <c r="D18" s="50"/>
      <c r="E18" s="49"/>
      <c r="F18" s="49"/>
      <c r="G18" s="49"/>
      <c r="H18" s="51"/>
      <c r="I18" s="60">
        <v>1</v>
      </c>
      <c r="J18" s="52">
        <f>(I18*(1+I17))</f>
        <v>1.0278766310794782</v>
      </c>
      <c r="K18" s="52">
        <f t="shared" ref="K18:S18" si="1">(J18*(1+J17))</f>
        <v>1.0640569395017794</v>
      </c>
      <c r="L18" s="52">
        <f t="shared" si="1"/>
        <v>1.0853807258645405</v>
      </c>
      <c r="M18" s="52">
        <f t="shared" si="1"/>
        <v>1.1088368908635777</v>
      </c>
      <c r="N18" s="52">
        <f t="shared" si="1"/>
        <v>1.1344254344988911</v>
      </c>
      <c r="O18" s="52">
        <f t="shared" si="1"/>
        <v>1.1606044829873272</v>
      </c>
      <c r="P18" s="52">
        <f t="shared" si="1"/>
        <v>1.1896195950620103</v>
      </c>
      <c r="Q18" s="52">
        <f t="shared" si="1"/>
        <v>1.2193600849385604</v>
      </c>
      <c r="R18" s="52">
        <f t="shared" si="1"/>
        <v>1.2498440870620242</v>
      </c>
      <c r="S18" s="52">
        <f t="shared" si="1"/>
        <v>1.2810901892385747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3" t="s">
        <v>47</v>
      </c>
      <c r="E19" s="28"/>
      <c r="F19" s="28"/>
      <c r="H19" s="28"/>
      <c r="I19" s="59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3"/>
      <c r="E20" s="28"/>
      <c r="F20" s="28"/>
      <c r="H20" s="28"/>
      <c r="I20" s="126">
        <v>0</v>
      </c>
      <c r="J20" s="94">
        <f t="shared" ref="J20:N20" si="2">$E$10</f>
        <v>7.5610241893082408E-2</v>
      </c>
      <c r="K20" s="94">
        <f t="shared" si="2"/>
        <v>7.5610241893082408E-2</v>
      </c>
      <c r="L20" s="94">
        <f t="shared" si="2"/>
        <v>7.5610241893082408E-2</v>
      </c>
      <c r="M20" s="94">
        <f t="shared" si="2"/>
        <v>7.5610241893082408E-2</v>
      </c>
      <c r="N20" s="94">
        <f t="shared" si="2"/>
        <v>7.5610241893082408E-2</v>
      </c>
      <c r="O20" s="75">
        <f>$E$11</f>
        <v>3.430243902439041E-2</v>
      </c>
      <c r="P20" s="75">
        <f t="shared" ref="P20:S20" si="3">$E$11</f>
        <v>3.430243902439041E-2</v>
      </c>
      <c r="Q20" s="75">
        <f t="shared" si="3"/>
        <v>3.430243902439041E-2</v>
      </c>
      <c r="R20" s="75">
        <f t="shared" si="3"/>
        <v>3.430243902439041E-2</v>
      </c>
      <c r="S20" s="75">
        <f t="shared" si="3"/>
        <v>3.430243902439041E-2</v>
      </c>
    </row>
    <row r="21" spans="1:19" s="14" customFormat="1">
      <c r="A21" s="10"/>
      <c r="B21" s="13"/>
      <c r="C21" s="49" t="s">
        <v>43</v>
      </c>
      <c r="D21" s="26"/>
      <c r="E21" s="28"/>
      <c r="F21" s="28"/>
      <c r="H21" s="28"/>
      <c r="I21" s="127">
        <v>0</v>
      </c>
      <c r="J21" s="88">
        <f t="shared" ref="J21:S21" si="4">(1+J20)*(1+J17)-1</f>
        <v>0.11347072934575286</v>
      </c>
      <c r="K21" s="88">
        <f t="shared" si="4"/>
        <v>9.7165557361881705E-2</v>
      </c>
      <c r="L21" s="88">
        <f t="shared" si="4"/>
        <v>9.8855256943817027E-2</v>
      </c>
      <c r="M21" s="88">
        <f t="shared" si="4"/>
        <v>0.10043201670599977</v>
      </c>
      <c r="N21" s="88">
        <f t="shared" si="4"/>
        <v>0.10043201670599977</v>
      </c>
      <c r="O21" s="88">
        <f t="shared" si="4"/>
        <v>6.0160000000000213E-2</v>
      </c>
      <c r="P21" s="88">
        <f t="shared" si="4"/>
        <v>6.0160000000000213E-2</v>
      </c>
      <c r="Q21" s="88">
        <f t="shared" si="4"/>
        <v>6.0160000000000213E-2</v>
      </c>
      <c r="R21" s="88">
        <f t="shared" si="4"/>
        <v>6.0160000000000213E-2</v>
      </c>
      <c r="S21" s="88">
        <f t="shared" si="4"/>
        <v>6.0160000000000213E-2</v>
      </c>
    </row>
    <row r="22" spans="1:19">
      <c r="I22" s="119"/>
      <c r="J22" s="119"/>
      <c r="K22" s="119"/>
      <c r="L22" s="119"/>
      <c r="M22" s="119"/>
      <c r="N22" s="119"/>
    </row>
    <row r="23" spans="1:19">
      <c r="I23" s="119"/>
      <c r="J23" s="119"/>
      <c r="K23" s="119"/>
      <c r="L23" s="119"/>
      <c r="M23" s="119"/>
      <c r="N23" s="119"/>
    </row>
    <row r="24" spans="1:19">
      <c r="C24" s="53" t="s">
        <v>16</v>
      </c>
      <c r="D24" s="53"/>
      <c r="E24" s="54"/>
      <c r="F24" s="54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>
      <c r="N25" s="57"/>
    </row>
    <row r="26" spans="1:19">
      <c r="C26" s="81" t="s">
        <v>48</v>
      </c>
      <c r="N26" s="57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1"/>
      <c r="N27" s="57"/>
      <c r="O27" s="99" t="s">
        <v>27</v>
      </c>
      <c r="P27" s="99" t="s">
        <v>27</v>
      </c>
      <c r="Q27" s="99" t="s">
        <v>27</v>
      </c>
      <c r="R27" s="99" t="s">
        <v>27</v>
      </c>
      <c r="S27" s="99" t="s">
        <v>27</v>
      </c>
    </row>
    <row r="28" spans="1:19">
      <c r="C28" s="10" t="s">
        <v>0</v>
      </c>
      <c r="N28" s="57"/>
      <c r="O28" s="159"/>
      <c r="P28" s="159"/>
      <c r="Q28" s="159"/>
      <c r="R28" s="159"/>
      <c r="S28" s="159"/>
    </row>
    <row r="29" spans="1:19">
      <c r="C29" s="10" t="s">
        <v>1</v>
      </c>
      <c r="N29" s="57"/>
      <c r="O29" s="159"/>
      <c r="P29" s="159"/>
      <c r="Q29" s="159"/>
      <c r="R29" s="159"/>
      <c r="S29" s="159"/>
    </row>
    <row r="30" spans="1:19">
      <c r="C30" s="10" t="s">
        <v>2</v>
      </c>
      <c r="N30" s="57"/>
      <c r="O30" s="159"/>
      <c r="P30" s="159"/>
      <c r="Q30" s="159"/>
      <c r="R30" s="159"/>
      <c r="S30" s="159"/>
    </row>
    <row r="31" spans="1:19">
      <c r="C31" s="10" t="s">
        <v>3</v>
      </c>
      <c r="N31" s="57"/>
      <c r="O31" s="159"/>
      <c r="P31" s="159"/>
      <c r="Q31" s="159"/>
      <c r="R31" s="159"/>
      <c r="S31" s="159"/>
    </row>
    <row r="32" spans="1:19">
      <c r="C32" s="10" t="s">
        <v>4</v>
      </c>
      <c r="N32" s="57"/>
      <c r="O32" s="159"/>
      <c r="P32" s="159"/>
      <c r="Q32" s="159"/>
      <c r="R32" s="159"/>
      <c r="S32" s="159"/>
    </row>
    <row r="33" spans="1:19">
      <c r="C33" s="10" t="s">
        <v>5</v>
      </c>
      <c r="N33" s="57"/>
      <c r="O33" s="159"/>
      <c r="P33" s="159"/>
      <c r="Q33" s="159"/>
      <c r="R33" s="159"/>
      <c r="S33" s="159"/>
    </row>
    <row r="34" spans="1:19">
      <c r="C34" s="10" t="s">
        <v>6</v>
      </c>
      <c r="N34" s="57"/>
      <c r="O34" s="159"/>
      <c r="P34" s="159"/>
      <c r="Q34" s="159"/>
      <c r="R34" s="159"/>
      <c r="S34" s="159"/>
    </row>
    <row r="35" spans="1:19">
      <c r="C35" s="10" t="s">
        <v>7</v>
      </c>
      <c r="N35" s="57"/>
      <c r="O35" s="159"/>
      <c r="P35" s="159"/>
      <c r="Q35" s="159"/>
      <c r="R35" s="159"/>
      <c r="S35" s="159"/>
    </row>
    <row r="36" spans="1:19">
      <c r="C36" s="10" t="s">
        <v>28</v>
      </c>
      <c r="N36" s="57"/>
      <c r="O36" s="159"/>
      <c r="P36" s="159"/>
      <c r="Q36" s="159"/>
      <c r="R36" s="159"/>
      <c r="S36" s="159"/>
    </row>
    <row r="37" spans="1:19">
      <c r="C37" s="10" t="s">
        <v>54</v>
      </c>
      <c r="N37" s="57"/>
      <c r="O37" s="159"/>
      <c r="P37" s="159"/>
      <c r="Q37" s="159"/>
      <c r="R37" s="159"/>
      <c r="S37" s="159"/>
    </row>
    <row r="38" spans="1:19">
      <c r="C38" s="10" t="s">
        <v>55</v>
      </c>
      <c r="N38" s="57"/>
      <c r="O38" s="159"/>
      <c r="P38" s="159"/>
      <c r="Q38" s="159"/>
      <c r="R38" s="159"/>
      <c r="S38" s="159"/>
    </row>
    <row r="39" spans="1:19">
      <c r="N39" s="57"/>
    </row>
    <row r="40" spans="1:19">
      <c r="N40" s="57"/>
    </row>
    <row r="41" spans="1:19" s="14" customFormat="1" ht="25.5">
      <c r="A41" s="37"/>
      <c r="B41" s="38"/>
      <c r="C41" s="69"/>
      <c r="D41" s="69"/>
      <c r="E41" s="46" t="s">
        <v>9</v>
      </c>
      <c r="F41" s="46" t="s">
        <v>10</v>
      </c>
      <c r="G41" s="70"/>
      <c r="H41" s="71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5">P26</f>
        <v>2017</v>
      </c>
      <c r="Q41" s="48">
        <f t="shared" si="5"/>
        <v>2018</v>
      </c>
      <c r="R41" s="48">
        <f t="shared" si="5"/>
        <v>2019</v>
      </c>
      <c r="S41" s="48">
        <f t="shared" si="5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8" t="s">
        <v>41</v>
      </c>
      <c r="J42" s="98" t="s">
        <v>41</v>
      </c>
      <c r="K42" s="98" t="s">
        <v>41</v>
      </c>
      <c r="L42" s="98" t="s">
        <v>41</v>
      </c>
      <c r="M42" s="98" t="s">
        <v>41</v>
      </c>
      <c r="N42" s="98" t="s">
        <v>41</v>
      </c>
      <c r="O42" s="98" t="s">
        <v>41</v>
      </c>
      <c r="P42" s="98" t="s">
        <v>41</v>
      </c>
      <c r="Q42" s="98" t="s">
        <v>41</v>
      </c>
      <c r="R42" s="98" t="s">
        <v>41</v>
      </c>
      <c r="S42" s="98" t="s">
        <v>41</v>
      </c>
    </row>
    <row r="43" spans="1:19">
      <c r="C43" s="10" t="str">
        <f>C28</f>
        <v>Subtransmission</v>
      </c>
      <c r="D43" s="40"/>
      <c r="E43" s="117">
        <v>28.863961716086784</v>
      </c>
      <c r="F43" s="117">
        <v>44.721358807947503</v>
      </c>
      <c r="H43" s="19" t="s">
        <v>25</v>
      </c>
      <c r="I43" s="118">
        <v>131.83670482713293</v>
      </c>
      <c r="J43" s="118">
        <v>20.756419496361801</v>
      </c>
      <c r="K43" s="118">
        <v>15.714696278508866</v>
      </c>
      <c r="L43" s="118">
        <v>21.979279970330175</v>
      </c>
      <c r="M43" s="118">
        <v>24.387644093228573</v>
      </c>
      <c r="N43" s="118">
        <v>28.607534170045479</v>
      </c>
      <c r="O43" s="89">
        <f t="shared" ref="O43:S49" si="6">O28/conv_2015_2010</f>
        <v>0</v>
      </c>
      <c r="P43" s="89">
        <f t="shared" si="6"/>
        <v>0</v>
      </c>
      <c r="Q43" s="89">
        <f t="shared" si="6"/>
        <v>0</v>
      </c>
      <c r="R43" s="89">
        <f t="shared" si="6"/>
        <v>0</v>
      </c>
      <c r="S43" s="89">
        <f t="shared" si="6"/>
        <v>0</v>
      </c>
    </row>
    <row r="44" spans="1:19">
      <c r="C44" s="10" t="str">
        <f t="shared" ref="C44:C49" si="7">C29</f>
        <v>Distribution system assets</v>
      </c>
      <c r="D44" s="40"/>
      <c r="E44" s="117">
        <v>21.723974117738596</v>
      </c>
      <c r="F44" s="117">
        <v>50.018441557240266</v>
      </c>
      <c r="H44" s="19" t="s">
        <v>25</v>
      </c>
      <c r="I44" s="118">
        <v>525.39258164064927</v>
      </c>
      <c r="J44" s="118">
        <v>69.087501047519581</v>
      </c>
      <c r="K44" s="118">
        <v>53.834607608802322</v>
      </c>
      <c r="L44" s="118">
        <v>64.508535717134151</v>
      </c>
      <c r="M44" s="118">
        <v>69.002762059778348</v>
      </c>
      <c r="N44" s="118">
        <v>64.41643761391488</v>
      </c>
      <c r="O44" s="89">
        <f t="shared" si="6"/>
        <v>0</v>
      </c>
      <c r="P44" s="89">
        <f t="shared" si="6"/>
        <v>0</v>
      </c>
      <c r="Q44" s="89">
        <f t="shared" si="6"/>
        <v>0</v>
      </c>
      <c r="R44" s="89">
        <f t="shared" si="6"/>
        <v>0</v>
      </c>
      <c r="S44" s="89">
        <f t="shared" si="6"/>
        <v>0</v>
      </c>
    </row>
    <row r="45" spans="1:19">
      <c r="C45" s="10" t="str">
        <f t="shared" si="7"/>
        <v>Standard metering</v>
      </c>
      <c r="D45" s="40"/>
      <c r="E45" s="117">
        <v>4.4613678839241668</v>
      </c>
      <c r="F45" s="163">
        <f>E45</f>
        <v>4.4613678839241668</v>
      </c>
      <c r="H45" s="19" t="s">
        <v>25</v>
      </c>
      <c r="I45" s="118">
        <v>23.334493017713395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89">
        <f t="shared" si="6"/>
        <v>0</v>
      </c>
      <c r="P45" s="89">
        <f t="shared" si="6"/>
        <v>0</v>
      </c>
      <c r="Q45" s="89">
        <f t="shared" si="6"/>
        <v>0</v>
      </c>
      <c r="R45" s="89">
        <f t="shared" si="6"/>
        <v>0</v>
      </c>
      <c r="S45" s="89">
        <f t="shared" si="6"/>
        <v>0</v>
      </c>
    </row>
    <row r="46" spans="1:19">
      <c r="C46" s="10" t="str">
        <f t="shared" si="7"/>
        <v>Public lighting</v>
      </c>
      <c r="D46" s="40"/>
      <c r="E46" s="117">
        <v>10.036458876263945</v>
      </c>
      <c r="F46" s="117" t="s">
        <v>75</v>
      </c>
      <c r="H46" s="19" t="s">
        <v>25</v>
      </c>
      <c r="I46" s="118">
        <v>12.622630433007648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89">
        <f t="shared" si="6"/>
        <v>0</v>
      </c>
      <c r="P46" s="89">
        <f t="shared" si="6"/>
        <v>0</v>
      </c>
      <c r="Q46" s="89">
        <f t="shared" si="6"/>
        <v>0</v>
      </c>
      <c r="R46" s="89">
        <f t="shared" si="6"/>
        <v>0</v>
      </c>
      <c r="S46" s="89">
        <f t="shared" si="6"/>
        <v>0</v>
      </c>
    </row>
    <row r="47" spans="1:19">
      <c r="C47" s="10" t="str">
        <f t="shared" si="7"/>
        <v>SCADA/Network control</v>
      </c>
      <c r="D47" s="40"/>
      <c r="E47" s="117">
        <v>5</v>
      </c>
      <c r="F47" s="117">
        <v>10</v>
      </c>
      <c r="H47" s="19" t="s">
        <v>25</v>
      </c>
      <c r="I47" s="118">
        <v>-5.6215097411305974</v>
      </c>
      <c r="J47" s="118">
        <v>0.12412861314316002</v>
      </c>
      <c r="K47" s="118">
        <v>0.80251720401337789</v>
      </c>
      <c r="L47" s="118">
        <v>0.84281116128292721</v>
      </c>
      <c r="M47" s="118">
        <v>0.37016565139741442</v>
      </c>
      <c r="N47" s="118">
        <v>3.4035273310977971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</row>
    <row r="48" spans="1:19">
      <c r="C48" s="10" t="str">
        <f t="shared" si="7"/>
        <v>Non-network general assets - IT</v>
      </c>
      <c r="D48" s="40"/>
      <c r="E48" s="117">
        <v>5.7615225948141928</v>
      </c>
      <c r="F48" s="117">
        <v>5.1005595112544411</v>
      </c>
      <c r="H48" s="19" t="s">
        <v>25</v>
      </c>
      <c r="I48" s="118">
        <v>47.470961148992473</v>
      </c>
      <c r="J48" s="118">
        <v>17.034619259023252</v>
      </c>
      <c r="K48" s="118">
        <v>22.786505157658866</v>
      </c>
      <c r="L48" s="118">
        <v>8.5298042515225614</v>
      </c>
      <c r="M48" s="118">
        <v>7.9760536855082975</v>
      </c>
      <c r="N48" s="118">
        <v>8.9161668975486918</v>
      </c>
      <c r="O48" s="89">
        <f t="shared" si="6"/>
        <v>0</v>
      </c>
      <c r="P48" s="89">
        <f t="shared" si="6"/>
        <v>0</v>
      </c>
      <c r="Q48" s="89">
        <f t="shared" si="6"/>
        <v>0</v>
      </c>
      <c r="R48" s="89">
        <f t="shared" si="6"/>
        <v>0</v>
      </c>
      <c r="S48" s="89">
        <f t="shared" si="6"/>
        <v>0</v>
      </c>
    </row>
    <row r="49" spans="3:19">
      <c r="C49" s="10" t="str">
        <f t="shared" si="7"/>
        <v>Non-network general assets - Other</v>
      </c>
      <c r="D49" s="40"/>
      <c r="E49" s="117">
        <v>11.210988581229424</v>
      </c>
      <c r="F49" s="117">
        <v>19.91043420550189</v>
      </c>
      <c r="H49" s="19" t="s">
        <v>25</v>
      </c>
      <c r="I49" s="118">
        <v>29.160522961919366</v>
      </c>
      <c r="J49" s="118">
        <v>5.848049144822804</v>
      </c>
      <c r="K49" s="118">
        <v>11.226477166495677</v>
      </c>
      <c r="L49" s="118">
        <v>11.34600160321733</v>
      </c>
      <c r="M49" s="118">
        <v>8.9657325925084272</v>
      </c>
      <c r="N49" s="118">
        <v>15.707015659531923</v>
      </c>
      <c r="O49" s="89">
        <f t="shared" si="6"/>
        <v>0</v>
      </c>
      <c r="P49" s="89">
        <f t="shared" si="6"/>
        <v>0</v>
      </c>
      <c r="Q49" s="89">
        <f t="shared" si="6"/>
        <v>0</v>
      </c>
      <c r="R49" s="89">
        <f t="shared" si="6"/>
        <v>0</v>
      </c>
      <c r="S49" s="89">
        <f t="shared" si="6"/>
        <v>0</v>
      </c>
    </row>
    <row r="50" spans="3:19">
      <c r="C50" s="1"/>
      <c r="D50" s="1"/>
      <c r="H50" s="19"/>
      <c r="I50" s="161"/>
      <c r="J50" s="120"/>
      <c r="K50" s="120"/>
      <c r="L50" s="120"/>
      <c r="M50" s="120"/>
      <c r="N50" s="120"/>
    </row>
    <row r="51" spans="3:19">
      <c r="C51" s="1"/>
      <c r="D51" s="1"/>
      <c r="H51" s="19"/>
      <c r="I51" s="124"/>
    </row>
    <row r="52" spans="3:19">
      <c r="C52" s="1"/>
      <c r="D52" s="1"/>
      <c r="H52" s="19"/>
    </row>
    <row r="53" spans="3:19">
      <c r="C53" s="1"/>
      <c r="D53" s="1"/>
      <c r="H53" s="19"/>
    </row>
    <row r="54" spans="3:19">
      <c r="C54" s="49"/>
      <c r="D54" s="49"/>
      <c r="E54" s="49"/>
      <c r="F54" s="49"/>
      <c r="G54" s="49"/>
      <c r="H54" s="49"/>
      <c r="I54" s="49"/>
      <c r="J54" s="58"/>
      <c r="K54" s="58"/>
      <c r="L54" s="58"/>
      <c r="M54" s="58"/>
      <c r="N54" s="44"/>
    </row>
    <row r="55" spans="3:19">
      <c r="C55" s="80" t="s">
        <v>42</v>
      </c>
      <c r="D55" s="69"/>
      <c r="E55" s="46"/>
      <c r="F55" s="46"/>
      <c r="G55" s="70"/>
      <c r="H55" s="71"/>
      <c r="I55" s="46"/>
      <c r="J55" s="48">
        <v>2011</v>
      </c>
      <c r="K55" s="48">
        <v>2012</v>
      </c>
      <c r="L55" s="48">
        <v>2013</v>
      </c>
      <c r="M55" s="48">
        <v>2014</v>
      </c>
      <c r="N55" s="48">
        <v>2015</v>
      </c>
      <c r="O55" s="129"/>
    </row>
    <row r="56" spans="3:19">
      <c r="C56" s="86"/>
      <c r="D56" s="39"/>
      <c r="E56" s="28"/>
      <c r="F56" s="28"/>
      <c r="G56" s="87"/>
      <c r="H56" s="42"/>
      <c r="I56" s="28"/>
      <c r="J56" s="98" t="s">
        <v>34</v>
      </c>
      <c r="K56" s="98" t="s">
        <v>34</v>
      </c>
      <c r="L56" s="98" t="s">
        <v>34</v>
      </c>
      <c r="M56" s="98" t="s">
        <v>34</v>
      </c>
      <c r="N56" s="98" t="s">
        <v>34</v>
      </c>
    </row>
    <row r="57" spans="3:19">
      <c r="C57" s="10" t="str">
        <f t="shared" ref="C57:C63" si="8">C43</f>
        <v>Subtransmission</v>
      </c>
      <c r="D57" s="49"/>
      <c r="E57" s="49"/>
      <c r="F57" s="49"/>
      <c r="G57" s="49"/>
      <c r="H57" s="49"/>
      <c r="I57" s="49"/>
      <c r="J57" s="74">
        <f>(Inputs!J43*(1+Depreciation!J$7)^0.5*Inputs!J$18)</f>
        <v>22.512972158490385</v>
      </c>
      <c r="K57" s="74">
        <f>(Inputs!K43*(1+Depreciation!K$7)^0.5*Inputs!K$18)</f>
        <v>17.51487099749966</v>
      </c>
      <c r="L57" s="74">
        <f>(Inputs!L43*(1+Depreciation!L$7)^0.5*Inputs!L$18)</f>
        <v>25.007242829841982</v>
      </c>
      <c r="M57" s="74">
        <f>(Inputs!M43*(1+Depreciation!M$7)^0.5*Inputs!M$18)</f>
        <v>28.367373288258381</v>
      </c>
      <c r="N57" s="79">
        <f>(Inputs!N43*(1+Depreciation!N$7)^0.5*Inputs!N$18)</f>
        <v>34.043796766967823</v>
      </c>
      <c r="O57" s="128"/>
      <c r="P57" s="85"/>
      <c r="Q57" s="85"/>
      <c r="R57" s="85"/>
      <c r="S57" s="85"/>
    </row>
    <row r="58" spans="3:19">
      <c r="C58" s="10" t="str">
        <f t="shared" si="8"/>
        <v>Distribution system assets</v>
      </c>
      <c r="D58" s="49"/>
      <c r="E58" s="49"/>
      <c r="F58" s="49"/>
      <c r="G58" s="49"/>
      <c r="H58" s="49"/>
      <c r="I58" s="49"/>
      <c r="J58" s="74">
        <f>(Inputs!J44*(1+Depreciation!J$7)^0.5*Inputs!J$18)</f>
        <v>74.93416616748901</v>
      </c>
      <c r="K58" s="74">
        <f>(Inputs!K44*(1+Depreciation!K$7)^0.5*Inputs!K$18)</f>
        <v>60.001554644023742</v>
      </c>
      <c r="L58" s="74">
        <f>(Inputs!L44*(1+Depreciation!L$7)^0.5*Inputs!L$18)</f>
        <v>73.39551702574154</v>
      </c>
      <c r="M58" s="74">
        <f>(Inputs!M44*(1+Depreciation!M$7)^0.5*Inputs!M$18)</f>
        <v>80.263066895178312</v>
      </c>
      <c r="N58" s="74">
        <f>(Inputs!N44*(1+Depreciation!N$7)^0.5*Inputs!N$18)</f>
        <v>76.65743218359647</v>
      </c>
      <c r="O58" s="128"/>
      <c r="P58" s="85"/>
      <c r="Q58" s="85"/>
      <c r="R58" s="85"/>
      <c r="S58" s="85"/>
    </row>
    <row r="59" spans="3:19">
      <c r="C59" s="10" t="str">
        <f t="shared" si="8"/>
        <v>Standard metering</v>
      </c>
      <c r="D59" s="49"/>
      <c r="E59" s="49"/>
      <c r="F59" s="49"/>
      <c r="G59" s="49"/>
      <c r="H59" s="49"/>
      <c r="I59" s="49"/>
      <c r="J59" s="74">
        <f>(Inputs!J45*(1+Depreciation!J$7)^0.5*Inputs!J$18)</f>
        <v>0</v>
      </c>
      <c r="K59" s="74">
        <f>(Inputs!K45*(1+Depreciation!K$7)^0.5*Inputs!K$18)</f>
        <v>0</v>
      </c>
      <c r="L59" s="74">
        <f>(Inputs!L45*(1+Depreciation!L$7)^0.5*Inputs!L$18)</f>
        <v>0</v>
      </c>
      <c r="M59" s="74">
        <f>(Inputs!M45*(1+Depreciation!M$7)^0.5*Inputs!M$18)</f>
        <v>0</v>
      </c>
      <c r="N59" s="74">
        <f>(Inputs!N45*(1+Depreciation!N$7)^0.5*Inputs!N$18)</f>
        <v>0</v>
      </c>
      <c r="O59" s="128"/>
      <c r="P59" s="85"/>
      <c r="Q59" s="85"/>
      <c r="R59" s="85"/>
      <c r="S59" s="85"/>
    </row>
    <row r="60" spans="3:19">
      <c r="C60" s="10" t="str">
        <f t="shared" si="8"/>
        <v>Public lighting</v>
      </c>
      <c r="D60" s="49"/>
      <c r="E60" s="49"/>
      <c r="F60" s="49"/>
      <c r="G60" s="49"/>
      <c r="H60" s="49"/>
      <c r="I60" s="49"/>
      <c r="J60" s="74">
        <f>(Inputs!J46*(1+Depreciation!J$7)^0.5*Inputs!J$18)</f>
        <v>0</v>
      </c>
      <c r="K60" s="74">
        <f>(Inputs!K46*(1+Depreciation!K$7)^0.5*Inputs!K$18)</f>
        <v>0</v>
      </c>
      <c r="L60" s="74">
        <f>(Inputs!L46*(1+Depreciation!L$7)^0.5*Inputs!L$18)</f>
        <v>0</v>
      </c>
      <c r="M60" s="74">
        <f>(Inputs!M46*(1+Depreciation!M$7)^0.5*Inputs!M$18)</f>
        <v>0</v>
      </c>
      <c r="N60" s="74">
        <f>(Inputs!N46*(1+Depreciation!N$7)^0.5*Inputs!N$18)</f>
        <v>0</v>
      </c>
      <c r="O60" s="128"/>
      <c r="P60" s="85"/>
      <c r="Q60" s="85"/>
      <c r="R60" s="85"/>
      <c r="S60" s="85"/>
    </row>
    <row r="61" spans="3:19">
      <c r="C61" s="10" t="str">
        <f t="shared" si="8"/>
        <v>SCADA/Network control</v>
      </c>
      <c r="D61" s="49"/>
      <c r="E61" s="49"/>
      <c r="F61" s="49"/>
      <c r="G61" s="49"/>
      <c r="H61" s="49"/>
      <c r="I61" s="49"/>
      <c r="J61" s="74">
        <f>(Inputs!J47*(1+Depreciation!J$7)^0.5*Inputs!J$18)</f>
        <v>0.1346332402008838</v>
      </c>
      <c r="K61" s="74">
        <f>(Inputs!K47*(1+Depreciation!K$7)^0.5*Inputs!K$18)</f>
        <v>0.89444842283023573</v>
      </c>
      <c r="L61" s="74">
        <f>(Inputs!L47*(1+Depreciation!L$7)^0.5*Inputs!L$18)</f>
        <v>0.9589205560124936</v>
      </c>
      <c r="M61" s="74">
        <f>(Inputs!M47*(1+Depreciation!M$7)^0.5*Inputs!M$18)</f>
        <v>0.43057161124462046</v>
      </c>
      <c r="N61" s="74">
        <f>(Inputs!N47*(1+Depreciation!N$7)^0.5*Inputs!N$18)</f>
        <v>4.0502964031076294</v>
      </c>
      <c r="O61" s="128"/>
      <c r="P61" s="85"/>
      <c r="Q61" s="85"/>
      <c r="R61" s="85"/>
      <c r="S61" s="85"/>
    </row>
    <row r="62" spans="3:19">
      <c r="C62" s="10" t="str">
        <f t="shared" si="8"/>
        <v>Non-network general assets - IT</v>
      </c>
      <c r="D62" s="49"/>
      <c r="E62" s="49"/>
      <c r="F62" s="49"/>
      <c r="G62" s="49"/>
      <c r="H62" s="49"/>
      <c r="I62" s="49"/>
      <c r="J62" s="74">
        <f>(Inputs!J48*(1+Depreciation!J$7)^0.5*Inputs!J$18)</f>
        <v>18.476207284984518</v>
      </c>
      <c r="K62" s="74">
        <f>(Inputs!K48*(1+Depreciation!K$7)^0.5*Inputs!K$18)</f>
        <v>25.396780901585817</v>
      </c>
      <c r="L62" s="74">
        <f>(Inputs!L48*(1+Depreciation!L$7)^0.5*Inputs!L$18)</f>
        <v>9.7049078266797704</v>
      </c>
      <c r="M62" s="74">
        <f>(Inputs!M48*(1+Depreciation!M$7)^0.5*Inputs!M$18)</f>
        <v>9.2776363062812504</v>
      </c>
      <c r="N62" s="74">
        <f>(Inputs!N48*(1+Depreciation!N$7)^0.5*Inputs!N$18)</f>
        <v>10.610497640105804</v>
      </c>
      <c r="O62" s="128"/>
      <c r="P62" s="85"/>
      <c r="Q62" s="85"/>
      <c r="R62" s="85"/>
      <c r="S62" s="85"/>
    </row>
    <row r="63" spans="3:19">
      <c r="C63" s="10" t="str">
        <f t="shared" si="8"/>
        <v>Non-network general assets - Other</v>
      </c>
      <c r="D63" s="49"/>
      <c r="E63" s="49"/>
      <c r="F63" s="49"/>
      <c r="G63" s="49"/>
      <c r="H63" s="49"/>
      <c r="I63" s="49"/>
      <c r="J63" s="74">
        <f>(Inputs!J49*(1+Depreciation!J$7)^0.5*Inputs!J$18)</f>
        <v>6.3429517601509371</v>
      </c>
      <c r="K63" s="74">
        <f>(Inputs!K49*(1+Depreciation!K$7)^0.5*Inputs!K$18)</f>
        <v>12.512510317902569</v>
      </c>
      <c r="L63" s="74">
        <f>(Inputs!L49*(1+Depreciation!L$7)^0.5*Inputs!L$18)</f>
        <v>12.909076986254428</v>
      </c>
      <c r="M63" s="74">
        <f>(Inputs!M49*(1+Depreciation!M$7)^0.5*Inputs!M$18)</f>
        <v>10.428817243770139</v>
      </c>
      <c r="N63" s="74">
        <f>(Inputs!N49*(1+Depreciation!N$7)^0.5*Inputs!N$18)</f>
        <v>18.691804954255367</v>
      </c>
      <c r="O63" s="128"/>
      <c r="P63" s="85"/>
      <c r="Q63" s="85"/>
      <c r="R63" s="85"/>
      <c r="S63" s="85"/>
    </row>
    <row r="64" spans="3:19">
      <c r="C64" s="49"/>
      <c r="D64" s="49"/>
      <c r="E64" s="49"/>
      <c r="F64" s="49"/>
      <c r="G64" s="49"/>
      <c r="H64" s="49"/>
      <c r="I64" s="49"/>
      <c r="J64" s="162"/>
      <c r="K64" s="162"/>
      <c r="L64" s="162"/>
      <c r="M64" s="162"/>
      <c r="N64" s="162"/>
    </row>
    <row r="65" spans="3:21">
      <c r="C65" s="49"/>
      <c r="D65" s="49"/>
      <c r="E65" s="49"/>
      <c r="F65" s="49"/>
      <c r="G65" s="49"/>
      <c r="H65" s="49"/>
      <c r="I65" s="49"/>
      <c r="J65" s="58"/>
      <c r="K65" s="58"/>
      <c r="L65" s="58"/>
      <c r="M65" s="58"/>
      <c r="N65" s="44"/>
    </row>
    <row r="66" spans="3:21">
      <c r="C66" s="49"/>
      <c r="D66" s="49"/>
      <c r="E66" s="49"/>
      <c r="F66" s="49"/>
      <c r="G66" s="49"/>
      <c r="H66" s="49"/>
      <c r="I66" s="49"/>
      <c r="J66" s="58"/>
      <c r="K66" s="58"/>
      <c r="L66" s="58"/>
      <c r="M66" s="58"/>
      <c r="N66" s="44"/>
    </row>
    <row r="67" spans="3:21">
      <c r="C67" s="80" t="s">
        <v>36</v>
      </c>
      <c r="D67" s="69"/>
      <c r="E67" s="46"/>
      <c r="F67" s="46"/>
      <c r="G67" s="70"/>
      <c r="H67" s="71"/>
      <c r="I67" s="46"/>
      <c r="J67" s="48">
        <v>2011</v>
      </c>
      <c r="K67" s="48">
        <v>2012</v>
      </c>
      <c r="L67" s="48">
        <v>2013</v>
      </c>
      <c r="M67" s="48">
        <v>2014</v>
      </c>
      <c r="N67" s="48">
        <v>2015</v>
      </c>
    </row>
    <row r="68" spans="3:21">
      <c r="C68" s="86"/>
      <c r="D68" s="39"/>
      <c r="E68" s="28"/>
      <c r="F68" s="28"/>
      <c r="G68" s="87"/>
      <c r="H68" s="42"/>
      <c r="I68" s="28"/>
      <c r="J68" s="98" t="s">
        <v>34</v>
      </c>
      <c r="K68" s="98" t="s">
        <v>34</v>
      </c>
      <c r="L68" s="98" t="s">
        <v>34</v>
      </c>
      <c r="M68" s="98" t="s">
        <v>34</v>
      </c>
      <c r="N68" s="98" t="s">
        <v>34</v>
      </c>
    </row>
    <row r="69" spans="3:21">
      <c r="C69" s="10" t="str">
        <f t="shared" ref="C69:C75" si="9">C43</f>
        <v>Subtransmission</v>
      </c>
      <c r="F69" s="27"/>
      <c r="G69" s="124"/>
      <c r="H69" s="19" t="s">
        <v>34</v>
      </c>
      <c r="I69" s="61">
        <f t="shared" ref="I69:I75" si="10">I43</f>
        <v>131.83670482713293</v>
      </c>
      <c r="J69" s="74">
        <f>Inputs!I69+Inputs!J57-PTRM_comparison!E8*Inputs!J$18+Inputs!J$17*Inputs!I69</f>
        <v>154.29536083313337</v>
      </c>
      <c r="K69" s="74">
        <f>Inputs!J69+Inputs!K57-PTRM_comparison!F8*Inputs!K$18+Inputs!K$17*Inputs!J69</f>
        <v>169.52109775243096</v>
      </c>
      <c r="L69" s="74">
        <f>K69+Inputs!L57-PTRM_comparison!G8*Inputs!L$18+Inputs!L$17*K69</f>
        <v>192.3033026773424</v>
      </c>
      <c r="M69" s="74">
        <f>L69+Inputs!M57-PTRM_comparison!H8*Inputs!M$18+Inputs!M$17*L69</f>
        <v>218.52136477836618</v>
      </c>
      <c r="N69" s="74">
        <f>M69+Inputs!N57-PTRM_comparison!I8*Inputs!N$18+Inputs!N$17*M69</f>
        <v>250.21992125810519</v>
      </c>
      <c r="O69" s="130"/>
    </row>
    <row r="70" spans="3:21">
      <c r="C70" s="10" t="str">
        <f t="shared" si="9"/>
        <v>Distribution system assets</v>
      </c>
      <c r="G70" s="124"/>
      <c r="H70" s="19" t="s">
        <v>34</v>
      </c>
      <c r="I70" s="61">
        <f t="shared" si="10"/>
        <v>525.39258164064927</v>
      </c>
      <c r="J70" s="74">
        <f>Inputs!I70+Inputs!J58-PTRM_comparison!E9*Inputs!J$18+Inputs!J$17*Inputs!I70</f>
        <v>593.96096725708071</v>
      </c>
      <c r="K70" s="74">
        <f>Inputs!J70+Inputs!K58-PTRM_comparison!F9*Inputs!K$18+Inputs!K$17*Inputs!J70</f>
        <v>638.58055148344249</v>
      </c>
      <c r="L70" s="74">
        <f>K70+Inputs!L58-PTRM_comparison!G9*Inputs!L$18+Inputs!L$17*K70</f>
        <v>696.72101624512129</v>
      </c>
      <c r="M70" s="74">
        <f>L70+Inputs!M58-PTRM_comparison!H9*Inputs!M$18+Inputs!M$17*L70</f>
        <v>761.87984548378222</v>
      </c>
      <c r="N70" s="74">
        <f>M70+Inputs!N58-PTRM_comparison!I9*Inputs!N$18+Inputs!N$17*M70</f>
        <v>822.57541078961879</v>
      </c>
      <c r="O70" s="130"/>
    </row>
    <row r="71" spans="3:21">
      <c r="C71" s="10" t="str">
        <f t="shared" si="9"/>
        <v>Standard metering</v>
      </c>
      <c r="G71" s="124"/>
      <c r="H71" s="19" t="s">
        <v>34</v>
      </c>
      <c r="I71" s="61">
        <f t="shared" si="10"/>
        <v>23.334493017713395</v>
      </c>
      <c r="J71" s="74">
        <f>Inputs!I71+Inputs!J59-PTRM_comparison!E10*Inputs!J$18+Inputs!J$17*Inputs!I71</f>
        <v>18.779696273392275</v>
      </c>
      <c r="K71" s="74">
        <f>Inputs!J71+Inputs!K59-PTRM_comparison!F10*Inputs!K$18+Inputs!K$17*Inputs!J71</f>
        <v>13.590658043490459</v>
      </c>
      <c r="L71" s="74">
        <f>K71+Inputs!L59-PTRM_comparison!G10*Inputs!L$18+Inputs!L$17*K71</f>
        <v>8.2074501740728412</v>
      </c>
      <c r="M71" s="74">
        <f>L71+Inputs!M59-PTRM_comparison!H10*Inputs!M$18+Inputs!M$17*L71</f>
        <v>2.5972534289633762</v>
      </c>
      <c r="N71" s="74">
        <f>M71+Inputs!N59-PTRM_comparison!I10*Inputs!N$18+Inputs!N$17*M71</f>
        <v>-8.0306927391347441E-2</v>
      </c>
      <c r="O71" s="130"/>
    </row>
    <row r="72" spans="3:21">
      <c r="C72" s="10" t="str">
        <f t="shared" si="9"/>
        <v>Public lighting</v>
      </c>
      <c r="G72" s="124"/>
      <c r="H72" s="19" t="s">
        <v>34</v>
      </c>
      <c r="I72" s="61">
        <f t="shared" si="10"/>
        <v>12.622630433007648</v>
      </c>
      <c r="J72" s="74">
        <f>Inputs!I72+Inputs!J60-PTRM_comparison!E11*Inputs!J$18+Inputs!J$17*Inputs!I72</f>
        <v>11.774197861552899</v>
      </c>
      <c r="K72" s="74">
        <f>Inputs!J72+Inputs!K60-PTRM_comparison!F11*Inputs!K$18+Inputs!K$17*Inputs!J72</f>
        <v>10.671913054941319</v>
      </c>
      <c r="L72" s="74">
        <f>K72+Inputs!L60-PTRM_comparison!G11*Inputs!L$18+Inputs!L$17*K72</f>
        <v>9.5374846629450722</v>
      </c>
      <c r="M72" s="74">
        <f>L72+Inputs!M60-PTRM_comparison!H11*Inputs!M$18+Inputs!M$17*L72</f>
        <v>8.3630210414124964</v>
      </c>
      <c r="N72" s="74">
        <f>M72+Inputs!N60-PTRM_comparison!I11*Inputs!N$18+Inputs!N$17*M72</f>
        <v>7.1292722727342461</v>
      </c>
      <c r="O72" s="130"/>
    </row>
    <row r="73" spans="3:21">
      <c r="C73" s="10" t="str">
        <f t="shared" si="9"/>
        <v>SCADA/Network control</v>
      </c>
      <c r="G73" s="124"/>
      <c r="H73" s="19" t="s">
        <v>34</v>
      </c>
      <c r="I73" s="61">
        <f t="shared" si="10"/>
        <v>-5.6215097411305974</v>
      </c>
      <c r="J73" s="74">
        <f>Inputs!I73+Inputs!J61-PTRM_comparison!E12*Inputs!J$18+Inputs!J$17*Inputs!I73</f>
        <v>-4.5291047548747443</v>
      </c>
      <c r="K73" s="74">
        <f>Inputs!J73+Inputs!K61-PTRM_comparison!F12*Inputs!K$18+Inputs!K$17*Inputs!J73</f>
        <v>-2.5430358848768364</v>
      </c>
      <c r="L73" s="74">
        <f>K73+Inputs!L61-PTRM_comparison!G12*Inputs!L$18+Inputs!L$17*K73</f>
        <v>-0.52423106541774511</v>
      </c>
      <c r="M73" s="74">
        <f>L73+Inputs!M61-PTRM_comparison!H12*Inputs!M$18+Inputs!M$17*L73</f>
        <v>0.93521319249965063</v>
      </c>
      <c r="N73" s="74">
        <f>M73+Inputs!N61-PTRM_comparison!I12*Inputs!N$18+Inputs!N$17*M73</f>
        <v>6.0280333284656766</v>
      </c>
      <c r="O73" s="130"/>
    </row>
    <row r="74" spans="3:21">
      <c r="C74" s="10" t="str">
        <f t="shared" si="9"/>
        <v>Non-network general assets - IT</v>
      </c>
      <c r="G74" s="124"/>
      <c r="H74" s="19" t="s">
        <v>34</v>
      </c>
      <c r="I74" s="61">
        <f t="shared" si="10"/>
        <v>47.470961148992473</v>
      </c>
      <c r="J74" s="74">
        <f>Inputs!I74+Inputs!J62-PTRM_comparison!E13*Inputs!J$18+Inputs!J$17*Inputs!I74</f>
        <v>59.149109942832617</v>
      </c>
      <c r="K74" s="74">
        <f>Inputs!J74+Inputs!K62-PTRM_comparison!F13*Inputs!K$18+Inputs!K$17*Inputs!J74</f>
        <v>73.214257474532985</v>
      </c>
      <c r="L74" s="74">
        <f>K74+Inputs!L62-PTRM_comparison!G13*Inputs!L$18+Inputs!L$17*K74</f>
        <v>66.654572517767249</v>
      </c>
      <c r="M74" s="74">
        <f>L74+Inputs!M62-PTRM_comparison!H13*Inputs!M$18+Inputs!M$17*L74</f>
        <v>57.29404330025514</v>
      </c>
      <c r="N74" s="74">
        <f>M74+Inputs!N62-PTRM_comparison!I13*Inputs!N$18+Inputs!N$17*M74</f>
        <v>46.723834703327967</v>
      </c>
      <c r="O74" s="130"/>
    </row>
    <row r="75" spans="3:21">
      <c r="C75" s="10" t="str">
        <f t="shared" si="9"/>
        <v>Non-network general assets - Other</v>
      </c>
      <c r="G75" s="124"/>
      <c r="H75" s="19" t="s">
        <v>34</v>
      </c>
      <c r="I75" s="61">
        <f t="shared" si="10"/>
        <v>29.160522961919366</v>
      </c>
      <c r="J75" s="74">
        <f>Inputs!I75+Inputs!J63-PTRM_comparison!E14*Inputs!J$18+Inputs!J$17*Inputs!I75</f>
        <v>33.856323091204459</v>
      </c>
      <c r="K75" s="74">
        <f>Inputs!J75+Inputs!K63-PTRM_comparison!F14*Inputs!K$18+Inputs!K$17*Inputs!J75</f>
        <v>43.949846570030282</v>
      </c>
      <c r="L75" s="74">
        <f>K75+Inputs!L63-PTRM_comparison!G14*Inputs!L$18+Inputs!L$17*K75</f>
        <v>54.008146120008924</v>
      </c>
      <c r="M75" s="74">
        <f>L75+Inputs!M63-PTRM_comparison!H14*Inputs!M$18+Inputs!M$17*L75</f>
        <v>61.138224215104628</v>
      </c>
      <c r="N75" s="74">
        <f>M75+Inputs!N63-PTRM_comparison!I14*Inputs!N$18+Inputs!N$17*M75</f>
        <v>76.055069888727573</v>
      </c>
      <c r="O75" s="130"/>
    </row>
    <row r="76" spans="3:21">
      <c r="H76" s="19"/>
      <c r="I76" s="162"/>
      <c r="J76" s="162"/>
      <c r="K76" s="162"/>
      <c r="L76" s="162"/>
      <c r="M76" s="162"/>
      <c r="N76" s="162"/>
      <c r="O76" s="61"/>
      <c r="P76" s="61"/>
      <c r="Q76" s="61"/>
      <c r="R76" s="61"/>
      <c r="S76" s="61"/>
      <c r="T76" s="61"/>
      <c r="U76" s="61"/>
    </row>
    <row r="78" spans="3:21">
      <c r="C78" s="45" t="s">
        <v>39</v>
      </c>
      <c r="D78" s="69"/>
      <c r="E78" s="46"/>
      <c r="F78" s="46"/>
      <c r="G78" s="70"/>
      <c r="H78" s="71"/>
      <c r="I78" s="46"/>
      <c r="J78" s="48"/>
      <c r="K78" s="48"/>
      <c r="L78" s="48"/>
      <c r="M78" s="48"/>
      <c r="N78" s="48"/>
    </row>
    <row r="79" spans="3:21">
      <c r="C79" s="86"/>
      <c r="D79" s="39"/>
      <c r="E79" s="28"/>
      <c r="F79" s="28"/>
      <c r="G79" s="87"/>
      <c r="H79" s="42"/>
      <c r="I79" s="28"/>
      <c r="J79" s="98" t="s">
        <v>34</v>
      </c>
      <c r="K79" s="98" t="s">
        <v>34</v>
      </c>
      <c r="L79" s="98" t="s">
        <v>34</v>
      </c>
      <c r="M79" s="98" t="s">
        <v>34</v>
      </c>
      <c r="N79" s="98" t="s">
        <v>34</v>
      </c>
    </row>
    <row r="80" spans="3:21">
      <c r="C80" s="66" t="str">
        <f t="shared" ref="C80:C86" si="11">C43</f>
        <v>Subtransmission</v>
      </c>
      <c r="H80" s="121"/>
      <c r="I80" s="122">
        <v>2.5721064347535059</v>
      </c>
      <c r="O80" s="131"/>
    </row>
    <row r="81" spans="3:15">
      <c r="C81" s="66" t="str">
        <f t="shared" si="11"/>
        <v>Distribution system assets</v>
      </c>
      <c r="H81" s="121"/>
      <c r="I81" s="122">
        <v>-19.175184245979636</v>
      </c>
      <c r="O81" s="131"/>
    </row>
    <row r="82" spans="3:15">
      <c r="C82" s="66" t="str">
        <f t="shared" si="11"/>
        <v>Standard metering</v>
      </c>
      <c r="H82" s="121"/>
      <c r="I82" s="122">
        <v>1.8724213623633086E-2</v>
      </c>
      <c r="O82" s="131"/>
    </row>
    <row r="83" spans="3:15">
      <c r="C83" s="66" t="str">
        <f t="shared" si="11"/>
        <v>Public lighting</v>
      </c>
      <c r="H83" s="121"/>
      <c r="I83" s="122">
        <v>0</v>
      </c>
      <c r="O83" s="131"/>
    </row>
    <row r="84" spans="3:15">
      <c r="C84" s="66" t="str">
        <f t="shared" si="11"/>
        <v>SCADA/Network control</v>
      </c>
      <c r="H84" s="121"/>
      <c r="I84" s="122">
        <v>-8.6408460938669669E-3</v>
      </c>
      <c r="O84" s="131"/>
    </row>
    <row r="85" spans="3:15">
      <c r="C85" s="66" t="str">
        <f t="shared" si="11"/>
        <v>Non-network general assets - IT</v>
      </c>
      <c r="H85" s="121"/>
      <c r="I85" s="122">
        <v>4.9847080145717655</v>
      </c>
      <c r="O85" s="131"/>
    </row>
    <row r="86" spans="3:15">
      <c r="C86" s="66" t="str">
        <f t="shared" si="11"/>
        <v>Non-network general assets - Other</v>
      </c>
      <c r="H86" s="121"/>
      <c r="I86" s="122">
        <v>-1.7032035714461609</v>
      </c>
      <c r="O86" s="131"/>
    </row>
    <row r="87" spans="3:15">
      <c r="C87" s="77" t="s">
        <v>37</v>
      </c>
      <c r="D87" s="81"/>
      <c r="E87" s="81"/>
      <c r="F87" s="81"/>
      <c r="G87" s="81"/>
      <c r="H87" s="121"/>
      <c r="I87" s="84">
        <f>SUM(I80:I86)</f>
        <v>-13.31149000057076</v>
      </c>
      <c r="J87" s="81"/>
      <c r="K87" s="81"/>
      <c r="L87" s="81"/>
      <c r="M87" s="81"/>
    </row>
    <row r="90" spans="3:15">
      <c r="C90" s="80" t="s">
        <v>40</v>
      </c>
      <c r="D90" s="69"/>
      <c r="E90" s="46"/>
      <c r="F90" s="46"/>
      <c r="G90" s="70"/>
      <c r="H90" s="71"/>
      <c r="I90" s="46"/>
      <c r="J90" s="48"/>
      <c r="K90" s="48"/>
      <c r="L90" s="48"/>
      <c r="M90" s="48"/>
      <c r="N90" s="48"/>
    </row>
    <row r="91" spans="3:15">
      <c r="C91" s="86"/>
      <c r="D91" s="39"/>
      <c r="E91" s="28"/>
      <c r="F91" s="28"/>
      <c r="G91" s="87"/>
      <c r="H91" s="42"/>
      <c r="I91" s="28"/>
      <c r="J91" s="98" t="s">
        <v>34</v>
      </c>
      <c r="K91" s="98" t="s">
        <v>34</v>
      </c>
      <c r="L91" s="98" t="s">
        <v>34</v>
      </c>
      <c r="M91" s="98" t="s">
        <v>34</v>
      </c>
      <c r="N91" s="98" t="s">
        <v>34</v>
      </c>
    </row>
    <row r="92" spans="3:15">
      <c r="C92" s="66" t="str">
        <f t="shared" ref="C92:C98" si="12">C43</f>
        <v>Subtransmission</v>
      </c>
      <c r="J92" s="108">
        <f>($I80+SUM($I92:I92))*J$21</f>
        <v>0.29185879310638441</v>
      </c>
      <c r="K92" s="108">
        <f>($I80+SUM($I92:J92))*K$21</f>
        <v>0.27827877763005476</v>
      </c>
      <c r="L92" s="108">
        <f>($I80+SUM($I92:K92))*L$21</f>
        <v>0.31062733854287733</v>
      </c>
      <c r="M92" s="108">
        <f>($I80+SUM($I92:L92))*M$21</f>
        <v>0.3467788325075723</v>
      </c>
      <c r="N92" s="108">
        <f>($I80+SUM($I92:M92))*N$21</f>
        <v>0.38160653000725986</v>
      </c>
      <c r="O92" s="131"/>
    </row>
    <row r="93" spans="3:15">
      <c r="C93" s="66" t="str">
        <f t="shared" si="12"/>
        <v>Distribution system assets</v>
      </c>
      <c r="J93" s="82">
        <f>($I81+SUM($I93:I93))*J$21</f>
        <v>-2.1758221417304995</v>
      </c>
      <c r="K93" s="82">
        <f>($I81+SUM($I93:J93))*K$21</f>
        <v>-2.074582435898952</v>
      </c>
      <c r="L93" s="82">
        <f>($I81+SUM($I93:K93))*L$21</f>
        <v>-2.3157426022180849</v>
      </c>
      <c r="M93" s="82">
        <f>($I81+SUM($I93:L93))*M$21</f>
        <v>-2.5852538277933514</v>
      </c>
      <c r="N93" s="82">
        <f>($I81+SUM($I93:M93))*N$21</f>
        <v>-2.8448960834155432</v>
      </c>
      <c r="O93" s="131"/>
    </row>
    <row r="94" spans="3:15">
      <c r="C94" s="66" t="str">
        <f t="shared" si="12"/>
        <v>Standard metering</v>
      </c>
      <c r="J94" s="82">
        <f>($I82+SUM($I94:I94))*J$21</f>
        <v>2.1246501762993285E-3</v>
      </c>
      <c r="K94" s="82">
        <f>($I82+SUM($I94:J94))*K$21</f>
        <v>2.0257914714823921E-3</v>
      </c>
      <c r="L94" s="82">
        <f>($I82+SUM($I94:K94))*L$21</f>
        <v>2.2612799243569496E-3</v>
      </c>
      <c r="M94" s="82">
        <f>($I82+SUM($I94:L94))*M$21</f>
        <v>2.5244526635026768E-3</v>
      </c>
      <c r="N94" s="82">
        <f>($I82+SUM($I94:M94))*N$21</f>
        <v>2.777988535577083E-3</v>
      </c>
      <c r="O94" s="131"/>
    </row>
    <row r="95" spans="3:15">
      <c r="C95" s="66" t="str">
        <f t="shared" si="12"/>
        <v>Public lighting</v>
      </c>
      <c r="J95" s="82">
        <f>($I83+SUM($I95:I95))*J$21</f>
        <v>0</v>
      </c>
      <c r="K95" s="82">
        <f>($I83+SUM($I95:J95))*K$21</f>
        <v>0</v>
      </c>
      <c r="L95" s="82">
        <f>($I83+SUM($I95:K95))*L$21</f>
        <v>0</v>
      </c>
      <c r="M95" s="82">
        <f>($I83+SUM($I95:L95))*M$21</f>
        <v>0</v>
      </c>
      <c r="N95" s="82">
        <f>($I83+SUM($I95:M95))*N$21</f>
        <v>0</v>
      </c>
      <c r="O95" s="131"/>
    </row>
    <row r="96" spans="3:15">
      <c r="C96" s="66" t="str">
        <f t="shared" si="12"/>
        <v>SCADA/Network control</v>
      </c>
      <c r="J96" s="82">
        <f>($I84+SUM($I96:I96))*J$21</f>
        <v>-9.8048310843548443E-4</v>
      </c>
      <c r="K96" s="82">
        <f>($I84+SUM($I96:J96))*K$21</f>
        <v>-9.3486181450386631E-4</v>
      </c>
      <c r="L96" s="82">
        <f>($I84+SUM($I96:K96))*L$21</f>
        <v>-1.0435349753144018E-3</v>
      </c>
      <c r="M96" s="82">
        <f>($I84+SUM($I96:L96))*M$21</f>
        <v>-1.1649838746256877E-3</v>
      </c>
      <c r="N96" s="82">
        <f>($I84+SUM($I96:M96))*N$21</f>
        <v>-1.2819855545843151E-3</v>
      </c>
      <c r="O96" s="131"/>
    </row>
    <row r="97" spans="3:15">
      <c r="C97" s="66" t="str">
        <f t="shared" si="12"/>
        <v>Non-network general assets - IT</v>
      </c>
      <c r="J97" s="82">
        <f>($I85+SUM($I97:I97))*J$21</f>
        <v>0.56561845398907795</v>
      </c>
      <c r="K97" s="82">
        <f>($I85+SUM($I97:J97))*K$21</f>
        <v>0.53930056485811895</v>
      </c>
      <c r="L97" s="82">
        <f>($I85+SUM($I97:K97))*L$21</f>
        <v>0.60199164508064573</v>
      </c>
      <c r="M97" s="82">
        <f>($I85+SUM($I97:L97))*M$21</f>
        <v>0.67205275890925276</v>
      </c>
      <c r="N97" s="82">
        <f>($I85+SUM($I97:M97))*N$21</f>
        <v>0.73954837281934005</v>
      </c>
      <c r="O97" s="131"/>
    </row>
    <row r="98" spans="3:15">
      <c r="C98" s="66" t="str">
        <f t="shared" si="12"/>
        <v>Non-network general assets - Other</v>
      </c>
      <c r="J98" s="82">
        <f>($I86+SUM($I98:I98))*J$21</f>
        <v>-0.19326375147628697</v>
      </c>
      <c r="K98" s="82">
        <f>($I86+SUM($I98:J98))*K$21</f>
        <v>-0.18427130445035533</v>
      </c>
      <c r="L98" s="82">
        <f>($I86+SUM($I98:K98))*L$21</f>
        <v>-0.20569195164186363</v>
      </c>
      <c r="M98" s="82">
        <f>($I86+SUM($I98:L98))*M$21</f>
        <v>-0.22963083410870974</v>
      </c>
      <c r="N98" s="82">
        <f>($I86+SUM($I98:M98))*N$21</f>
        <v>-0.25269312187612836</v>
      </c>
      <c r="O98" s="131"/>
    </row>
    <row r="99" spans="3:15">
      <c r="C99" s="77" t="s">
        <v>37</v>
      </c>
      <c r="J99" s="83">
        <f>SUM(J92:J98)</f>
        <v>-1.5104644790434603</v>
      </c>
      <c r="K99" s="83">
        <f>SUM(K92:K98)</f>
        <v>-1.4401834682041552</v>
      </c>
      <c r="L99" s="83">
        <f>SUM(L92:L98)</f>
        <v>-1.6075978252873828</v>
      </c>
      <c r="M99" s="83">
        <f>SUM(M92:M98)</f>
        <v>-1.7946936016963588</v>
      </c>
      <c r="N99" s="83">
        <f>SUM(N92:N98)</f>
        <v>-1.974938299484079</v>
      </c>
      <c r="O99" s="125"/>
    </row>
    <row r="100" spans="3:15">
      <c r="O100" s="34"/>
    </row>
    <row r="101" spans="3:15">
      <c r="O101" s="34"/>
    </row>
    <row r="102" spans="3:15">
      <c r="C102" s="80" t="s">
        <v>61</v>
      </c>
      <c r="D102" s="69"/>
      <c r="E102" s="46"/>
      <c r="F102" s="46"/>
      <c r="G102" s="70"/>
      <c r="H102" s="71"/>
      <c r="I102" s="46"/>
      <c r="J102" s="48"/>
      <c r="K102" s="48"/>
      <c r="L102" s="48"/>
      <c r="M102" s="48"/>
      <c r="N102" s="48"/>
    </row>
    <row r="103" spans="3:15">
      <c r="C103" s="86"/>
      <c r="D103" s="39"/>
      <c r="E103" s="28"/>
      <c r="F103" s="28"/>
      <c r="G103" s="87"/>
      <c r="H103" s="42"/>
      <c r="I103" s="28"/>
      <c r="J103" s="98" t="s">
        <v>34</v>
      </c>
      <c r="K103" s="98" t="s">
        <v>34</v>
      </c>
      <c r="L103" s="98" t="s">
        <v>34</v>
      </c>
      <c r="M103" s="98" t="s">
        <v>34</v>
      </c>
      <c r="N103" s="98" t="s">
        <v>34</v>
      </c>
    </row>
    <row r="104" spans="3:15">
      <c r="C104" s="66" t="str">
        <f t="shared" ref="C104:C110" si="13">C43</f>
        <v>Subtransmission</v>
      </c>
      <c r="J104" s="82"/>
      <c r="K104" s="82"/>
      <c r="L104" s="82"/>
      <c r="M104" s="82"/>
      <c r="N104" s="82">
        <f t="shared" ref="N104:N110" si="14">I80+SUM(J92:N92)</f>
        <v>4.1812567065476545</v>
      </c>
      <c r="O104" s="130"/>
    </row>
    <row r="105" spans="3:15">
      <c r="C105" s="66" t="str">
        <f t="shared" si="13"/>
        <v>Distribution system assets</v>
      </c>
      <c r="J105" s="82"/>
      <c r="K105" s="82"/>
      <c r="L105" s="82"/>
      <c r="M105" s="82"/>
      <c r="N105" s="82">
        <f t="shared" si="14"/>
        <v>-31.17148133703607</v>
      </c>
      <c r="O105" s="130"/>
    </row>
    <row r="106" spans="3:15">
      <c r="C106" s="66" t="str">
        <f t="shared" si="13"/>
        <v>Standard metering</v>
      </c>
      <c r="J106" s="82"/>
      <c r="K106" s="82"/>
      <c r="L106" s="82"/>
      <c r="M106" s="82"/>
      <c r="N106" s="82">
        <f t="shared" si="14"/>
        <v>3.0438376394851516E-2</v>
      </c>
      <c r="O106" s="130"/>
    </row>
    <row r="107" spans="3:15">
      <c r="C107" s="66" t="str">
        <f t="shared" si="13"/>
        <v>Public lighting</v>
      </c>
      <c r="J107" s="82"/>
      <c r="K107" s="82"/>
      <c r="L107" s="82"/>
      <c r="M107" s="82"/>
      <c r="N107" s="82">
        <f t="shared" si="14"/>
        <v>0</v>
      </c>
      <c r="O107" s="130"/>
    </row>
    <row r="108" spans="3:15">
      <c r="C108" s="66" t="str">
        <f t="shared" si="13"/>
        <v>SCADA/Network control</v>
      </c>
      <c r="J108" s="82"/>
      <c r="K108" s="82"/>
      <c r="L108" s="82"/>
      <c r="M108" s="82"/>
      <c r="N108" s="82">
        <f t="shared" si="14"/>
        <v>-1.4046695421330722E-2</v>
      </c>
      <c r="O108" s="130"/>
    </row>
    <row r="109" spans="3:15">
      <c r="C109" s="66" t="str">
        <f t="shared" si="13"/>
        <v>Non-network general assets - IT</v>
      </c>
      <c r="J109" s="82"/>
      <c r="K109" s="82"/>
      <c r="L109" s="82"/>
      <c r="M109" s="82"/>
      <c r="N109" s="82">
        <f t="shared" si="14"/>
        <v>8.1032198102282003</v>
      </c>
      <c r="O109" s="130"/>
    </row>
    <row r="110" spans="3:15">
      <c r="C110" s="66" t="str">
        <f t="shared" si="13"/>
        <v>Non-network general assets - Other</v>
      </c>
      <c r="J110" s="82"/>
      <c r="K110" s="82"/>
      <c r="L110" s="82"/>
      <c r="M110" s="82"/>
      <c r="N110" s="82">
        <f t="shared" si="14"/>
        <v>-2.7687545349995046</v>
      </c>
      <c r="O110" s="130"/>
    </row>
    <row r="111" spans="3:15">
      <c r="C111" s="77" t="s">
        <v>37</v>
      </c>
      <c r="J111" s="83"/>
      <c r="K111" s="83"/>
      <c r="L111" s="83"/>
      <c r="M111" s="83"/>
      <c r="N111" s="83">
        <f>SUM(N104:N110)</f>
        <v>-21.639367674286202</v>
      </c>
    </row>
    <row r="113" spans="3:15">
      <c r="O113" s="34"/>
    </row>
    <row r="114" spans="3:15">
      <c r="C114" s="144" t="s">
        <v>62</v>
      </c>
      <c r="D114" s="69"/>
      <c r="E114" s="46"/>
      <c r="F114" s="46"/>
      <c r="G114" s="70"/>
      <c r="H114" s="71"/>
      <c r="I114" s="46"/>
      <c r="J114" s="48"/>
      <c r="K114" s="48"/>
      <c r="L114" s="48"/>
      <c r="M114" s="48"/>
      <c r="N114" s="48"/>
    </row>
    <row r="115" spans="3:15">
      <c r="C115" s="86"/>
      <c r="D115" s="39"/>
      <c r="E115" s="28"/>
      <c r="F115" s="28"/>
      <c r="G115" s="87"/>
      <c r="H115" s="42"/>
      <c r="I115" s="28"/>
      <c r="J115" s="98" t="s">
        <v>34</v>
      </c>
      <c r="K115" s="98" t="s">
        <v>34</v>
      </c>
      <c r="L115" s="98" t="s">
        <v>34</v>
      </c>
      <c r="M115" s="98" t="s">
        <v>34</v>
      </c>
      <c r="N115" s="98" t="s">
        <v>34</v>
      </c>
    </row>
    <row r="116" spans="3:15">
      <c r="C116" s="66" t="str">
        <f t="shared" ref="C116:C122" si="15">C43</f>
        <v>Subtransmission</v>
      </c>
      <c r="J116" s="82"/>
      <c r="K116" s="82"/>
      <c r="L116" s="82"/>
      <c r="M116" s="82"/>
      <c r="N116" s="122">
        <v>0</v>
      </c>
      <c r="O116" s="130"/>
    </row>
    <row r="117" spans="3:15">
      <c r="C117" s="66" t="str">
        <f t="shared" si="15"/>
        <v>Distribution system assets</v>
      </c>
      <c r="J117" s="82"/>
      <c r="K117" s="82"/>
      <c r="L117" s="82"/>
      <c r="M117" s="82"/>
      <c r="N117" s="122">
        <v>0</v>
      </c>
      <c r="O117" s="130"/>
    </row>
    <row r="118" spans="3:15">
      <c r="C118" s="66" t="str">
        <f t="shared" si="15"/>
        <v>Standard metering</v>
      </c>
      <c r="J118" s="82"/>
      <c r="K118" s="82"/>
      <c r="L118" s="82"/>
      <c r="M118" s="82"/>
      <c r="N118" s="122">
        <v>0</v>
      </c>
      <c r="O118" s="130"/>
    </row>
    <row r="119" spans="3:15">
      <c r="C119" s="66" t="str">
        <f t="shared" si="15"/>
        <v>Public lighting</v>
      </c>
      <c r="J119" s="82"/>
      <c r="K119" s="82"/>
      <c r="L119" s="82"/>
      <c r="M119" s="82"/>
      <c r="N119" s="122">
        <v>0</v>
      </c>
      <c r="O119" s="130"/>
    </row>
    <row r="120" spans="3:15">
      <c r="C120" s="66" t="str">
        <f t="shared" si="15"/>
        <v>SCADA/Network control</v>
      </c>
      <c r="J120" s="82"/>
      <c r="K120" s="82"/>
      <c r="L120" s="82"/>
      <c r="M120" s="82"/>
      <c r="N120" s="122">
        <v>0</v>
      </c>
      <c r="O120" s="130"/>
    </row>
    <row r="121" spans="3:15">
      <c r="C121" s="66" t="str">
        <f t="shared" si="15"/>
        <v>Non-network general assets - IT</v>
      </c>
      <c r="J121" s="82"/>
      <c r="K121" s="82"/>
      <c r="L121" s="82"/>
      <c r="M121" s="82"/>
      <c r="N121" s="122">
        <v>0</v>
      </c>
      <c r="O121" s="130"/>
    </row>
    <row r="122" spans="3:15">
      <c r="C122" s="66" t="str">
        <f t="shared" si="15"/>
        <v>Non-network general assets - Other</v>
      </c>
      <c r="J122" s="82"/>
      <c r="K122" s="82"/>
      <c r="L122" s="82"/>
      <c r="M122" s="82"/>
      <c r="N122" s="122">
        <v>0</v>
      </c>
      <c r="O122" s="130"/>
    </row>
    <row r="123" spans="3:15">
      <c r="C123" s="77" t="s">
        <v>37</v>
      </c>
      <c r="J123" s="83"/>
      <c r="K123" s="83"/>
      <c r="L123" s="83"/>
      <c r="M123" s="83"/>
      <c r="N123" s="83">
        <f>SUM(N116:N122)</f>
        <v>0</v>
      </c>
    </row>
    <row r="127" spans="3:15">
      <c r="C127" s="80" t="s">
        <v>38</v>
      </c>
      <c r="D127" s="69"/>
      <c r="E127" s="46"/>
      <c r="F127" s="46"/>
      <c r="G127" s="70"/>
      <c r="H127" s="71"/>
      <c r="I127" s="46"/>
      <c r="J127" s="48"/>
      <c r="K127" s="48"/>
      <c r="L127" s="48"/>
      <c r="M127" s="48"/>
      <c r="N127" s="48"/>
    </row>
    <row r="128" spans="3:15">
      <c r="C128" s="86"/>
      <c r="D128" s="39"/>
      <c r="E128" s="28"/>
      <c r="F128" s="28"/>
      <c r="G128" s="87"/>
      <c r="H128" s="42"/>
      <c r="I128" s="28"/>
      <c r="J128" s="98" t="s">
        <v>34</v>
      </c>
      <c r="K128" s="98" t="s">
        <v>34</v>
      </c>
      <c r="L128" s="98" t="s">
        <v>34</v>
      </c>
      <c r="M128" s="98" t="s">
        <v>34</v>
      </c>
      <c r="N128" s="98" t="s">
        <v>34</v>
      </c>
      <c r="O128" s="99"/>
    </row>
    <row r="129" spans="3:15">
      <c r="C129" s="66" t="str">
        <f t="shared" ref="C129:C135" si="16">C43</f>
        <v>Subtransmission</v>
      </c>
      <c r="N129" s="123">
        <f t="shared" ref="N129:N135" si="17">(N69+N104+N116)</f>
        <v>254.40117796465285</v>
      </c>
      <c r="O129" s="119"/>
    </row>
    <row r="130" spans="3:15">
      <c r="C130" s="66" t="str">
        <f t="shared" si="16"/>
        <v>Distribution system assets</v>
      </c>
      <c r="N130" s="123">
        <f t="shared" si="17"/>
        <v>791.4039294525827</v>
      </c>
      <c r="O130" s="124"/>
    </row>
    <row r="131" spans="3:15">
      <c r="C131" s="66" t="str">
        <f t="shared" si="16"/>
        <v>Standard metering</v>
      </c>
      <c r="N131" s="123">
        <f t="shared" si="17"/>
        <v>-4.9868550996495925E-2</v>
      </c>
      <c r="O131" s="124"/>
    </row>
    <row r="132" spans="3:15">
      <c r="C132" s="66" t="str">
        <f t="shared" si="16"/>
        <v>Public lighting</v>
      </c>
      <c r="N132" s="123">
        <f t="shared" si="17"/>
        <v>7.1292722727342461</v>
      </c>
      <c r="O132" s="124"/>
    </row>
    <row r="133" spans="3:15">
      <c r="C133" s="66" t="str">
        <f t="shared" si="16"/>
        <v>SCADA/Network control</v>
      </c>
      <c r="N133" s="123">
        <f t="shared" si="17"/>
        <v>6.0139866330443459</v>
      </c>
      <c r="O133" s="124"/>
    </row>
    <row r="134" spans="3:15">
      <c r="C134" s="66" t="str">
        <f t="shared" si="16"/>
        <v>Non-network general assets - IT</v>
      </c>
      <c r="N134" s="123">
        <f t="shared" si="17"/>
        <v>54.827054513556163</v>
      </c>
      <c r="O134" s="124"/>
    </row>
    <row r="135" spans="3:15">
      <c r="C135" s="66" t="str">
        <f t="shared" si="16"/>
        <v>Non-network general assets - Other</v>
      </c>
      <c r="N135" s="123">
        <f t="shared" si="17"/>
        <v>73.286315353728071</v>
      </c>
      <c r="O135" s="124"/>
    </row>
    <row r="136" spans="3:15">
      <c r="C136" s="77" t="s">
        <v>37</v>
      </c>
      <c r="N136" s="107">
        <f>SUM(N129:N135)</f>
        <v>1187.011867639302</v>
      </c>
    </row>
    <row r="141" spans="3:15">
      <c r="C141" s="80" t="s">
        <v>51</v>
      </c>
      <c r="D141" s="69"/>
      <c r="E141" s="46"/>
      <c r="F141" s="46"/>
      <c r="G141" s="70"/>
      <c r="H141" s="71"/>
      <c r="I141" s="46"/>
      <c r="J141" s="48"/>
      <c r="K141" s="48"/>
      <c r="L141" s="48"/>
      <c r="M141" s="48"/>
      <c r="N141" s="48" t="s">
        <v>49</v>
      </c>
      <c r="O141" s="132" t="s">
        <v>57</v>
      </c>
    </row>
    <row r="142" spans="3:15">
      <c r="N142" s="100" t="s">
        <v>50</v>
      </c>
      <c r="O142" s="102"/>
    </row>
    <row r="143" spans="3:15">
      <c r="C143" s="158" t="str">
        <f t="shared" ref="C143:C149" si="18">C43</f>
        <v>Subtransmission</v>
      </c>
      <c r="N143" s="160">
        <v>254.40117796465276</v>
      </c>
      <c r="O143" s="133" t="b">
        <f>ROUND(N143,4)=ROUND(N129,4)</f>
        <v>1</v>
      </c>
    </row>
    <row r="144" spans="3:15">
      <c r="C144" s="158" t="str">
        <f t="shared" si="18"/>
        <v>Distribution system assets</v>
      </c>
      <c r="N144" s="160">
        <v>791.4039294525827</v>
      </c>
      <c r="O144" s="133" t="b">
        <f t="shared" ref="O144:O150" si="19">ROUND(N144,4)=ROUND(N130,4)</f>
        <v>1</v>
      </c>
    </row>
    <row r="145" spans="3:15">
      <c r="C145" s="158" t="str">
        <f t="shared" si="18"/>
        <v>Standard metering</v>
      </c>
      <c r="N145" s="160">
        <v>-4.986855099649419E-2</v>
      </c>
      <c r="O145" s="133" t="b">
        <f t="shared" si="19"/>
        <v>1</v>
      </c>
    </row>
    <row r="146" spans="3:15">
      <c r="C146" s="158" t="str">
        <f t="shared" si="18"/>
        <v>Public lighting</v>
      </c>
      <c r="N146" s="160">
        <v>7.1292722727342479</v>
      </c>
      <c r="O146" s="133" t="b">
        <f t="shared" si="19"/>
        <v>1</v>
      </c>
    </row>
    <row r="147" spans="3:15">
      <c r="C147" s="158" t="str">
        <f t="shared" si="18"/>
        <v>SCADA/Network control</v>
      </c>
      <c r="J147" s="44"/>
      <c r="K147" s="44"/>
      <c r="L147" s="44"/>
      <c r="N147" s="160">
        <v>6.0139866330443459</v>
      </c>
      <c r="O147" s="133" t="b">
        <f t="shared" si="19"/>
        <v>1</v>
      </c>
    </row>
    <row r="148" spans="3:15">
      <c r="C148" s="158" t="str">
        <f t="shared" si="18"/>
        <v>Non-network general assets - IT</v>
      </c>
      <c r="N148" s="160">
        <v>54.82705451355617</v>
      </c>
      <c r="O148" s="133" t="b">
        <f t="shared" si="19"/>
        <v>1</v>
      </c>
    </row>
    <row r="149" spans="3:15">
      <c r="C149" s="158" t="str">
        <f t="shared" si="18"/>
        <v>Non-network general assets - Other</v>
      </c>
      <c r="N149" s="160">
        <v>73.286315353728057</v>
      </c>
      <c r="O149" s="133" t="b">
        <f t="shared" si="19"/>
        <v>1</v>
      </c>
    </row>
    <row r="150" spans="3:15" ht="15">
      <c r="C150" s="101" t="s">
        <v>37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12">
        <f>SUM(N143:N149)</f>
        <v>1187.0118676393017</v>
      </c>
      <c r="O150" s="133" t="b">
        <f t="shared" si="19"/>
        <v>1</v>
      </c>
    </row>
    <row r="151" spans="3:15">
      <c r="O151" s="102"/>
    </row>
    <row r="152" spans="3:15">
      <c r="O152" s="102"/>
    </row>
    <row r="153" spans="3:15">
      <c r="O153" s="102"/>
    </row>
    <row r="154" spans="3:15">
      <c r="O154" s="102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9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</row>
    <row r="2" spans="1:69" s="29" customFormat="1" ht="12.75" customHeight="1">
      <c r="A2" s="29" t="s">
        <v>22</v>
      </c>
      <c r="D2" s="30"/>
      <c r="T2" s="135" t="s">
        <v>59</v>
      </c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</row>
    <row r="3" spans="1:69" s="29" customFormat="1" ht="12.75" customHeight="1">
      <c r="D3" s="30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</row>
    <row r="4" spans="1:69" s="29" customFormat="1" ht="12.75" customHeight="1">
      <c r="D4" s="30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2">
        <f>Inputs!J20</f>
        <v>7.5610241893082408E-2</v>
      </c>
      <c r="K6" s="72">
        <f>Inputs!K20</f>
        <v>7.5610241893082408E-2</v>
      </c>
      <c r="L6" s="72">
        <f>Inputs!L20</f>
        <v>7.5610241893082408E-2</v>
      </c>
      <c r="M6" s="72">
        <f>Inputs!M20</f>
        <v>7.5610241893082408E-2</v>
      </c>
      <c r="N6" s="72">
        <f>Inputs!N20</f>
        <v>7.5610241893082408E-2</v>
      </c>
      <c r="O6" s="72">
        <f>Inputs!O20</f>
        <v>3.430243902439041E-2</v>
      </c>
      <c r="P6" s="72">
        <f>Inputs!P20</f>
        <v>3.430243902439041E-2</v>
      </c>
      <c r="Q6" s="72">
        <f>Inputs!Q20</f>
        <v>3.430243902439041E-2</v>
      </c>
      <c r="R6" s="72">
        <f>Inputs!R20</f>
        <v>3.430243902439041E-2</v>
      </c>
      <c r="S6" s="72">
        <f>Inputs!S20</f>
        <v>3.430243902439041E-2</v>
      </c>
      <c r="T6" s="134">
        <f>S6</f>
        <v>3.430243902439041E-2</v>
      </c>
      <c r="U6" s="134">
        <f t="shared" ref="U6:BQ6" si="50">T6</f>
        <v>3.430243902439041E-2</v>
      </c>
      <c r="V6" s="134">
        <f t="shared" si="50"/>
        <v>3.430243902439041E-2</v>
      </c>
      <c r="W6" s="134">
        <f t="shared" si="50"/>
        <v>3.430243902439041E-2</v>
      </c>
      <c r="X6" s="134">
        <f t="shared" si="50"/>
        <v>3.430243902439041E-2</v>
      </c>
      <c r="Y6" s="134">
        <f t="shared" si="50"/>
        <v>3.430243902439041E-2</v>
      </c>
      <c r="Z6" s="134">
        <f t="shared" si="50"/>
        <v>3.430243902439041E-2</v>
      </c>
      <c r="AA6" s="134">
        <f t="shared" si="50"/>
        <v>3.430243902439041E-2</v>
      </c>
      <c r="AB6" s="134">
        <f t="shared" si="50"/>
        <v>3.430243902439041E-2</v>
      </c>
      <c r="AC6" s="134">
        <f t="shared" si="50"/>
        <v>3.430243902439041E-2</v>
      </c>
      <c r="AD6" s="134">
        <f t="shared" si="50"/>
        <v>3.430243902439041E-2</v>
      </c>
      <c r="AE6" s="134">
        <f t="shared" si="50"/>
        <v>3.430243902439041E-2</v>
      </c>
      <c r="AF6" s="134">
        <f t="shared" si="50"/>
        <v>3.430243902439041E-2</v>
      </c>
      <c r="AG6" s="134">
        <f t="shared" si="50"/>
        <v>3.430243902439041E-2</v>
      </c>
      <c r="AH6" s="134">
        <f t="shared" si="50"/>
        <v>3.430243902439041E-2</v>
      </c>
      <c r="AI6" s="134">
        <f t="shared" si="50"/>
        <v>3.430243902439041E-2</v>
      </c>
      <c r="AJ6" s="134">
        <f t="shared" si="50"/>
        <v>3.430243902439041E-2</v>
      </c>
      <c r="AK6" s="134">
        <f t="shared" si="50"/>
        <v>3.430243902439041E-2</v>
      </c>
      <c r="AL6" s="134">
        <f t="shared" si="50"/>
        <v>3.430243902439041E-2</v>
      </c>
      <c r="AM6" s="134">
        <f t="shared" si="50"/>
        <v>3.430243902439041E-2</v>
      </c>
      <c r="AN6" s="134">
        <f t="shared" si="50"/>
        <v>3.430243902439041E-2</v>
      </c>
      <c r="AO6" s="134">
        <f t="shared" si="50"/>
        <v>3.430243902439041E-2</v>
      </c>
      <c r="AP6" s="134">
        <f t="shared" si="50"/>
        <v>3.430243902439041E-2</v>
      </c>
      <c r="AQ6" s="134">
        <f t="shared" si="50"/>
        <v>3.430243902439041E-2</v>
      </c>
      <c r="AR6" s="134">
        <f t="shared" si="50"/>
        <v>3.430243902439041E-2</v>
      </c>
      <c r="AS6" s="134">
        <f t="shared" si="50"/>
        <v>3.430243902439041E-2</v>
      </c>
      <c r="AT6" s="134">
        <f t="shared" si="50"/>
        <v>3.430243902439041E-2</v>
      </c>
      <c r="AU6" s="134">
        <f t="shared" si="50"/>
        <v>3.430243902439041E-2</v>
      </c>
      <c r="AV6" s="134">
        <f t="shared" si="50"/>
        <v>3.430243902439041E-2</v>
      </c>
      <c r="AW6" s="134">
        <f t="shared" si="50"/>
        <v>3.430243902439041E-2</v>
      </c>
      <c r="AX6" s="134">
        <f t="shared" si="50"/>
        <v>3.430243902439041E-2</v>
      </c>
      <c r="AY6" s="134">
        <f t="shared" si="50"/>
        <v>3.430243902439041E-2</v>
      </c>
      <c r="AZ6" s="134">
        <f t="shared" si="50"/>
        <v>3.430243902439041E-2</v>
      </c>
      <c r="BA6" s="134">
        <f t="shared" si="50"/>
        <v>3.430243902439041E-2</v>
      </c>
      <c r="BB6" s="134">
        <f t="shared" si="50"/>
        <v>3.430243902439041E-2</v>
      </c>
      <c r="BC6" s="134">
        <f t="shared" si="50"/>
        <v>3.430243902439041E-2</v>
      </c>
      <c r="BD6" s="134">
        <f t="shared" si="50"/>
        <v>3.430243902439041E-2</v>
      </c>
      <c r="BE6" s="134">
        <f t="shared" si="50"/>
        <v>3.430243902439041E-2</v>
      </c>
      <c r="BF6" s="134">
        <f t="shared" si="50"/>
        <v>3.430243902439041E-2</v>
      </c>
      <c r="BG6" s="134">
        <f t="shared" si="50"/>
        <v>3.430243902439041E-2</v>
      </c>
      <c r="BH6" s="134">
        <f t="shared" si="50"/>
        <v>3.430243902439041E-2</v>
      </c>
      <c r="BI6" s="134">
        <f t="shared" si="50"/>
        <v>3.430243902439041E-2</v>
      </c>
      <c r="BJ6" s="134">
        <f t="shared" si="50"/>
        <v>3.430243902439041E-2</v>
      </c>
      <c r="BK6" s="134">
        <f t="shared" si="50"/>
        <v>3.430243902439041E-2</v>
      </c>
      <c r="BL6" s="134">
        <f t="shared" si="50"/>
        <v>3.430243902439041E-2</v>
      </c>
      <c r="BM6" s="134">
        <f t="shared" si="50"/>
        <v>3.430243902439041E-2</v>
      </c>
      <c r="BN6" s="134">
        <f t="shared" si="50"/>
        <v>3.430243902439041E-2</v>
      </c>
      <c r="BO6" s="134">
        <f t="shared" si="50"/>
        <v>3.430243902439041E-2</v>
      </c>
      <c r="BP6" s="134">
        <f t="shared" si="50"/>
        <v>3.430243902439041E-2</v>
      </c>
      <c r="BQ6" s="134">
        <f t="shared" si="50"/>
        <v>3.430243902439041E-2</v>
      </c>
    </row>
    <row r="7" spans="1:69" ht="12.75" customHeight="1">
      <c r="D7" s="11" t="s">
        <v>35</v>
      </c>
      <c r="E7" s="1" t="s">
        <v>25</v>
      </c>
      <c r="J7" s="72">
        <f>Inputs!J21</f>
        <v>0.11347072934575286</v>
      </c>
      <c r="K7" s="72">
        <f>Inputs!K21</f>
        <v>9.7165557361881705E-2</v>
      </c>
      <c r="L7" s="72">
        <f>Inputs!L21</f>
        <v>9.8855256943817027E-2</v>
      </c>
      <c r="M7" s="72">
        <f>Inputs!M21</f>
        <v>0.10043201670599977</v>
      </c>
      <c r="N7" s="72">
        <f>Inputs!N21</f>
        <v>0.10043201670599977</v>
      </c>
      <c r="O7" s="72">
        <f>Inputs!O21</f>
        <v>6.0160000000000213E-2</v>
      </c>
      <c r="P7" s="72">
        <f>Inputs!P21</f>
        <v>6.0160000000000213E-2</v>
      </c>
      <c r="Q7" s="72">
        <f>Inputs!Q21</f>
        <v>6.0160000000000213E-2</v>
      </c>
      <c r="R7" s="72">
        <f>Inputs!R21</f>
        <v>6.0160000000000213E-2</v>
      </c>
      <c r="S7" s="72">
        <f>Inputs!S21</f>
        <v>6.0160000000000213E-2</v>
      </c>
      <c r="T7" s="134">
        <f>S7</f>
        <v>6.0160000000000213E-2</v>
      </c>
      <c r="U7" s="134">
        <f t="shared" ref="U7:BQ7" si="51">T7</f>
        <v>6.0160000000000213E-2</v>
      </c>
      <c r="V7" s="134">
        <f t="shared" si="51"/>
        <v>6.0160000000000213E-2</v>
      </c>
      <c r="W7" s="134">
        <f t="shared" si="51"/>
        <v>6.0160000000000213E-2</v>
      </c>
      <c r="X7" s="134">
        <f t="shared" si="51"/>
        <v>6.0160000000000213E-2</v>
      </c>
      <c r="Y7" s="134">
        <f t="shared" si="51"/>
        <v>6.0160000000000213E-2</v>
      </c>
      <c r="Z7" s="134">
        <f t="shared" si="51"/>
        <v>6.0160000000000213E-2</v>
      </c>
      <c r="AA7" s="134">
        <f t="shared" si="51"/>
        <v>6.0160000000000213E-2</v>
      </c>
      <c r="AB7" s="134">
        <f t="shared" si="51"/>
        <v>6.0160000000000213E-2</v>
      </c>
      <c r="AC7" s="134">
        <f t="shared" si="51"/>
        <v>6.0160000000000213E-2</v>
      </c>
      <c r="AD7" s="134">
        <f t="shared" si="51"/>
        <v>6.0160000000000213E-2</v>
      </c>
      <c r="AE7" s="134">
        <f t="shared" si="51"/>
        <v>6.0160000000000213E-2</v>
      </c>
      <c r="AF7" s="134">
        <f t="shared" si="51"/>
        <v>6.0160000000000213E-2</v>
      </c>
      <c r="AG7" s="134">
        <f t="shared" si="51"/>
        <v>6.0160000000000213E-2</v>
      </c>
      <c r="AH7" s="134">
        <f t="shared" si="51"/>
        <v>6.0160000000000213E-2</v>
      </c>
      <c r="AI7" s="134">
        <f t="shared" si="51"/>
        <v>6.0160000000000213E-2</v>
      </c>
      <c r="AJ7" s="134">
        <f t="shared" si="51"/>
        <v>6.0160000000000213E-2</v>
      </c>
      <c r="AK7" s="134">
        <f t="shared" si="51"/>
        <v>6.0160000000000213E-2</v>
      </c>
      <c r="AL7" s="134">
        <f t="shared" si="51"/>
        <v>6.0160000000000213E-2</v>
      </c>
      <c r="AM7" s="134">
        <f t="shared" si="51"/>
        <v>6.0160000000000213E-2</v>
      </c>
      <c r="AN7" s="134">
        <f t="shared" si="51"/>
        <v>6.0160000000000213E-2</v>
      </c>
      <c r="AO7" s="134">
        <f t="shared" si="51"/>
        <v>6.0160000000000213E-2</v>
      </c>
      <c r="AP7" s="134">
        <f t="shared" si="51"/>
        <v>6.0160000000000213E-2</v>
      </c>
      <c r="AQ7" s="134">
        <f t="shared" si="51"/>
        <v>6.0160000000000213E-2</v>
      </c>
      <c r="AR7" s="134">
        <f t="shared" si="51"/>
        <v>6.0160000000000213E-2</v>
      </c>
      <c r="AS7" s="134">
        <f t="shared" si="51"/>
        <v>6.0160000000000213E-2</v>
      </c>
      <c r="AT7" s="134">
        <f t="shared" si="51"/>
        <v>6.0160000000000213E-2</v>
      </c>
      <c r="AU7" s="134">
        <f t="shared" si="51"/>
        <v>6.0160000000000213E-2</v>
      </c>
      <c r="AV7" s="134">
        <f t="shared" si="51"/>
        <v>6.0160000000000213E-2</v>
      </c>
      <c r="AW7" s="134">
        <f t="shared" si="51"/>
        <v>6.0160000000000213E-2</v>
      </c>
      <c r="AX7" s="134">
        <f t="shared" si="51"/>
        <v>6.0160000000000213E-2</v>
      </c>
      <c r="AY7" s="134">
        <f t="shared" si="51"/>
        <v>6.0160000000000213E-2</v>
      </c>
      <c r="AZ7" s="134">
        <f t="shared" si="51"/>
        <v>6.0160000000000213E-2</v>
      </c>
      <c r="BA7" s="134">
        <f t="shared" si="51"/>
        <v>6.0160000000000213E-2</v>
      </c>
      <c r="BB7" s="134">
        <f t="shared" si="51"/>
        <v>6.0160000000000213E-2</v>
      </c>
      <c r="BC7" s="134">
        <f t="shared" si="51"/>
        <v>6.0160000000000213E-2</v>
      </c>
      <c r="BD7" s="134">
        <f t="shared" si="51"/>
        <v>6.0160000000000213E-2</v>
      </c>
      <c r="BE7" s="134">
        <f t="shared" si="51"/>
        <v>6.0160000000000213E-2</v>
      </c>
      <c r="BF7" s="134">
        <f t="shared" si="51"/>
        <v>6.0160000000000213E-2</v>
      </c>
      <c r="BG7" s="134">
        <f t="shared" si="51"/>
        <v>6.0160000000000213E-2</v>
      </c>
      <c r="BH7" s="134">
        <f t="shared" si="51"/>
        <v>6.0160000000000213E-2</v>
      </c>
      <c r="BI7" s="134">
        <f t="shared" si="51"/>
        <v>6.0160000000000213E-2</v>
      </c>
      <c r="BJ7" s="134">
        <f t="shared" si="51"/>
        <v>6.0160000000000213E-2</v>
      </c>
      <c r="BK7" s="134">
        <f t="shared" si="51"/>
        <v>6.0160000000000213E-2</v>
      </c>
      <c r="BL7" s="134">
        <f t="shared" si="51"/>
        <v>6.0160000000000213E-2</v>
      </c>
      <c r="BM7" s="134">
        <f t="shared" si="51"/>
        <v>6.0160000000000213E-2</v>
      </c>
      <c r="BN7" s="134">
        <f t="shared" si="51"/>
        <v>6.0160000000000213E-2</v>
      </c>
      <c r="BO7" s="134">
        <f t="shared" si="51"/>
        <v>6.0160000000000213E-2</v>
      </c>
      <c r="BP7" s="134">
        <f t="shared" si="51"/>
        <v>6.0160000000000213E-2</v>
      </c>
      <c r="BQ7" s="134">
        <f t="shared" si="51"/>
        <v>6.0160000000000213E-2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SUMIF($D$17:$D$384, $D9, J$17:J$379)</f>
        <v>44.956534838200739</v>
      </c>
      <c r="K9" s="15">
        <f t="shared" ca="1" si="52"/>
        <v>50.750967625408961</v>
      </c>
      <c r="L9" s="15">
        <f t="shared" ca="1" si="52"/>
        <v>57.600537605833622</v>
      </c>
      <c r="M9" s="15">
        <f t="shared" ca="1" si="52"/>
        <v>61.906410902815338</v>
      </c>
      <c r="N9" s="15">
        <f t="shared" ca="1" si="52"/>
        <v>63.260010563239078</v>
      </c>
      <c r="O9" s="15">
        <f t="shared" ca="1" si="52"/>
        <v>71.53277691633194</v>
      </c>
      <c r="P9" s="15">
        <f t="shared" ca="1" si="52"/>
        <v>54.918748735989226</v>
      </c>
      <c r="Q9" s="15">
        <f t="shared" ca="1" si="52"/>
        <v>50.355464068119822</v>
      </c>
      <c r="R9" s="15">
        <f t="shared" ca="1" si="52"/>
        <v>48.308145653319301</v>
      </c>
      <c r="S9" s="15">
        <f t="shared" ca="1" si="52"/>
        <v>46.656411639888958</v>
      </c>
      <c r="T9" s="15">
        <f t="shared" ca="1" si="52"/>
        <v>43.632749256797261</v>
      </c>
      <c r="U9" s="15">
        <f t="shared" ca="1" si="52"/>
        <v>41.33712486349549</v>
      </c>
      <c r="V9" s="15">
        <f t="shared" ca="1" si="52"/>
        <v>40.704269402835109</v>
      </c>
      <c r="W9" s="15">
        <f t="shared" ca="1" si="52"/>
        <v>40.615920629620192</v>
      </c>
      <c r="X9" s="15">
        <f t="shared" ca="1" si="52"/>
        <v>40.577089705541781</v>
      </c>
      <c r="Y9" s="15">
        <f t="shared" ca="1" si="52"/>
        <v>40.220054656790715</v>
      </c>
      <c r="Z9" s="15">
        <f t="shared" ca="1" si="52"/>
        <v>40.220054656790715</v>
      </c>
      <c r="AA9" s="15">
        <f t="shared" ca="1" si="52"/>
        <v>40.220054656790715</v>
      </c>
      <c r="AB9" s="15">
        <f t="shared" ca="1" si="52"/>
        <v>40.220054656790715</v>
      </c>
      <c r="AC9" s="15">
        <f t="shared" ca="1" si="52"/>
        <v>40.234715548699555</v>
      </c>
      <c r="AD9" s="15">
        <f t="shared" ca="1" si="52"/>
        <v>40.355983657349377</v>
      </c>
      <c r="AE9" s="15">
        <f t="shared" ca="1" si="52"/>
        <v>33.345246673798762</v>
      </c>
      <c r="AF9" s="15">
        <f t="shared" ca="1" si="52"/>
        <v>15.24477867791024</v>
      </c>
      <c r="AG9" s="15">
        <f t="shared" ca="1" si="52"/>
        <v>14.658617821045569</v>
      </c>
      <c r="AH9" s="15">
        <f t="shared" ca="1" si="52"/>
        <v>14.154431480139641</v>
      </c>
      <c r="AI9" s="15">
        <f t="shared" ca="1" si="52"/>
        <v>13.401001113345565</v>
      </c>
      <c r="AJ9" s="15">
        <f t="shared" ca="1" si="52"/>
        <v>13.401001113345565</v>
      </c>
      <c r="AK9" s="15">
        <f t="shared" ca="1" si="52"/>
        <v>13.401001113345565</v>
      </c>
      <c r="AL9" s="15">
        <f t="shared" ca="1" si="52"/>
        <v>12.779643613711045</v>
      </c>
      <c r="AM9" s="15">
        <f t="shared" ca="1" si="52"/>
        <v>8.8334817227673739</v>
      </c>
      <c r="AN9" s="15">
        <f t="shared" ca="1" si="52"/>
        <v>8.8334817227673739</v>
      </c>
      <c r="AO9" s="15">
        <f t="shared" ca="1" si="52"/>
        <v>8.8334817227673739</v>
      </c>
      <c r="AP9" s="15">
        <f t="shared" ref="AP9:BQ9" ca="1" si="53">SUMIF($D$17:$D$384, $D9, AP$17:AP$379)</f>
        <v>8.8334817227673739</v>
      </c>
      <c r="AQ9" s="15">
        <f t="shared" ca="1" si="53"/>
        <v>8.8334817227673739</v>
      </c>
      <c r="AR9" s="15">
        <f t="shared" ca="1" si="53"/>
        <v>8.8334817227673739</v>
      </c>
      <c r="AS9" s="15">
        <f t="shared" ca="1" si="53"/>
        <v>8.8334817227673739</v>
      </c>
      <c r="AT9" s="15">
        <f t="shared" ca="1" si="53"/>
        <v>8.8334817227673739</v>
      </c>
      <c r="AU9" s="15">
        <f t="shared" ca="1" si="53"/>
        <v>8.8334817227673739</v>
      </c>
      <c r="AV9" s="15">
        <f t="shared" ca="1" si="53"/>
        <v>8.8334817227673739</v>
      </c>
      <c r="AW9" s="15">
        <f t="shared" ca="1" si="53"/>
        <v>8.8334817227673739</v>
      </c>
      <c r="AX9" s="15">
        <f t="shared" ca="1" si="53"/>
        <v>8.8334817227673739</v>
      </c>
      <c r="AY9" s="15">
        <f t="shared" ca="1" si="53"/>
        <v>8.8334817227673739</v>
      </c>
      <c r="AZ9" s="15">
        <f t="shared" ca="1" si="53"/>
        <v>8.8334817227673739</v>
      </c>
      <c r="BA9" s="15">
        <f t="shared" ca="1" si="53"/>
        <v>8.8334817227673739</v>
      </c>
      <c r="BB9" s="15">
        <f t="shared" ca="1" si="53"/>
        <v>8.8076262728539927</v>
      </c>
      <c r="BC9" s="15">
        <f t="shared" ca="1" si="53"/>
        <v>8.6042252451621195</v>
      </c>
      <c r="BD9" s="15">
        <f t="shared" ca="1" si="53"/>
        <v>8.1483791358536237</v>
      </c>
      <c r="BE9" s="15">
        <f t="shared" ca="1" si="53"/>
        <v>7.7393170572534764</v>
      </c>
      <c r="BF9" s="15">
        <f t="shared" ca="1" si="53"/>
        <v>7.208281505436009</v>
      </c>
      <c r="BG9" s="15">
        <f t="shared" ca="1" si="53"/>
        <v>6.608647048409857</v>
      </c>
      <c r="BH9" s="15">
        <f t="shared" ca="1" si="53"/>
        <v>6.7236988164938989</v>
      </c>
      <c r="BI9" s="15">
        <f t="shared" ca="1" si="53"/>
        <v>5.3043329534433106</v>
      </c>
      <c r="BJ9" s="15">
        <f t="shared" ca="1" si="53"/>
        <v>4.1708722716500368</v>
      </c>
      <c r="BK9" s="15">
        <f t="shared" ca="1" si="53"/>
        <v>2.8230740866871757</v>
      </c>
      <c r="BL9" s="15">
        <f t="shared" ca="1" si="53"/>
        <v>1.3776655936004576</v>
      </c>
      <c r="BM9" s="15">
        <f t="shared" ca="1" si="53"/>
        <v>2.4914131201029477E-2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SUMIF($C$17:$C$384, $D10, J$17:J$379)</f>
        <v>97.178937075281894</v>
      </c>
      <c r="K10" s="1">
        <f t="shared" ca="1" si="54"/>
        <v>92.857149479806708</v>
      </c>
      <c r="L10" s="1">
        <f t="shared" ca="1" si="54"/>
        <v>89.340468357266772</v>
      </c>
      <c r="M10" s="1">
        <f t="shared" ca="1" si="54"/>
        <v>90.545411037218756</v>
      </c>
      <c r="N10" s="1">
        <f t="shared" ca="1" si="54"/>
        <v>96.974228394006275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SUMIF($C$17:$C$384, $D10, AP$17:AP$379)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SUMIF($D$17:$D$384, $D12, I$17:I$384)</f>
        <v>764.19638428828455</v>
      </c>
      <c r="J12" s="1">
        <f t="shared" si="56"/>
        <v>719.23984945008374</v>
      </c>
      <c r="K12" s="1">
        <f t="shared" si="56"/>
        <v>674.28331461188293</v>
      </c>
      <c r="L12" s="1">
        <f t="shared" si="56"/>
        <v>629.32677977368235</v>
      </c>
      <c r="M12" s="1">
        <f t="shared" si="56"/>
        <v>584.37024493548154</v>
      </c>
      <c r="N12" s="1">
        <f t="shared" si="56"/>
        <v>542.23094186984486</v>
      </c>
      <c r="O12" s="1">
        <f t="shared" si="56"/>
        <v>503.34533891419574</v>
      </c>
      <c r="P12" s="1">
        <f t="shared" si="56"/>
        <v>470.73415542277678</v>
      </c>
      <c r="Q12" s="1">
        <f t="shared" si="56"/>
        <v>438.12297193135788</v>
      </c>
      <c r="R12" s="1">
        <f t="shared" si="56"/>
        <v>405.51178843993893</v>
      </c>
      <c r="S12" s="1">
        <f t="shared" si="56"/>
        <v>372.90060494852003</v>
      </c>
      <c r="T12" s="1">
        <f t="shared" si="56"/>
        <v>341.50124563352341</v>
      </c>
      <c r="U12" s="1">
        <f t="shared" si="56"/>
        <v>312.20001073108665</v>
      </c>
      <c r="V12" s="1">
        <f t="shared" si="56"/>
        <v>283.44757108636202</v>
      </c>
      <c r="W12" s="1">
        <f t="shared" si="56"/>
        <v>254.69513144163736</v>
      </c>
      <c r="X12" s="1">
        <f t="shared" si="56"/>
        <v>225.94269179691273</v>
      </c>
      <c r="Y12" s="1">
        <f t="shared" si="56"/>
        <v>197.19025215218807</v>
      </c>
      <c r="Z12" s="1">
        <f t="shared" si="56"/>
        <v>168.43781250746343</v>
      </c>
      <c r="AA12" s="1">
        <f t="shared" si="56"/>
        <v>139.6853728627388</v>
      </c>
      <c r="AB12" s="1">
        <f t="shared" si="56"/>
        <v>110.93293321801417</v>
      </c>
      <c r="AC12" s="1">
        <f t="shared" si="56"/>
        <v>82.180493573289525</v>
      </c>
      <c r="AD12" s="1">
        <f t="shared" si="56"/>
        <v>53.428053928564893</v>
      </c>
      <c r="AE12" s="1">
        <f t="shared" si="56"/>
        <v>31.351278234412785</v>
      </c>
      <c r="AF12" s="1">
        <f t="shared" si="56"/>
        <v>26.783758843834594</v>
      </c>
      <c r="AG12" s="1">
        <f t="shared" si="56"/>
        <v>22.216239453256403</v>
      </c>
      <c r="AH12" s="1">
        <f t="shared" si="56"/>
        <v>17.648720062678212</v>
      </c>
      <c r="AI12" s="1">
        <f t="shared" si="56"/>
        <v>13.081200672100017</v>
      </c>
      <c r="AJ12" s="1">
        <f t="shared" si="56"/>
        <v>8.5136812815218263</v>
      </c>
      <c r="AK12" s="1">
        <f t="shared" si="56"/>
        <v>3.9461618909436358</v>
      </c>
      <c r="AL12" s="1">
        <f t="shared" si="56"/>
        <v>-3.5083047578154947E-14</v>
      </c>
      <c r="AM12" s="1">
        <f t="shared" si="56"/>
        <v>-3.5083047578154947E-14</v>
      </c>
      <c r="AN12" s="1">
        <f t="shared" si="56"/>
        <v>-3.5083047578154947E-14</v>
      </c>
      <c r="AO12" s="1">
        <f t="shared" ref="AO12:BQ12" si="57">SUMIF($D$17:$D$384, $D12, AO$17:AO$384)</f>
        <v>-3.5083047578154947E-14</v>
      </c>
      <c r="AP12" s="1">
        <f t="shared" si="57"/>
        <v>-3.5083047578154947E-14</v>
      </c>
      <c r="AQ12" s="1">
        <f t="shared" si="57"/>
        <v>-3.5083047578154947E-14</v>
      </c>
      <c r="AR12" s="1">
        <f t="shared" si="57"/>
        <v>-3.5083047578154947E-14</v>
      </c>
      <c r="AS12" s="1">
        <f t="shared" si="57"/>
        <v>-3.5083047578154947E-14</v>
      </c>
      <c r="AT12" s="1">
        <f t="shared" si="57"/>
        <v>-3.5083047578154947E-14</v>
      </c>
      <c r="AU12" s="1">
        <f t="shared" si="57"/>
        <v>-3.5083047578154947E-14</v>
      </c>
      <c r="AV12" s="1">
        <f t="shared" si="57"/>
        <v>-3.5083047578154947E-14</v>
      </c>
      <c r="AW12" s="1">
        <f t="shared" si="57"/>
        <v>-3.5083047578154947E-14</v>
      </c>
      <c r="AX12" s="1">
        <f t="shared" si="57"/>
        <v>-3.5083047578154947E-14</v>
      </c>
      <c r="AY12" s="1">
        <f t="shared" si="57"/>
        <v>-3.5083047578154947E-14</v>
      </c>
      <c r="AZ12" s="1">
        <f t="shared" si="57"/>
        <v>-3.5083047578154947E-14</v>
      </c>
      <c r="BA12" s="1">
        <f t="shared" si="57"/>
        <v>-3.5083047578154947E-14</v>
      </c>
      <c r="BB12" s="1">
        <f t="shared" si="57"/>
        <v>-3.5083047578154947E-14</v>
      </c>
      <c r="BC12" s="1">
        <f t="shared" si="57"/>
        <v>-3.5083047578154947E-14</v>
      </c>
      <c r="BD12" s="1">
        <f t="shared" si="57"/>
        <v>-3.5083047578154947E-14</v>
      </c>
      <c r="BE12" s="1">
        <f t="shared" si="57"/>
        <v>-3.5083047578154947E-14</v>
      </c>
      <c r="BF12" s="1">
        <f t="shared" si="57"/>
        <v>-3.5083047578154947E-14</v>
      </c>
      <c r="BG12" s="1">
        <f t="shared" si="57"/>
        <v>-3.5083047578154947E-14</v>
      </c>
      <c r="BH12" s="1">
        <f t="shared" si="57"/>
        <v>-3.5083047578154947E-14</v>
      </c>
      <c r="BI12" s="1">
        <f t="shared" si="57"/>
        <v>-3.5083047578154947E-14</v>
      </c>
      <c r="BJ12" s="1">
        <f t="shared" si="57"/>
        <v>-3.5083047578154947E-14</v>
      </c>
      <c r="BK12" s="1">
        <f t="shared" si="57"/>
        <v>-3.5083047578154947E-14</v>
      </c>
      <c r="BL12" s="1">
        <f t="shared" si="57"/>
        <v>-3.5083047578154947E-14</v>
      </c>
      <c r="BM12" s="1">
        <f t="shared" si="57"/>
        <v>-3.5083047578154947E-14</v>
      </c>
      <c r="BN12" s="1">
        <f t="shared" si="57"/>
        <v>-3.5083047578154947E-14</v>
      </c>
      <c r="BO12" s="1">
        <f t="shared" si="57"/>
        <v>-3.5083047578154947E-14</v>
      </c>
      <c r="BP12" s="1">
        <f t="shared" si="57"/>
        <v>-3.5083047578154947E-14</v>
      </c>
      <c r="BQ12" s="1">
        <f t="shared" si="57"/>
        <v>-3.5083047578154947E-14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SUMIF($D$17:$D$384, $D13, J$17:J$384)</f>
        <v>119.08134391845256</v>
      </c>
      <c r="K13" s="1">
        <f t="shared" si="58"/>
        <v>222.6045246588684</v>
      </c>
      <c r="L13" s="1">
        <f t="shared" si="58"/>
        <v>322.34105557665981</v>
      </c>
      <c r="M13" s="1">
        <f t="shared" si="58"/>
        <v>421.51958974598574</v>
      </c>
      <c r="N13" s="1">
        <f t="shared" si="58"/>
        <v>527.38283691585423</v>
      </c>
      <c r="O13" s="1">
        <f t="shared" si="58"/>
        <v>501.22177044081059</v>
      </c>
      <c r="P13" s="1">
        <f t="shared" si="58"/>
        <v>478.23046445803749</v>
      </c>
      <c r="Q13" s="1">
        <f t="shared" si="58"/>
        <v>459.80244314313364</v>
      </c>
      <c r="R13" s="1">
        <f t="shared" si="58"/>
        <v>443.42174024303046</v>
      </c>
      <c r="S13" s="1">
        <f t="shared" si="58"/>
        <v>428.69277135635764</v>
      </c>
      <c r="T13" s="1">
        <f t="shared" si="58"/>
        <v>415.77811711861187</v>
      </c>
      <c r="U13" s="1">
        <f t="shared" si="58"/>
        <v>403.06096286160806</v>
      </c>
      <c r="V13" s="1">
        <f t="shared" si="58"/>
        <v>390.42786880755256</v>
      </c>
      <c r="W13" s="1">
        <f t="shared" si="58"/>
        <v>377.88312352671193</v>
      </c>
      <c r="X13" s="1">
        <f t="shared" si="58"/>
        <v>365.37720916994977</v>
      </c>
      <c r="Y13" s="1">
        <f t="shared" si="58"/>
        <v>353.22832986193856</v>
      </c>
      <c r="Z13" s="1">
        <f t="shared" si="58"/>
        <v>341.07945055392742</v>
      </c>
      <c r="AA13" s="1">
        <f t="shared" si="58"/>
        <v>328.93057124591627</v>
      </c>
      <c r="AB13" s="1">
        <f t="shared" si="58"/>
        <v>316.78169193790507</v>
      </c>
      <c r="AC13" s="1">
        <f t="shared" si="58"/>
        <v>304.63281262989392</v>
      </c>
      <c r="AD13" s="1">
        <f t="shared" si="58"/>
        <v>292.51169283646533</v>
      </c>
      <c r="AE13" s="1">
        <f t="shared" si="58"/>
        <v>280.72564607601481</v>
      </c>
      <c r="AF13" s="1">
        <f t="shared" si="58"/>
        <v>269.53081100787892</v>
      </c>
      <c r="AG13" s="1">
        <f t="shared" si="58"/>
        <v>258.92213679660767</v>
      </c>
      <c r="AH13" s="1">
        <f t="shared" si="58"/>
        <v>248.81764892624238</v>
      </c>
      <c r="AI13" s="1">
        <f t="shared" si="58"/>
        <v>239.46659142267117</v>
      </c>
      <c r="AJ13" s="1">
        <f t="shared" si="58"/>
        <v>230.11553391909996</v>
      </c>
      <c r="AK13" s="1">
        <f t="shared" si="58"/>
        <v>220.76447641552875</v>
      </c>
      <c r="AL13" s="1">
        <f t="shared" si="58"/>
        <v>211.41341891195754</v>
      </c>
      <c r="AM13" s="1">
        <f t="shared" si="58"/>
        <v>202.06236140838629</v>
      </c>
      <c r="AN13" s="1">
        <f t="shared" si="58"/>
        <v>192.71130390481508</v>
      </c>
      <c r="AO13" s="1">
        <f t="shared" si="58"/>
        <v>183.36024640124387</v>
      </c>
      <c r="AP13" s="1">
        <f t="shared" ref="AP13:BQ13" si="59">SUMIF($D$17:$D$384, $D13, AP$17:AP$384)</f>
        <v>174.00918889767263</v>
      </c>
      <c r="AQ13" s="1">
        <f t="shared" si="59"/>
        <v>164.65813139410142</v>
      </c>
      <c r="AR13" s="1">
        <f t="shared" si="59"/>
        <v>155.30707389053021</v>
      </c>
      <c r="AS13" s="1">
        <f t="shared" si="59"/>
        <v>145.95601638695899</v>
      </c>
      <c r="AT13" s="1">
        <f t="shared" si="59"/>
        <v>136.60495888338778</v>
      </c>
      <c r="AU13" s="1">
        <f t="shared" si="59"/>
        <v>127.25390137981653</v>
      </c>
      <c r="AV13" s="1">
        <f t="shared" si="59"/>
        <v>117.90284387624531</v>
      </c>
      <c r="AW13" s="1">
        <f t="shared" si="59"/>
        <v>108.5517863726741</v>
      </c>
      <c r="AX13" s="1">
        <f t="shared" si="59"/>
        <v>99.200728869102875</v>
      </c>
      <c r="AY13" s="1">
        <f t="shared" si="59"/>
        <v>89.849671365531648</v>
      </c>
      <c r="AZ13" s="1">
        <f t="shared" si="59"/>
        <v>80.498613861960436</v>
      </c>
      <c r="BA13" s="1">
        <f t="shared" si="59"/>
        <v>71.147556358389224</v>
      </c>
      <c r="BB13" s="1">
        <f t="shared" si="59"/>
        <v>61.796498854818019</v>
      </c>
      <c r="BC13" s="1">
        <f t="shared" si="59"/>
        <v>52.581906631244394</v>
      </c>
      <c r="BD13" s="1">
        <f t="shared" si="59"/>
        <v>43.823160516979272</v>
      </c>
      <c r="BE13" s="1">
        <f t="shared" si="59"/>
        <v>35.473476481314293</v>
      </c>
      <c r="BF13" s="1">
        <f t="shared" si="59"/>
        <v>27.654827997466779</v>
      </c>
      <c r="BG13" s="1">
        <f t="shared" si="59"/>
        <v>20.43581397064542</v>
      </c>
      <c r="BH13" s="1">
        <f t="shared" si="59"/>
        <v>13.700859036581562</v>
      </c>
      <c r="BI13" s="1">
        <f t="shared" si="59"/>
        <v>8.3965260831382516</v>
      </c>
      <c r="BJ13" s="1">
        <f t="shared" si="59"/>
        <v>4.225653811488213</v>
      </c>
      <c r="BK13" s="1">
        <f t="shared" si="59"/>
        <v>1.4025797248010381</v>
      </c>
      <c r="BL13" s="1">
        <f t="shared" si="59"/>
        <v>2.4914131200580503E-2</v>
      </c>
      <c r="BM13" s="1">
        <f t="shared" si="59"/>
        <v>-4.489741911584133E-13</v>
      </c>
      <c r="BN13" s="1">
        <f t="shared" si="59"/>
        <v>-4.489741911584133E-13</v>
      </c>
      <c r="BO13" s="1">
        <f t="shared" si="59"/>
        <v>-4.489741911584133E-13</v>
      </c>
      <c r="BP13" s="1">
        <f t="shared" si="59"/>
        <v>-4.489741911584133E-13</v>
      </c>
      <c r="BQ13" s="1">
        <f t="shared" si="59"/>
        <v>-4.489741911584133E-13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764.19638428828455</v>
      </c>
      <c r="J14" s="2">
        <f>SUM(J12:J13)</f>
        <v>838.32119336853634</v>
      </c>
      <c r="K14" s="2">
        <f t="shared" ref="K14:N14" si="60">SUM(K12:K13)</f>
        <v>896.88783927075133</v>
      </c>
      <c r="L14" s="2">
        <f t="shared" si="60"/>
        <v>951.6678353503421</v>
      </c>
      <c r="M14" s="2">
        <f t="shared" si="60"/>
        <v>1005.8898346814673</v>
      </c>
      <c r="N14" s="2">
        <f t="shared" si="60"/>
        <v>1069.6137787856992</v>
      </c>
      <c r="O14" s="2">
        <f t="shared" ref="O14:S14" si="61">SUM(O12:O13)</f>
        <v>1004.5671093550063</v>
      </c>
      <c r="P14" s="2">
        <f t="shared" si="61"/>
        <v>948.96461988081433</v>
      </c>
      <c r="Q14" s="2">
        <f t="shared" si="61"/>
        <v>897.92541507449153</v>
      </c>
      <c r="R14" s="2">
        <f t="shared" si="61"/>
        <v>848.93352868296938</v>
      </c>
      <c r="S14" s="2">
        <f t="shared" si="61"/>
        <v>801.59337630487767</v>
      </c>
      <c r="T14" s="2">
        <f t="shared" ref="T14:BK14" si="62">SUM(T12:T13)</f>
        <v>757.27936275213528</v>
      </c>
      <c r="U14" s="2">
        <f t="shared" si="62"/>
        <v>715.26097359269465</v>
      </c>
      <c r="V14" s="2">
        <f t="shared" si="62"/>
        <v>673.87543989391452</v>
      </c>
      <c r="W14" s="2">
        <f t="shared" si="62"/>
        <v>632.57825496834926</v>
      </c>
      <c r="X14" s="2">
        <f t="shared" si="62"/>
        <v>591.31990096686252</v>
      </c>
      <c r="Y14" s="2">
        <f t="shared" si="62"/>
        <v>550.41858201412663</v>
      </c>
      <c r="Z14" s="2">
        <f t="shared" si="62"/>
        <v>509.51726306139085</v>
      </c>
      <c r="AA14" s="2">
        <f t="shared" si="62"/>
        <v>468.61594410865507</v>
      </c>
      <c r="AB14" s="2">
        <f t="shared" si="62"/>
        <v>427.71462515591924</v>
      </c>
      <c r="AC14" s="2">
        <f t="shared" si="62"/>
        <v>386.81330620318346</v>
      </c>
      <c r="AD14" s="2">
        <f t="shared" si="62"/>
        <v>345.93974676503024</v>
      </c>
      <c r="AE14" s="2">
        <f t="shared" si="62"/>
        <v>312.07692431042761</v>
      </c>
      <c r="AF14" s="2">
        <f t="shared" si="62"/>
        <v>296.31456985171354</v>
      </c>
      <c r="AG14" s="2">
        <f t="shared" si="62"/>
        <v>281.13837624986405</v>
      </c>
      <c r="AH14" s="2">
        <f t="shared" si="62"/>
        <v>266.46636898892058</v>
      </c>
      <c r="AI14" s="2">
        <f t="shared" si="62"/>
        <v>252.54779209477118</v>
      </c>
      <c r="AJ14" s="2">
        <f t="shared" si="62"/>
        <v>238.62921520062179</v>
      </c>
      <c r="AK14" s="2">
        <f t="shared" si="62"/>
        <v>224.71063830647239</v>
      </c>
      <c r="AL14" s="2">
        <f t="shared" si="62"/>
        <v>211.41341891195751</v>
      </c>
      <c r="AM14" s="2">
        <f t="shared" si="62"/>
        <v>202.06236140838627</v>
      </c>
      <c r="AN14" s="2">
        <f t="shared" si="62"/>
        <v>192.71130390481505</v>
      </c>
      <c r="AO14" s="2">
        <f t="shared" si="62"/>
        <v>183.36024640124384</v>
      </c>
      <c r="AP14" s="2">
        <f t="shared" si="62"/>
        <v>174.0091888976726</v>
      </c>
      <c r="AQ14" s="2">
        <f t="shared" si="62"/>
        <v>164.65813139410139</v>
      </c>
      <c r="AR14" s="2">
        <f t="shared" si="62"/>
        <v>155.30707389053018</v>
      </c>
      <c r="AS14" s="2">
        <f t="shared" si="62"/>
        <v>145.95601638695896</v>
      </c>
      <c r="AT14" s="2">
        <f t="shared" si="62"/>
        <v>136.60495888338775</v>
      </c>
      <c r="AU14" s="2">
        <f t="shared" si="62"/>
        <v>127.2539013798165</v>
      </c>
      <c r="AV14" s="2">
        <f t="shared" si="62"/>
        <v>117.90284387624529</v>
      </c>
      <c r="AW14" s="2">
        <f t="shared" si="62"/>
        <v>108.55178637267407</v>
      </c>
      <c r="AX14" s="2">
        <f t="shared" si="62"/>
        <v>99.200728869102846</v>
      </c>
      <c r="AY14" s="2">
        <f t="shared" si="62"/>
        <v>89.84967136553162</v>
      </c>
      <c r="AZ14" s="2">
        <f t="shared" si="62"/>
        <v>80.498613861960408</v>
      </c>
      <c r="BA14" s="2">
        <f t="shared" si="62"/>
        <v>71.147556358389195</v>
      </c>
      <c r="BB14" s="2">
        <f t="shared" si="62"/>
        <v>61.796498854817983</v>
      </c>
      <c r="BC14" s="2">
        <f t="shared" si="62"/>
        <v>52.581906631244358</v>
      </c>
      <c r="BD14" s="2">
        <f t="shared" si="62"/>
        <v>43.823160516979236</v>
      </c>
      <c r="BE14" s="2">
        <f t="shared" si="62"/>
        <v>35.473476481314258</v>
      </c>
      <c r="BF14" s="2">
        <f t="shared" si="62"/>
        <v>27.654827997466743</v>
      </c>
      <c r="BG14" s="2">
        <f t="shared" si="62"/>
        <v>20.435813970645384</v>
      </c>
      <c r="BH14" s="2">
        <f t="shared" si="62"/>
        <v>13.700859036581527</v>
      </c>
      <c r="BI14" s="2">
        <f t="shared" si="62"/>
        <v>8.396526083138216</v>
      </c>
      <c r="BJ14" s="2">
        <f t="shared" si="62"/>
        <v>4.2256538114881774</v>
      </c>
      <c r="BK14" s="2">
        <f t="shared" si="62"/>
        <v>1.402579724801003</v>
      </c>
      <c r="BL14" s="2">
        <f t="shared" ref="BL14:BP14" si="63">SUM(BL12:BL13)</f>
        <v>2.491413120054542E-2</v>
      </c>
      <c r="BM14" s="2">
        <f t="shared" si="63"/>
        <v>-4.8405723873656825E-13</v>
      </c>
      <c r="BN14" s="2">
        <f t="shared" si="63"/>
        <v>-4.8405723873656825E-13</v>
      </c>
      <c r="BO14" s="2">
        <f t="shared" si="63"/>
        <v>-4.8405723873656825E-13</v>
      </c>
      <c r="BP14" s="2">
        <f t="shared" si="63"/>
        <v>-4.8405723873656825E-13</v>
      </c>
      <c r="BQ14" s="2">
        <f t="shared" ref="BQ14" si="64">SUM(BQ12:BQ13)</f>
        <v>-4.8405723873656825E-13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INDEX(Inputs!$E$43:$E$49, MATCH(B17, Inputs!$C$43:$C$49,0))</f>
        <v>28.863961716086784</v>
      </c>
    </row>
    <row r="19" spans="1:69" ht="12.75" customHeight="1">
      <c r="B19" s="8"/>
      <c r="C19" s="1" t="s">
        <v>10</v>
      </c>
      <c r="I19" s="171">
        <f>IF(INDEX(Inputs!$F$43:$F$49,MATCH(B17,Inputs!$C$43:$C$49,0))&lt;0,1,INDEX(Inputs!$F$43:$F$49,MATCH(B17,Inputs!$C$43:$C$49,0)))</f>
        <v>44.721358807947503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46" t="s">
        <v>66</v>
      </c>
      <c r="E22" s="145" t="s">
        <v>25</v>
      </c>
      <c r="F22" s="145"/>
      <c r="G22" s="145"/>
      <c r="H22" s="145"/>
      <c r="I22" s="147"/>
      <c r="J22" s="153">
        <f>IF(OR($I18=0,I27=0),0,IF($I25&gt;0,(MIN($I27/$I18, $I27-SUM($I22:I22))),(MAX($I27/$I18, $I27-SUM($I22:I22)))))</f>
        <v>4.567519390578191</v>
      </c>
      <c r="K22" s="153">
        <f>IF(OR($I18=0,J27=0),0,IF($I25&gt;0,(MIN($I27/$I18, $I27-SUM($I22:J22))),(MAX($I27/$I18, $I27-SUM($I22:J22)))))</f>
        <v>4.567519390578191</v>
      </c>
      <c r="L22" s="153">
        <f>IF(OR($I18=0,K27=0),0,IF($I25&gt;0,(MIN($I27/$I18, $I27-SUM($I22:K22))),(MAX($I27/$I18, $I27-SUM($I22:K22)))))</f>
        <v>4.567519390578191</v>
      </c>
      <c r="M22" s="153">
        <f>IF(OR($I18=0,L27=0),0,IF($I25&gt;0,(MIN($I27/$I18, $I27-SUM($I22:L22))),(MAX($I27/$I18, $I27-SUM($I22:L22)))))</f>
        <v>4.567519390578191</v>
      </c>
      <c r="N22" s="153">
        <f>IF(OR($I18=0,M27=0),0,IF($I25&gt;0,(MIN($I27/$I18, $I27-SUM($I22:M22))),(MAX($I27/$I18, $I27-SUM($I22:M22)))))</f>
        <v>4.567519390578191</v>
      </c>
      <c r="O22" s="153">
        <f>IF(OR($I18=0,N27=0),0,IF($I25&gt;0,(MIN($I27/$I18, $I27-SUM($I22:N22))),(MAX($I27/$I18, $I27-SUM($I22:N22)))))</f>
        <v>4.567519390578191</v>
      </c>
      <c r="P22" s="153">
        <f>IF(OR($I18=0,O27=0),0,IF($I25&gt;0,(MIN($I27/$I18, $I27-SUM($I22:O22))),(MAX($I27/$I18, $I27-SUM($I22:O22)))))</f>
        <v>4.567519390578191</v>
      </c>
      <c r="Q22" s="153">
        <f>IF(OR($I18=0,P27=0),0,IF($I25&gt;0,(MIN($I27/$I18, $I27-SUM($I22:P22))),(MAX($I27/$I18, $I27-SUM($I22:P22)))))</f>
        <v>4.567519390578191</v>
      </c>
      <c r="R22" s="153">
        <f>IF(OR($I18=0,Q27=0),0,IF($I25&gt;0,(MIN($I27/$I18, $I27-SUM($I22:Q22))),(MAX($I27/$I18, $I27-SUM($I22:Q22)))))</f>
        <v>4.567519390578191</v>
      </c>
      <c r="S22" s="153">
        <f>IF(OR($I18=0,R27=0),0,IF($I25&gt;0,(MIN($I27/$I18, $I27-SUM($I22:R22))),(MAX($I27/$I18, $I27-SUM($I22:R22)))))</f>
        <v>4.567519390578191</v>
      </c>
      <c r="T22" s="153">
        <f>IF(OR($I18=0,S27=0),0,IF($I25&gt;0,(MIN($I27/$I18, $I27-SUM($I22:S22))),(MAX($I27/$I18, $I27-SUM($I22:S22)))))</f>
        <v>4.567519390578191</v>
      </c>
      <c r="U22" s="153">
        <f>IF(OR($I18=0,T27=0),0,IF($I25&gt;0,(MIN($I27/$I18, $I27-SUM($I22:T22))),(MAX($I27/$I18, $I27-SUM($I22:T22)))))</f>
        <v>4.567519390578191</v>
      </c>
      <c r="V22" s="153">
        <f>IF(OR($I18=0,U27=0),0,IF($I25&gt;0,(MIN($I27/$I18, $I27-SUM($I22:U22))),(MAX($I27/$I18, $I27-SUM($I22:U22)))))</f>
        <v>4.567519390578191</v>
      </c>
      <c r="W22" s="153">
        <f>IF(OR($I18=0,V27=0),0,IF($I25&gt;0,(MIN($I27/$I18, $I27-SUM($I22:V22))),(MAX($I27/$I18, $I27-SUM($I22:V22)))))</f>
        <v>4.567519390578191</v>
      </c>
      <c r="X22" s="153">
        <f>IF(OR($I18=0,W27=0),0,IF($I25&gt;0,(MIN($I27/$I18, $I27-SUM($I22:W22))),(MAX($I27/$I18, $I27-SUM($I22:W22)))))</f>
        <v>4.567519390578191</v>
      </c>
      <c r="Y22" s="153">
        <f>IF(OR($I18=0,X27=0),0,IF($I25&gt;0,(MIN($I27/$I18, $I27-SUM($I22:X22))),(MAX($I27/$I18, $I27-SUM($I22:X22)))))</f>
        <v>4.567519390578191</v>
      </c>
      <c r="Z22" s="153">
        <f>IF(OR($I18=0,Y27=0),0,IF($I25&gt;0,(MIN($I27/$I18, $I27-SUM($I22:Y22))),(MAX($I27/$I18, $I27-SUM($I22:Y22)))))</f>
        <v>4.567519390578191</v>
      </c>
      <c r="AA22" s="153">
        <f>IF(OR($I18=0,Z27=0),0,IF($I25&gt;0,(MIN($I27/$I18, $I27-SUM($I22:Z22))),(MAX($I27/$I18, $I27-SUM($I22:Z22)))))</f>
        <v>4.567519390578191</v>
      </c>
      <c r="AB22" s="153">
        <f>IF(OR($I18=0,AA27=0),0,IF($I25&gt;0,(MIN($I27/$I18, $I27-SUM($I22:AA22))),(MAX($I27/$I18, $I27-SUM($I22:AA22)))))</f>
        <v>4.567519390578191</v>
      </c>
      <c r="AC22" s="153">
        <f>IF(OR($I18=0,AB27=0),0,IF($I25&gt;0,(MIN($I27/$I18, $I27-SUM($I22:AB22))),(MAX($I27/$I18, $I27-SUM($I22:AB22)))))</f>
        <v>4.567519390578191</v>
      </c>
      <c r="AD22" s="153">
        <f>IF(OR($I18=0,AC27=0),0,IF($I25&gt;0,(MIN($I27/$I18, $I27-SUM($I22:AC22))),(MAX($I27/$I18, $I27-SUM($I22:AC22)))))</f>
        <v>4.567519390578191</v>
      </c>
      <c r="AE22" s="153">
        <f>IF(OR($I18=0,AD27=0),0,IF($I25&gt;0,(MIN($I27/$I18, $I27-SUM($I22:AD22))),(MAX($I27/$I18, $I27-SUM($I22:AD22)))))</f>
        <v>4.567519390578191</v>
      </c>
      <c r="AF22" s="153">
        <f>IF(OR($I18=0,AE27=0),0,IF($I25&gt;0,(MIN($I27/$I18, $I27-SUM($I22:AE22))),(MAX($I27/$I18, $I27-SUM($I22:AE22)))))</f>
        <v>4.567519390578191</v>
      </c>
      <c r="AG22" s="153">
        <f>IF(OR($I18=0,AF27=0),0,IF($I25&gt;0,(MIN($I27/$I18, $I27-SUM($I22:AF22))),(MAX($I27/$I18, $I27-SUM($I22:AF22)))))</f>
        <v>4.567519390578191</v>
      </c>
      <c r="AH22" s="153">
        <f>IF(OR($I18=0,AG27=0),0,IF($I25&gt;0,(MIN($I27/$I18, $I27-SUM($I22:AG22))),(MAX($I27/$I18, $I27-SUM($I22:AG22)))))</f>
        <v>4.567519390578191</v>
      </c>
      <c r="AI22" s="153">
        <f>IF(OR($I18=0,AH27=0),0,IF($I25&gt;0,(MIN($I27/$I18, $I27-SUM($I22:AH22))),(MAX($I27/$I18, $I27-SUM($I22:AH22)))))</f>
        <v>4.567519390578191</v>
      </c>
      <c r="AJ22" s="153">
        <f>IF(OR($I18=0,AI27=0),0,IF($I25&gt;0,(MIN($I27/$I18, $I27-SUM($I22:AI22))),(MAX($I27/$I18, $I27-SUM($I22:AI22)))))</f>
        <v>4.567519390578191</v>
      </c>
      <c r="AK22" s="153">
        <f>IF(OR($I18=0,AJ27=0),0,IF($I25&gt;0,(MIN($I27/$I18, $I27-SUM($I22:AJ22))),(MAX($I27/$I18, $I27-SUM($I22:AJ22)))))</f>
        <v>4.567519390578191</v>
      </c>
      <c r="AL22" s="153">
        <f>IF(OR($I18=0,AK27=0),0,IF($I25&gt;0,(MIN($I27/$I18, $I27-SUM($I22:AK22))),(MAX($I27/$I18, $I27-SUM($I22:AK22)))))</f>
        <v>3.9461618909436709</v>
      </c>
      <c r="AM22" s="153">
        <f>IF(OR($I18=0,AL27=0),0,IF($I25&gt;0,(MIN($I27/$I18, $I27-SUM($I22:AL22))),(MAX($I27/$I18, $I27-SUM($I22:AL22)))))</f>
        <v>0</v>
      </c>
      <c r="AN22" s="153">
        <f>IF(OR($I18=0,AM27=0),0,IF($I25&gt;0,(MIN($I27/$I18, $I27-SUM($I22:AM22))),(MAX($I27/$I18, $I27-SUM($I22:AM22)))))</f>
        <v>0</v>
      </c>
      <c r="AO22" s="153">
        <f>IF(OR($I18=0,AN27=0),0,IF($I25&gt;0,(MIN($I27/$I18, $I27-SUM($I22:AN22))),(MAX($I27/$I18, $I27-SUM($I22:AN22)))))</f>
        <v>0</v>
      </c>
      <c r="AP22" s="153">
        <f>IF(OR($I18=0,AO27=0),0,IF($I25&gt;0,(MIN($I27/$I18, $I27-SUM($I22:AO22))),(MAX($I27/$I18, $I27-SUM($I22:AO22)))))</f>
        <v>0</v>
      </c>
      <c r="AQ22" s="153">
        <f>IF(OR($I18=0,AP27=0),0,IF($I25&gt;0,(MIN($I27/$I18, $I27-SUM($I22:AP22))),(MAX($I27/$I18, $I27-SUM($I22:AP22)))))</f>
        <v>0</v>
      </c>
      <c r="AR22" s="153">
        <f>IF(OR($I18=0,AQ27=0),0,IF($I25&gt;0,(MIN($I27/$I18, $I27-SUM($I22:AQ22))),(MAX($I27/$I18, $I27-SUM($I22:AQ22)))))</f>
        <v>0</v>
      </c>
      <c r="AS22" s="153">
        <f>IF(OR($I18=0,AR27=0),0,IF($I25&gt;0,(MIN($I27/$I18, $I27-SUM($I22:AR22))),(MAX($I27/$I18, $I27-SUM($I22:AR22)))))</f>
        <v>0</v>
      </c>
      <c r="AT22" s="153">
        <f>IF(OR($I18=0,AS27=0),0,IF($I25&gt;0,(MIN($I27/$I18, $I27-SUM($I22:AS22))),(MAX($I27/$I18, $I27-SUM($I22:AS22)))))</f>
        <v>0</v>
      </c>
      <c r="AU22" s="153">
        <f>IF(OR($I18=0,AT27=0),0,IF($I25&gt;0,(MIN($I27/$I18, $I27-SUM($I22:AT22))),(MAX($I27/$I18, $I27-SUM($I22:AT22)))))</f>
        <v>0</v>
      </c>
      <c r="AV22" s="153">
        <f>IF(OR($I18=0,AU27=0),0,IF($I25&gt;0,(MIN($I27/$I18, $I27-SUM($I22:AU22))),(MAX($I27/$I18, $I27-SUM($I22:AU22)))))</f>
        <v>0</v>
      </c>
      <c r="AW22" s="153">
        <f>IF(OR($I18=0,AV27=0),0,IF($I25&gt;0,(MIN($I27/$I18, $I27-SUM($I22:AV22))),(MAX($I27/$I18, $I27-SUM($I22:AV22)))))</f>
        <v>0</v>
      </c>
      <c r="AX22" s="153">
        <f>IF(OR($I18=0,AW27=0),0,IF($I25&gt;0,(MIN($I27/$I18, $I27-SUM($I22:AW22))),(MAX($I27/$I18, $I27-SUM($I22:AW22)))))</f>
        <v>0</v>
      </c>
      <c r="AY22" s="153">
        <f>IF(OR($I18=0,AX27=0),0,IF($I25&gt;0,(MIN($I27/$I18, $I27-SUM($I22:AX22))),(MAX($I27/$I18, $I27-SUM($I22:AX22)))))</f>
        <v>0</v>
      </c>
      <c r="AZ22" s="153">
        <f>IF(OR($I18=0,AY27=0),0,IF($I25&gt;0,(MIN($I27/$I18, $I27-SUM($I22:AY22))),(MAX($I27/$I18, $I27-SUM($I22:AY22)))))</f>
        <v>0</v>
      </c>
      <c r="BA22" s="153">
        <f>IF(OR($I18=0,AZ27=0),0,IF($I25&gt;0,(MIN($I27/$I18, $I27-SUM($I22:AZ22))),(MAX($I27/$I18, $I27-SUM($I22:AZ22)))))</f>
        <v>0</v>
      </c>
      <c r="BB22" s="153">
        <f>IF(OR($I18=0,BA27=0),0,IF($I25&gt;0,(MIN($I27/$I18, $I27-SUM($I22:BA22))),(MAX($I27/$I18, $I27-SUM($I22:BA22)))))</f>
        <v>0</v>
      </c>
      <c r="BC22" s="153">
        <f>IF(OR($I18=0,BB27=0),0,IF($I25&gt;0,(MIN($I27/$I18, $I27-SUM($I22:BB22))),(MAX($I27/$I18, $I27-SUM($I22:BB22)))))</f>
        <v>0</v>
      </c>
      <c r="BD22" s="153">
        <f>IF(OR($I18=0,BC27=0),0,IF($I25&gt;0,(MIN($I27/$I18, $I27-SUM($I22:BC22))),(MAX($I27/$I18, $I27-SUM($I22:BC22)))))</f>
        <v>0</v>
      </c>
      <c r="BE22" s="153">
        <f>IF(OR($I18=0,BD27=0),0,IF($I25&gt;0,(MIN($I27/$I18, $I27-SUM($I22:BD22))),(MAX($I27/$I18, $I27-SUM($I22:BD22)))))</f>
        <v>0</v>
      </c>
      <c r="BF22" s="153">
        <f>IF(OR($I18=0,BE27=0),0,IF($I25&gt;0,(MIN($I27/$I18, $I27-SUM($I22:BE22))),(MAX($I27/$I18, $I27-SUM($I22:BE22)))))</f>
        <v>0</v>
      </c>
      <c r="BG22" s="153">
        <f>IF(OR($I18=0,BF27=0),0,IF($I25&gt;0,(MIN($I27/$I18, $I27-SUM($I22:BF22))),(MAX($I27/$I18, $I27-SUM($I22:BF22)))))</f>
        <v>0</v>
      </c>
      <c r="BH22" s="153">
        <f>IF(OR($I18=0,BG27=0),0,IF($I25&gt;0,(MIN($I27/$I18, $I27-SUM($I22:BG22))),(MAX($I27/$I18, $I27-SUM($I22:BG22)))))</f>
        <v>0</v>
      </c>
      <c r="BI22" s="153">
        <f>IF(OR($I18=0,BH27=0),0,IF($I25&gt;0,(MIN($I27/$I18, $I27-SUM($I22:BH22))),(MAX($I27/$I18, $I27-SUM($I22:BH22)))))</f>
        <v>0</v>
      </c>
      <c r="BJ22" s="153">
        <f>IF(OR($I18=0,BI27=0),0,IF($I25&gt;0,(MIN($I27/$I18, $I27-SUM($I22:BI22))),(MAX($I27/$I18, $I27-SUM($I22:BI22)))))</f>
        <v>0</v>
      </c>
      <c r="BK22" s="153">
        <f>IF(OR($I18=0,BJ27=0),0,IF($I25&gt;0,(MIN($I27/$I18, $I27-SUM($I22:BJ22))),(MAX($I27/$I18, $I27-SUM($I22:BJ22)))))</f>
        <v>0</v>
      </c>
      <c r="BL22" s="153">
        <f>IF(OR($I18=0,BK27=0),0,IF($I25&gt;0,(MIN($I27/$I18, $I27-SUM($I22:BK22))),(MAX($I27/$I18, $I27-SUM($I22:BK22)))))</f>
        <v>0</v>
      </c>
      <c r="BM22" s="153">
        <f>IF(OR($I18=0,BL27=0),0,IF($I25&gt;0,(MIN($I27/$I18, $I27-SUM($I22:BL22))),(MAX($I27/$I18, $I27-SUM($I22:BL22)))))</f>
        <v>0</v>
      </c>
      <c r="BN22" s="153">
        <f>IF(OR($I18=0,BM27=0),0,IF($I25&gt;0,(MIN($I27/$I18, $I27-SUM($I22:BM22))),(MAX($I27/$I18, $I27-SUM($I22:BM22)))))</f>
        <v>0</v>
      </c>
      <c r="BO22" s="153">
        <f>IF(OR($I18=0,BN27=0),0,IF($I25&gt;0,(MIN($I27/$I18, $I27-SUM($I22:BN22))),(MAX($I27/$I18, $I27-SUM($I22:BN22)))))</f>
        <v>0</v>
      </c>
      <c r="BP22" s="153">
        <f>IF(OR($I18=0,BO27=0),0,IF($I25&gt;0,(MIN($I27/$I18, $I27-SUM($I22:BO22))),(MAX($I27/$I18, $I27-SUM($I22:BO22)))))</f>
        <v>0</v>
      </c>
      <c r="BQ22" s="153">
        <f>IF(OR($I18=0,BP27=0),0,IF($I25&gt;0,(MIN($I27/$I18, $I27-SUM($I22:BP22))),(MAX($I27/$I18, $I27-SUM($I22:BP22)))))</f>
        <v>0</v>
      </c>
    </row>
    <row r="23" spans="1:69" ht="12.75" customHeight="1">
      <c r="D23" s="146" t="s">
        <v>65</v>
      </c>
      <c r="E23" s="145" t="s">
        <v>25</v>
      </c>
      <c r="F23" s="145"/>
      <c r="G23" s="145"/>
      <c r="H23" s="145"/>
      <c r="I23" s="147"/>
      <c r="J23" s="157"/>
      <c r="K23" s="157"/>
      <c r="L23" s="157"/>
      <c r="M23" s="157"/>
      <c r="N23" s="157"/>
      <c r="O23" s="153">
        <f>IF(OR($I18=0,N27=0),0,IF($N26&gt;0,(MIN($N26/IF($I18&lt;=5,1,($I18-5)),$N26-SUM($N23:N23))), (MAX($N26/IF($I18&lt;=5,1,($I18-5)),$N26-SUM($N23:N23)))))</f>
        <v>0</v>
      </c>
      <c r="P23" s="153">
        <f>IF(OR($I18=0,O27=0),0,IF($N26&gt;0,(MIN($N26/IF($I18&lt;=5,1,($I18-5)),$N26-SUM($N23:O23))), (MAX($N26/IF($I18&lt;=5,1,($I18-5)),$N26-SUM($N23:O23)))))</f>
        <v>0</v>
      </c>
      <c r="Q23" s="153">
        <f>IF(OR($I18=0,P27=0),0,IF($N26&gt;0,(MIN($N26/IF($I18&lt;=5,1,($I18-5)),$N26-SUM($N23:P23))), (MAX($N26/IF($I18&lt;=5,1,($I18-5)),$N26-SUM($N23:P23)))))</f>
        <v>0</v>
      </c>
      <c r="R23" s="153">
        <f>IF(OR($I18=0,Q27=0),0,IF($N26&gt;0,(MIN($N26/IF($I18&lt;=5,1,($I18-5)),$N26-SUM($N23:Q23))), (MAX($N26/IF($I18&lt;=5,1,($I18-5)),$N26-SUM($N23:Q23)))))</f>
        <v>0</v>
      </c>
      <c r="S23" s="153">
        <f>IF(OR($I18=0,R27=0),0,IF($N26&gt;0,(MIN($N26/IF($I18&lt;=5,1,($I18-5)),$N26-SUM($N23:R23))), (MAX($N26/IF($I18&lt;=5,1,($I18-5)),$N26-SUM($N23:R23)))))</f>
        <v>0</v>
      </c>
      <c r="T23" s="153">
        <f>IF(OR($I18=0,S27=0),0,IF($N26&gt;0,(MIN($N26/IF($I18&lt;=5,1,($I18-5)),$N26-SUM($N23:S23))), (MAX($N26/IF($I18&lt;=5,1,($I18-5)),$N26-SUM($N23:S23)))))</f>
        <v>0</v>
      </c>
      <c r="U23" s="153">
        <f>IF(OR($I18=0,T27=0),0,IF($N26&gt;0,(MIN($N26/IF($I18&lt;=5,1,($I18-5)),$N26-SUM($N23:T23))), (MAX($N26/IF($I18&lt;=5,1,($I18-5)),$N26-SUM($N23:T23)))))</f>
        <v>0</v>
      </c>
      <c r="V23" s="153">
        <f>IF(OR($I18=0,U27=0),0,IF($N26&gt;0,(MIN($N26/IF($I18&lt;=5,1,($I18-5)),$N26-SUM($N23:U23))), (MAX($N26/IF($I18&lt;=5,1,($I18-5)),$N26-SUM($N23:U23)))))</f>
        <v>0</v>
      </c>
      <c r="W23" s="153">
        <f>IF(OR($I18=0,V27=0),0,IF($N26&gt;0,(MIN($N26/IF($I18&lt;=5,1,($I18-5)),$N26-SUM($N23:V23))), (MAX($N26/IF($I18&lt;=5,1,($I18-5)),$N26-SUM($N23:V23)))))</f>
        <v>0</v>
      </c>
      <c r="X23" s="153">
        <f>IF(OR($I18=0,W27=0),0,IF($N26&gt;0,(MIN($N26/IF($I18&lt;=5,1,($I18-5)),$N26-SUM($N23:W23))), (MAX($N26/IF($I18&lt;=5,1,($I18-5)),$N26-SUM($N23:W23)))))</f>
        <v>0</v>
      </c>
      <c r="Y23" s="153">
        <f>IF(OR($I18=0,X27=0),0,IF($N26&gt;0,(MIN($N26/IF($I18&lt;=5,1,($I18-5)),$N26-SUM($N23:X23))), (MAX($N26/IF($I18&lt;=5,1,($I18-5)),$N26-SUM($N23:X23)))))</f>
        <v>0</v>
      </c>
      <c r="Z23" s="153">
        <f>IF(OR($I18=0,Y27=0),0,IF($N26&gt;0,(MIN($N26/IF($I18&lt;=5,1,($I18-5)),$N26-SUM($N23:Y23))), (MAX($N26/IF($I18&lt;=5,1,($I18-5)),$N26-SUM($N23:Y23)))))</f>
        <v>0</v>
      </c>
      <c r="AA23" s="153">
        <f>IF(OR($I18=0,Z27=0),0,IF($N26&gt;0,(MIN($N26/IF($I18&lt;=5,1,($I18-5)),$N26-SUM($N23:Z23))), (MAX($N26/IF($I18&lt;=5,1,($I18-5)),$N26-SUM($N23:Z23)))))</f>
        <v>0</v>
      </c>
      <c r="AB23" s="153">
        <f>IF(OR($I18=0,AA27=0),0,IF($N26&gt;0,(MIN($N26/IF($I18&lt;=5,1,($I18-5)),$N26-SUM($N23:AA23))), (MAX($N26/IF($I18&lt;=5,1,($I18-5)),$N26-SUM($N23:AA23)))))</f>
        <v>0</v>
      </c>
      <c r="AC23" s="153">
        <f>IF(OR($I18=0,AB27=0),0,IF($N26&gt;0,(MIN($N26/IF($I18&lt;=5,1,($I18-5)),$N26-SUM($N23:AB23))), (MAX($N26/IF($I18&lt;=5,1,($I18-5)),$N26-SUM($N23:AB23)))))</f>
        <v>0</v>
      </c>
      <c r="AD23" s="153">
        <f>IF(OR($I18=0,AC27=0),0,IF($N26&gt;0,(MIN($N26/IF($I18&lt;=5,1,($I18-5)),$N26-SUM($N23:AC23))), (MAX($N26/IF($I18&lt;=5,1,($I18-5)),$N26-SUM($N23:AC23)))))</f>
        <v>0</v>
      </c>
      <c r="AE23" s="153">
        <f>IF(OR($I18=0,AD27=0),0,IF($N26&gt;0,(MIN($N26/IF($I18&lt;=5,1,($I18-5)),$N26-SUM($N23:AD23))), (MAX($N26/IF($I18&lt;=5,1,($I18-5)),$N26-SUM($N23:AD23)))))</f>
        <v>0</v>
      </c>
      <c r="AF23" s="153">
        <f>IF(OR($I18=0,AE27=0),0,IF($N26&gt;0,(MIN($N26/IF($I18&lt;=5,1,($I18-5)),$N26-SUM($N23:AE23))), (MAX($N26/IF($I18&lt;=5,1,($I18-5)),$N26-SUM($N23:AE23)))))</f>
        <v>0</v>
      </c>
      <c r="AG23" s="153">
        <f>IF(OR($I18=0,AF27=0),0,IF($N26&gt;0,(MIN($N26/IF($I18&lt;=5,1,($I18-5)),$N26-SUM($N23:AF23))), (MAX($N26/IF($I18&lt;=5,1,($I18-5)),$N26-SUM($N23:AF23)))))</f>
        <v>0</v>
      </c>
      <c r="AH23" s="153">
        <f>IF(OR($I18=0,AG27=0),0,IF($N26&gt;0,(MIN($N26/IF($I18&lt;=5,1,($I18-5)),$N26-SUM($N23:AG23))), (MAX($N26/IF($I18&lt;=5,1,($I18-5)),$N26-SUM($N23:AG23)))))</f>
        <v>0</v>
      </c>
      <c r="AI23" s="153">
        <f>IF(OR($I18=0,AH27=0),0,IF($N26&gt;0,(MIN($N26/IF($I18&lt;=5,1,($I18-5)),$N26-SUM($N23:AH23))), (MAX($N26/IF($I18&lt;=5,1,($I18-5)),$N26-SUM($N23:AH23)))))</f>
        <v>0</v>
      </c>
      <c r="AJ23" s="153">
        <f>IF(OR($I18=0,AI27=0),0,IF($N26&gt;0,(MIN($N26/IF($I18&lt;=5,1,($I18-5)),$N26-SUM($N23:AI23))), (MAX($N26/IF($I18&lt;=5,1,($I18-5)),$N26-SUM($N23:AI23)))))</f>
        <v>0</v>
      </c>
      <c r="AK23" s="153">
        <f>IF(OR($I18=0,AJ27=0),0,IF($N26&gt;0,(MIN($N26/IF($I18&lt;=5,1,($I18-5)),$N26-SUM($N23:AJ23))), (MAX($N26/IF($I18&lt;=5,1,($I18-5)),$N26-SUM($N23:AJ23)))))</f>
        <v>0</v>
      </c>
      <c r="AL23" s="153">
        <f>IF(OR($I18=0,AK27=0),0,IF($N26&gt;0,(MIN($N26/IF($I18&lt;=5,1,($I18-5)),$N26-SUM($N23:AK23))), (MAX($N26/IF($I18&lt;=5,1,($I18-5)),$N26-SUM($N23:AK23)))))</f>
        <v>0</v>
      </c>
      <c r="AM23" s="153">
        <f>IF(OR($I18=0,AL27=0),0,IF($N26&gt;0,(MIN($N26/IF($I18&lt;=5,1,($I18-5)),$N26-SUM($N23:AL23))), (MAX($N26/IF($I18&lt;=5,1,($I18-5)),$N26-SUM($N23:AL23)))))</f>
        <v>0</v>
      </c>
      <c r="AN23" s="153">
        <f>IF(OR($I18=0,AM27=0),0,IF($N26&gt;0,(MIN($N26/IF($I18&lt;=5,1,($I18-5)),$N26-SUM($N23:AM23))), (MAX($N26/IF($I18&lt;=5,1,($I18-5)),$N26-SUM($N23:AM23)))))</f>
        <v>0</v>
      </c>
      <c r="AO23" s="153">
        <f>IF(OR($I18=0,AN27=0),0,IF($N26&gt;0,(MIN($N26/IF($I18&lt;=5,1,($I18-5)),$N26-SUM($N23:AN23))), (MAX($N26/IF($I18&lt;=5,1,($I18-5)),$N26-SUM($N23:AN23)))))</f>
        <v>0</v>
      </c>
      <c r="AP23" s="153">
        <f>IF(OR($I18=0,AO27=0),0,IF($N26&gt;0,(MIN($N26/IF($I18&lt;=5,1,($I18-5)),$N26-SUM($N23:AO23))), (MAX($N26/IF($I18&lt;=5,1,($I18-5)),$N26-SUM($N23:AO23)))))</f>
        <v>0</v>
      </c>
      <c r="AQ23" s="153">
        <f>IF(OR($I18=0,AP27=0),0,IF($N26&gt;0,(MIN($N26/IF($I18&lt;=5,1,($I18-5)),$N26-SUM($N23:AP23))), (MAX($N26/IF($I18&lt;=5,1,($I18-5)),$N26-SUM($N23:AP23)))))</f>
        <v>0</v>
      </c>
      <c r="AR23" s="153">
        <f>IF(OR($I18=0,AQ27=0),0,IF($N26&gt;0,(MIN($N26/IF($I18&lt;=5,1,($I18-5)),$N26-SUM($N23:AQ23))), (MAX($N26/IF($I18&lt;=5,1,($I18-5)),$N26-SUM($N23:AQ23)))))</f>
        <v>0</v>
      </c>
      <c r="AS23" s="153">
        <f>IF(OR($I18=0,AR27=0),0,IF($N26&gt;0,(MIN($N26/IF($I18&lt;=5,1,($I18-5)),$N26-SUM($N23:AR23))), (MAX($N26/IF($I18&lt;=5,1,($I18-5)),$N26-SUM($N23:AR23)))))</f>
        <v>0</v>
      </c>
      <c r="AT23" s="153">
        <f>IF(OR($I18=0,AS27=0),0,IF($N26&gt;0,(MIN($N26/IF($I18&lt;=5,1,($I18-5)),$N26-SUM($N23:AS23))), (MAX($N26/IF($I18&lt;=5,1,($I18-5)),$N26-SUM($N23:AS23)))))</f>
        <v>0</v>
      </c>
      <c r="AU23" s="153">
        <f>IF(OR($I18=0,AT27=0),0,IF($N26&gt;0,(MIN($N26/IF($I18&lt;=5,1,($I18-5)),$N26-SUM($N23:AT23))), (MAX($N26/IF($I18&lt;=5,1,($I18-5)),$N26-SUM($N23:AT23)))))</f>
        <v>0</v>
      </c>
      <c r="AV23" s="153">
        <f>IF(OR($I18=0,AU27=0),0,IF($N26&gt;0,(MIN($N26/IF($I18&lt;=5,1,($I18-5)),$N26-SUM($N23:AU23))), (MAX($N26/IF($I18&lt;=5,1,($I18-5)),$N26-SUM($N23:AU23)))))</f>
        <v>0</v>
      </c>
      <c r="AW23" s="153">
        <f>IF(OR($I18=0,AV27=0),0,IF($N26&gt;0,(MIN($N26/IF($I18&lt;=5,1,($I18-5)),$N26-SUM($N23:AV23))), (MAX($N26/IF($I18&lt;=5,1,($I18-5)),$N26-SUM($N23:AV23)))))</f>
        <v>0</v>
      </c>
      <c r="AX23" s="153">
        <f>IF(OR($I18=0,AW27=0),0,IF($N26&gt;0,(MIN($N26/IF($I18&lt;=5,1,($I18-5)),$N26-SUM($N23:AW23))), (MAX($N26/IF($I18&lt;=5,1,($I18-5)),$N26-SUM($N23:AW23)))))</f>
        <v>0</v>
      </c>
      <c r="AY23" s="153">
        <f>IF(OR($I18=0,AX27=0),0,IF($N26&gt;0,(MIN($N26/IF($I18&lt;=5,1,($I18-5)),$N26-SUM($N23:AX23))), (MAX($N26/IF($I18&lt;=5,1,($I18-5)),$N26-SUM($N23:AX23)))))</f>
        <v>0</v>
      </c>
      <c r="AZ23" s="153">
        <f>IF(OR($I18=0,AY27=0),0,IF($N26&gt;0,(MIN($N26/IF($I18&lt;=5,1,($I18-5)),$N26-SUM($N23:AY23))), (MAX($N26/IF($I18&lt;=5,1,($I18-5)),$N26-SUM($N23:AY23)))))</f>
        <v>0</v>
      </c>
      <c r="BA23" s="153">
        <f>IF(OR($I18=0,AZ27=0),0,IF($N26&gt;0,(MIN($N26/IF($I18&lt;=5,1,($I18-5)),$N26-SUM($N23:AZ23))), (MAX($N26/IF($I18&lt;=5,1,($I18-5)),$N26-SUM($N23:AZ23)))))</f>
        <v>0</v>
      </c>
      <c r="BB23" s="153">
        <f>IF(OR($I18=0,BA27=0),0,IF($N26&gt;0,(MIN($N26/IF($I18&lt;=5,1,($I18-5)),$N26-SUM($N23:BA23))), (MAX($N26/IF($I18&lt;=5,1,($I18-5)),$N26-SUM($N23:BA23)))))</f>
        <v>0</v>
      </c>
      <c r="BC23" s="153">
        <f>IF(OR($I18=0,BB27=0),0,IF($N26&gt;0,(MIN($N26/IF($I18&lt;=5,1,($I18-5)),$N26-SUM($N23:BB23))), (MAX($N26/IF($I18&lt;=5,1,($I18-5)),$N26-SUM($N23:BB23)))))</f>
        <v>0</v>
      </c>
      <c r="BD23" s="153">
        <f>IF(OR($I18=0,BC27=0),0,IF($N26&gt;0,(MIN($N26/IF($I18&lt;=5,1,($I18-5)),$N26-SUM($N23:BC23))), (MAX($N26/IF($I18&lt;=5,1,($I18-5)),$N26-SUM($N23:BC23)))))</f>
        <v>0</v>
      </c>
      <c r="BE23" s="153">
        <f>IF(OR($I18=0,BD27=0),0,IF($N26&gt;0,(MIN($N26/IF($I18&lt;=5,1,($I18-5)),$N26-SUM($N23:BD23))), (MAX($N26/IF($I18&lt;=5,1,($I18-5)),$N26-SUM($N23:BD23)))))</f>
        <v>0</v>
      </c>
      <c r="BF23" s="153">
        <f>IF(OR($I18=0,BE27=0),0,IF($N26&gt;0,(MIN($N26/IF($I18&lt;=5,1,($I18-5)),$N26-SUM($N23:BE23))), (MAX($N26/IF($I18&lt;=5,1,($I18-5)),$N26-SUM($N23:BE23)))))</f>
        <v>0</v>
      </c>
      <c r="BG23" s="153">
        <f>IF(OR($I18=0,BF27=0),0,IF($N26&gt;0,(MIN($N26/IF($I18&lt;=5,1,($I18-5)),$N26-SUM($N23:BF23))), (MAX($N26/IF($I18&lt;=5,1,($I18-5)),$N26-SUM($N23:BF23)))))</f>
        <v>0</v>
      </c>
      <c r="BH23" s="153">
        <f>IF(OR($I18=0,BG27=0),0,IF($N26&gt;0,(MIN($N26/IF($I18&lt;=5,1,($I18-5)),$N26-SUM($N23:BG23))), (MAX($N26/IF($I18&lt;=5,1,($I18-5)),$N26-SUM($N23:BG23)))))</f>
        <v>0</v>
      </c>
      <c r="BI23" s="153">
        <f>IF(OR($I18=0,BH27=0),0,IF($N26&gt;0,(MIN($N26/IF($I18&lt;=5,1,($I18-5)),$N26-SUM($N23:BH23))), (MAX($N26/IF($I18&lt;=5,1,($I18-5)),$N26-SUM($N23:BH23)))))</f>
        <v>0</v>
      </c>
      <c r="BJ23" s="153">
        <f>IF(OR($I18=0,BI27=0),0,IF($N26&gt;0,(MIN($N26/IF($I18&lt;=5,1,($I18-5)),$N26-SUM($N23:BI23))), (MAX($N26/IF($I18&lt;=5,1,($I18-5)),$N26-SUM($N23:BI23)))))</f>
        <v>0</v>
      </c>
      <c r="BK23" s="153">
        <f>IF(OR($I18=0,BJ27=0),0,IF($N26&gt;0,(MIN($N26/IF($I18&lt;=5,1,($I18-5)),$N26-SUM($N23:BJ23))), (MAX($N26/IF($I18&lt;=5,1,($I18-5)),$N26-SUM($N23:BJ23)))))</f>
        <v>0</v>
      </c>
      <c r="BL23" s="153">
        <f>IF(OR($I18=0,BK27=0),0,IF($N26&gt;0,(MIN($N26/IF($I18&lt;=5,1,($I18-5)),$N26-SUM($N23:BK23))), (MAX($N26/IF($I18&lt;=5,1,($I18-5)),$N26-SUM($N23:BK23)))))</f>
        <v>0</v>
      </c>
      <c r="BM23" s="153">
        <f>IF(OR($I18=0,BL27=0),0,IF($N26&gt;0,(MIN($N26/IF($I18&lt;=5,1,($I18-5)),$N26-SUM($N23:BL23))), (MAX($N26/IF($I18&lt;=5,1,($I18-5)),$N26-SUM($N23:BL23)))))</f>
        <v>0</v>
      </c>
      <c r="BN23" s="153">
        <f>IF(OR($I18=0,BM27=0),0,IF($N26&gt;0,(MIN($N26/IF($I18&lt;=5,1,($I18-5)),$N26-SUM($N23:BM23))), (MAX($N26/IF($I18&lt;=5,1,($I18-5)),$N26-SUM($N23:BM23)))))</f>
        <v>0</v>
      </c>
      <c r="BO23" s="153">
        <f>IF(OR($I18=0,BN27=0),0,IF($N26&gt;0,(MIN($N26/IF($I18&lt;=5,1,($I18-5)),$N26-SUM($N23:BN23))), (MAX($N26/IF($I18&lt;=5,1,($I18-5)),$N26-SUM($N23:BN23)))))</f>
        <v>0</v>
      </c>
      <c r="BP23" s="153">
        <f>IF(OR($I18=0,BO27=0),0,IF($N26&gt;0,(MIN($N26/IF($I18&lt;=5,1,($I18-5)),$N26-SUM($N23:BO23))), (MAX($N26/IF($I18&lt;=5,1,($I18-5)),$N26-SUM($N23:BO23)))))</f>
        <v>0</v>
      </c>
      <c r="BQ23" s="153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52" t="s">
        <v>64</v>
      </c>
      <c r="E24" s="154" t="s">
        <v>25</v>
      </c>
      <c r="F24" s="154"/>
      <c r="G24" s="154"/>
      <c r="H24" s="154"/>
      <c r="I24" s="155"/>
      <c r="J24" s="156">
        <f>SUM(J22:J23)</f>
        <v>4.567519390578191</v>
      </c>
      <c r="K24" s="156">
        <f t="shared" ref="K24:BQ24" si="65">SUM(K22:K23)</f>
        <v>4.567519390578191</v>
      </c>
      <c r="L24" s="156">
        <f t="shared" si="65"/>
        <v>4.567519390578191</v>
      </c>
      <c r="M24" s="156">
        <f t="shared" si="65"/>
        <v>4.567519390578191</v>
      </c>
      <c r="N24" s="156">
        <f t="shared" si="65"/>
        <v>4.567519390578191</v>
      </c>
      <c r="O24" s="156">
        <f t="shared" si="65"/>
        <v>4.567519390578191</v>
      </c>
      <c r="P24" s="156">
        <f t="shared" si="65"/>
        <v>4.567519390578191</v>
      </c>
      <c r="Q24" s="156">
        <f t="shared" si="65"/>
        <v>4.567519390578191</v>
      </c>
      <c r="R24" s="156">
        <f t="shared" si="65"/>
        <v>4.567519390578191</v>
      </c>
      <c r="S24" s="156">
        <f t="shared" si="65"/>
        <v>4.567519390578191</v>
      </c>
      <c r="T24" s="156">
        <f t="shared" si="65"/>
        <v>4.567519390578191</v>
      </c>
      <c r="U24" s="156">
        <f t="shared" si="65"/>
        <v>4.567519390578191</v>
      </c>
      <c r="V24" s="156">
        <f t="shared" si="65"/>
        <v>4.567519390578191</v>
      </c>
      <c r="W24" s="156">
        <f t="shared" si="65"/>
        <v>4.567519390578191</v>
      </c>
      <c r="X24" s="156">
        <f t="shared" si="65"/>
        <v>4.567519390578191</v>
      </c>
      <c r="Y24" s="156">
        <f t="shared" si="65"/>
        <v>4.567519390578191</v>
      </c>
      <c r="Z24" s="156">
        <f t="shared" si="65"/>
        <v>4.567519390578191</v>
      </c>
      <c r="AA24" s="156">
        <f t="shared" si="65"/>
        <v>4.567519390578191</v>
      </c>
      <c r="AB24" s="156">
        <f t="shared" si="65"/>
        <v>4.567519390578191</v>
      </c>
      <c r="AC24" s="156">
        <f t="shared" si="65"/>
        <v>4.567519390578191</v>
      </c>
      <c r="AD24" s="156">
        <f t="shared" si="65"/>
        <v>4.567519390578191</v>
      </c>
      <c r="AE24" s="156">
        <f t="shared" si="65"/>
        <v>4.567519390578191</v>
      </c>
      <c r="AF24" s="156">
        <f t="shared" si="65"/>
        <v>4.567519390578191</v>
      </c>
      <c r="AG24" s="156">
        <f t="shared" si="65"/>
        <v>4.567519390578191</v>
      </c>
      <c r="AH24" s="156">
        <f t="shared" si="65"/>
        <v>4.567519390578191</v>
      </c>
      <c r="AI24" s="156">
        <f t="shared" si="65"/>
        <v>4.567519390578191</v>
      </c>
      <c r="AJ24" s="156">
        <f t="shared" si="65"/>
        <v>4.567519390578191</v>
      </c>
      <c r="AK24" s="156">
        <f t="shared" si="65"/>
        <v>4.567519390578191</v>
      </c>
      <c r="AL24" s="156">
        <f t="shared" si="65"/>
        <v>3.9461618909436709</v>
      </c>
      <c r="AM24" s="156">
        <f t="shared" si="65"/>
        <v>0</v>
      </c>
      <c r="AN24" s="156">
        <f t="shared" si="65"/>
        <v>0</v>
      </c>
      <c r="AO24" s="156">
        <f t="shared" si="65"/>
        <v>0</v>
      </c>
      <c r="AP24" s="156">
        <f t="shared" si="65"/>
        <v>0</v>
      </c>
      <c r="AQ24" s="156">
        <f t="shared" si="65"/>
        <v>0</v>
      </c>
      <c r="AR24" s="156">
        <f t="shared" si="65"/>
        <v>0</v>
      </c>
      <c r="AS24" s="156">
        <f t="shared" si="65"/>
        <v>0</v>
      </c>
      <c r="AT24" s="156">
        <f t="shared" si="65"/>
        <v>0</v>
      </c>
      <c r="AU24" s="156">
        <f t="shared" si="65"/>
        <v>0</v>
      </c>
      <c r="AV24" s="156">
        <f t="shared" si="65"/>
        <v>0</v>
      </c>
      <c r="AW24" s="156">
        <f t="shared" si="65"/>
        <v>0</v>
      </c>
      <c r="AX24" s="156">
        <f t="shared" si="65"/>
        <v>0</v>
      </c>
      <c r="AY24" s="156">
        <f t="shared" si="65"/>
        <v>0</v>
      </c>
      <c r="AZ24" s="156">
        <f t="shared" si="65"/>
        <v>0</v>
      </c>
      <c r="BA24" s="156">
        <f t="shared" si="65"/>
        <v>0</v>
      </c>
      <c r="BB24" s="156">
        <f t="shared" si="65"/>
        <v>0</v>
      </c>
      <c r="BC24" s="156">
        <f t="shared" si="65"/>
        <v>0</v>
      </c>
      <c r="BD24" s="156">
        <f t="shared" si="65"/>
        <v>0</v>
      </c>
      <c r="BE24" s="156">
        <f t="shared" si="65"/>
        <v>0</v>
      </c>
      <c r="BF24" s="156">
        <f t="shared" si="65"/>
        <v>0</v>
      </c>
      <c r="BG24" s="156">
        <f t="shared" si="65"/>
        <v>0</v>
      </c>
      <c r="BH24" s="156">
        <f t="shared" si="65"/>
        <v>0</v>
      </c>
      <c r="BI24" s="156">
        <f t="shared" si="65"/>
        <v>0</v>
      </c>
      <c r="BJ24" s="156">
        <f t="shared" si="65"/>
        <v>0</v>
      </c>
      <c r="BK24" s="156">
        <f t="shared" si="65"/>
        <v>0</v>
      </c>
      <c r="BL24" s="156">
        <f t="shared" si="65"/>
        <v>0</v>
      </c>
      <c r="BM24" s="156">
        <f t="shared" si="65"/>
        <v>0</v>
      </c>
      <c r="BN24" s="156">
        <f t="shared" si="65"/>
        <v>0</v>
      </c>
      <c r="BO24" s="156">
        <f t="shared" si="65"/>
        <v>0</v>
      </c>
      <c r="BP24" s="156">
        <f t="shared" si="65"/>
        <v>0</v>
      </c>
      <c r="BQ24" s="156">
        <f t="shared" si="65"/>
        <v>0</v>
      </c>
    </row>
    <row r="25" spans="1:69" ht="12.75" customHeight="1">
      <c r="D25" s="19" t="s">
        <v>13</v>
      </c>
      <c r="I25" s="34">
        <f>IF(I$5=first_reg_period, INDEX(Inputs!$I$43:$I$49,MATCH(B17,Inputs!$C$43:$C$49,0)),0)</f>
        <v>131.83670482713293</v>
      </c>
      <c r="J25" s="34">
        <f>IF(J$5=first_reg_period, INDEX(Inputs!$I$43:$I$49,MATCH(C17,Inputs!$C$43:$C$49,0)),0)</f>
        <v>0</v>
      </c>
      <c r="K25" s="34">
        <f>IF(K$5=first_reg_period, INDEX(Inputs!$I$43:$I$49,MATCH(D17,Inputs!$C$43:$C$49,0)),0)</f>
        <v>0</v>
      </c>
      <c r="L25" s="34">
        <f>IF(L$5=first_reg_period, INDEX(Inputs!$I$43:$I$49,MATCH(E17,Inputs!$C$43:$C$49,0)),0)</f>
        <v>0</v>
      </c>
      <c r="M25" s="34">
        <f>IF(M$5=first_reg_period, INDEX(Inputs!$I$43:$I$49,MATCH(F17,Inputs!$C$43:$C$49,0)),0)</f>
        <v>0</v>
      </c>
      <c r="N25" s="34">
        <f>IF(N$5=first_reg_period, INDEX(Inputs!$I$43:$I$49,MATCH(G17,Inputs!$C$43:$C$49,0)),0)</f>
        <v>0</v>
      </c>
      <c r="O25" s="34">
        <f>IF(O$5=first_reg_period, INDEX(Inputs!$I$43:$I$49,MATCH(H17,Inputs!$C$43:$C$49,0)),0)</f>
        <v>0</v>
      </c>
      <c r="P25" s="34">
        <f>IF(P$5=first_reg_period, INDEX(Inputs!$I$43:$I$49,MATCH(I17,Inputs!$C$43:$C$49,0)),0)</f>
        <v>0</v>
      </c>
      <c r="Q25" s="34">
        <f>IF(Q$5=first_reg_period, INDEX(Inputs!$I$43:$I$49,MATCH(J17,Inputs!$C$43:$C$49,0)),0)</f>
        <v>0</v>
      </c>
      <c r="R25" s="34">
        <f>IF(R$5=first_reg_period, INDEX(Inputs!$I$43:$I$49,MATCH(K17,Inputs!$C$43:$C$49,0)),0)</f>
        <v>0</v>
      </c>
      <c r="S25" s="34">
        <f>IF(S$5=first_reg_period, INDEX(Inputs!$I$43:$I$49,MATCH(L17,Inputs!$C$43:$C$49,0)),0)</f>
        <v>0</v>
      </c>
      <c r="T25" s="34">
        <f>IF(T$5=first_reg_period, INDEX(Inputs!$I$43:$I$49,MATCH(M17,Inputs!$C$43:$C$49,0)),0)</f>
        <v>0</v>
      </c>
      <c r="U25" s="34">
        <f>IF(U$5=first_reg_period, INDEX(Inputs!$I$43:$I$49,MATCH(N17,Inputs!$C$43:$C$49,0)),0)</f>
        <v>0</v>
      </c>
      <c r="V25" s="34">
        <f>IF(V$5=first_reg_period, INDEX(Inputs!$I$43:$I$49,MATCH(O17,Inputs!$C$43:$C$49,0)),0)</f>
        <v>0</v>
      </c>
      <c r="W25" s="34">
        <f>IF(W$5=first_reg_period, INDEX(Inputs!$I$43:$I$49,MATCH(P17,Inputs!$C$43:$C$49,0)),0)</f>
        <v>0</v>
      </c>
      <c r="X25" s="34">
        <f>IF(X$5=first_reg_period, INDEX(Inputs!$I$43:$I$49,MATCH(Q17,Inputs!$C$43:$C$49,0)),0)</f>
        <v>0</v>
      </c>
      <c r="Y25" s="34">
        <f>IF(Y$5=first_reg_period, INDEX(Inputs!$I$43:$I$49,MATCH(R17,Inputs!$C$43:$C$49,0)),0)</f>
        <v>0</v>
      </c>
      <c r="Z25" s="34">
        <f>IF(Z$5=first_reg_period, INDEX(Inputs!$I$43:$I$49,MATCH(S17,Inputs!$C$43:$C$49,0)),0)</f>
        <v>0</v>
      </c>
      <c r="AA25" s="34">
        <f>IF(AA$5=first_reg_period, INDEX(Inputs!$I$43:$I$49,MATCH(T17,Inputs!$C$43:$C$49,0)),0)</f>
        <v>0</v>
      </c>
      <c r="AB25" s="34">
        <f>IF(AB$5=first_reg_period, INDEX(Inputs!$I$43:$I$49,MATCH(U17,Inputs!$C$43:$C$49,0)),0)</f>
        <v>0</v>
      </c>
      <c r="AC25" s="34">
        <f>IF(AC$5=first_reg_period, INDEX(Inputs!$I$43:$I$49,MATCH(V17,Inputs!$C$43:$C$49,0)),0)</f>
        <v>0</v>
      </c>
      <c r="AD25" s="34">
        <f>IF(AD$5=first_reg_period, INDEX(Inputs!$I$43:$I$49,MATCH(W17,Inputs!$C$43:$C$49,0)),0)</f>
        <v>0</v>
      </c>
      <c r="AE25" s="34">
        <f>IF(AE$5=first_reg_period, INDEX(Inputs!$I$43:$I$49,MATCH(X17,Inputs!$C$43:$C$49,0)),0)</f>
        <v>0</v>
      </c>
      <c r="AF25" s="34">
        <f>IF(AF$5=first_reg_period, INDEX(Inputs!$I$43:$I$49,MATCH(Y17,Inputs!$C$43:$C$49,0)),0)</f>
        <v>0</v>
      </c>
      <c r="AG25" s="34">
        <f>IF(AG$5=first_reg_period, INDEX(Inputs!$I$43:$I$49,MATCH(Z17,Inputs!$C$43:$C$49,0)),0)</f>
        <v>0</v>
      </c>
      <c r="AH25" s="34">
        <f>IF(AH$5=first_reg_period, INDEX(Inputs!$I$43:$I$49,MATCH(AA17,Inputs!$C$43:$C$49,0)),0)</f>
        <v>0</v>
      </c>
      <c r="AI25" s="34">
        <f>IF(AI$5=first_reg_period, INDEX(Inputs!$I$43:$I$49,MATCH(AB17,Inputs!$C$43:$C$49,0)),0)</f>
        <v>0</v>
      </c>
      <c r="AJ25" s="34">
        <f>IF(AJ$5=first_reg_period, INDEX(Inputs!$I$43:$I$49,MATCH(AC17,Inputs!$C$43:$C$49,0)),0)</f>
        <v>0</v>
      </c>
      <c r="AK25" s="34">
        <f>IF(AK$5=first_reg_period, INDEX(Inputs!$I$43:$I$49,MATCH(AD17,Inputs!$C$43:$C$49,0)),0)</f>
        <v>0</v>
      </c>
      <c r="AL25" s="34">
        <f>IF(AL$5=first_reg_period, INDEX(Inputs!$I$43:$I$49,MATCH(AE17,Inputs!$C$43:$C$49,0)),0)</f>
        <v>0</v>
      </c>
      <c r="AM25" s="34">
        <f>IF(AM$5=first_reg_period, INDEX(Inputs!$I$43:$I$49,MATCH(AF17,Inputs!$C$43:$C$49,0)),0)</f>
        <v>0</v>
      </c>
      <c r="AN25" s="34">
        <f>IF(AN$5=first_reg_period, INDEX(Inputs!$I$43:$I$49,MATCH(AG17,Inputs!$C$43:$C$49,0)),0)</f>
        <v>0</v>
      </c>
      <c r="AO25" s="34">
        <f>IF(AO$5=first_reg_period, INDEX(Inputs!$I$43:$I$49,MATCH(AH17,Inputs!$C$43:$C$49,0)),0)</f>
        <v>0</v>
      </c>
      <c r="AP25" s="34">
        <f>IF(AP$5=first_reg_period, INDEX(Inputs!$I$43:$I$49,MATCH(AI17,Inputs!$C$43:$C$49,0)),0)</f>
        <v>0</v>
      </c>
      <c r="AQ25" s="34">
        <f>IF(AQ$5=first_reg_period, INDEX(Inputs!$I$43:$I$49,MATCH(AJ17,Inputs!$C$43:$C$49,0)),0)</f>
        <v>0</v>
      </c>
      <c r="AR25" s="34">
        <f>IF(AR$5=first_reg_period, INDEX(Inputs!$I$43:$I$49,MATCH(AK17,Inputs!$C$43:$C$49,0)),0)</f>
        <v>0</v>
      </c>
      <c r="AS25" s="34">
        <f>IF(AS$5=first_reg_period, INDEX(Inputs!$I$43:$I$49,MATCH(AL17,Inputs!$C$43:$C$49,0)),0)</f>
        <v>0</v>
      </c>
      <c r="AT25" s="34">
        <f>IF(AT$5=first_reg_period, INDEX(Inputs!$I$43:$I$49,MATCH(AM17,Inputs!$C$43:$C$49,0)),0)</f>
        <v>0</v>
      </c>
      <c r="AU25" s="34">
        <f>IF(AU$5=first_reg_period, INDEX(Inputs!$I$43:$I$49,MATCH(AN17,Inputs!$C$43:$C$49,0)),0)</f>
        <v>0</v>
      </c>
      <c r="AV25" s="34">
        <f>IF(AV$5=first_reg_period, INDEX(Inputs!$I$43:$I$49,MATCH(AO17,Inputs!$C$43:$C$49,0)),0)</f>
        <v>0</v>
      </c>
      <c r="AW25" s="34">
        <f>IF(AW$5=first_reg_period, INDEX(Inputs!$I$43:$I$49,MATCH(AP17,Inputs!$C$43:$C$49,0)),0)</f>
        <v>0</v>
      </c>
      <c r="AX25" s="34">
        <f>IF(AX$5=first_reg_period, INDEX(Inputs!$I$43:$I$49,MATCH(AQ17,Inputs!$C$43:$C$49,0)),0)</f>
        <v>0</v>
      </c>
      <c r="AY25" s="34">
        <f>IF(AY$5=first_reg_period, INDEX(Inputs!$I$43:$I$49,MATCH(AR17,Inputs!$C$43:$C$49,0)),0)</f>
        <v>0</v>
      </c>
      <c r="AZ25" s="34">
        <f>IF(AZ$5=first_reg_period, INDEX(Inputs!$I$43:$I$49,MATCH(AS17,Inputs!$C$43:$C$49,0)),0)</f>
        <v>0</v>
      </c>
      <c r="BA25" s="34">
        <f>IF(BA$5=first_reg_period, INDEX(Inputs!$I$43:$I$49,MATCH(AT17,Inputs!$C$43:$C$49,0)),0)</f>
        <v>0</v>
      </c>
      <c r="BB25" s="34">
        <f>IF(BB$5=first_reg_period, INDEX(Inputs!$I$43:$I$49,MATCH(AU17,Inputs!$C$43:$C$49,0)),0)</f>
        <v>0</v>
      </c>
      <c r="BC25" s="34">
        <f>IF(BC$5=first_reg_period, INDEX(Inputs!$I$43:$I$49,MATCH(AV17,Inputs!$C$43:$C$49,0)),0)</f>
        <v>0</v>
      </c>
      <c r="BD25" s="34">
        <f>IF(BD$5=first_reg_period, INDEX(Inputs!$I$43:$I$49,MATCH(AW17,Inputs!$C$43:$C$49,0)),0)</f>
        <v>0</v>
      </c>
      <c r="BE25" s="34">
        <f>IF(BE$5=first_reg_period, INDEX(Inputs!$I$43:$I$49,MATCH(AX17,Inputs!$C$43:$C$49,0)),0)</f>
        <v>0</v>
      </c>
      <c r="BF25" s="34">
        <f>IF(BF$5=first_reg_period, INDEX(Inputs!$I$43:$I$49,MATCH(AY17,Inputs!$C$43:$C$49,0)),0)</f>
        <v>0</v>
      </c>
      <c r="BG25" s="34">
        <f>IF(BG$5=first_reg_period, INDEX(Inputs!$I$43:$I$49,MATCH(AZ17,Inputs!$C$43:$C$49,0)),0)</f>
        <v>0</v>
      </c>
      <c r="BH25" s="34">
        <f>IF(BH$5=first_reg_period, INDEX(Inputs!$I$43:$I$49,MATCH(BA17,Inputs!$C$43:$C$49,0)),0)</f>
        <v>0</v>
      </c>
      <c r="BI25" s="34">
        <f>IF(BI$5=first_reg_period, INDEX(Inputs!$I$43:$I$49,MATCH(BB17,Inputs!$C$43:$C$49,0)),0)</f>
        <v>0</v>
      </c>
      <c r="BJ25" s="34">
        <f>IF(BJ$5=first_reg_period, INDEX(Inputs!$I$43:$I$49,MATCH(BC17,Inputs!$C$43:$C$49,0)),0)</f>
        <v>0</v>
      </c>
      <c r="BK25" s="34">
        <f>IF(BK$5=first_reg_period, INDEX(Inputs!$I$43:$I$49,MATCH(BD17,Inputs!$C$43:$C$49,0)),0)</f>
        <v>0</v>
      </c>
      <c r="BL25" s="34">
        <f>IF(BL$5=first_reg_period, INDEX(Inputs!$I$43:$I$49,MATCH(BE17,Inputs!$C$43:$C$49,0)),0)</f>
        <v>0</v>
      </c>
      <c r="BM25" s="34">
        <f>IF(BM$5=first_reg_period, INDEX(Inputs!$I$43:$I$49,MATCH(BF17,Inputs!$C$43:$C$49,0)),0)</f>
        <v>0</v>
      </c>
      <c r="BN25" s="34">
        <f>IF(BN$5=first_reg_period, INDEX(Inputs!$I$43:$I$49,MATCH(BG17,Inputs!$C$43:$C$49,0)),0)</f>
        <v>0</v>
      </c>
      <c r="BO25" s="34">
        <f>IF(BO$5=first_reg_period, INDEX(Inputs!$I$43:$I$49,MATCH(BH17,Inputs!$C$43:$C$49,0)),0)</f>
        <v>0</v>
      </c>
      <c r="BP25" s="34">
        <f>IF(BP$5=first_reg_period, INDEX(Inputs!$I$43:$I$49,MATCH(BI17,Inputs!$C$43:$C$49,0)),0)</f>
        <v>0</v>
      </c>
      <c r="BQ25" s="34">
        <f>IF(BQ$5=first_reg_period, INDEX(Inputs!$I$43:$I$49,MATCH(BJ17,Inputs!$C$43:$C$49,0)),0)</f>
        <v>0</v>
      </c>
    </row>
    <row r="26" spans="1:69" s="145" customFormat="1" ht="12.75" customHeight="1">
      <c r="D26" s="146" t="s">
        <v>60</v>
      </c>
      <c r="I26" s="147"/>
      <c r="J26" s="148">
        <f>IF(J$5=second_reg_period, INDEX(Inputs!$N$116:$N$122,MATCH($B17,Inputs!$C$116:$C$122,0)),0)/conv_2015_2010</f>
        <v>0</v>
      </c>
      <c r="K26" s="148">
        <f>IF(K$5=second_reg_period, INDEX(Inputs!$N$116:$N$122,MATCH($B17,Inputs!$C$116:$C$122,0)),0)/conv_2015_2010</f>
        <v>0</v>
      </c>
      <c r="L26" s="148">
        <f>IF(L$5=second_reg_period, INDEX(Inputs!$N$116:$N$122,MATCH($B17,Inputs!$C$116:$C$122,0)),0)/conv_2015_2010</f>
        <v>0</v>
      </c>
      <c r="M26" s="148">
        <f>IF(M$5=second_reg_period, INDEX(Inputs!$N$116:$N$122,MATCH($B17,Inputs!$C$116:$C$122,0)),0)/conv_2015_2010</f>
        <v>0</v>
      </c>
      <c r="N26" s="148">
        <f>IF(N$5=second_reg_period, INDEX(Inputs!$N$116:$N$122,MATCH($B17,Inputs!$C$116:$C$122,0)),0)/conv_2015_2010</f>
        <v>0</v>
      </c>
      <c r="O26" s="148">
        <f>IF(O$5=second_reg_period, INDEX(Inputs!$N$116:$N$122,MATCH($B17,Inputs!$C$116:$C$122,0)),0)/conv_2015_2010</f>
        <v>0</v>
      </c>
      <c r="P26" s="148">
        <f>IF(P$5=second_reg_period, INDEX(Inputs!$N$116:$N$122,MATCH($B17,Inputs!$C$116:$C$122,0)),0)/conv_2015_2010</f>
        <v>0</v>
      </c>
      <c r="Q26" s="148">
        <f>IF(Q$5=second_reg_period, INDEX(Inputs!$N$116:$N$122,MATCH($B17,Inputs!$C$116:$C$122,0)),0)/conv_2015_2010</f>
        <v>0</v>
      </c>
      <c r="R26" s="148">
        <f>IF(R$5=second_reg_period, INDEX(Inputs!$N$116:$N$122,MATCH($B17,Inputs!$C$116:$C$122,0)),0)/conv_2015_2010</f>
        <v>0</v>
      </c>
      <c r="S26" s="148">
        <f>IF(S$5=second_reg_period, INDEX(Inputs!$N$116:$N$122,MATCH($B17,Inputs!$C$116:$C$122,0)),0)/conv_2015_2010</f>
        <v>0</v>
      </c>
      <c r="T26" s="148">
        <f>IF(T$5=second_reg_period, INDEX(Inputs!$N$116:$N$122,MATCH($B17,Inputs!$C$116:$C$122,0)),0)/conv_2015_2010</f>
        <v>0</v>
      </c>
      <c r="U26" s="148">
        <f>IF(U$5=second_reg_period, INDEX(Inputs!$N$116:$N$122,MATCH($B17,Inputs!$C$116:$C$122,0)),0)/conv_2015_2010</f>
        <v>0</v>
      </c>
      <c r="V26" s="148">
        <f>IF(V$5=second_reg_period, INDEX(Inputs!$N$116:$N$122,MATCH($B17,Inputs!$C$116:$C$122,0)),0)/conv_2015_2010</f>
        <v>0</v>
      </c>
      <c r="W26" s="148">
        <f>IF(W$5=second_reg_period, INDEX(Inputs!$N$116:$N$122,MATCH($B17,Inputs!$C$116:$C$122,0)),0)/conv_2015_2010</f>
        <v>0</v>
      </c>
      <c r="X26" s="148">
        <f>IF(X$5=second_reg_period, INDEX(Inputs!$N$116:$N$122,MATCH($B17,Inputs!$C$116:$C$122,0)),0)/conv_2015_2010</f>
        <v>0</v>
      </c>
      <c r="Y26" s="148">
        <f>IF(Y$5=second_reg_period, INDEX(Inputs!$N$116:$N$122,MATCH($B17,Inputs!$C$116:$C$122,0)),0)/conv_2015_2010</f>
        <v>0</v>
      </c>
      <c r="Z26" s="148">
        <f>IF(Z$5=second_reg_period, INDEX(Inputs!$N$116:$N$122,MATCH($B17,Inputs!$C$116:$C$122,0)),0)/conv_2015_2010</f>
        <v>0</v>
      </c>
      <c r="AA26" s="148">
        <f>IF(AA$5=second_reg_period, INDEX(Inputs!$N$116:$N$122,MATCH($B17,Inputs!$C$116:$C$122,0)),0)/conv_2015_2010</f>
        <v>0</v>
      </c>
      <c r="AB26" s="148">
        <f>IF(AB$5=second_reg_period, INDEX(Inputs!$N$116:$N$122,MATCH($B17,Inputs!$C$116:$C$122,0)),0)/conv_2015_2010</f>
        <v>0</v>
      </c>
      <c r="AC26" s="148">
        <f>IF(AC$5=second_reg_period, INDEX(Inputs!$N$116:$N$122,MATCH($B17,Inputs!$C$116:$C$122,0)),0)/conv_2015_2010</f>
        <v>0</v>
      </c>
      <c r="AD26" s="148">
        <f>IF(AD$5=second_reg_period, INDEX(Inputs!$N$116:$N$122,MATCH($B17,Inputs!$C$116:$C$122,0)),0)/conv_2015_2010</f>
        <v>0</v>
      </c>
      <c r="AE26" s="148">
        <f>IF(AE$5=second_reg_period, INDEX(Inputs!$N$116:$N$122,MATCH($B17,Inputs!$C$116:$C$122,0)),0)/conv_2015_2010</f>
        <v>0</v>
      </c>
      <c r="AF26" s="148">
        <f>IF(AF$5=second_reg_period, INDEX(Inputs!$N$116:$N$122,MATCH($B17,Inputs!$C$116:$C$122,0)),0)/conv_2015_2010</f>
        <v>0</v>
      </c>
      <c r="AG26" s="148">
        <f>IF(AG$5=second_reg_period, INDEX(Inputs!$N$116:$N$122,MATCH($B17,Inputs!$C$116:$C$122,0)),0)/conv_2015_2010</f>
        <v>0</v>
      </c>
      <c r="AH26" s="148">
        <f>IF(AH$5=second_reg_period, INDEX(Inputs!$N$116:$N$122,MATCH($B17,Inputs!$C$116:$C$122,0)),0)/conv_2015_2010</f>
        <v>0</v>
      </c>
      <c r="AI26" s="148">
        <f>IF(AI$5=second_reg_period, INDEX(Inputs!$N$116:$N$122,MATCH($B17,Inputs!$C$116:$C$122,0)),0)/conv_2015_2010</f>
        <v>0</v>
      </c>
      <c r="AJ26" s="148">
        <f>IF(AJ$5=second_reg_period, INDEX(Inputs!$N$116:$N$122,MATCH($B17,Inputs!$C$116:$C$122,0)),0)/conv_2015_2010</f>
        <v>0</v>
      </c>
      <c r="AK26" s="148">
        <f>IF(AK$5=second_reg_period, INDEX(Inputs!$N$116:$N$122,MATCH($B17,Inputs!$C$116:$C$122,0)),0)/conv_2015_2010</f>
        <v>0</v>
      </c>
      <c r="AL26" s="148">
        <f>IF(AL$5=second_reg_period, INDEX(Inputs!$N$116:$N$122,MATCH($B17,Inputs!$C$116:$C$122,0)),0)/conv_2015_2010</f>
        <v>0</v>
      </c>
      <c r="AM26" s="148">
        <f>IF(AM$5=second_reg_period, INDEX(Inputs!$N$116:$N$122,MATCH($B17,Inputs!$C$116:$C$122,0)),0)/conv_2015_2010</f>
        <v>0</v>
      </c>
      <c r="AN26" s="148">
        <f>IF(AN$5=second_reg_period, INDEX(Inputs!$N$116:$N$122,MATCH($B17,Inputs!$C$116:$C$122,0)),0)/conv_2015_2010</f>
        <v>0</v>
      </c>
      <c r="AO26" s="148">
        <f>IF(AO$5=second_reg_period, INDEX(Inputs!$N$116:$N$122,MATCH($B17,Inputs!$C$116:$C$122,0)),0)/conv_2015_2010</f>
        <v>0</v>
      </c>
      <c r="AP26" s="148">
        <f>IF(AP$5=second_reg_period, INDEX(Inputs!$N$116:$N$122,MATCH($B17,Inputs!$C$116:$C$122,0)),0)/conv_2015_2010</f>
        <v>0</v>
      </c>
      <c r="AQ26" s="148">
        <f>IF(AQ$5=second_reg_period, INDEX(Inputs!$N$116:$N$122,MATCH($B17,Inputs!$C$116:$C$122,0)),0)/conv_2015_2010</f>
        <v>0</v>
      </c>
      <c r="AR26" s="148">
        <f>IF(AR$5=second_reg_period, INDEX(Inputs!$N$116:$N$122,MATCH($B17,Inputs!$C$116:$C$122,0)),0)/conv_2015_2010</f>
        <v>0</v>
      </c>
      <c r="AS26" s="148">
        <f>IF(AS$5=second_reg_period, INDEX(Inputs!$N$116:$N$122,MATCH($B17,Inputs!$C$116:$C$122,0)),0)/conv_2015_2010</f>
        <v>0</v>
      </c>
      <c r="AT26" s="148">
        <f>IF(AT$5=second_reg_period, INDEX(Inputs!$N$116:$N$122,MATCH($B17,Inputs!$C$116:$C$122,0)),0)/conv_2015_2010</f>
        <v>0</v>
      </c>
      <c r="AU26" s="148">
        <f>IF(AU$5=second_reg_period, INDEX(Inputs!$N$116:$N$122,MATCH($B17,Inputs!$C$116:$C$122,0)),0)/conv_2015_2010</f>
        <v>0</v>
      </c>
      <c r="AV26" s="148">
        <f>IF(AV$5=second_reg_period, INDEX(Inputs!$N$116:$N$122,MATCH($B17,Inputs!$C$116:$C$122,0)),0)/conv_2015_2010</f>
        <v>0</v>
      </c>
      <c r="AW26" s="148">
        <f>IF(AW$5=second_reg_period, INDEX(Inputs!$N$116:$N$122,MATCH($B17,Inputs!$C$116:$C$122,0)),0)/conv_2015_2010</f>
        <v>0</v>
      </c>
      <c r="AX26" s="148">
        <f>IF(AX$5=second_reg_period, INDEX(Inputs!$N$116:$N$122,MATCH($B17,Inputs!$C$116:$C$122,0)),0)/conv_2015_2010</f>
        <v>0</v>
      </c>
      <c r="AY26" s="148">
        <f>IF(AY$5=second_reg_period, INDEX(Inputs!$N$116:$N$122,MATCH($B17,Inputs!$C$116:$C$122,0)),0)/conv_2015_2010</f>
        <v>0</v>
      </c>
      <c r="AZ26" s="148">
        <f>IF(AZ$5=second_reg_period, INDEX(Inputs!$N$116:$N$122,MATCH($B17,Inputs!$C$116:$C$122,0)),0)/conv_2015_2010</f>
        <v>0</v>
      </c>
      <c r="BA26" s="148">
        <f>IF(BA$5=second_reg_period, INDEX(Inputs!$N$116:$N$122,MATCH($B17,Inputs!$C$116:$C$122,0)),0)/conv_2015_2010</f>
        <v>0</v>
      </c>
      <c r="BB26" s="148">
        <f>IF(BB$5=second_reg_period, INDEX(Inputs!$N$116:$N$122,MATCH($B17,Inputs!$C$116:$C$122,0)),0)/conv_2015_2010</f>
        <v>0</v>
      </c>
      <c r="BC26" s="148">
        <f>IF(BC$5=second_reg_period, INDEX(Inputs!$N$116:$N$122,MATCH($B17,Inputs!$C$116:$C$122,0)),0)/conv_2015_2010</f>
        <v>0</v>
      </c>
      <c r="BD26" s="148">
        <f>IF(BD$5=second_reg_period, INDEX(Inputs!$N$116:$N$122,MATCH($B17,Inputs!$C$116:$C$122,0)),0)/conv_2015_2010</f>
        <v>0</v>
      </c>
      <c r="BE26" s="148">
        <f>IF(BE$5=second_reg_period, INDEX(Inputs!$N$116:$N$122,MATCH($B17,Inputs!$C$116:$C$122,0)),0)/conv_2015_2010</f>
        <v>0</v>
      </c>
      <c r="BF26" s="148">
        <f>IF(BF$5=second_reg_period, INDEX(Inputs!$N$116:$N$122,MATCH($B17,Inputs!$C$116:$C$122,0)),0)/conv_2015_2010</f>
        <v>0</v>
      </c>
      <c r="BG26" s="148">
        <f>IF(BG$5=second_reg_period, INDEX(Inputs!$N$116:$N$122,MATCH($B17,Inputs!$C$116:$C$122,0)),0)/conv_2015_2010</f>
        <v>0</v>
      </c>
      <c r="BH26" s="148">
        <f>IF(BH$5=second_reg_period, INDEX(Inputs!$N$116:$N$122,MATCH($B17,Inputs!$C$116:$C$122,0)),0)/conv_2015_2010</f>
        <v>0</v>
      </c>
      <c r="BI26" s="148">
        <f>IF(BI$5=second_reg_period, INDEX(Inputs!$N$116:$N$122,MATCH($B17,Inputs!$C$116:$C$122,0)),0)/conv_2015_2010</f>
        <v>0</v>
      </c>
      <c r="BJ26" s="148">
        <f>IF(BJ$5=second_reg_period, INDEX(Inputs!$N$116:$N$122,MATCH($B17,Inputs!$C$116:$C$122,0)),0)/conv_2015_2010</f>
        <v>0</v>
      </c>
      <c r="BK26" s="148">
        <f>IF(BK$5=second_reg_period, INDEX(Inputs!$N$116:$N$122,MATCH($B17,Inputs!$C$116:$C$122,0)),0)/conv_2015_2010</f>
        <v>0</v>
      </c>
      <c r="BL26" s="148">
        <f>IF(BL$5=second_reg_period, INDEX(Inputs!$N$116:$N$122,MATCH($B17,Inputs!$C$116:$C$122,0)),0)/conv_2015_2010</f>
        <v>0</v>
      </c>
      <c r="BM26" s="148">
        <f>IF(BM$5=second_reg_period, INDEX(Inputs!$N$116:$N$122,MATCH($B17,Inputs!$C$116:$C$122,0)),0)/conv_2015_2010</f>
        <v>0</v>
      </c>
      <c r="BN26" s="148">
        <f>IF(BN$5=second_reg_period, INDEX(Inputs!$N$116:$N$122,MATCH($B17,Inputs!$C$116:$C$122,0)),0)/conv_2015_2010</f>
        <v>0</v>
      </c>
      <c r="BO26" s="148">
        <f>IF(BO$5=second_reg_period, INDEX(Inputs!$N$116:$N$122,MATCH($B17,Inputs!$C$116:$C$122,0)),0)/conv_2015_2010</f>
        <v>0</v>
      </c>
      <c r="BP26" s="148">
        <f>IF(BP$5=second_reg_period, INDEX(Inputs!$N$116:$N$122,MATCH($B17,Inputs!$C$116:$C$122,0)),0)/conv_2015_2010</f>
        <v>0</v>
      </c>
      <c r="BQ26" s="148">
        <f>IF(BQ$5=second_reg_period, INDEX(Inputs!$N$116:$N$122,MATCH($B17,Inputs!$C$116:$C$122,0)),0)/conv_2015_2010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131.83670482713293</v>
      </c>
      <c r="J27" s="1">
        <f>I27-J24+J25+J26</f>
        <v>127.26918543655475</v>
      </c>
      <c r="K27" s="1">
        <f t="shared" ref="K27:BQ27" si="67">J27-K24+K25+K26</f>
        <v>122.70166604597657</v>
      </c>
      <c r="L27" s="1">
        <f t="shared" si="67"/>
        <v>118.13414665539838</v>
      </c>
      <c r="M27" s="1">
        <f t="shared" si="67"/>
        <v>113.5666272648202</v>
      </c>
      <c r="N27" s="1">
        <f t="shared" si="67"/>
        <v>108.99910787424201</v>
      </c>
      <c r="O27" s="1">
        <f t="shared" si="67"/>
        <v>104.43158848366383</v>
      </c>
      <c r="P27" s="1">
        <f t="shared" si="67"/>
        <v>99.864069093085647</v>
      </c>
      <c r="Q27" s="1">
        <f t="shared" si="67"/>
        <v>95.296549702507463</v>
      </c>
      <c r="R27" s="1">
        <f t="shared" si="67"/>
        <v>90.729030311929279</v>
      </c>
      <c r="S27" s="1">
        <f t="shared" si="67"/>
        <v>86.161510921351095</v>
      </c>
      <c r="T27" s="1">
        <f t="shared" si="67"/>
        <v>81.593991530772911</v>
      </c>
      <c r="U27" s="1">
        <f t="shared" si="67"/>
        <v>77.026472140194727</v>
      </c>
      <c r="V27" s="1">
        <f t="shared" si="67"/>
        <v>72.458952749616543</v>
      </c>
      <c r="W27" s="1">
        <f t="shared" si="67"/>
        <v>67.891433359038359</v>
      </c>
      <c r="X27" s="1">
        <f t="shared" si="67"/>
        <v>63.323913968460168</v>
      </c>
      <c r="Y27" s="1">
        <f t="shared" si="67"/>
        <v>58.756394577881977</v>
      </c>
      <c r="Z27" s="1">
        <f t="shared" si="67"/>
        <v>54.188875187303786</v>
      </c>
      <c r="AA27" s="1">
        <f t="shared" si="67"/>
        <v>49.621355796725595</v>
      </c>
      <c r="AB27" s="1">
        <f t="shared" si="67"/>
        <v>45.053836406147404</v>
      </c>
      <c r="AC27" s="1">
        <f t="shared" si="67"/>
        <v>40.486317015569213</v>
      </c>
      <c r="AD27" s="1">
        <f t="shared" si="67"/>
        <v>35.918797624991022</v>
      </c>
      <c r="AE27" s="1">
        <f t="shared" si="67"/>
        <v>31.351278234412831</v>
      </c>
      <c r="AF27" s="1">
        <f t="shared" si="67"/>
        <v>26.78375884383464</v>
      </c>
      <c r="AG27" s="1">
        <f t="shared" si="67"/>
        <v>22.216239453256449</v>
      </c>
      <c r="AH27" s="1">
        <f t="shared" si="67"/>
        <v>17.648720062678258</v>
      </c>
      <c r="AI27" s="1">
        <f t="shared" si="67"/>
        <v>13.081200672100067</v>
      </c>
      <c r="AJ27" s="1">
        <f t="shared" si="67"/>
        <v>8.5136812815218761</v>
      </c>
      <c r="AK27" s="1">
        <f t="shared" si="67"/>
        <v>3.9461618909436851</v>
      </c>
      <c r="AL27" s="1">
        <f t="shared" si="67"/>
        <v>1.4210854715202004E-14</v>
      </c>
      <c r="AM27" s="1">
        <f t="shared" si="67"/>
        <v>1.4210854715202004E-14</v>
      </c>
      <c r="AN27" s="1">
        <f t="shared" si="67"/>
        <v>1.4210854715202004E-14</v>
      </c>
      <c r="AO27" s="1">
        <f t="shared" si="67"/>
        <v>1.4210854715202004E-14</v>
      </c>
      <c r="AP27" s="1">
        <f t="shared" si="67"/>
        <v>1.4210854715202004E-14</v>
      </c>
      <c r="AQ27" s="1">
        <f t="shared" si="67"/>
        <v>1.4210854715202004E-14</v>
      </c>
      <c r="AR27" s="1">
        <f t="shared" si="67"/>
        <v>1.4210854715202004E-14</v>
      </c>
      <c r="AS27" s="1">
        <f t="shared" si="67"/>
        <v>1.4210854715202004E-14</v>
      </c>
      <c r="AT27" s="1">
        <f t="shared" si="67"/>
        <v>1.4210854715202004E-14</v>
      </c>
      <c r="AU27" s="1">
        <f t="shared" si="67"/>
        <v>1.4210854715202004E-14</v>
      </c>
      <c r="AV27" s="1">
        <f t="shared" si="67"/>
        <v>1.4210854715202004E-14</v>
      </c>
      <c r="AW27" s="1">
        <f t="shared" si="67"/>
        <v>1.4210854715202004E-14</v>
      </c>
      <c r="AX27" s="1">
        <f t="shared" si="67"/>
        <v>1.4210854715202004E-14</v>
      </c>
      <c r="AY27" s="1">
        <f t="shared" si="67"/>
        <v>1.4210854715202004E-14</v>
      </c>
      <c r="AZ27" s="1">
        <f t="shared" si="67"/>
        <v>1.4210854715202004E-14</v>
      </c>
      <c r="BA27" s="1">
        <f t="shared" si="67"/>
        <v>1.4210854715202004E-14</v>
      </c>
      <c r="BB27" s="1">
        <f t="shared" si="67"/>
        <v>1.4210854715202004E-14</v>
      </c>
      <c r="BC27" s="1">
        <f t="shared" si="67"/>
        <v>1.4210854715202004E-14</v>
      </c>
      <c r="BD27" s="1">
        <f t="shared" si="67"/>
        <v>1.4210854715202004E-14</v>
      </c>
      <c r="BE27" s="1">
        <f t="shared" si="67"/>
        <v>1.4210854715202004E-14</v>
      </c>
      <c r="BF27" s="1">
        <f t="shared" si="67"/>
        <v>1.4210854715202004E-14</v>
      </c>
      <c r="BG27" s="1">
        <f t="shared" si="67"/>
        <v>1.4210854715202004E-14</v>
      </c>
      <c r="BH27" s="1">
        <f t="shared" si="67"/>
        <v>1.4210854715202004E-14</v>
      </c>
      <c r="BI27" s="1">
        <f t="shared" si="67"/>
        <v>1.4210854715202004E-14</v>
      </c>
      <c r="BJ27" s="1">
        <f t="shared" si="67"/>
        <v>1.4210854715202004E-14</v>
      </c>
      <c r="BK27" s="1">
        <f t="shared" si="67"/>
        <v>1.4210854715202004E-14</v>
      </c>
      <c r="BL27" s="1">
        <f t="shared" si="67"/>
        <v>1.4210854715202004E-14</v>
      </c>
      <c r="BM27" s="1">
        <f t="shared" si="67"/>
        <v>1.4210854715202004E-14</v>
      </c>
      <c r="BN27" s="1">
        <f t="shared" si="67"/>
        <v>1.4210854715202004E-14</v>
      </c>
      <c r="BO27" s="1">
        <f t="shared" si="67"/>
        <v>1.4210854715202004E-14</v>
      </c>
      <c r="BP27" s="1">
        <f t="shared" si="67"/>
        <v>1.4210854715202004E-14</v>
      </c>
      <c r="BQ27" s="1">
        <f t="shared" si="67"/>
        <v>1.4210854715202004E-14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A29" s="166"/>
      <c r="B29" s="166"/>
      <c r="C29" s="166"/>
      <c r="D29" s="167" t="s">
        <v>63</v>
      </c>
      <c r="I29" s="34"/>
      <c r="J29" s="168"/>
      <c r="K29" s="168"/>
      <c r="L29" s="168"/>
      <c r="M29" s="168"/>
      <c r="N29" s="169">
        <f>INDEX(Inputs!$N$104:$N$110,MATCH($B17,Inputs!$C$104:$C$110,0))/conv_2015_2010</f>
        <v>3.6857924543931246</v>
      </c>
    </row>
    <row r="30" spans="1:69" ht="12.75" customHeight="1">
      <c r="C30" s="2" t="s">
        <v>30</v>
      </c>
      <c r="E30" s="1" t="s">
        <v>25</v>
      </c>
      <c r="I30" s="34"/>
      <c r="J30" s="9">
        <f>INDEX(Inputs!J$43:J$49,MATCH($B17,Inputs!$C$43:$C$49,0))*(1+IF(J$5&lt;=second_reg_period, J$7, J$6))^0.5</f>
        <v>21.902406843170677</v>
      </c>
      <c r="K30" s="9">
        <f>INDEX(Inputs!K$43:K$49,MATCH($B17,Inputs!$C$43:$C$49,0))*(1+IF(K$5&lt;=second_reg_period, K$7, K$6))^0.5</f>
        <v>16.460464047817407</v>
      </c>
      <c r="L30" s="9">
        <f>INDEX(Inputs!L$43:L$49,MATCH($B17,Inputs!$C$43:$C$49,0))*(1+IF(L$5&lt;=second_reg_period, L$7, L$6))^0.5</f>
        <v>23.040065328157464</v>
      </c>
      <c r="M30" s="9">
        <f>INDEX(Inputs!M$43:M$49,MATCH($B17,Inputs!$C$43:$C$49,0))*(1+IF(M$5&lt;=second_reg_period, M$7, M$6))^0.5</f>
        <v>25.582999196721776</v>
      </c>
      <c r="N30" s="9">
        <f>INDEX(Inputs!N$43:N$49,MATCH($B17,Inputs!$C$43:$C$49,0))*(1+IF(N$5&lt;=second_reg_period, N$7, N$6))^0.5</f>
        <v>30.009726273464558</v>
      </c>
      <c r="O30" s="9">
        <f>INDEX(Inputs!O$43:O$49,MATCH($B17,Inputs!$C$43:$C$49,0))*(1+IF(O$5&lt;=second_reg_period, O$7, O$6))^0.5</f>
        <v>0</v>
      </c>
      <c r="P30" s="9">
        <f>INDEX(Inputs!P$43:P$49,MATCH($B17,Inputs!$C$43:$C$49,0))*(1+IF(P$5&lt;=second_reg_period, P$7, P$6))^0.5</f>
        <v>0</v>
      </c>
      <c r="Q30" s="9">
        <f>INDEX(Inputs!Q$43:Q$49,MATCH($B17,Inputs!$C$43:$C$49,0))*(1+IF(Q$5&lt;=second_reg_period, Q$7, Q$6))^0.5</f>
        <v>0</v>
      </c>
      <c r="R30" s="9">
        <f>INDEX(Inputs!R$43:R$49,MATCH($B17,Inputs!$C$43:$C$49,0))*(1+IF(R$5&lt;=second_reg_period, R$7, R$6))^0.5</f>
        <v>0</v>
      </c>
      <c r="S30" s="9">
        <f>INDEX(Inputs!S$43:S$49,MATCH($B17,Inputs!$C$43:$C$49,0))*(1+IF(S$5&lt;=second_reg_period, S$7, S$6))^0.5</f>
        <v>0</v>
      </c>
      <c r="T30" s="9">
        <f>INDEX(Inputs!T$43:T$49,MATCH($B17,Inputs!$C$43:$C$49,0))*(1+IF(T$5&lt;=second_reg_period, T$7, T$6))^0.5</f>
        <v>0</v>
      </c>
      <c r="U30" s="9">
        <f>INDEX(Inputs!U$43:U$49,MATCH($B17,Inputs!$C$43:$C$49,0))*(1+IF(U$5&lt;=second_reg_period, U$7, U$6))^0.5</f>
        <v>0</v>
      </c>
      <c r="V30" s="9">
        <f>INDEX(Inputs!V$43:V$49,MATCH($B17,Inputs!$C$43:$C$49,0))*(1+IF(V$5&lt;=second_reg_period, V$7, V$6))^0.5</f>
        <v>0</v>
      </c>
      <c r="W30" s="9">
        <f>INDEX(Inputs!W$43:W$49,MATCH($B17,Inputs!$C$43:$C$49,0))*(1+IF(W$5&lt;=second_reg_period, W$7, W$6))^0.5</f>
        <v>0</v>
      </c>
      <c r="X30" s="9">
        <f>INDEX(Inputs!X$43:X$49,MATCH($B17,Inputs!$C$43:$C$49,0))*(1+IF(X$5&lt;=second_reg_period, X$7, X$6))^0.5</f>
        <v>0</v>
      </c>
      <c r="Y30" s="9">
        <f>INDEX(Inputs!Y$43:Y$49,MATCH($B17,Inputs!$C$43:$C$49,0))*(1+IF(Y$5&lt;=second_reg_period, Y$7, Y$6))^0.5</f>
        <v>0</v>
      </c>
      <c r="Z30" s="9">
        <f>INDEX(Inputs!Z$43:Z$49,MATCH($B17,Inputs!$C$43:$C$49,0))*(1+IF(Z$5&lt;=second_reg_period, Z$7, Z$6))^0.5</f>
        <v>0</v>
      </c>
      <c r="AA30" s="9">
        <f>INDEX(Inputs!AA$43:AA$49,MATCH($B17,Inputs!$C$43:$C$49,0))*(1+IF(AA$5&lt;=second_reg_period, AA$7, AA$6))^0.5</f>
        <v>0</v>
      </c>
      <c r="AB30" s="9">
        <f>INDEX(Inputs!AB$43:AB$49,MATCH($B17,Inputs!$C$43:$C$49,0))*(1+IF(AB$5&lt;=second_reg_period, AB$7, AB$6))^0.5</f>
        <v>0</v>
      </c>
      <c r="AC30" s="9">
        <f>INDEX(Inputs!AC$43:AC$49,MATCH($B17,Inputs!$C$43:$C$49,0))*(1+IF(AC$5&lt;=second_reg_period, AC$7, AC$6))^0.5</f>
        <v>0</v>
      </c>
      <c r="AD30" s="9">
        <f>INDEX(Inputs!AD$43:AD$49,MATCH($B17,Inputs!$C$43:$C$49,0))*(1+IF(AD$5&lt;=second_reg_period, AD$7, AD$6))^0.5</f>
        <v>0</v>
      </c>
      <c r="AE30" s="9">
        <f>INDEX(Inputs!AE$43:AE$49,MATCH($B17,Inputs!$C$43:$C$49,0))*(1+IF(AE$5&lt;=second_reg_period, AE$7, AE$6))^0.5</f>
        <v>0</v>
      </c>
      <c r="AF30" s="9">
        <f>INDEX(Inputs!AF$43:AF$49,MATCH($B17,Inputs!$C$43:$C$49,0))*(1+IF(AF$5&lt;=second_reg_period, AF$7, AF$6))^0.5</f>
        <v>0</v>
      </c>
      <c r="AG30" s="9">
        <f>INDEX(Inputs!AG$43:AG$49,MATCH($B17,Inputs!$C$43:$C$49,0))*(1+IF(AG$5&lt;=second_reg_period, AG$7, AG$6))^0.5</f>
        <v>0</v>
      </c>
      <c r="AH30" s="9">
        <f>INDEX(Inputs!AH$43:AH$49,MATCH($B17,Inputs!$C$43:$C$49,0))*(1+IF(AH$5&lt;=second_reg_period, AH$7, AH$6))^0.5</f>
        <v>0</v>
      </c>
      <c r="AI30" s="9">
        <f>INDEX(Inputs!AI$43:AI$49,MATCH($B17,Inputs!$C$43:$C$49,0))*(1+IF(AI$5&lt;=second_reg_period, AI$7, AI$6))^0.5</f>
        <v>0</v>
      </c>
      <c r="AJ30" s="9">
        <f>INDEX(Inputs!AJ$43:AJ$49,MATCH($B17,Inputs!$C$43:$C$49,0))*(1+IF(AJ$5&lt;=second_reg_period, AJ$7, AJ$6))^0.5</f>
        <v>0</v>
      </c>
      <c r="AK30" s="9">
        <f>INDEX(Inputs!AK$43:AK$49,MATCH($B17,Inputs!$C$43:$C$49,0))*(1+IF(AK$5&lt;=second_reg_period, AK$7, AK$6))^0.5</f>
        <v>0</v>
      </c>
      <c r="AL30" s="9">
        <f>INDEX(Inputs!AL$43:AL$49,MATCH($B17,Inputs!$C$43:$C$49,0))*(1+IF(AL$5&lt;=second_reg_period, AL$7, AL$6))^0.5</f>
        <v>0</v>
      </c>
      <c r="AM30" s="9">
        <f>INDEX(Inputs!AM$43:AM$49,MATCH($B17,Inputs!$C$43:$C$49,0))*(1+IF(AM$5&lt;=second_reg_period, AM$7, AM$6))^0.5</f>
        <v>0</v>
      </c>
      <c r="AN30" s="9">
        <f>INDEX(Inputs!AN$43:AN$49,MATCH($B17,Inputs!$C$43:$C$49,0))*(1+IF(AN$5&lt;=second_reg_period, AN$7, AN$6))^0.5</f>
        <v>0</v>
      </c>
      <c r="AO30" s="9">
        <f>INDEX(Inputs!AO$43:AO$49,MATCH($B17,Inputs!$C$43:$C$49,0))*(1+IF(AO$5&lt;=second_reg_period, AO$7, AO$6))^0.5</f>
        <v>0</v>
      </c>
      <c r="AP30" s="9">
        <f>INDEX(Inputs!AP$43:AP$49,MATCH($B17,Inputs!$C$43:$C$49,0))*(1+IF(AP$5&lt;=second_reg_period, AP$7, AP$6))^0.5</f>
        <v>0</v>
      </c>
      <c r="AQ30" s="9">
        <f>INDEX(Inputs!AQ$43:AQ$49,MATCH($B17,Inputs!$C$43:$C$49,0))*(1+IF(AQ$5&lt;=second_reg_period, AQ$7, AQ$6))^0.5</f>
        <v>0</v>
      </c>
      <c r="AR30" s="9">
        <f>INDEX(Inputs!AR$43:AR$49,MATCH($B17,Inputs!$C$43:$C$49,0))*(1+IF(AR$5&lt;=second_reg_period, AR$7, AR$6))^0.5</f>
        <v>0</v>
      </c>
      <c r="AS30" s="9">
        <f>INDEX(Inputs!AS$43:AS$49,MATCH($B17,Inputs!$C$43:$C$49,0))*(1+IF(AS$5&lt;=second_reg_period, AS$7, AS$6))^0.5</f>
        <v>0</v>
      </c>
      <c r="AT30" s="9">
        <f>INDEX(Inputs!AT$43:AT$49,MATCH($B17,Inputs!$C$43:$C$49,0))*(1+IF(AT$5&lt;=second_reg_period, AT$7, AT$6))^0.5</f>
        <v>0</v>
      </c>
      <c r="AU30" s="9">
        <f>INDEX(Inputs!AU$43:AU$49,MATCH($B17,Inputs!$C$43:$C$49,0))*(1+IF(AU$5&lt;=second_reg_period, AU$7, AU$6))^0.5</f>
        <v>0</v>
      </c>
      <c r="AV30" s="9">
        <f>INDEX(Inputs!AV$43:AV$49,MATCH($B17,Inputs!$C$43:$C$49,0))*(1+IF(AV$5&lt;=second_reg_period, AV$7, AV$6))^0.5</f>
        <v>0</v>
      </c>
      <c r="AW30" s="9">
        <f>INDEX(Inputs!AW$43:AW$49,MATCH($B17,Inputs!$C$43:$C$49,0))*(1+IF(AW$5&lt;=second_reg_period, AW$7, AW$6))^0.5</f>
        <v>0</v>
      </c>
      <c r="AX30" s="9">
        <f>INDEX(Inputs!AX$43:AX$49,MATCH($B17,Inputs!$C$43:$C$49,0))*(1+IF(AX$5&lt;=second_reg_period, AX$7, AX$6))^0.5</f>
        <v>0</v>
      </c>
      <c r="AY30" s="9">
        <f>INDEX(Inputs!AY$43:AY$49,MATCH($B17,Inputs!$C$43:$C$49,0))*(1+IF(AY$5&lt;=second_reg_period, AY$7, AY$6))^0.5</f>
        <v>0</v>
      </c>
      <c r="AZ30" s="9">
        <f>INDEX(Inputs!AZ$43:AZ$49,MATCH($B17,Inputs!$C$43:$C$49,0))*(1+IF(AZ$5&lt;=second_reg_period, AZ$7, AZ$6))^0.5</f>
        <v>0</v>
      </c>
      <c r="BA30" s="9">
        <f>INDEX(Inputs!BA$43:BA$49,MATCH($B17,Inputs!$C$43:$C$49,0))*(1+IF(BA$5&lt;=second_reg_period, BA$7, BA$6))^0.5</f>
        <v>0</v>
      </c>
      <c r="BB30" s="9">
        <f>INDEX(Inputs!BB$43:BB$49,MATCH($B17,Inputs!$C$43:$C$49,0))*(1+IF(BB$5&lt;=second_reg_period, BB$7, BB$6))^0.5</f>
        <v>0</v>
      </c>
      <c r="BC30" s="9">
        <f>INDEX(Inputs!BC$43:BC$49,MATCH($B17,Inputs!$C$43:$C$49,0))*(1+IF(BC$5&lt;=second_reg_period, BC$7, BC$6))^0.5</f>
        <v>0</v>
      </c>
      <c r="BD30" s="9">
        <f>INDEX(Inputs!BD$43:BD$49,MATCH($B17,Inputs!$C$43:$C$49,0))*(1+IF(BD$5&lt;=second_reg_period, BD$7, BD$6))^0.5</f>
        <v>0</v>
      </c>
      <c r="BE30" s="9">
        <f>INDEX(Inputs!BE$43:BE$49,MATCH($B17,Inputs!$C$43:$C$49,0))*(1+IF(BE$5&lt;=second_reg_period, BE$7, BE$6))^0.5</f>
        <v>0</v>
      </c>
      <c r="BF30" s="9">
        <f>INDEX(Inputs!BF$43:BF$49,MATCH($B17,Inputs!$C$43:$C$49,0))*(1+IF(BF$5&lt;=second_reg_period, BF$7, BF$6))^0.5</f>
        <v>0</v>
      </c>
      <c r="BG30" s="9">
        <f>INDEX(Inputs!BG$43:BG$49,MATCH($B17,Inputs!$C$43:$C$49,0))*(1+IF(BG$5&lt;=second_reg_period, BG$7, BG$6))^0.5</f>
        <v>0</v>
      </c>
      <c r="BH30" s="9">
        <f>INDEX(Inputs!BH$43:BH$49,MATCH($B17,Inputs!$C$43:$C$49,0))*(1+IF(BH$5&lt;=second_reg_period, BH$7, BH$6))^0.5</f>
        <v>0</v>
      </c>
      <c r="BI30" s="9">
        <f>INDEX(Inputs!BI$43:BI$49,MATCH($B17,Inputs!$C$43:$C$49,0))*(1+IF(BI$5&lt;=second_reg_period, BI$7, BI$6))^0.5</f>
        <v>0</v>
      </c>
      <c r="BJ30" s="9">
        <f>INDEX(Inputs!BJ$43:BJ$49,MATCH($B17,Inputs!$C$43:$C$49,0))*(1+IF(BJ$5&lt;=second_reg_period, BJ$7, BJ$6))^0.5</f>
        <v>0</v>
      </c>
      <c r="BK30" s="9">
        <f>INDEX(Inputs!BK$43:BK$49,MATCH($B17,Inputs!$C$43:$C$49,0))*(1+IF(BK$5&lt;=second_reg_period, BK$7, BK$6))^0.5</f>
        <v>0</v>
      </c>
      <c r="BL30" s="9">
        <f>INDEX(Inputs!BL$43:BL$49,MATCH($B17,Inputs!$C$43:$C$49,0))*(1+IF(BL$5&lt;=second_reg_period, BL$7, BL$6))^0.5</f>
        <v>0</v>
      </c>
      <c r="BM30" s="9">
        <f>INDEX(Inputs!BM$43:BM$49,MATCH($B17,Inputs!$C$43:$C$49,0))*(1+IF(BM$5&lt;=second_reg_period, BM$7, BM$6))^0.5</f>
        <v>0</v>
      </c>
      <c r="BN30" s="9">
        <f>INDEX(Inputs!BN$43:BN$49,MATCH($B17,Inputs!$C$43:$C$49,0))*(1+IF(BN$5&lt;=second_reg_period, BN$7, BN$6))^0.5</f>
        <v>0</v>
      </c>
      <c r="BO30" s="9">
        <f>INDEX(Inputs!BO$43:BO$49,MATCH($B17,Inputs!$C$43:$C$49,0))*(1+IF(BO$5&lt;=second_reg_period, BO$7, BO$6))^0.5</f>
        <v>0</v>
      </c>
      <c r="BP30" s="9">
        <f>INDEX(Inputs!BP$43:BP$49,MATCH($B17,Inputs!$C$43:$C$49,0))*(1+IF(BP$5&lt;=second_reg_period, BP$7, BP$6))^0.5</f>
        <v>0</v>
      </c>
      <c r="BQ30" s="9">
        <f>INDEX(Inputs!BQ$43:BQ$49,MATCH($B17,Inputs!$C$43:$C$49,0))*(1+IF(BQ$5&lt;=second_reg_period, BQ$7, BQ$6))^0.5</f>
        <v>0</v>
      </c>
    </row>
    <row r="31" spans="1:69" ht="12.75" customHeight="1">
      <c r="D31" s="19" t="s">
        <v>20</v>
      </c>
      <c r="I31" s="34"/>
      <c r="O31" s="16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45" customFormat="1" ht="12.75" customHeight="1">
      <c r="D32" s="149" t="s">
        <v>63</v>
      </c>
      <c r="E32" s="145" t="s">
        <v>25</v>
      </c>
      <c r="I32" s="147"/>
      <c r="J32" s="165"/>
      <c r="K32" s="165"/>
      <c r="L32" s="165"/>
      <c r="M32" s="165"/>
      <c r="N32" s="165"/>
      <c r="O32" s="170">
        <f>IF($I19="n/a",0,IF(O$5-$N$5&gt;$I19-5,$N29-SUM($J32:N32),$N29/($I19-5)))</f>
        <v>9.2791197607662565E-2</v>
      </c>
      <c r="P32" s="170">
        <f>IF($I19="n/a",0,IF(P$5-$N$5&gt;$I19-5,$N29-SUM($J32:O32),$N29/($I19-5)))</f>
        <v>9.2791197607662565E-2</v>
      </c>
      <c r="Q32" s="170">
        <f>IF($I19="n/a",0,IF(Q$5-$N$5&gt;$I19-5,$N29-SUM($J32:P32),$N29/($I19-5)))</f>
        <v>9.2791197607662565E-2</v>
      </c>
      <c r="R32" s="170">
        <f>IF($I19="n/a",0,IF(R$5-$N$5&gt;$I19-5,$N29-SUM($J32:Q32),$N29/($I19-5)))</f>
        <v>9.2791197607662565E-2</v>
      </c>
      <c r="S32" s="170">
        <f>IF($I19="n/a",0,IF(S$5-$N$5&gt;$I19-5,$N29-SUM($J32:R32),$N29/($I19-5)))</f>
        <v>9.2791197607662565E-2</v>
      </c>
      <c r="T32" s="170">
        <f>IF($I19="n/a",0,IF(T$5-$N$5&gt;$I19-5,$N29-SUM($J32:S32),$N29/($I19-5)))</f>
        <v>9.2791197607662565E-2</v>
      </c>
      <c r="U32" s="170">
        <f>IF($I19="n/a",0,IF(U$5-$N$5&gt;$I19-5,$N29-SUM($J32:T32),$N29/($I19-5)))</f>
        <v>9.2791197607662565E-2</v>
      </c>
      <c r="V32" s="170">
        <f>IF($I19="n/a",0,IF(V$5-$N$5&gt;$I19-5,$N29-SUM($J32:U32),$N29/($I19-5)))</f>
        <v>9.2791197607662565E-2</v>
      </c>
      <c r="W32" s="170">
        <f>IF($I19="n/a",0,IF(W$5-$N$5&gt;$I19-5,$N29-SUM($J32:V32),$N29/($I19-5)))</f>
        <v>9.2791197607662565E-2</v>
      </c>
      <c r="X32" s="170">
        <f>IF($I19="n/a",0,IF(X$5-$N$5&gt;$I19-5,$N29-SUM($J32:W32),$N29/($I19-5)))</f>
        <v>9.2791197607662565E-2</v>
      </c>
      <c r="Y32" s="170">
        <f>IF($I19="n/a",0,IF(Y$5-$N$5&gt;$I19-5,$N29-SUM($J32:X32),$N29/($I19-5)))</f>
        <v>9.2791197607662565E-2</v>
      </c>
      <c r="Z32" s="170">
        <f>IF($I19="n/a",0,IF(Z$5-$N$5&gt;$I19-5,$N29-SUM($J32:Y32),$N29/($I19-5)))</f>
        <v>9.2791197607662565E-2</v>
      </c>
      <c r="AA32" s="170">
        <f>IF($I19="n/a",0,IF(AA$5-$N$5&gt;$I19-5,$N29-SUM($J32:Z32),$N29/($I19-5)))</f>
        <v>9.2791197607662565E-2</v>
      </c>
      <c r="AB32" s="170">
        <f>IF($I19="n/a",0,IF(AB$5-$N$5&gt;$I19-5,$N29-SUM($J32:AA32),$N29/($I19-5)))</f>
        <v>9.2791197607662565E-2</v>
      </c>
      <c r="AC32" s="170">
        <f>IF($I19="n/a",0,IF(AC$5-$N$5&gt;$I19-5,$N29-SUM($J32:AB32),$N29/($I19-5)))</f>
        <v>9.2791197607662565E-2</v>
      </c>
      <c r="AD32" s="170">
        <f>IF($I19="n/a",0,IF(AD$5-$N$5&gt;$I19-5,$N29-SUM($J32:AC32),$N29/($I19-5)))</f>
        <v>9.2791197607662565E-2</v>
      </c>
      <c r="AE32" s="170">
        <f>IF($I19="n/a",0,IF(AE$5-$N$5&gt;$I19-5,$N29-SUM($J32:AD32),$N29/($I19-5)))</f>
        <v>9.2791197607662565E-2</v>
      </c>
      <c r="AF32" s="170">
        <f>IF($I19="n/a",0,IF(AF$5-$N$5&gt;$I19-5,$N29-SUM($J32:AE32),$N29/($I19-5)))</f>
        <v>9.2791197607662565E-2</v>
      </c>
      <c r="AG32" s="170">
        <f>IF($I19="n/a",0,IF(AG$5-$N$5&gt;$I19-5,$N29-SUM($J32:AF32),$N29/($I19-5)))</f>
        <v>9.2791197607662565E-2</v>
      </c>
      <c r="AH32" s="170">
        <f>IF($I19="n/a",0,IF(AH$5-$N$5&gt;$I19-5,$N29-SUM($J32:AG32),$N29/($I19-5)))</f>
        <v>9.2791197607662565E-2</v>
      </c>
      <c r="AI32" s="170">
        <f>IF($I19="n/a",0,IF(AI$5-$N$5&gt;$I19-5,$N29-SUM($J32:AH32),$N29/($I19-5)))</f>
        <v>9.2791197607662565E-2</v>
      </c>
      <c r="AJ32" s="170">
        <f>IF($I19="n/a",0,IF(AJ$5-$N$5&gt;$I19-5,$N29-SUM($J32:AI32),$N29/($I19-5)))</f>
        <v>9.2791197607662565E-2</v>
      </c>
      <c r="AK32" s="170">
        <f>IF($I19="n/a",0,IF(AK$5-$N$5&gt;$I19-5,$N29-SUM($J32:AJ32),$N29/($I19-5)))</f>
        <v>9.2791197607662565E-2</v>
      </c>
      <c r="AL32" s="170">
        <f>IF($I19="n/a",0,IF(AL$5-$N$5&gt;$I19-5,$N29-SUM($J32:AK32),$N29/($I19-5)))</f>
        <v>9.2791197607662565E-2</v>
      </c>
      <c r="AM32" s="170">
        <f>IF($I19="n/a",0,IF(AM$5-$N$5&gt;$I19-5,$N29-SUM($J32:AL32),$N29/($I19-5)))</f>
        <v>9.2791197607662565E-2</v>
      </c>
      <c r="AN32" s="170">
        <f>IF($I19="n/a",0,IF(AN$5-$N$5&gt;$I19-5,$N29-SUM($J32:AM32),$N29/($I19-5)))</f>
        <v>9.2791197607662565E-2</v>
      </c>
      <c r="AO32" s="170">
        <f>IF($I19="n/a",0,IF(AO$5-$N$5&gt;$I19-5,$N29-SUM($J32:AN32),$N29/($I19-5)))</f>
        <v>9.2791197607662565E-2</v>
      </c>
      <c r="AP32" s="170">
        <f>IF($I19="n/a",0,IF(AP$5-$N$5&gt;$I19-5,$N29-SUM($J32:AO32),$N29/($I19-5)))</f>
        <v>9.2791197607662565E-2</v>
      </c>
      <c r="AQ32" s="170">
        <f>IF($I19="n/a",0,IF(AQ$5-$N$5&gt;$I19-5,$N29-SUM($J32:AP32),$N29/($I19-5)))</f>
        <v>9.2791197607662565E-2</v>
      </c>
      <c r="AR32" s="170">
        <f>IF($I19="n/a",0,IF(AR$5-$N$5&gt;$I19-5,$N29-SUM($J32:AQ32),$N29/($I19-5)))</f>
        <v>9.2791197607662565E-2</v>
      </c>
      <c r="AS32" s="170">
        <f>IF($I19="n/a",0,IF(AS$5-$N$5&gt;$I19-5,$N29-SUM($J32:AR32),$N29/($I19-5)))</f>
        <v>9.2791197607662565E-2</v>
      </c>
      <c r="AT32" s="170">
        <f>IF($I19="n/a",0,IF(AT$5-$N$5&gt;$I19-5,$N29-SUM($J32:AS32),$N29/($I19-5)))</f>
        <v>9.2791197607662565E-2</v>
      </c>
      <c r="AU32" s="170">
        <f>IF($I19="n/a",0,IF(AU$5-$N$5&gt;$I19-5,$N29-SUM($J32:AT32),$N29/($I19-5)))</f>
        <v>9.2791197607662565E-2</v>
      </c>
      <c r="AV32" s="170">
        <f>IF($I19="n/a",0,IF(AV$5-$N$5&gt;$I19-5,$N29-SUM($J32:AU32),$N29/($I19-5)))</f>
        <v>9.2791197607662565E-2</v>
      </c>
      <c r="AW32" s="170">
        <f>IF($I19="n/a",0,IF(AW$5-$N$5&gt;$I19-5,$N29-SUM($J32:AV32),$N29/($I19-5)))</f>
        <v>9.2791197607662565E-2</v>
      </c>
      <c r="AX32" s="170">
        <f>IF($I19="n/a",0,IF(AX$5-$N$5&gt;$I19-5,$N29-SUM($J32:AW32),$N29/($I19-5)))</f>
        <v>9.2791197607662565E-2</v>
      </c>
      <c r="AY32" s="170">
        <f>IF($I19="n/a",0,IF(AY$5-$N$5&gt;$I19-5,$N29-SUM($J32:AX32),$N29/($I19-5)))</f>
        <v>9.2791197607662565E-2</v>
      </c>
      <c r="AZ32" s="170">
        <f>IF($I19="n/a",0,IF(AZ$5-$N$5&gt;$I19-5,$N29-SUM($J32:AY32),$N29/($I19-5)))</f>
        <v>9.2791197607662565E-2</v>
      </c>
      <c r="BA32" s="170">
        <f>IF($I19="n/a",0,IF(BA$5-$N$5&gt;$I19-5,$N29-SUM($J32:AZ32),$N29/($I19-5)))</f>
        <v>9.2791197607662565E-2</v>
      </c>
      <c r="BB32" s="170">
        <f>IF($I19="n/a",0,IF(BB$5-$N$5&gt;$I19-5,$N29-SUM($J32:BA32),$N29/($I19-5)))</f>
        <v>6.6935747694282011E-2</v>
      </c>
      <c r="BC32" s="170">
        <f>IF($I19="n/a",0,IF(BC$5-$N$5&gt;$I19-5,$N29-SUM($J32:BB32),$N29/($I19-5)))</f>
        <v>0</v>
      </c>
      <c r="BD32" s="170">
        <f>IF($I19="n/a",0,IF(BD$5-$N$5&gt;$I19-5,$N29-SUM($J32:BC32),$N29/($I19-5)))</f>
        <v>0</v>
      </c>
      <c r="BE32" s="170">
        <f>IF($I19="n/a",0,IF(BE$5-$N$5&gt;$I19-5,$N29-SUM($J32:BD32),$N29/($I19-5)))</f>
        <v>0</v>
      </c>
      <c r="BF32" s="170">
        <f>IF($I19="n/a",0,IF(BF$5-$N$5&gt;$I19-5,$N29-SUM($J32:BE32),$N29/($I19-5)))</f>
        <v>0</v>
      </c>
      <c r="BG32" s="170">
        <f>IF($I19="n/a",0,IF(BG$5-$N$5&gt;$I19-5,$N29-SUM($J32:BF32),$N29/($I19-5)))</f>
        <v>0</v>
      </c>
      <c r="BH32" s="170">
        <f>IF($I19="n/a",0,IF(BH$5-$N$5&gt;$I19-5,$N29-SUM($J32:BG32),$N29/($I19-5)))</f>
        <v>0</v>
      </c>
      <c r="BI32" s="170">
        <f>IF($I19="n/a",0,IF(BI$5-$N$5&gt;$I19-5,$N29-SUM($J32:BH32),$N29/($I19-5)))</f>
        <v>0</v>
      </c>
      <c r="BJ32" s="170">
        <f>IF($I19="n/a",0,IF(BJ$5-$N$5&gt;$I19-5,$N29-SUM($J32:BI32),$N29/($I19-5)))</f>
        <v>0</v>
      </c>
      <c r="BK32" s="170">
        <f>IF($I19="n/a",0,IF(BK$5-$N$5&gt;$I19-5,$N29-SUM($J32:BJ32),$N29/($I19-5)))</f>
        <v>0</v>
      </c>
      <c r="BL32" s="170">
        <f>IF($I19="n/a",0,IF(BL$5-$N$5&gt;$I19-5,$N29-SUM($J32:BK32),$N29/($I19-5)))</f>
        <v>0</v>
      </c>
      <c r="BM32" s="170">
        <f>IF($I19="n/a",0,IF(BM$5-$N$5&gt;$I19-5,$N29-SUM($J32:BL32),$N29/($I19-5)))</f>
        <v>0</v>
      </c>
      <c r="BN32" s="170">
        <f>IF($I19="n/a",0,IF(BN$5-$N$5&gt;$I19-5,$N29-SUM($J32:BM32),$N29/($I19-5)))</f>
        <v>0</v>
      </c>
      <c r="BO32" s="170">
        <f>IF($I19="n/a",0,IF(BO$5-$N$5&gt;$I19-5,$N29-SUM($J32:BN32),$N29/($I19-5)))</f>
        <v>0</v>
      </c>
      <c r="BP32" s="170">
        <f>IF($I19="n/a",0,IF(BP$5-$N$5&gt;$I19-5,$N29-SUM($J32:BO32),$N29/($I19-5)))</f>
        <v>0</v>
      </c>
      <c r="BQ32" s="170">
        <f>IF($I19="n/a",0,IF(BQ$5-$N$5&gt;$I19-5,$N29-SUM($J32:BP32),$N29/($I19-5)))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0.48975271384818403</v>
      </c>
      <c r="L33" s="4">
        <f>IF(L$5&lt;=$D33,0,IF(SUM($D33,I19)&gt;L$5,$J30/I19,$J30-SUM($I33:K33)))</f>
        <v>0.48975271384818403</v>
      </c>
      <c r="M33" s="4">
        <f>IF(M$5&lt;=$D33,0,IF(SUM($D33,I19)&gt;M$5,$J30/I19,$J30-SUM($I33:L33)))</f>
        <v>0.48975271384818403</v>
      </c>
      <c r="N33" s="4">
        <f>IF(N$5&lt;=$D33,0,IF(SUM($D33,I19)&gt;N$5,$J30/I19,$J30-SUM($I33:M33)))</f>
        <v>0.48975271384818403</v>
      </c>
      <c r="O33" s="4">
        <f>IF(O$5&lt;=$D33,0,IF(SUM($D33,I19)&gt;O$5,$J30/I19,$J30-SUM($I33:N33)))</f>
        <v>0.48975271384818403</v>
      </c>
      <c r="P33" s="4">
        <f>IF(P$5&lt;=$D33,0,IF(SUM($D33,I19)&gt;P$5,$J30/I19,$J30-SUM($I33:O33)))</f>
        <v>0.48975271384818403</v>
      </c>
      <c r="Q33" s="4">
        <f>IF(Q$5&lt;=$D33,0,IF(SUM($D33,I19)&gt;Q$5,$J30/I19,$J30-SUM($I33:P33)))</f>
        <v>0.48975271384818403</v>
      </c>
      <c r="R33" s="4">
        <f>IF(R$5&lt;=$D33,0,IF(SUM($D33,I19)&gt;R$5,$J30/I19,$J30-SUM($I33:Q33)))</f>
        <v>0.48975271384818403</v>
      </c>
      <c r="S33" s="4">
        <f>IF(S$5&lt;=$D33,0,IF(SUM($D33,I19)&gt;S$5,$J30/I19,$J30-SUM($I33:R33)))</f>
        <v>0.48975271384818403</v>
      </c>
      <c r="T33" s="4">
        <f>IF(T$5&lt;=$D33,0,IF(SUM($D33,I19)&gt;T$5,$J30/I19,$J30-SUM($I33:S33)))</f>
        <v>0.48975271384818403</v>
      </c>
      <c r="U33" s="4">
        <f>IF(U$5&lt;=$D33,0,IF(SUM($D33,I19)&gt;U$5,$J30/I19,$J30-SUM($I33:T33)))</f>
        <v>0.48975271384818403</v>
      </c>
      <c r="V33" s="4">
        <f>IF(V$5&lt;=$D33,0,IF(SUM($D33,I19)&gt;V$5,$J30/I19,$J30-SUM($I33:U33)))</f>
        <v>0.48975271384818403</v>
      </c>
      <c r="W33" s="4">
        <f>IF(W$5&lt;=$D33,0,IF(SUM($D33,I19)&gt;W$5,$J30/I19,$J30-SUM($I33:V33)))</f>
        <v>0.48975271384818403</v>
      </c>
      <c r="X33" s="4">
        <f>IF(X$5&lt;=$D33,0,IF(SUM($D33,I19)&gt;X$5,$J30/I19,$J30-SUM($I33:W33)))</f>
        <v>0.48975271384818403</v>
      </c>
      <c r="Y33" s="4">
        <f>IF(Y$5&lt;=$D33,0,IF(SUM($D33,I19)&gt;Y$5,$J30/I19,$J30-SUM($I33:X33)))</f>
        <v>0.48975271384818403</v>
      </c>
      <c r="Z33" s="4">
        <f>IF(Z$5&lt;=$D33,0,IF(SUM($D33,I19)&gt;Z$5,$J30/I19,$J30-SUM($I33:Y33)))</f>
        <v>0.48975271384818403</v>
      </c>
      <c r="AA33" s="4">
        <f>IF(AA$5&lt;=$D33,0,IF(SUM($D33,I19)&gt;AA$5,$J30/I19,$J30-SUM($I33:Z33)))</f>
        <v>0.48975271384818403</v>
      </c>
      <c r="AB33" s="4">
        <f>IF(AB$5&lt;=$D33,0,IF(SUM($D33,I19)&gt;AB$5,$J30/I19,$J30-SUM($I33:AA33)))</f>
        <v>0.48975271384818403</v>
      </c>
      <c r="AC33" s="4">
        <f>IF(AC$5&lt;=$D33,0,IF(SUM($D33,I19)&gt;AC$5,$J30/I19,$J30-SUM($I33:AB33)))</f>
        <v>0.48975271384818403</v>
      </c>
      <c r="AD33" s="4">
        <f>IF(AD$5&lt;=$D33,0,IF(SUM($D33,I19)&gt;AD$5,$J30/I19,$J30-SUM($I33:AC33)))</f>
        <v>0.48975271384818403</v>
      </c>
      <c r="AE33" s="4">
        <f>IF(AE$5&lt;=$D33,0,IF(SUM($D33,I19)&gt;AE$5,$J30/I19,$J30-SUM($I33:AD33)))</f>
        <v>0.48975271384818403</v>
      </c>
      <c r="AF33" s="4">
        <f>IF(AF$5&lt;=$D33,0,IF(SUM($D33,I19)&gt;AF$5,$J30/I19,$J30-SUM($I33:AE33)))</f>
        <v>0.48975271384818403</v>
      </c>
      <c r="AG33" s="4">
        <f>IF(AG$5&lt;=$D33,0,IF(SUM($D33,I19)&gt;AG$5,$J30/I19,$J30-SUM($I33:AF33)))</f>
        <v>0.48975271384818403</v>
      </c>
      <c r="AH33" s="4">
        <f>IF(AH$5&lt;=$D33,0,IF(SUM($D33,I19)&gt;AH$5,$J30/I19,$J30-SUM($I33:AG33)))</f>
        <v>0.48975271384818403</v>
      </c>
      <c r="AI33" s="4">
        <f>IF(AI$5&lt;=$D33,0,IF(SUM($D33,I19)&gt;AI$5,$J30/I19,$J30-SUM($I33:AH33)))</f>
        <v>0.48975271384818403</v>
      </c>
      <c r="AJ33" s="4">
        <f>IF(AJ$5&lt;=$D33,0,IF(SUM($D33,I19)&gt;AJ$5,$J30/I19,$J30-SUM($I33:AI33)))</f>
        <v>0.48975271384818403</v>
      </c>
      <c r="AK33" s="4">
        <f>IF(AK$5&lt;=$D33,0,IF(SUM($D33,I19)&gt;AK$5,$J30/I19,$J30-SUM($I33:AJ33)))</f>
        <v>0.48975271384818403</v>
      </c>
      <c r="AL33" s="4">
        <f>IF(AL$5&lt;=$D33,0,IF(SUM($D33,I19)&gt;AL$5,$J30/I19,$J30-SUM($I33:AK33)))</f>
        <v>0.48975271384818403</v>
      </c>
      <c r="AM33" s="4">
        <f>IF(AM$5&lt;=$D33,0,IF(SUM($D33,I19)&gt;AM$5,$J30/I19,$J30-SUM($I33:AL33)))</f>
        <v>0.48975271384818403</v>
      </c>
      <c r="AN33" s="4">
        <f>IF(AN$5&lt;=$D33,0,IF(SUM($D33,I19)&gt;AN$5,$J30/I19,$J30-SUM($I33:AM33)))</f>
        <v>0.48975271384818403</v>
      </c>
      <c r="AO33" s="4">
        <f>IF(AO$5&lt;=$D33,0,IF(SUM($D33,I19)&gt;AO$5,$J30/I19,$J30-SUM($I33:AN33)))</f>
        <v>0.48975271384818403</v>
      </c>
      <c r="AP33" s="4">
        <f>IF(AP$5&lt;=$D33,0,IF(SUM($D33,I19)&gt;AP$5,$J30/I19,$J30-SUM($I33:AO33)))</f>
        <v>0.48975271384818403</v>
      </c>
      <c r="AQ33" s="4">
        <f>IF(AQ$5&lt;=$D33,0,IF(SUM($D33,I19)&gt;AQ$5,$J30/I19,$J30-SUM($I33:AP33)))</f>
        <v>0.48975271384818403</v>
      </c>
      <c r="AR33" s="4">
        <f>IF(AR$5&lt;=$D33,0,IF(SUM($D33,I19)&gt;AR$5,$J30/I19,$J30-SUM($I33:AQ33)))</f>
        <v>0.48975271384818403</v>
      </c>
      <c r="AS33" s="4">
        <f>IF(AS$5&lt;=$D33,0,IF(SUM($D33,I19)&gt;AS$5,$J30/I19,$J30-SUM($I33:AR33)))</f>
        <v>0.48975271384818403</v>
      </c>
      <c r="AT33" s="4">
        <f>IF(AT$5&lt;=$D33,0,IF(SUM($D33,I19)&gt;AT$5,$J30/I19,$J30-SUM($I33:AS33)))</f>
        <v>0.48975271384818403</v>
      </c>
      <c r="AU33" s="4">
        <f>IF(AU$5&lt;=$D33,0,IF(SUM($D33,I19)&gt;AU$5,$J30/I19,$J30-SUM($I33:AT33)))</f>
        <v>0.48975271384818403</v>
      </c>
      <c r="AV33" s="4">
        <f>IF(AV$5&lt;=$D33,0,IF(SUM($D33,I19)&gt;AV$5,$J30/I19,$J30-SUM($I33:AU33)))</f>
        <v>0.48975271384818403</v>
      </c>
      <c r="AW33" s="4">
        <f>IF(AW$5&lt;=$D33,0,IF(SUM($D33,I19)&gt;AW$5,$J30/I19,$J30-SUM($I33:AV33)))</f>
        <v>0.48975271384818403</v>
      </c>
      <c r="AX33" s="4">
        <f>IF(AX$5&lt;=$D33,0,IF(SUM($D33,I19)&gt;AX$5,$J30/I19,$J30-SUM($I33:AW33)))</f>
        <v>0.48975271384818403</v>
      </c>
      <c r="AY33" s="4">
        <f>IF(AY$5&lt;=$D33,0,IF(SUM($D33,I19)&gt;AY$5,$J30/I19,$J30-SUM($I33:AX33)))</f>
        <v>0.48975271384818403</v>
      </c>
      <c r="AZ33" s="4">
        <f>IF(AZ$5&lt;=$D33,0,IF(SUM($D33,I19)&gt;AZ$5,$J30/I19,$J30-SUM($I33:AY33)))</f>
        <v>0.48975271384818403</v>
      </c>
      <c r="BA33" s="4">
        <f>IF(BA$5&lt;=$D33,0,IF(SUM($D33,I19)&gt;BA$5,$J30/I19,$J30-SUM($I33:AZ33)))</f>
        <v>0.48975271384818403</v>
      </c>
      <c r="BB33" s="4">
        <f>IF(BB$5&lt;=$D33,0,IF(SUM($D33,I19)&gt;BB$5,$J30/I19,$J30-SUM($I33:BA33)))</f>
        <v>0.48975271384818403</v>
      </c>
      <c r="BC33" s="4">
        <f>IF(BC$5&lt;=$D33,0,IF(SUM($D33,I19)&gt;BC$5,$J30/I19,$J30-SUM($I33:BB33)))</f>
        <v>0.35328743385059269</v>
      </c>
      <c r="BD33" s="4">
        <f>IF(BD$5&lt;=$D33,0,IF(SUM($D33,I19)&gt;BD$5,$J30/I19,$J30-SUM($I33:BC33)))</f>
        <v>0</v>
      </c>
      <c r="BE33" s="4">
        <f>IF(BE$5&lt;=$D33,0,IF(SUM($D33,I19)&gt;BE$5,$J30/I19,$J30-SUM($I33:BD33)))</f>
        <v>0</v>
      </c>
      <c r="BF33" s="4">
        <f>IF(BF$5&lt;=$D33,0,IF(SUM($D33,I19)&gt;BF$5,$J30/I19,$J30-SUM($I33:BE33)))</f>
        <v>0</v>
      </c>
      <c r="BG33" s="4">
        <f>IF(BG$5&lt;=$D33,0,IF(SUM($D33,I19)&gt;BG$5,$J30/I19,$J30-SUM($I33:BF33)))</f>
        <v>0</v>
      </c>
      <c r="BH33" s="4">
        <f>IF(BH$5&lt;=$D33,0,IF(SUM($D33,I19)&gt;BH$5,$J30/I19,$J30-SUM($I33:BG33)))</f>
        <v>0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0.36806717162834041</v>
      </c>
      <c r="M34" s="4">
        <f>IF(M$5&lt;=$D34,0,IF(SUM($D34,I19)&gt;M$5,$K30/I19,$K30-SUM($I34:L34)))</f>
        <v>0.36806717162834041</v>
      </c>
      <c r="N34" s="4">
        <f>IF(N$5&lt;=$D34,0,IF(SUM($D34,I19)&gt;N$5,$K30/I19,$K30-SUM($I34:M34)))</f>
        <v>0.36806717162834041</v>
      </c>
      <c r="O34" s="4">
        <f>IF(O$5&lt;=$D34,0,IF(SUM($D34,I19)&gt;O$5,$K30/I19,$K30-SUM($I34:N34)))</f>
        <v>0.36806717162834041</v>
      </c>
      <c r="P34" s="4">
        <f>IF(P$5&lt;=$D34,0,IF(SUM($D34,I19)&gt;P$5,$K30/I19,$K30-SUM($I34:O34)))</f>
        <v>0.36806717162834041</v>
      </c>
      <c r="Q34" s="4">
        <f>IF(Q$5&lt;=$D34,0,IF(SUM($D34,I19)&gt;Q$5,$K30/I19,$K30-SUM($I34:P34)))</f>
        <v>0.36806717162834041</v>
      </c>
      <c r="R34" s="4">
        <f>IF(R$5&lt;=$D34,0,IF(SUM($D34,I19)&gt;R$5,$K30/I19,$K30-SUM($I34:Q34)))</f>
        <v>0.36806717162834041</v>
      </c>
      <c r="S34" s="4">
        <f>IF(S$5&lt;=$D34,0,IF(SUM($D34,I19)&gt;S$5,$K30/I19,$K30-SUM($I34:R34)))</f>
        <v>0.36806717162834041</v>
      </c>
      <c r="T34" s="4">
        <f>IF(T$5&lt;=$D34,0,IF(SUM($D34,I19)&gt;T$5,$K30/I19,$K30-SUM($I34:S34)))</f>
        <v>0.36806717162834041</v>
      </c>
      <c r="U34" s="4">
        <f>IF(U$5&lt;=$D34,0,IF(SUM($D34,I19)&gt;U$5,$K30/I19,$K30-SUM($I34:T34)))</f>
        <v>0.36806717162834041</v>
      </c>
      <c r="V34" s="4">
        <f>IF(V$5&lt;=$D34,0,IF(SUM($D34,I19)&gt;V$5,$K30/I19,$K30-SUM($I34:U34)))</f>
        <v>0.36806717162834041</v>
      </c>
      <c r="W34" s="4">
        <f>IF(W$5&lt;=$D34,0,IF(SUM($D34,I19)&gt;W$5,$K30/I19,$K30-SUM($I34:V34)))</f>
        <v>0.36806717162834041</v>
      </c>
      <c r="X34" s="4">
        <f>IF(X$5&lt;=$D34,0,IF(SUM($D34,I19)&gt;X$5,$K30/I19,$K30-SUM($I34:W34)))</f>
        <v>0.36806717162834041</v>
      </c>
      <c r="Y34" s="4">
        <f>IF(Y$5&lt;=$D34,0,IF(SUM($D34,I19)&gt;Y$5,$K30/I19,$K30-SUM($I34:X34)))</f>
        <v>0.36806717162834041</v>
      </c>
      <c r="Z34" s="4">
        <f>IF(Z$5&lt;=$D34,0,IF(SUM($D34,I19)&gt;Z$5,$K30/I19,$K30-SUM($I34:Y34)))</f>
        <v>0.36806717162834041</v>
      </c>
      <c r="AA34" s="4">
        <f>IF(AA$5&lt;=$D34,0,IF(SUM($D34,I19)&gt;AA$5,$K30/I19,$K30-SUM($I34:Z34)))</f>
        <v>0.36806717162834041</v>
      </c>
      <c r="AB34" s="4">
        <f>IF(AB$5&lt;=$D34,0,IF(SUM($D34,I19)&gt;AB$5,$K30/I19,$K30-SUM($I34:AA34)))</f>
        <v>0.36806717162834041</v>
      </c>
      <c r="AC34" s="4">
        <f>IF(AC$5&lt;=$D34,0,IF(SUM($D34,I19)&gt;AC$5,$K30/I19,$K30-SUM($I34:AB34)))</f>
        <v>0.36806717162834041</v>
      </c>
      <c r="AD34" s="4">
        <f>IF(AD$5&lt;=$D34,0,IF(SUM($D34,I19)&gt;AD$5,$K30/I19,$K30-SUM($I34:AC34)))</f>
        <v>0.36806717162834041</v>
      </c>
      <c r="AE34" s="4">
        <f>IF(AE$5&lt;=$D34,0,IF(SUM($D34,I19)&gt;AE$5,$K30/I19,$K30-SUM($I34:AD34)))</f>
        <v>0.36806717162834041</v>
      </c>
      <c r="AF34" s="4">
        <f>IF(AF$5&lt;=$D34,0,IF(SUM($D34,I19)&gt;AF$5,$K30/I19,$K30-SUM($I34:AE34)))</f>
        <v>0.36806717162834041</v>
      </c>
      <c r="AG34" s="4">
        <f>IF(AG$5&lt;=$D34,0,IF(SUM($D34,I19)&gt;AG$5,$K30/I19,$K30-SUM($I34:AF34)))</f>
        <v>0.36806717162834041</v>
      </c>
      <c r="AH34" s="4">
        <f>IF(AH$5&lt;=$D34,0,IF(SUM($D34,I19)&gt;AH$5,$K30/I19,$K30-SUM($I34:AG34)))</f>
        <v>0.36806717162834041</v>
      </c>
      <c r="AI34" s="4">
        <f>IF(AI$5&lt;=$D34,0,IF(SUM($D34,I19)&gt;AI$5,$K30/I19,$K30-SUM($I34:AH34)))</f>
        <v>0.36806717162834041</v>
      </c>
      <c r="AJ34" s="4">
        <f>IF(AJ$5&lt;=$D34,0,IF(SUM($D34,I19)&gt;AJ$5,$K30/I19,$K30-SUM($I34:AI34)))</f>
        <v>0.36806717162834041</v>
      </c>
      <c r="AK34" s="4">
        <f>IF(AK$5&lt;=$D34,0,IF(SUM($D34,I19)&gt;AK$5,$K30/I19,$K30-SUM($I34:AJ34)))</f>
        <v>0.36806717162834041</v>
      </c>
      <c r="AL34" s="4">
        <f>IF(AL$5&lt;=$D34,0,IF(SUM($D34,I19)&gt;AL$5,$K30/I19,$K30-SUM($I34:AK34)))</f>
        <v>0.36806717162834041</v>
      </c>
      <c r="AM34" s="4">
        <f>IF(AM$5&lt;=$D34,0,IF(SUM($D34,I19)&gt;AM$5,$K30/I19,$K30-SUM($I34:AL34)))</f>
        <v>0.36806717162834041</v>
      </c>
      <c r="AN34" s="4">
        <f>IF(AN$5&lt;=$D34,0,IF(SUM($D34,I19)&gt;AN$5,$K30/I19,$K30-SUM($I34:AM34)))</f>
        <v>0.36806717162834041</v>
      </c>
      <c r="AO34" s="4">
        <f>IF(AO$5&lt;=$D34,0,IF(SUM($D34,I19)&gt;AO$5,$K30/I19,$K30-SUM($I34:AN34)))</f>
        <v>0.36806717162834041</v>
      </c>
      <c r="AP34" s="4">
        <f>IF(AP$5&lt;=$D34,0,IF(SUM($D34,I19)&gt;AP$5,$K30/I19,$K30-SUM($I34:AO34)))</f>
        <v>0.36806717162834041</v>
      </c>
      <c r="AQ34" s="4">
        <f>IF(AQ$5&lt;=$D34,0,IF(SUM($D34,I19)&gt;AQ$5,$K30/I19,$K30-SUM($I34:AP34)))</f>
        <v>0.36806717162834041</v>
      </c>
      <c r="AR34" s="4">
        <f>IF(AR$5&lt;=$D34,0,IF(SUM($D34,I19)&gt;AR$5,$K30/I19,$K30-SUM($I34:AQ34)))</f>
        <v>0.36806717162834041</v>
      </c>
      <c r="AS34" s="4">
        <f>IF(AS$5&lt;=$D34,0,IF(SUM($D34,I19)&gt;AS$5,$K30/I19,$K30-SUM($I34:AR34)))</f>
        <v>0.36806717162834041</v>
      </c>
      <c r="AT34" s="4">
        <f>IF(AT$5&lt;=$D34,0,IF(SUM($D34,I19)&gt;AT$5,$K30/I19,$K30-SUM($I34:AS34)))</f>
        <v>0.36806717162834041</v>
      </c>
      <c r="AU34" s="4">
        <f>IF(AU$5&lt;=$D34,0,IF(SUM($D34,I19)&gt;AU$5,$K30/I19,$K30-SUM($I34:AT34)))</f>
        <v>0.36806717162834041</v>
      </c>
      <c r="AV34" s="4">
        <f>IF(AV$5&lt;=$D34,0,IF(SUM($D34,I19)&gt;AV$5,$K30/I19,$K30-SUM($I34:AU34)))</f>
        <v>0.36806717162834041</v>
      </c>
      <c r="AW34" s="4">
        <f>IF(AW$5&lt;=$D34,0,IF(SUM($D34,I19)&gt;AW$5,$K30/I19,$K30-SUM($I34:AV34)))</f>
        <v>0.36806717162834041</v>
      </c>
      <c r="AX34" s="4">
        <f>IF(AX$5&lt;=$D34,0,IF(SUM($D34,I19)&gt;AX$5,$K30/I19,$K30-SUM($I34:AW34)))</f>
        <v>0.36806717162834041</v>
      </c>
      <c r="AY34" s="4">
        <f>IF(AY$5&lt;=$D34,0,IF(SUM($D34,I19)&gt;AY$5,$K30/I19,$K30-SUM($I34:AX34)))</f>
        <v>0.36806717162834041</v>
      </c>
      <c r="AZ34" s="4">
        <f>IF(AZ$5&lt;=$D34,0,IF(SUM($D34,I19)&gt;AZ$5,$K30/I19,$K30-SUM($I34:AY34)))</f>
        <v>0.36806717162834041</v>
      </c>
      <c r="BA34" s="4">
        <f>IF(BA$5&lt;=$D34,0,IF(SUM($D34,I19)&gt;BA$5,$K30/I19,$K30-SUM($I34:AZ34)))</f>
        <v>0.36806717162834041</v>
      </c>
      <c r="BB34" s="4">
        <f>IF(BB$5&lt;=$D34,0,IF(SUM($D34,I19)&gt;BB$5,$K30/I19,$K30-SUM($I34:BA34)))</f>
        <v>0.36806717162834041</v>
      </c>
      <c r="BC34" s="4">
        <f>IF(BC$5&lt;=$D34,0,IF(SUM($D34,I19)&gt;BC$5,$K30/I19,$K30-SUM($I34:BB34)))</f>
        <v>0.36806717162834041</v>
      </c>
      <c r="BD34" s="4">
        <f>IF(BD$5&lt;=$D34,0,IF(SUM($D34,I19)&gt;BD$5,$K30/I19,$K30-SUM($I34:BC34)))</f>
        <v>0.26550849617043681</v>
      </c>
      <c r="BE34" s="4">
        <f>IF(BE$5&lt;=$D34,0,IF(SUM($D34,I19)&gt;BE$5,$K30/I19,$K30-SUM($I34:BD34)))</f>
        <v>0</v>
      </c>
      <c r="BF34" s="4">
        <f>IF(BF$5&lt;=$D34,0,IF(SUM($D34,I19)&gt;BF$5,$K30/I19,$K30-SUM($I34:BE34)))</f>
        <v>0</v>
      </c>
      <c r="BG34" s="4">
        <f>IF(BG$5&lt;=$D34,0,IF(SUM($D34,I19)&gt;BG$5,$K30/I19,$K30-SUM($I34:BF34)))</f>
        <v>0</v>
      </c>
      <c r="BH34" s="4">
        <f>IF(BH$5&lt;=$D34,0,IF(SUM($D34,I19)&gt;BH$5,$K30/I19,$K30-SUM($I34:BG34)))</f>
        <v>0</v>
      </c>
      <c r="BI34" s="4">
        <f>IF(BI$5&lt;=$D34,0,IF(SUM($D34,I19)&gt;BI$5,$K30/I19,$K30-SUM($I34:BH34)))</f>
        <v>0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0.51519153134638163</v>
      </c>
      <c r="N35" s="4">
        <f>IF(N$5&lt;=$D35,0,IF(SUM($D35,I19)&gt;N$5,$L30/I19,$L30-SUM($I35:M35)))</f>
        <v>0.51519153134638163</v>
      </c>
      <c r="O35" s="4">
        <f>IF(O$5&lt;=$D35,0,IF(SUM($D35,I19)&gt;O$5,$L30/I19,$L30-SUM($I35:N35)))</f>
        <v>0.51519153134638163</v>
      </c>
      <c r="P35" s="4">
        <f>IF(P$5&lt;=$D35,0,IF(SUM($D35,I19)&gt;P$5,$L30/I19,$L30-SUM($I35:O35)))</f>
        <v>0.51519153134638163</v>
      </c>
      <c r="Q35" s="4">
        <f>IF(Q$5&lt;=$D35,0,IF(SUM($D35,I19)&gt;Q$5,$L30/I19,$L30-SUM($I35:P35)))</f>
        <v>0.51519153134638163</v>
      </c>
      <c r="R35" s="4">
        <f>IF(R$5&lt;=$D35,0,IF(SUM($D35,I19)&gt;R$5,$L30/I19,$L30-SUM($I35:Q35)))</f>
        <v>0.51519153134638163</v>
      </c>
      <c r="S35" s="4">
        <f>IF(S$5&lt;=$D35,0,IF(SUM($D35,I19)&gt;S$5,$L30/I19,$L30-SUM($I35:R35)))</f>
        <v>0.51519153134638163</v>
      </c>
      <c r="T35" s="4">
        <f>IF(T$5&lt;=$D35,0,IF(SUM($D35,I19)&gt;T$5,$L30/I19,$L30-SUM($I35:S35)))</f>
        <v>0.51519153134638163</v>
      </c>
      <c r="U35" s="4">
        <f>IF(U$5&lt;=$D35,0,IF(SUM($D35,I19)&gt;U$5,$L30/I19,$L30-SUM($I35:T35)))</f>
        <v>0.51519153134638163</v>
      </c>
      <c r="V35" s="4">
        <f>IF(V$5&lt;=$D35,0,IF(SUM($D35,I19)&gt;V$5,$L30/I19,$L30-SUM($I35:U35)))</f>
        <v>0.51519153134638163</v>
      </c>
      <c r="W35" s="4">
        <f>IF(W$5&lt;=$D35,0,IF(SUM($D35,I19)&gt;W$5,$L30/I19,$L30-SUM($I35:V35)))</f>
        <v>0.51519153134638163</v>
      </c>
      <c r="X35" s="4">
        <f>IF(X$5&lt;=$D35,0,IF(SUM($D35,I19)&gt;X$5,$L30/I19,$L30-SUM($I35:W35)))</f>
        <v>0.51519153134638163</v>
      </c>
      <c r="Y35" s="4">
        <f>IF(Y$5&lt;=$D35,0,IF(SUM($D35,I19)&gt;Y$5,$L30/I19,$L30-SUM($I35:X35)))</f>
        <v>0.51519153134638163</v>
      </c>
      <c r="Z35" s="4">
        <f>IF(Z$5&lt;=$D35,0,IF(SUM($D35,I19)&gt;Z$5,$L30/I19,$L30-SUM($I35:Y35)))</f>
        <v>0.51519153134638163</v>
      </c>
      <c r="AA35" s="4">
        <f>IF(AA$5&lt;=$D35,0,IF(SUM($D35,I19)&gt;AA$5,$L30/I19,$L30-SUM($I35:Z35)))</f>
        <v>0.51519153134638163</v>
      </c>
      <c r="AB35" s="4">
        <f>IF(AB$5&lt;=$D35,0,IF(SUM($D35,I19)&gt;AB$5,$L30/I19,$L30-SUM($I35:AA35)))</f>
        <v>0.51519153134638163</v>
      </c>
      <c r="AC35" s="4">
        <f>IF(AC$5&lt;=$D35,0,IF(SUM($D35,I19)&gt;AC$5,$L30/I19,$L30-SUM($I35:AB35)))</f>
        <v>0.51519153134638163</v>
      </c>
      <c r="AD35" s="4">
        <f>IF(AD$5&lt;=$D35,0,IF(SUM($D35,I19)&gt;AD$5,$L30/I19,$L30-SUM($I35:AC35)))</f>
        <v>0.51519153134638163</v>
      </c>
      <c r="AE35" s="4">
        <f>IF(AE$5&lt;=$D35,0,IF(SUM($D35,I19)&gt;AE$5,$L30/I19,$L30-SUM($I35:AD35)))</f>
        <v>0.51519153134638163</v>
      </c>
      <c r="AF35" s="4">
        <f>IF(AF$5&lt;=$D35,0,IF(SUM($D35,I19)&gt;AF$5,$L30/I19,$L30-SUM($I35:AE35)))</f>
        <v>0.51519153134638163</v>
      </c>
      <c r="AG35" s="4">
        <f>IF(AG$5&lt;=$D35,0,IF(SUM($D35,I19)&gt;AG$5,$L30/I19,$L30-SUM($I35:AF35)))</f>
        <v>0.51519153134638163</v>
      </c>
      <c r="AH35" s="4">
        <f>IF(AH$5&lt;=$D35,0,IF(SUM($D35,I19)&gt;AH$5,$L30/I19,$L30-SUM($I35:AG35)))</f>
        <v>0.51519153134638163</v>
      </c>
      <c r="AI35" s="4">
        <f>IF(AI$5&lt;=$D35,0,IF(SUM($D35,I19)&gt;AI$5,$L30/I19,$L30-SUM($I35:AH35)))</f>
        <v>0.51519153134638163</v>
      </c>
      <c r="AJ35" s="4">
        <f>IF(AJ$5&lt;=$D35,0,IF(SUM($D35,I19)&gt;AJ$5,$L30/I19,$L30-SUM($I35:AI35)))</f>
        <v>0.51519153134638163</v>
      </c>
      <c r="AK35" s="4">
        <f>IF(AK$5&lt;=$D35,0,IF(SUM($D35,I19)&gt;AK$5,$L30/I19,$L30-SUM($I35:AJ35)))</f>
        <v>0.51519153134638163</v>
      </c>
      <c r="AL35" s="4">
        <f>IF(AL$5&lt;=$D35,0,IF(SUM($D35,I19)&gt;AL$5,$L30/I19,$L30-SUM($I35:AK35)))</f>
        <v>0.51519153134638163</v>
      </c>
      <c r="AM35" s="4">
        <f>IF(AM$5&lt;=$D35,0,IF(SUM($D35,I19)&gt;AM$5,$L30/I19,$L30-SUM($I35:AL35)))</f>
        <v>0.51519153134638163</v>
      </c>
      <c r="AN35" s="4">
        <f>IF(AN$5&lt;=$D35,0,IF(SUM($D35,I19)&gt;AN$5,$L30/I19,$L30-SUM($I35:AM35)))</f>
        <v>0.51519153134638163</v>
      </c>
      <c r="AO35" s="4">
        <f>IF(AO$5&lt;=$D35,0,IF(SUM($D35,I19)&gt;AO$5,$L30/I19,$L30-SUM($I35:AN35)))</f>
        <v>0.51519153134638163</v>
      </c>
      <c r="AP35" s="4">
        <f>IF(AP$5&lt;=$D35,0,IF(SUM($D35,I19)&gt;AP$5,$L30/I19,$L30-SUM($I35:AO35)))</f>
        <v>0.51519153134638163</v>
      </c>
      <c r="AQ35" s="4">
        <f>IF(AQ$5&lt;=$D35,0,IF(SUM($D35,I19)&gt;AQ$5,$L30/I19,$L30-SUM($I35:AP35)))</f>
        <v>0.51519153134638163</v>
      </c>
      <c r="AR35" s="4">
        <f>IF(AR$5&lt;=$D35,0,IF(SUM($D35,I19)&gt;AR$5,$L30/I19,$L30-SUM($I35:AQ35)))</f>
        <v>0.51519153134638163</v>
      </c>
      <c r="AS35" s="4">
        <f>IF(AS$5&lt;=$D35,0,IF(SUM($D35,I19)&gt;AS$5,$L30/I19,$L30-SUM($I35:AR35)))</f>
        <v>0.51519153134638163</v>
      </c>
      <c r="AT35" s="4">
        <f>IF(AT$5&lt;=$D35,0,IF(SUM($D35,I19)&gt;AT$5,$L30/I19,$L30-SUM($I35:AS35)))</f>
        <v>0.51519153134638163</v>
      </c>
      <c r="AU35" s="4">
        <f>IF(AU$5&lt;=$D35,0,IF(SUM($D35,I19)&gt;AU$5,$L30/I19,$L30-SUM($I35:AT35)))</f>
        <v>0.51519153134638163</v>
      </c>
      <c r="AV35" s="4">
        <f>IF(AV$5&lt;=$D35,0,IF(SUM($D35,I19)&gt;AV$5,$L30/I19,$L30-SUM($I35:AU35)))</f>
        <v>0.51519153134638163</v>
      </c>
      <c r="AW35" s="4">
        <f>IF(AW$5&lt;=$D35,0,IF(SUM($D35,I19)&gt;AW$5,$L30/I19,$L30-SUM($I35:AV35)))</f>
        <v>0.51519153134638163</v>
      </c>
      <c r="AX35" s="4">
        <f>IF(AX$5&lt;=$D35,0,IF(SUM($D35,I19)&gt;AX$5,$L30/I19,$L30-SUM($I35:AW35)))</f>
        <v>0.51519153134638163</v>
      </c>
      <c r="AY35" s="4">
        <f>IF(AY$5&lt;=$D35,0,IF(SUM($D35,I19)&gt;AY$5,$L30/I19,$L30-SUM($I35:AX35)))</f>
        <v>0.51519153134638163</v>
      </c>
      <c r="AZ35" s="4">
        <f>IF(AZ$5&lt;=$D35,0,IF(SUM($D35,I19)&gt;AZ$5,$L30/I19,$L30-SUM($I35:AY35)))</f>
        <v>0.51519153134638163</v>
      </c>
      <c r="BA35" s="4">
        <f>IF(BA$5&lt;=$D35,0,IF(SUM($D35,I19)&gt;BA$5,$L30/I19,$L30-SUM($I35:AZ35)))</f>
        <v>0.51519153134638163</v>
      </c>
      <c r="BB35" s="4">
        <f>IF(BB$5&lt;=$D35,0,IF(SUM($D35,I19)&gt;BB$5,$L30/I19,$L30-SUM($I35:BA35)))</f>
        <v>0.51519153134638163</v>
      </c>
      <c r="BC35" s="4">
        <f>IF(BC$5&lt;=$D35,0,IF(SUM($D35,I19)&gt;BC$5,$L30/I19,$L30-SUM($I35:BB35)))</f>
        <v>0.51519153134638163</v>
      </c>
      <c r="BD35" s="4">
        <f>IF(BD$5&lt;=$D35,0,IF(SUM($D35,I19)&gt;BD$5,$L30/I19,$L30-SUM($I35:BC35)))</f>
        <v>0.51519153134638163</v>
      </c>
      <c r="BE35" s="4">
        <f>IF(BE$5&lt;=$D35,0,IF(SUM($D35,I19)&gt;BE$5,$L30/I19,$L30-SUM($I35:BD35)))</f>
        <v>0.37163794891667123</v>
      </c>
      <c r="BF35" s="4">
        <f>IF(BF$5&lt;=$D35,0,IF(SUM($D35,I19)&gt;BF$5,$L30/I19,$L30-SUM($I35:BE35)))</f>
        <v>0</v>
      </c>
      <c r="BG35" s="4">
        <f>IF(BG$5&lt;=$D35,0,IF(SUM($D35,I19)&gt;BG$5,$L30/I19,$L30-SUM($I35:BF35)))</f>
        <v>0</v>
      </c>
      <c r="BH35" s="4">
        <f>IF(BH$5&lt;=$D35,0,IF(SUM($D35,I19)&gt;BH$5,$L30/I19,$L30-SUM($I35:BG35)))</f>
        <v>0</v>
      </c>
      <c r="BI35" s="4">
        <f>IF(BI$5&lt;=$D35,0,IF(SUM($D35,I19)&gt;BI$5,$L30/I19,$L30-SUM($I35:BH35)))</f>
        <v>0</v>
      </c>
      <c r="BJ35" s="4">
        <f>IF(BJ$5&lt;=$D35,0,IF(SUM($D35,I19)&gt;BJ$5,$L30/I19,$L30-SUM($I35:BI35)))</f>
        <v>0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0.57205326221383468</v>
      </c>
      <c r="O36" s="4">
        <f>IF(O$5&lt;=$D36,0,IF(SUM($D36,I19)&gt;O$5,$M30/I19,$M30-SUM($I36:N36)))</f>
        <v>0.57205326221383468</v>
      </c>
      <c r="P36" s="4">
        <f>IF(P$5&lt;=$D36,0,IF(SUM($D36,I19)&gt;P$5,$M30/I19,$M30-SUM($I36:O36)))</f>
        <v>0.57205326221383468</v>
      </c>
      <c r="Q36" s="4">
        <f>IF(Q$5&lt;=$D36,0,IF(SUM($D36,I19)&gt;Q$5,$M30/I19,$M30-SUM($I36:P36)))</f>
        <v>0.57205326221383468</v>
      </c>
      <c r="R36" s="4">
        <f>IF(R$5&lt;=$D36,0,IF(SUM($D36,I19)&gt;R$5,$M30/I19,$M30-SUM($I36:Q36)))</f>
        <v>0.57205326221383468</v>
      </c>
      <c r="S36" s="4">
        <f>IF(S$5&lt;=$D36,0,IF(SUM($D36,I19)&gt;S$5,$M30/I19,$M30-SUM($I36:R36)))</f>
        <v>0.57205326221383468</v>
      </c>
      <c r="T36" s="4">
        <f>IF(T$5&lt;=$D36,0,IF(SUM($D36,I19)&gt;T$5,$M30/I19,$M30-SUM($I36:S36)))</f>
        <v>0.57205326221383468</v>
      </c>
      <c r="U36" s="4">
        <f>IF(U$5&lt;=$D36,0,IF(SUM($D36,I19)&gt;U$5,$M30/I19,$M30-SUM($I36:T36)))</f>
        <v>0.57205326221383468</v>
      </c>
      <c r="V36" s="4">
        <f>IF(V$5&lt;=$D36,0,IF(SUM($D36,I19)&gt;V$5,$M30/I19,$M30-SUM($I36:U36)))</f>
        <v>0.57205326221383468</v>
      </c>
      <c r="W36" s="4">
        <f>IF(W$5&lt;=$D36,0,IF(SUM($D36,I19)&gt;W$5,$M30/I19,$M30-SUM($I36:V36)))</f>
        <v>0.57205326221383468</v>
      </c>
      <c r="X36" s="4">
        <f>IF(X$5&lt;=$D36,0,IF(SUM($D36,I19)&gt;X$5,$M30/I19,$M30-SUM($I36:W36)))</f>
        <v>0.57205326221383468</v>
      </c>
      <c r="Y36" s="4">
        <f>IF(Y$5&lt;=$D36,0,IF(SUM($D36,I19)&gt;Y$5,$M30/I19,$M30-SUM($I36:X36)))</f>
        <v>0.57205326221383468</v>
      </c>
      <c r="Z36" s="4">
        <f>IF(Z$5&lt;=$D36,0,IF(SUM($D36,I19)&gt;Z$5,$M30/I19,$M30-SUM($I36:Y36)))</f>
        <v>0.57205326221383468</v>
      </c>
      <c r="AA36" s="4">
        <f>IF(AA$5&lt;=$D36,0,IF(SUM($D36,I19)&gt;AA$5,$M30/I19,$M30-SUM($I36:Z36)))</f>
        <v>0.57205326221383468</v>
      </c>
      <c r="AB36" s="4">
        <f>IF(AB$5&lt;=$D36,0,IF(SUM($D36,I19)&gt;AB$5,$M30/I19,$M30-SUM($I36:AA36)))</f>
        <v>0.57205326221383468</v>
      </c>
      <c r="AC36" s="4">
        <f>IF(AC$5&lt;=$D36,0,IF(SUM($D36,I19)&gt;AC$5,$M30/I19,$M30-SUM($I36:AB36)))</f>
        <v>0.57205326221383468</v>
      </c>
      <c r="AD36" s="4">
        <f>IF(AD$5&lt;=$D36,0,IF(SUM($D36,I19)&gt;AD$5,$M30/I19,$M30-SUM($I36:AC36)))</f>
        <v>0.57205326221383468</v>
      </c>
      <c r="AE36" s="4">
        <f>IF(AE$5&lt;=$D36,0,IF(SUM($D36,I19)&gt;AE$5,$M30/I19,$M30-SUM($I36:AD36)))</f>
        <v>0.57205326221383468</v>
      </c>
      <c r="AF36" s="4">
        <f>IF(AF$5&lt;=$D36,0,IF(SUM($D36,I19)&gt;AF$5,$M30/I19,$M30-SUM($I36:AE36)))</f>
        <v>0.57205326221383468</v>
      </c>
      <c r="AG36" s="4">
        <f>IF(AG$5&lt;=$D36,0,IF(SUM($D36,I19)&gt;AG$5,$M30/I19,$M30-SUM($I36:AF36)))</f>
        <v>0.57205326221383468</v>
      </c>
      <c r="AH36" s="4">
        <f>IF(AH$5&lt;=$D36,0,IF(SUM($D36,I19)&gt;AH$5,$M30/I19,$M30-SUM($I36:AG36)))</f>
        <v>0.57205326221383468</v>
      </c>
      <c r="AI36" s="4">
        <f>IF(AI$5&lt;=$D36,0,IF(SUM($D36,I19)&gt;AI$5,$M30/I19,$M30-SUM($I36:AH36)))</f>
        <v>0.57205326221383468</v>
      </c>
      <c r="AJ36" s="4">
        <f>IF(AJ$5&lt;=$D36,0,IF(SUM($D36,I19)&gt;AJ$5,$M30/I19,$M30-SUM($I36:AI36)))</f>
        <v>0.57205326221383468</v>
      </c>
      <c r="AK36" s="4">
        <f>IF(AK$5&lt;=$D36,0,IF(SUM($D36,I19)&gt;AK$5,$M30/I19,$M30-SUM($I36:AJ36)))</f>
        <v>0.57205326221383468</v>
      </c>
      <c r="AL36" s="4">
        <f>IF(AL$5&lt;=$D36,0,IF(SUM($D36,I19)&gt;AL$5,$M30/I19,$M30-SUM($I36:AK36)))</f>
        <v>0.57205326221383468</v>
      </c>
      <c r="AM36" s="4">
        <f>IF(AM$5&lt;=$D36,0,IF(SUM($D36,I19)&gt;AM$5,$M30/I19,$M30-SUM($I36:AL36)))</f>
        <v>0.57205326221383468</v>
      </c>
      <c r="AN36" s="4">
        <f>IF(AN$5&lt;=$D36,0,IF(SUM($D36,I19)&gt;AN$5,$M30/I19,$M30-SUM($I36:AM36)))</f>
        <v>0.57205326221383468</v>
      </c>
      <c r="AO36" s="4">
        <f>IF(AO$5&lt;=$D36,0,IF(SUM($D36,I19)&gt;AO$5,$M30/I19,$M30-SUM($I36:AN36)))</f>
        <v>0.57205326221383468</v>
      </c>
      <c r="AP36" s="4">
        <f>IF(AP$5&lt;=$D36,0,IF(SUM($D36,I19)&gt;AP$5,$M30/I19,$M30-SUM($I36:AO36)))</f>
        <v>0.57205326221383468</v>
      </c>
      <c r="AQ36" s="4">
        <f>IF(AQ$5&lt;=$D36,0,IF(SUM($D36,I19)&gt;AQ$5,$M30/I19,$M30-SUM($I36:AP36)))</f>
        <v>0.57205326221383468</v>
      </c>
      <c r="AR36" s="4">
        <f>IF(AR$5&lt;=$D36,0,IF(SUM($D36,I19)&gt;AR$5,$M30/I19,$M30-SUM($I36:AQ36)))</f>
        <v>0.57205326221383468</v>
      </c>
      <c r="AS36" s="4">
        <f>IF(AS$5&lt;=$D36,0,IF(SUM($D36,I19)&gt;AS$5,$M30/I19,$M30-SUM($I36:AR36)))</f>
        <v>0.57205326221383468</v>
      </c>
      <c r="AT36" s="4">
        <f>IF(AT$5&lt;=$D36,0,IF(SUM($D36,I19)&gt;AT$5,$M30/I19,$M30-SUM($I36:AS36)))</f>
        <v>0.57205326221383468</v>
      </c>
      <c r="AU36" s="4">
        <f>IF(AU$5&lt;=$D36,0,IF(SUM($D36,I19)&gt;AU$5,$M30/I19,$M30-SUM($I36:AT36)))</f>
        <v>0.57205326221383468</v>
      </c>
      <c r="AV36" s="4">
        <f>IF(AV$5&lt;=$D36,0,IF(SUM($D36,I19)&gt;AV$5,$M30/I19,$M30-SUM($I36:AU36)))</f>
        <v>0.57205326221383468</v>
      </c>
      <c r="AW36" s="4">
        <f>IF(AW$5&lt;=$D36,0,IF(SUM($D36,I19)&gt;AW$5,$M30/I19,$M30-SUM($I36:AV36)))</f>
        <v>0.57205326221383468</v>
      </c>
      <c r="AX36" s="4">
        <f>IF(AX$5&lt;=$D36,0,IF(SUM($D36,I19)&gt;AX$5,$M30/I19,$M30-SUM($I36:AW36)))</f>
        <v>0.57205326221383468</v>
      </c>
      <c r="AY36" s="4">
        <f>IF(AY$5&lt;=$D36,0,IF(SUM($D36,I19)&gt;AY$5,$M30/I19,$M30-SUM($I36:AX36)))</f>
        <v>0.57205326221383468</v>
      </c>
      <c r="AZ36" s="4">
        <f>IF(AZ$5&lt;=$D36,0,IF(SUM($D36,I19)&gt;AZ$5,$M30/I19,$M30-SUM($I36:AY36)))</f>
        <v>0.57205326221383468</v>
      </c>
      <c r="BA36" s="4">
        <f>IF(BA$5&lt;=$D36,0,IF(SUM($D36,I19)&gt;BA$5,$M30/I19,$M30-SUM($I36:AZ36)))</f>
        <v>0.57205326221383468</v>
      </c>
      <c r="BB36" s="4">
        <f>IF(BB$5&lt;=$D36,0,IF(SUM($D36,I19)&gt;BB$5,$M30/I19,$M30-SUM($I36:BA36)))</f>
        <v>0.57205326221383468</v>
      </c>
      <c r="BC36" s="4">
        <f>IF(BC$5&lt;=$D36,0,IF(SUM($D36,I19)&gt;BC$5,$M30/I19,$M30-SUM($I36:BB36)))</f>
        <v>0.57205326221383468</v>
      </c>
      <c r="BD36" s="4">
        <f>IF(BD$5&lt;=$D36,0,IF(SUM($D36,I19)&gt;BD$5,$M30/I19,$M30-SUM($I36:BC36)))</f>
        <v>0.57205326221383468</v>
      </c>
      <c r="BE36" s="4">
        <f>IF(BE$5&lt;=$D36,0,IF(SUM($D36,I19)&gt;BE$5,$M30/I19,$M30-SUM($I36:BD36)))</f>
        <v>0.57205326221383468</v>
      </c>
      <c r="BF36" s="4">
        <f>IF(BF$5&lt;=$D36,0,IF(SUM($D36,I19)&gt;BF$5,$M30/I19,$M30-SUM($I36:BE36)))</f>
        <v>0.41265565931303883</v>
      </c>
      <c r="BG36" s="4">
        <f>IF(BG$5&lt;=$D36,0,IF(SUM($D36,I19)&gt;BG$5,$M30/I19,$M30-SUM($I36:BF36)))</f>
        <v>0</v>
      </c>
      <c r="BH36" s="4">
        <f>IF(BH$5&lt;=$D36,0,IF(SUM($D36,I19)&gt;BH$5,$M30/I19,$M30-SUM($I36:BG36)))</f>
        <v>0</v>
      </c>
      <c r="BI36" s="4">
        <f>IF(BI$5&lt;=$D36,0,IF(SUM($D36,I19)&gt;BI$5,$M30/I19,$M30-SUM($I36:BH36)))</f>
        <v>0</v>
      </c>
      <c r="BJ36" s="4">
        <f>IF(BJ$5&lt;=$D36,0,IF(SUM($D36,I19)&gt;BJ$5,$M30/I19,$M30-SUM($I36:BI36)))</f>
        <v>0</v>
      </c>
      <c r="BK36" s="4">
        <f>IF(BK$5&lt;=$D36,0,IF(SUM($D36,I19)&gt;BK$5,$M30/I19,$M30-SUM($I36:BJ36)))</f>
        <v>0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0.67103789047061524</v>
      </c>
      <c r="P37" s="4">
        <f>IF(P$5&lt;=$D37,0,IF(SUM($D37,I19)&gt;P$5,$N30/I19,$N30-SUM($I37:O37)))</f>
        <v>0.67103789047061524</v>
      </c>
      <c r="Q37" s="4">
        <f>IF(Q$5&lt;=$D37,0,IF(SUM($D37,I19)&gt;Q$5,$N30/I19,$N30-SUM($I37:P37)))</f>
        <v>0.67103789047061524</v>
      </c>
      <c r="R37" s="4">
        <f>IF(R$5&lt;=$D37,0,IF(SUM($D37,I19)&gt;R$5,$N30/I19,$N30-SUM($I37:Q37)))</f>
        <v>0.67103789047061524</v>
      </c>
      <c r="S37" s="4">
        <f>IF(S$5&lt;=$D37,0,IF(SUM($D37,I19)&gt;S$5,$N30/I19,$N30-SUM($I37:R37)))</f>
        <v>0.67103789047061524</v>
      </c>
      <c r="T37" s="4">
        <f>IF(T$5&lt;=$D37,0,IF(SUM($D37,I19)&gt;T$5,$N30/I19,$N30-SUM($I37:S37)))</f>
        <v>0.67103789047061524</v>
      </c>
      <c r="U37" s="4">
        <f>IF(U$5&lt;=$D37,0,IF(SUM($D37,I19)&gt;U$5,$N30/I19,$N30-SUM($I37:T37)))</f>
        <v>0.67103789047061524</v>
      </c>
      <c r="V37" s="4">
        <f>IF(V$5&lt;=$D37,0,IF(SUM($D37,I19)&gt;V$5,$N30/I19,$N30-SUM($I37:U37)))</f>
        <v>0.67103789047061524</v>
      </c>
      <c r="W37" s="4">
        <f>IF(W$5&lt;=$D37,0,IF(SUM($D37,I19)&gt;W$5,$N30/I19,$N30-SUM($I37:V37)))</f>
        <v>0.67103789047061524</v>
      </c>
      <c r="X37" s="4">
        <f>IF(X$5&lt;=$D37,0,IF(SUM($D37,I19)&gt;X$5,$N30/I19,$N30-SUM($I37:W37)))</f>
        <v>0.67103789047061524</v>
      </c>
      <c r="Y37" s="4">
        <f>IF(Y$5&lt;=$D37,0,IF(SUM($D37,I19)&gt;Y$5,$N30/I19,$N30-SUM($I37:X37)))</f>
        <v>0.67103789047061524</v>
      </c>
      <c r="Z37" s="4">
        <f>IF(Z$5&lt;=$D37,0,IF(SUM($D37,I19)&gt;Z$5,$N30/I19,$N30-SUM($I37:Y37)))</f>
        <v>0.67103789047061524</v>
      </c>
      <c r="AA37" s="4">
        <f>IF(AA$5&lt;=$D37,0,IF(SUM($D37,I19)&gt;AA$5,$N30/I19,$N30-SUM($I37:Z37)))</f>
        <v>0.67103789047061524</v>
      </c>
      <c r="AB37" s="4">
        <f>IF(AB$5&lt;=$D37,0,IF(SUM($D37,I19)&gt;AB$5,$N30/I19,$N30-SUM($I37:AA37)))</f>
        <v>0.67103789047061524</v>
      </c>
      <c r="AC37" s="4">
        <f>IF(AC$5&lt;=$D37,0,IF(SUM($D37,I19)&gt;AC$5,$N30/I19,$N30-SUM($I37:AB37)))</f>
        <v>0.67103789047061524</v>
      </c>
      <c r="AD37" s="4">
        <f>IF(AD$5&lt;=$D37,0,IF(SUM($D37,I19)&gt;AD$5,$N30/I19,$N30-SUM($I37:AC37)))</f>
        <v>0.67103789047061524</v>
      </c>
      <c r="AE37" s="4">
        <f>IF(AE$5&lt;=$D37,0,IF(SUM($D37,I19)&gt;AE$5,$N30/I19,$N30-SUM($I37:AD37)))</f>
        <v>0.67103789047061524</v>
      </c>
      <c r="AF37" s="4">
        <f>IF(AF$5&lt;=$D37,0,IF(SUM($D37,I19)&gt;AF$5,$N30/I19,$N30-SUM($I37:AE37)))</f>
        <v>0.67103789047061524</v>
      </c>
      <c r="AG37" s="4">
        <f>IF(AG$5&lt;=$D37,0,IF(SUM($D37,I19)&gt;AG$5,$N30/I19,$N30-SUM($I37:AF37)))</f>
        <v>0.67103789047061524</v>
      </c>
      <c r="AH37" s="4">
        <f>IF(AH$5&lt;=$D37,0,IF(SUM($D37,I19)&gt;AH$5,$N30/I19,$N30-SUM($I37:AG37)))</f>
        <v>0.67103789047061524</v>
      </c>
      <c r="AI37" s="4">
        <f>IF(AI$5&lt;=$D37,0,IF(SUM($D37,I19)&gt;AI$5,$N30/I19,$N30-SUM($I37:AH37)))</f>
        <v>0.67103789047061524</v>
      </c>
      <c r="AJ37" s="4">
        <f>IF(AJ$5&lt;=$D37,0,IF(SUM($D37,I19)&gt;AJ$5,$N30/I19,$N30-SUM($I37:AI37)))</f>
        <v>0.67103789047061524</v>
      </c>
      <c r="AK37" s="4">
        <f>IF(AK$5&lt;=$D37,0,IF(SUM($D37,I19)&gt;AK$5,$N30/I19,$N30-SUM($I37:AJ37)))</f>
        <v>0.67103789047061524</v>
      </c>
      <c r="AL37" s="4">
        <f>IF(AL$5&lt;=$D37,0,IF(SUM($D37,I19)&gt;AL$5,$N30/I19,$N30-SUM($I37:AK37)))</f>
        <v>0.67103789047061524</v>
      </c>
      <c r="AM37" s="4">
        <f>IF(AM$5&lt;=$D37,0,IF(SUM($D37,I19)&gt;AM$5,$N30/I19,$N30-SUM($I37:AL37)))</f>
        <v>0.67103789047061524</v>
      </c>
      <c r="AN37" s="4">
        <f>IF(AN$5&lt;=$D37,0,IF(SUM($D37,I19)&gt;AN$5,$N30/I19,$N30-SUM($I37:AM37)))</f>
        <v>0.67103789047061524</v>
      </c>
      <c r="AO37" s="4">
        <f>IF(AO$5&lt;=$D37,0,IF(SUM($D37,I19)&gt;AO$5,$N30/I19,$N30-SUM($I37:AN37)))</f>
        <v>0.67103789047061524</v>
      </c>
      <c r="AP37" s="4">
        <f>IF(AP$5&lt;=$D37,0,IF(SUM($D37,I19)&gt;AP$5,$N30/I19,$N30-SUM($I37:AO37)))</f>
        <v>0.67103789047061524</v>
      </c>
      <c r="AQ37" s="4">
        <f>IF(AQ$5&lt;=$D37,0,IF(SUM($D37,I19)&gt;AQ$5,$N30/I19,$N30-SUM($I37:AP37)))</f>
        <v>0.67103789047061524</v>
      </c>
      <c r="AR37" s="4">
        <f>IF(AR$5&lt;=$D37,0,IF(SUM($D37,I19)&gt;AR$5,$N30/I19,$N30-SUM($I37:AQ37)))</f>
        <v>0.67103789047061524</v>
      </c>
      <c r="AS37" s="4">
        <f>IF(AS$5&lt;=$D37,0,IF(SUM($D37,I19)&gt;AS$5,$N30/I19,$N30-SUM($I37:AR37)))</f>
        <v>0.67103789047061524</v>
      </c>
      <c r="AT37" s="4">
        <f>IF(AT$5&lt;=$D37,0,IF(SUM($D37,I19)&gt;AT$5,$N30/I19,$N30-SUM($I37:AS37)))</f>
        <v>0.67103789047061524</v>
      </c>
      <c r="AU37" s="4">
        <f>IF(AU$5&lt;=$D37,0,IF(SUM($D37,I19)&gt;AU$5,$N30/I19,$N30-SUM($I37:AT37)))</f>
        <v>0.67103789047061524</v>
      </c>
      <c r="AV37" s="4">
        <f>IF(AV$5&lt;=$D37,0,IF(SUM($D37,I19)&gt;AV$5,$N30/I19,$N30-SUM($I37:AU37)))</f>
        <v>0.67103789047061524</v>
      </c>
      <c r="AW37" s="4">
        <f>IF(AW$5&lt;=$D37,0,IF(SUM($D37,I19)&gt;AW$5,$N30/I19,$N30-SUM($I37:AV37)))</f>
        <v>0.67103789047061524</v>
      </c>
      <c r="AX37" s="4">
        <f>IF(AX$5&lt;=$D37,0,IF(SUM($D37,I19)&gt;AX$5,$N30/I19,$N30-SUM($I37:AW37)))</f>
        <v>0.67103789047061524</v>
      </c>
      <c r="AY37" s="4">
        <f>IF(AY$5&lt;=$D37,0,IF(SUM($D37,I19)&gt;AY$5,$N30/I19,$N30-SUM($I37:AX37)))</f>
        <v>0.67103789047061524</v>
      </c>
      <c r="AZ37" s="4">
        <f>IF(AZ$5&lt;=$D37,0,IF(SUM($D37,I19)&gt;AZ$5,$N30/I19,$N30-SUM($I37:AY37)))</f>
        <v>0.67103789047061524</v>
      </c>
      <c r="BA37" s="4">
        <f>IF(BA$5&lt;=$D37,0,IF(SUM($D37,I19)&gt;BA$5,$N30/I19,$N30-SUM($I37:AZ37)))</f>
        <v>0.67103789047061524</v>
      </c>
      <c r="BB37" s="4">
        <f>IF(BB$5&lt;=$D37,0,IF(SUM($D37,I19)&gt;BB$5,$N30/I19,$N30-SUM($I37:BA37)))</f>
        <v>0.67103789047061524</v>
      </c>
      <c r="BC37" s="4">
        <f>IF(BC$5&lt;=$D37,0,IF(SUM($D37,I19)&gt;BC$5,$N30/I19,$N30-SUM($I37:BB37)))</f>
        <v>0.67103789047061524</v>
      </c>
      <c r="BD37" s="4">
        <f>IF(BD$5&lt;=$D37,0,IF(SUM($D37,I19)&gt;BD$5,$N30/I19,$N30-SUM($I37:BC37)))</f>
        <v>0.67103789047061524</v>
      </c>
      <c r="BE37" s="4">
        <f>IF(BE$5&lt;=$D37,0,IF(SUM($D37,I19)&gt;BE$5,$N30/I19,$N30-SUM($I37:BD37)))</f>
        <v>0.67103789047061524</v>
      </c>
      <c r="BF37" s="4">
        <f>IF(BF$5&lt;=$D37,0,IF(SUM($D37,I19)&gt;BF$5,$N30/I19,$N30-SUM($I37:BE37)))</f>
        <v>0.67103789047061524</v>
      </c>
      <c r="BG37" s="4">
        <f>IF(BG$5&lt;=$D37,0,IF(SUM($D37,I19)&gt;BG$5,$N30/I19,$N30-SUM($I37:BF37)))</f>
        <v>0.48405909275750147</v>
      </c>
      <c r="BH37" s="4">
        <f>IF(BH$5&lt;=$D37,0,IF(SUM($D37,I19)&gt;BH$5,$N30/I19,$N30-SUM($I37:BG37)))</f>
        <v>0</v>
      </c>
      <c r="BI37" s="4">
        <f>IF(BI$5&lt;=$D37,0,IF(SUM($D37,I19)&gt;BI$5,$N30/I19,$N30-SUM($I37:BH37)))</f>
        <v>0</v>
      </c>
      <c r="BJ37" s="4">
        <f>IF(BJ$5&lt;=$D37,0,IF(SUM($D37,I19)&gt;BJ$5,$N30/I19,$N30-SUM($I37:BI37)))</f>
        <v>0</v>
      </c>
      <c r="BK37" s="4">
        <f>IF(BK$5&lt;=$D37,0,IF(SUM($D37,I19)&gt;BK$5,$N30/I19,$N30-SUM($I37:BJ37)))</f>
        <v>0</v>
      </c>
      <c r="BL37" s="4">
        <f>IF(BL$5&lt;=$D37,0,IF(SUM($D37,I19)&gt;BL$5,$N30/I19,$N30-SUM($I37:BK37)))</f>
        <v>0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45">
        <f>J24+SUM(J32:J62)</f>
        <v>4.567519390578191</v>
      </c>
      <c r="K64" s="145">
        <f t="shared" ref="K64:BQ64" si="69">K24+SUM(K32:K62)</f>
        <v>5.0572721044263753</v>
      </c>
      <c r="L64" s="145">
        <f t="shared" si="69"/>
        <v>5.4253392760547152</v>
      </c>
      <c r="M64" s="145">
        <f t="shared" si="69"/>
        <v>5.940530807401097</v>
      </c>
      <c r="N64" s="145">
        <f t="shared" si="69"/>
        <v>6.5125840696149311</v>
      </c>
      <c r="O64" s="145">
        <f t="shared" si="69"/>
        <v>7.2764131576932094</v>
      </c>
      <c r="P64" s="145">
        <f t="shared" si="69"/>
        <v>7.2764131576932094</v>
      </c>
      <c r="Q64" s="145">
        <f t="shared" si="69"/>
        <v>7.2764131576932094</v>
      </c>
      <c r="R64" s="145">
        <f t="shared" si="69"/>
        <v>7.2764131576932094</v>
      </c>
      <c r="S64" s="145">
        <f t="shared" si="69"/>
        <v>7.2764131576932094</v>
      </c>
      <c r="T64" s="145">
        <f t="shared" si="69"/>
        <v>7.2764131576932094</v>
      </c>
      <c r="U64" s="145">
        <f t="shared" si="69"/>
        <v>7.2764131576932094</v>
      </c>
      <c r="V64" s="145">
        <f t="shared" si="69"/>
        <v>7.2764131576932094</v>
      </c>
      <c r="W64" s="145">
        <f t="shared" si="69"/>
        <v>7.2764131576932094</v>
      </c>
      <c r="X64" s="145">
        <f t="shared" si="69"/>
        <v>7.2764131576932094</v>
      </c>
      <c r="Y64" s="145">
        <f t="shared" si="69"/>
        <v>7.2764131576932094</v>
      </c>
      <c r="Z64" s="145">
        <f t="shared" si="69"/>
        <v>7.2764131576932094</v>
      </c>
      <c r="AA64" s="145">
        <f t="shared" si="69"/>
        <v>7.2764131576932094</v>
      </c>
      <c r="AB64" s="145">
        <f t="shared" si="69"/>
        <v>7.2764131576932094</v>
      </c>
      <c r="AC64" s="145">
        <f t="shared" si="69"/>
        <v>7.2764131576932094</v>
      </c>
      <c r="AD64" s="145">
        <f t="shared" si="69"/>
        <v>7.2764131576932094</v>
      </c>
      <c r="AE64" s="145">
        <f t="shared" si="69"/>
        <v>7.2764131576932094</v>
      </c>
      <c r="AF64" s="145">
        <f t="shared" si="69"/>
        <v>7.2764131576932094</v>
      </c>
      <c r="AG64" s="145">
        <f t="shared" si="69"/>
        <v>7.2764131576932094</v>
      </c>
      <c r="AH64" s="145">
        <f t="shared" si="69"/>
        <v>7.2764131576932094</v>
      </c>
      <c r="AI64" s="145">
        <f t="shared" si="69"/>
        <v>7.2764131576932094</v>
      </c>
      <c r="AJ64" s="145">
        <f t="shared" si="69"/>
        <v>7.2764131576932094</v>
      </c>
      <c r="AK64" s="145">
        <f t="shared" si="69"/>
        <v>7.2764131576932094</v>
      </c>
      <c r="AL64" s="145">
        <f t="shared" si="69"/>
        <v>6.6550556580586893</v>
      </c>
      <c r="AM64" s="145">
        <f t="shared" si="69"/>
        <v>2.7088937671150184</v>
      </c>
      <c r="AN64" s="145">
        <f t="shared" si="69"/>
        <v>2.7088937671150184</v>
      </c>
      <c r="AO64" s="145">
        <f t="shared" si="69"/>
        <v>2.7088937671150184</v>
      </c>
      <c r="AP64" s="145">
        <f t="shared" si="69"/>
        <v>2.7088937671150184</v>
      </c>
      <c r="AQ64" s="145">
        <f t="shared" si="69"/>
        <v>2.7088937671150184</v>
      </c>
      <c r="AR64" s="145">
        <f t="shared" si="69"/>
        <v>2.7088937671150184</v>
      </c>
      <c r="AS64" s="145">
        <f t="shared" si="69"/>
        <v>2.7088937671150184</v>
      </c>
      <c r="AT64" s="145">
        <f t="shared" si="69"/>
        <v>2.7088937671150184</v>
      </c>
      <c r="AU64" s="145">
        <f t="shared" si="69"/>
        <v>2.7088937671150184</v>
      </c>
      <c r="AV64" s="145">
        <f t="shared" si="69"/>
        <v>2.7088937671150184</v>
      </c>
      <c r="AW64" s="145">
        <f t="shared" si="69"/>
        <v>2.7088937671150184</v>
      </c>
      <c r="AX64" s="145">
        <f t="shared" si="69"/>
        <v>2.7088937671150184</v>
      </c>
      <c r="AY64" s="145">
        <f t="shared" si="69"/>
        <v>2.7088937671150184</v>
      </c>
      <c r="AZ64" s="145">
        <f t="shared" si="69"/>
        <v>2.7088937671150184</v>
      </c>
      <c r="BA64" s="145">
        <f t="shared" si="69"/>
        <v>2.7088937671150184</v>
      </c>
      <c r="BB64" s="145">
        <f t="shared" si="69"/>
        <v>2.6830383172016377</v>
      </c>
      <c r="BC64" s="145">
        <f t="shared" si="69"/>
        <v>2.4796372895097645</v>
      </c>
      <c r="BD64" s="145">
        <f t="shared" si="69"/>
        <v>2.0237911802012682</v>
      </c>
      <c r="BE64" s="145">
        <f t="shared" si="69"/>
        <v>1.6147291016011212</v>
      </c>
      <c r="BF64" s="145">
        <f t="shared" si="69"/>
        <v>1.083693549783654</v>
      </c>
      <c r="BG64" s="145">
        <f t="shared" si="69"/>
        <v>0.48405909275750147</v>
      </c>
      <c r="BH64" s="145">
        <f t="shared" si="69"/>
        <v>0</v>
      </c>
      <c r="BI64" s="145">
        <f t="shared" si="69"/>
        <v>0</v>
      </c>
      <c r="BJ64" s="145">
        <f t="shared" si="69"/>
        <v>0</v>
      </c>
      <c r="BK64" s="145">
        <f t="shared" si="69"/>
        <v>0</v>
      </c>
      <c r="BL64" s="145">
        <f t="shared" si="69"/>
        <v>0</v>
      </c>
      <c r="BM64" s="145">
        <f t="shared" si="69"/>
        <v>0</v>
      </c>
      <c r="BN64" s="145">
        <f t="shared" si="69"/>
        <v>0</v>
      </c>
      <c r="BO64" s="145">
        <f t="shared" si="69"/>
        <v>0</v>
      </c>
      <c r="BP64" s="145">
        <f t="shared" si="69"/>
        <v>0</v>
      </c>
      <c r="BQ64" s="145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21.902406843170677</v>
      </c>
      <c r="K65" s="9">
        <f t="shared" ref="K65:BQ65" si="70">K30-SUM(K33:K62)+J65</f>
        <v>37.873118177139901</v>
      </c>
      <c r="L65" s="9">
        <f t="shared" si="70"/>
        <v>60.055363619820838</v>
      </c>
      <c r="M65" s="9">
        <f t="shared" si="70"/>
        <v>84.265351399719705</v>
      </c>
      <c r="N65" s="9">
        <f t="shared" si="70"/>
        <v>112.33001299414752</v>
      </c>
      <c r="O65" s="9">
        <f t="shared" si="70"/>
        <v>109.71391042464016</v>
      </c>
      <c r="P65" s="9">
        <f t="shared" si="70"/>
        <v>107.0978078551328</v>
      </c>
      <c r="Q65" s="9">
        <f t="shared" si="70"/>
        <v>104.48170528562544</v>
      </c>
      <c r="R65" s="9">
        <f t="shared" si="70"/>
        <v>101.86560271611808</v>
      </c>
      <c r="S65" s="9">
        <f t="shared" si="70"/>
        <v>99.249500146610714</v>
      </c>
      <c r="T65" s="9">
        <f t="shared" si="70"/>
        <v>96.633397577103352</v>
      </c>
      <c r="U65" s="9">
        <f t="shared" si="70"/>
        <v>94.01729500759599</v>
      </c>
      <c r="V65" s="9">
        <f t="shared" si="70"/>
        <v>91.401192438088628</v>
      </c>
      <c r="W65" s="9">
        <f t="shared" si="70"/>
        <v>88.785089868581267</v>
      </c>
      <c r="X65" s="9">
        <f t="shared" si="70"/>
        <v>86.168987299073905</v>
      </c>
      <c r="Y65" s="9">
        <f t="shared" si="70"/>
        <v>83.552884729566543</v>
      </c>
      <c r="Z65" s="9">
        <f t="shared" si="70"/>
        <v>80.936782160059181</v>
      </c>
      <c r="AA65" s="9">
        <f t="shared" si="70"/>
        <v>78.320679590551819</v>
      </c>
      <c r="AB65" s="9">
        <f t="shared" si="70"/>
        <v>75.704577021044457</v>
      </c>
      <c r="AC65" s="9">
        <f t="shared" si="70"/>
        <v>73.088474451537095</v>
      </c>
      <c r="AD65" s="9">
        <f t="shared" si="70"/>
        <v>70.472371882029734</v>
      </c>
      <c r="AE65" s="9">
        <f t="shared" si="70"/>
        <v>67.856269312522372</v>
      </c>
      <c r="AF65" s="9">
        <f t="shared" si="70"/>
        <v>65.24016674301501</v>
      </c>
      <c r="AG65" s="9">
        <f t="shared" si="70"/>
        <v>62.624064173507655</v>
      </c>
      <c r="AH65" s="9">
        <f t="shared" si="70"/>
        <v>60.0079616040003</v>
      </c>
      <c r="AI65" s="9">
        <f t="shared" si="70"/>
        <v>57.391859034492946</v>
      </c>
      <c r="AJ65" s="9">
        <f t="shared" si="70"/>
        <v>54.775756464985591</v>
      </c>
      <c r="AK65" s="9">
        <f t="shared" si="70"/>
        <v>52.159653895478236</v>
      </c>
      <c r="AL65" s="9">
        <f t="shared" si="70"/>
        <v>49.543551325970881</v>
      </c>
      <c r="AM65" s="9">
        <f t="shared" si="70"/>
        <v>46.927448756463527</v>
      </c>
      <c r="AN65" s="9">
        <f t="shared" si="70"/>
        <v>44.311346186956172</v>
      </c>
      <c r="AO65" s="9">
        <f t="shared" si="70"/>
        <v>41.695243617448817</v>
      </c>
      <c r="AP65" s="9">
        <f t="shared" si="70"/>
        <v>39.079141047941462</v>
      </c>
      <c r="AQ65" s="9">
        <f t="shared" si="70"/>
        <v>36.463038478434108</v>
      </c>
      <c r="AR65" s="9">
        <f t="shared" si="70"/>
        <v>33.846935908926753</v>
      </c>
      <c r="AS65" s="9">
        <f t="shared" si="70"/>
        <v>31.230833339419398</v>
      </c>
      <c r="AT65" s="9">
        <f t="shared" si="70"/>
        <v>28.614730769912043</v>
      </c>
      <c r="AU65" s="9">
        <f t="shared" si="70"/>
        <v>25.998628200404688</v>
      </c>
      <c r="AV65" s="9">
        <f t="shared" si="70"/>
        <v>23.382525630897334</v>
      </c>
      <c r="AW65" s="9">
        <f t="shared" si="70"/>
        <v>20.766423061389979</v>
      </c>
      <c r="AX65" s="9">
        <f t="shared" si="70"/>
        <v>18.150320491882624</v>
      </c>
      <c r="AY65" s="9">
        <f t="shared" si="70"/>
        <v>15.534217922375269</v>
      </c>
      <c r="AZ65" s="9">
        <f t="shared" si="70"/>
        <v>12.918115352867915</v>
      </c>
      <c r="BA65" s="9">
        <f t="shared" si="70"/>
        <v>10.30201278336056</v>
      </c>
      <c r="BB65" s="9">
        <f t="shared" si="70"/>
        <v>7.6859102138532043</v>
      </c>
      <c r="BC65" s="9">
        <f t="shared" si="70"/>
        <v>5.2062729243434394</v>
      </c>
      <c r="BD65" s="9">
        <f t="shared" si="70"/>
        <v>3.1824817441421711</v>
      </c>
      <c r="BE65" s="9">
        <f t="shared" si="70"/>
        <v>1.56775264254105</v>
      </c>
      <c r="BF65" s="9">
        <f t="shared" si="70"/>
        <v>0.484059092757396</v>
      </c>
      <c r="BG65" s="9">
        <f t="shared" si="70"/>
        <v>-1.0547118733938987E-13</v>
      </c>
      <c r="BH65" s="9">
        <f t="shared" si="70"/>
        <v>-1.0547118733938987E-13</v>
      </c>
      <c r="BI65" s="9">
        <f t="shared" si="70"/>
        <v>-1.0547118733938987E-13</v>
      </c>
      <c r="BJ65" s="9">
        <f t="shared" si="70"/>
        <v>-1.0547118733938987E-13</v>
      </c>
      <c r="BK65" s="9">
        <f t="shared" si="70"/>
        <v>-1.0547118733938987E-13</v>
      </c>
      <c r="BL65" s="9">
        <f t="shared" si="70"/>
        <v>-1.0547118733938987E-13</v>
      </c>
      <c r="BM65" s="9">
        <f t="shared" si="70"/>
        <v>-1.0547118733938987E-13</v>
      </c>
      <c r="BN65" s="9">
        <f t="shared" si="70"/>
        <v>-1.0547118733938987E-13</v>
      </c>
      <c r="BO65" s="9">
        <f t="shared" si="70"/>
        <v>-1.0547118733938987E-13</v>
      </c>
      <c r="BP65" s="9">
        <f t="shared" si="70"/>
        <v>-1.0547118733938987E-13</v>
      </c>
      <c r="BQ65" s="9">
        <f t="shared" si="70"/>
        <v>-1.0547118733938987E-13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149.17159227972542</v>
      </c>
      <c r="K66" s="1">
        <f t="shared" si="71"/>
        <v>160.57478422311647</v>
      </c>
      <c r="L66" s="1">
        <f t="shared" si="71"/>
        <v>178.18951027521922</v>
      </c>
      <c r="M66" s="1">
        <f t="shared" si="71"/>
        <v>197.83197866453992</v>
      </c>
      <c r="N66" s="1">
        <f t="shared" si="71"/>
        <v>221.32912086838954</v>
      </c>
      <c r="O66" s="1">
        <f t="shared" ref="O66:S66" si="72">O65+O27</f>
        <v>214.14549890830398</v>
      </c>
      <c r="P66" s="1">
        <f t="shared" si="72"/>
        <v>206.96187694821845</v>
      </c>
      <c r="Q66" s="1">
        <f t="shared" si="72"/>
        <v>199.77825498813291</v>
      </c>
      <c r="R66" s="1">
        <f t="shared" si="72"/>
        <v>192.59463302804735</v>
      </c>
      <c r="S66" s="1">
        <f t="shared" si="72"/>
        <v>185.41101106796179</v>
      </c>
      <c r="T66" s="1">
        <f t="shared" ref="T66:BK66" si="73">T65+T27</f>
        <v>178.22738910787626</v>
      </c>
      <c r="U66" s="1">
        <f t="shared" si="73"/>
        <v>171.04376714779073</v>
      </c>
      <c r="V66" s="1">
        <f t="shared" si="73"/>
        <v>163.86014518770517</v>
      </c>
      <c r="W66" s="1">
        <f t="shared" si="73"/>
        <v>156.67652322761961</v>
      </c>
      <c r="X66" s="1">
        <f t="shared" si="73"/>
        <v>149.49290126753408</v>
      </c>
      <c r="Y66" s="1">
        <f t="shared" si="73"/>
        <v>142.30927930744852</v>
      </c>
      <c r="Z66" s="1">
        <f t="shared" si="73"/>
        <v>135.12565734736296</v>
      </c>
      <c r="AA66" s="1">
        <f t="shared" si="73"/>
        <v>127.94203538727741</v>
      </c>
      <c r="AB66" s="1">
        <f t="shared" si="73"/>
        <v>120.75841342719187</v>
      </c>
      <c r="AC66" s="1">
        <f t="shared" si="73"/>
        <v>113.57479146710631</v>
      </c>
      <c r="AD66" s="1">
        <f t="shared" si="73"/>
        <v>106.39116950702075</v>
      </c>
      <c r="AE66" s="1">
        <f t="shared" si="73"/>
        <v>99.207547546935203</v>
      </c>
      <c r="AF66" s="1">
        <f t="shared" si="73"/>
        <v>92.023925586849657</v>
      </c>
      <c r="AG66" s="1">
        <f t="shared" si="73"/>
        <v>84.840303626764097</v>
      </c>
      <c r="AH66" s="1">
        <f t="shared" si="73"/>
        <v>77.656681666678566</v>
      </c>
      <c r="AI66" s="1">
        <f t="shared" si="73"/>
        <v>70.473059706593006</v>
      </c>
      <c r="AJ66" s="1">
        <f t="shared" si="73"/>
        <v>63.289437746507467</v>
      </c>
      <c r="AK66" s="1">
        <f t="shared" si="73"/>
        <v>56.105815786421921</v>
      </c>
      <c r="AL66" s="1">
        <f t="shared" si="73"/>
        <v>49.543551325970896</v>
      </c>
      <c r="AM66" s="1">
        <f t="shared" si="73"/>
        <v>46.927448756463541</v>
      </c>
      <c r="AN66" s="1">
        <f t="shared" si="73"/>
        <v>44.311346186956186</v>
      </c>
      <c r="AO66" s="1">
        <f t="shared" si="73"/>
        <v>41.695243617448831</v>
      </c>
      <c r="AP66" s="1">
        <f t="shared" si="73"/>
        <v>39.079141047941476</v>
      </c>
      <c r="AQ66" s="1">
        <f t="shared" si="73"/>
        <v>36.463038478434122</v>
      </c>
      <c r="AR66" s="1">
        <f t="shared" si="73"/>
        <v>33.846935908926767</v>
      </c>
      <c r="AS66" s="1">
        <f t="shared" si="73"/>
        <v>31.230833339419412</v>
      </c>
      <c r="AT66" s="1">
        <f t="shared" si="73"/>
        <v>28.614730769912057</v>
      </c>
      <c r="AU66" s="1">
        <f t="shared" si="73"/>
        <v>25.998628200404703</v>
      </c>
      <c r="AV66" s="1">
        <f t="shared" si="73"/>
        <v>23.382525630897348</v>
      </c>
      <c r="AW66" s="1">
        <f t="shared" si="73"/>
        <v>20.766423061389993</v>
      </c>
      <c r="AX66" s="1">
        <f t="shared" si="73"/>
        <v>18.150320491882638</v>
      </c>
      <c r="AY66" s="1">
        <f t="shared" si="73"/>
        <v>15.534217922375284</v>
      </c>
      <c r="AZ66" s="1">
        <f t="shared" si="73"/>
        <v>12.918115352867929</v>
      </c>
      <c r="BA66" s="1">
        <f t="shared" si="73"/>
        <v>10.302012783360574</v>
      </c>
      <c r="BB66" s="1">
        <f t="shared" si="73"/>
        <v>7.6859102138532185</v>
      </c>
      <c r="BC66" s="1">
        <f t="shared" si="73"/>
        <v>5.2062729243434536</v>
      </c>
      <c r="BD66" s="1">
        <f t="shared" si="73"/>
        <v>3.1824817441421853</v>
      </c>
      <c r="BE66" s="1">
        <f t="shared" si="73"/>
        <v>1.5677526425410642</v>
      </c>
      <c r="BF66" s="1">
        <f t="shared" si="73"/>
        <v>0.48405909275741021</v>
      </c>
      <c r="BG66" s="1">
        <f t="shared" si="73"/>
        <v>-9.1260332624187868E-14</v>
      </c>
      <c r="BH66" s="1">
        <f t="shared" si="73"/>
        <v>-9.1260332624187868E-14</v>
      </c>
      <c r="BI66" s="1">
        <f t="shared" si="73"/>
        <v>-9.1260332624187868E-14</v>
      </c>
      <c r="BJ66" s="1">
        <f t="shared" si="73"/>
        <v>-9.1260332624187868E-14</v>
      </c>
      <c r="BK66" s="1">
        <f t="shared" si="73"/>
        <v>-9.1260332624187868E-14</v>
      </c>
      <c r="BL66" s="1">
        <f t="shared" ref="BL66:BP66" si="74">BL65+BL27</f>
        <v>-9.1260332624187868E-14</v>
      </c>
      <c r="BM66" s="1">
        <f t="shared" si="74"/>
        <v>-9.1260332624187868E-14</v>
      </c>
      <c r="BN66" s="1">
        <f t="shared" si="74"/>
        <v>-9.1260332624187868E-14</v>
      </c>
      <c r="BO66" s="1">
        <f t="shared" si="74"/>
        <v>-9.1260332624187868E-14</v>
      </c>
      <c r="BP66" s="1">
        <f t="shared" si="74"/>
        <v>-9.1260332624187868E-14</v>
      </c>
      <c r="BQ66" s="1">
        <f t="shared" ref="BQ66" si="75">BQ65+BQ27</f>
        <v>-9.1260332624187868E-14</v>
      </c>
    </row>
    <row r="67" spans="1:69" ht="12.75" customHeight="1">
      <c r="I67" s="150"/>
      <c r="J67" s="151"/>
      <c r="K67" s="151"/>
      <c r="L67" s="151"/>
      <c r="M67" s="151"/>
      <c r="N67" s="151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INDEX(Inputs!$E$43:$E$49, MATCH(B69, Inputs!$C$43:$C$49,0))</f>
        <v>21.723974117738596</v>
      </c>
    </row>
    <row r="71" spans="1:69" ht="12.75" customHeight="1">
      <c r="B71" s="8"/>
      <c r="C71" s="1" t="s">
        <v>10</v>
      </c>
      <c r="I71" s="171">
        <f>IF(INDEX(Inputs!$F$43:$F$49,MATCH(B69,Inputs!$C$43:$C$49,0))&lt;0,1,INDEX(Inputs!$F$43:$F$49,MATCH(B69,Inputs!$C$43:$C$49,0)))</f>
        <v>50.018441557240266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46" t="s">
        <v>66</v>
      </c>
      <c r="E74" s="145" t="s">
        <v>25</v>
      </c>
      <c r="F74" s="145"/>
      <c r="G74" s="145"/>
      <c r="H74" s="145"/>
      <c r="I74" s="147"/>
      <c r="J74" s="153">
        <f>IF(OR($I70=0,I79=0),0,IF($I77&gt;0,(MIN($I79/$I70, $I79-SUM($I74:I74))),(MAX($I79/$I70, $I79-SUM($I74:I74)))))</f>
        <v>24.184920254146444</v>
      </c>
      <c r="K74" s="153">
        <f>IF(OR($I70=0,J79=0),0,IF($I77&gt;0,(MIN($I79/$I70, $I79-SUM($I74:J74))),(MAX($I79/$I70, $I79-SUM($I74:J74)))))</f>
        <v>24.184920254146444</v>
      </c>
      <c r="L74" s="153">
        <f>IF(OR($I70=0,K79=0),0,IF($I77&gt;0,(MIN($I79/$I70, $I79-SUM($I74:K74))),(MAX($I79/$I70, $I79-SUM($I74:K74)))))</f>
        <v>24.184920254146444</v>
      </c>
      <c r="M74" s="153">
        <f>IF(OR($I70=0,L79=0),0,IF($I77&gt;0,(MIN($I79/$I70, $I79-SUM($I74:L74))),(MAX($I79/$I70, $I79-SUM($I74:L74)))))</f>
        <v>24.184920254146444</v>
      </c>
      <c r="N74" s="153">
        <f>IF(OR($I70=0,M79=0),0,IF($I77&gt;0,(MIN($I79/$I70, $I79-SUM($I74:M74))),(MAX($I79/$I70, $I79-SUM($I74:M74)))))</f>
        <v>24.184920254146444</v>
      </c>
      <c r="O74" s="153">
        <f>IF(OR($I70=0,N79=0),0,IF($I77&gt;0,(MIN($I79/$I70, $I79-SUM($I74:N74))),(MAX($I79/$I70, $I79-SUM($I74:N74)))))</f>
        <v>24.184920254146444</v>
      </c>
      <c r="P74" s="153">
        <f>IF(OR($I70=0,O79=0),0,IF($I77&gt;0,(MIN($I79/$I70, $I79-SUM($I74:O74))),(MAX($I79/$I70, $I79-SUM($I74:O74)))))</f>
        <v>24.184920254146444</v>
      </c>
      <c r="Q74" s="153">
        <f>IF(OR($I70=0,P79=0),0,IF($I77&gt;0,(MIN($I79/$I70, $I79-SUM($I74:P74))),(MAX($I79/$I70, $I79-SUM($I74:P74)))))</f>
        <v>24.184920254146444</v>
      </c>
      <c r="R74" s="153">
        <f>IF(OR($I70=0,Q79=0),0,IF($I77&gt;0,(MIN($I79/$I70, $I79-SUM($I74:Q74))),(MAX($I79/$I70, $I79-SUM($I74:Q74)))))</f>
        <v>24.184920254146444</v>
      </c>
      <c r="S74" s="153">
        <f>IF(OR($I70=0,R79=0),0,IF($I77&gt;0,(MIN($I79/$I70, $I79-SUM($I74:R74))),(MAX($I79/$I70, $I79-SUM($I74:R74)))))</f>
        <v>24.184920254146444</v>
      </c>
      <c r="T74" s="153">
        <f>IF(OR($I70=0,S79=0),0,IF($I77&gt;0,(MIN($I79/$I70, $I79-SUM($I74:S74))),(MAX($I79/$I70, $I79-SUM($I74:S74)))))</f>
        <v>24.184920254146444</v>
      </c>
      <c r="U74" s="153">
        <f>IF(OR($I70=0,T79=0),0,IF($I77&gt;0,(MIN($I79/$I70, $I79-SUM($I74:T74))),(MAX($I79/$I70, $I79-SUM($I74:T74)))))</f>
        <v>24.184920254146444</v>
      </c>
      <c r="V74" s="153">
        <f>IF(OR($I70=0,U79=0),0,IF($I77&gt;0,(MIN($I79/$I70, $I79-SUM($I74:U74))),(MAX($I79/$I70, $I79-SUM($I74:U74)))))</f>
        <v>24.184920254146444</v>
      </c>
      <c r="W74" s="153">
        <f>IF(OR($I70=0,V79=0),0,IF($I77&gt;0,(MIN($I79/$I70, $I79-SUM($I74:V74))),(MAX($I79/$I70, $I79-SUM($I74:V74)))))</f>
        <v>24.184920254146444</v>
      </c>
      <c r="X74" s="153">
        <f>IF(OR($I70=0,W79=0),0,IF($I77&gt;0,(MIN($I79/$I70, $I79-SUM($I74:W74))),(MAX($I79/$I70, $I79-SUM($I74:W74)))))</f>
        <v>24.184920254146444</v>
      </c>
      <c r="Y74" s="153">
        <f>IF(OR($I70=0,X79=0),0,IF($I77&gt;0,(MIN($I79/$I70, $I79-SUM($I74:X74))),(MAX($I79/$I70, $I79-SUM($I74:X74)))))</f>
        <v>24.184920254146444</v>
      </c>
      <c r="Z74" s="153">
        <f>IF(OR($I70=0,Y79=0),0,IF($I77&gt;0,(MIN($I79/$I70, $I79-SUM($I74:Y74))),(MAX($I79/$I70, $I79-SUM($I74:Y74)))))</f>
        <v>24.184920254146444</v>
      </c>
      <c r="AA74" s="153">
        <f>IF(OR($I70=0,Z79=0),0,IF($I77&gt;0,(MIN($I79/$I70, $I79-SUM($I74:Z74))),(MAX($I79/$I70, $I79-SUM($I74:Z74)))))</f>
        <v>24.184920254146444</v>
      </c>
      <c r="AB74" s="153">
        <f>IF(OR($I70=0,AA79=0),0,IF($I77&gt;0,(MIN($I79/$I70, $I79-SUM($I74:AA74))),(MAX($I79/$I70, $I79-SUM($I74:AA74)))))</f>
        <v>24.184920254146444</v>
      </c>
      <c r="AC74" s="153">
        <f>IF(OR($I70=0,AB79=0),0,IF($I77&gt;0,(MIN($I79/$I70, $I79-SUM($I74:AB74))),(MAX($I79/$I70, $I79-SUM($I74:AB74)))))</f>
        <v>24.184920254146444</v>
      </c>
      <c r="AD74" s="153">
        <f>IF(OR($I70=0,AC79=0),0,IF($I77&gt;0,(MIN($I79/$I70, $I79-SUM($I74:AC74))),(MAX($I79/$I70, $I79-SUM($I74:AC74)))))</f>
        <v>24.184920254146444</v>
      </c>
      <c r="AE74" s="153">
        <f>IF(OR($I70=0,AD79=0),0,IF($I77&gt;0,(MIN($I79/$I70, $I79-SUM($I74:AD74))),(MAX($I79/$I70, $I79-SUM($I74:AD74)))))</f>
        <v>17.50925630357392</v>
      </c>
      <c r="AF74" s="153">
        <f>IF(OR($I70=0,AE79=0),0,IF($I77&gt;0,(MIN($I79/$I70, $I79-SUM($I74:AE74))),(MAX($I79/$I70, $I79-SUM($I74:AE74)))))</f>
        <v>0</v>
      </c>
      <c r="AG74" s="153">
        <f>IF(OR($I70=0,AF79=0),0,IF($I77&gt;0,(MIN($I79/$I70, $I79-SUM($I74:AF74))),(MAX($I79/$I70, $I79-SUM($I74:AF74)))))</f>
        <v>0</v>
      </c>
      <c r="AH74" s="153">
        <f>IF(OR($I70=0,AG79=0),0,IF($I77&gt;0,(MIN($I79/$I70, $I79-SUM($I74:AG74))),(MAX($I79/$I70, $I79-SUM($I74:AG74)))))</f>
        <v>0</v>
      </c>
      <c r="AI74" s="153">
        <f>IF(OR($I70=0,AH79=0),0,IF($I77&gt;0,(MIN($I79/$I70, $I79-SUM($I74:AH74))),(MAX($I79/$I70, $I79-SUM($I74:AH74)))))</f>
        <v>0</v>
      </c>
      <c r="AJ74" s="153">
        <f>IF(OR($I70=0,AI79=0),0,IF($I77&gt;0,(MIN($I79/$I70, $I79-SUM($I74:AI74))),(MAX($I79/$I70, $I79-SUM($I74:AI74)))))</f>
        <v>0</v>
      </c>
      <c r="AK74" s="153">
        <f>IF(OR($I70=0,AJ79=0),0,IF($I77&gt;0,(MIN($I79/$I70, $I79-SUM($I74:AJ74))),(MAX($I79/$I70, $I79-SUM($I74:AJ74)))))</f>
        <v>0</v>
      </c>
      <c r="AL74" s="153">
        <f>IF(OR($I70=0,AK79=0),0,IF($I77&gt;0,(MIN($I79/$I70, $I79-SUM($I74:AK74))),(MAX($I79/$I70, $I79-SUM($I74:AK74)))))</f>
        <v>0</v>
      </c>
      <c r="AM74" s="153">
        <f>IF(OR($I70=0,AL79=0),0,IF($I77&gt;0,(MIN($I79/$I70, $I79-SUM($I74:AL74))),(MAX($I79/$I70, $I79-SUM($I74:AL74)))))</f>
        <v>0</v>
      </c>
      <c r="AN74" s="153">
        <f>IF(OR($I70=0,AM79=0),0,IF($I77&gt;0,(MIN($I79/$I70, $I79-SUM($I74:AM74))),(MAX($I79/$I70, $I79-SUM($I74:AM74)))))</f>
        <v>0</v>
      </c>
      <c r="AO74" s="153">
        <f>IF(OR($I70=0,AN79=0),0,IF($I77&gt;0,(MIN($I79/$I70, $I79-SUM($I74:AN74))),(MAX($I79/$I70, $I79-SUM($I74:AN74)))))</f>
        <v>0</v>
      </c>
      <c r="AP74" s="153">
        <f>IF(OR($I70=0,AO79=0),0,IF($I77&gt;0,(MIN($I79/$I70, $I79-SUM($I74:AO74))),(MAX($I79/$I70, $I79-SUM($I74:AO74)))))</f>
        <v>0</v>
      </c>
      <c r="AQ74" s="153">
        <f>IF(OR($I70=0,AP79=0),0,IF($I77&gt;0,(MIN($I79/$I70, $I79-SUM($I74:AP74))),(MAX($I79/$I70, $I79-SUM($I74:AP74)))))</f>
        <v>0</v>
      </c>
      <c r="AR74" s="153">
        <f>IF(OR($I70=0,AQ79=0),0,IF($I77&gt;0,(MIN($I79/$I70, $I79-SUM($I74:AQ74))),(MAX($I79/$I70, $I79-SUM($I74:AQ74)))))</f>
        <v>0</v>
      </c>
      <c r="AS74" s="153">
        <f>IF(OR($I70=0,AR79=0),0,IF($I77&gt;0,(MIN($I79/$I70, $I79-SUM($I74:AR74))),(MAX($I79/$I70, $I79-SUM($I74:AR74)))))</f>
        <v>0</v>
      </c>
      <c r="AT74" s="153">
        <f>IF(OR($I70=0,AS79=0),0,IF($I77&gt;0,(MIN($I79/$I70, $I79-SUM($I74:AS74))),(MAX($I79/$I70, $I79-SUM($I74:AS74)))))</f>
        <v>0</v>
      </c>
      <c r="AU74" s="153">
        <f>IF(OR($I70=0,AT79=0),0,IF($I77&gt;0,(MIN($I79/$I70, $I79-SUM($I74:AT74))),(MAX($I79/$I70, $I79-SUM($I74:AT74)))))</f>
        <v>0</v>
      </c>
      <c r="AV74" s="153">
        <f>IF(OR($I70=0,AU79=0),0,IF($I77&gt;0,(MIN($I79/$I70, $I79-SUM($I74:AU74))),(MAX($I79/$I70, $I79-SUM($I74:AU74)))))</f>
        <v>0</v>
      </c>
      <c r="AW74" s="153">
        <f>IF(OR($I70=0,AV79=0),0,IF($I77&gt;0,(MIN($I79/$I70, $I79-SUM($I74:AV74))),(MAX($I79/$I70, $I79-SUM($I74:AV74)))))</f>
        <v>0</v>
      </c>
      <c r="AX74" s="153">
        <f>IF(OR($I70=0,AW79=0),0,IF($I77&gt;0,(MIN($I79/$I70, $I79-SUM($I74:AW74))),(MAX($I79/$I70, $I79-SUM($I74:AW74)))))</f>
        <v>0</v>
      </c>
      <c r="AY74" s="153">
        <f>IF(OR($I70=0,AX79=0),0,IF($I77&gt;0,(MIN($I79/$I70, $I79-SUM($I74:AX74))),(MAX($I79/$I70, $I79-SUM($I74:AX74)))))</f>
        <v>0</v>
      </c>
      <c r="AZ74" s="153">
        <f>IF(OR($I70=0,AY79=0),0,IF($I77&gt;0,(MIN($I79/$I70, $I79-SUM($I74:AY74))),(MAX($I79/$I70, $I79-SUM($I74:AY74)))))</f>
        <v>0</v>
      </c>
      <c r="BA74" s="153">
        <f>IF(OR($I70=0,AZ79=0),0,IF($I77&gt;0,(MIN($I79/$I70, $I79-SUM($I74:AZ74))),(MAX($I79/$I70, $I79-SUM($I74:AZ74)))))</f>
        <v>0</v>
      </c>
      <c r="BB74" s="153">
        <f>IF(OR($I70=0,BA79=0),0,IF($I77&gt;0,(MIN($I79/$I70, $I79-SUM($I74:BA74))),(MAX($I79/$I70, $I79-SUM($I74:BA74)))))</f>
        <v>0</v>
      </c>
      <c r="BC74" s="153">
        <f>IF(OR($I70=0,BB79=0),0,IF($I77&gt;0,(MIN($I79/$I70, $I79-SUM($I74:BB74))),(MAX($I79/$I70, $I79-SUM($I74:BB74)))))</f>
        <v>0</v>
      </c>
      <c r="BD74" s="153">
        <f>IF(OR($I70=0,BC79=0),0,IF($I77&gt;0,(MIN($I79/$I70, $I79-SUM($I74:BC74))),(MAX($I79/$I70, $I79-SUM($I74:BC74)))))</f>
        <v>0</v>
      </c>
      <c r="BE74" s="153">
        <f>IF(OR($I70=0,BD79=0),0,IF($I77&gt;0,(MIN($I79/$I70, $I79-SUM($I74:BD74))),(MAX($I79/$I70, $I79-SUM($I74:BD74)))))</f>
        <v>0</v>
      </c>
      <c r="BF74" s="153">
        <f>IF(OR($I70=0,BE79=0),0,IF($I77&gt;0,(MIN($I79/$I70, $I79-SUM($I74:BE74))),(MAX($I79/$I70, $I79-SUM($I74:BE74)))))</f>
        <v>0</v>
      </c>
      <c r="BG74" s="153">
        <f>IF(OR($I70=0,BF79=0),0,IF($I77&gt;0,(MIN($I79/$I70, $I79-SUM($I74:BF74))),(MAX($I79/$I70, $I79-SUM($I74:BF74)))))</f>
        <v>0</v>
      </c>
      <c r="BH74" s="153">
        <f>IF(OR($I70=0,BG79=0),0,IF($I77&gt;0,(MIN($I79/$I70, $I79-SUM($I74:BG74))),(MAX($I79/$I70, $I79-SUM($I74:BG74)))))</f>
        <v>0</v>
      </c>
      <c r="BI74" s="153">
        <f>IF(OR($I70=0,BH79=0),0,IF($I77&gt;0,(MIN($I79/$I70, $I79-SUM($I74:BH74))),(MAX($I79/$I70, $I79-SUM($I74:BH74)))))</f>
        <v>0</v>
      </c>
      <c r="BJ74" s="153">
        <f>IF(OR($I70=0,BI79=0),0,IF($I77&gt;0,(MIN($I79/$I70, $I79-SUM($I74:BI74))),(MAX($I79/$I70, $I79-SUM($I74:BI74)))))</f>
        <v>0</v>
      </c>
      <c r="BK74" s="153">
        <f>IF(OR($I70=0,BJ79=0),0,IF($I77&gt;0,(MIN($I79/$I70, $I79-SUM($I74:BJ74))),(MAX($I79/$I70, $I79-SUM($I74:BJ74)))))</f>
        <v>0</v>
      </c>
      <c r="BL74" s="153">
        <f>IF(OR($I70=0,BK79=0),0,IF($I77&gt;0,(MIN($I79/$I70, $I79-SUM($I74:BK74))),(MAX($I79/$I70, $I79-SUM($I74:BK74)))))</f>
        <v>0</v>
      </c>
      <c r="BM74" s="153">
        <f>IF(OR($I70=0,BL79=0),0,IF($I77&gt;0,(MIN($I79/$I70, $I79-SUM($I74:BL74))),(MAX($I79/$I70, $I79-SUM($I74:BL74)))))</f>
        <v>0</v>
      </c>
      <c r="BN74" s="153">
        <f>IF(OR($I70=0,BM79=0),0,IF($I77&gt;0,(MIN($I79/$I70, $I79-SUM($I74:BM74))),(MAX($I79/$I70, $I79-SUM($I74:BM74)))))</f>
        <v>0</v>
      </c>
      <c r="BO74" s="153">
        <f>IF(OR($I70=0,BN79=0),0,IF($I77&gt;0,(MIN($I79/$I70, $I79-SUM($I74:BN74))),(MAX($I79/$I70, $I79-SUM($I74:BN74)))))</f>
        <v>0</v>
      </c>
      <c r="BP74" s="153">
        <f>IF(OR($I70=0,BO79=0),0,IF($I77&gt;0,(MIN($I79/$I70, $I79-SUM($I74:BO74))),(MAX($I79/$I70, $I79-SUM($I74:BO74)))))</f>
        <v>0</v>
      </c>
      <c r="BQ74" s="153">
        <f>IF(OR($I70=0,BP79=0),0,IF($I77&gt;0,(MIN($I79/$I70, $I79-SUM($I74:BP74))),(MAX($I79/$I70, $I79-SUM($I74:BP74)))))</f>
        <v>0</v>
      </c>
    </row>
    <row r="75" spans="1:69" ht="12.75" customHeight="1">
      <c r="D75" s="146" t="s">
        <v>65</v>
      </c>
      <c r="E75" s="145" t="s">
        <v>25</v>
      </c>
      <c r="F75" s="145"/>
      <c r="G75" s="145"/>
      <c r="H75" s="145"/>
      <c r="I75" s="147"/>
      <c r="J75" s="157"/>
      <c r="K75" s="157"/>
      <c r="L75" s="157"/>
      <c r="M75" s="157"/>
      <c r="N75" s="157"/>
      <c r="O75" s="153">
        <f>IF(OR($I70=0,N79=0),0,IF($N78&gt;0,(MIN($N78/IF($I70&lt;=5,1,($I70-5)),$N78-SUM($N75:N75))), (MAX($N78/IF($I70&lt;=5,1,($I70-5)),$N78-SUM($N75:N75)))))</f>
        <v>0</v>
      </c>
      <c r="P75" s="153">
        <f>IF(OR($I70=0,O79=0),0,IF($N78&gt;0,(MIN($N78/IF($I70&lt;=5,1,($I70-5)),$N78-SUM($N75:O75))), (MAX($N78/IF($I70&lt;=5,1,($I70-5)),$N78-SUM($N75:O75)))))</f>
        <v>0</v>
      </c>
      <c r="Q75" s="153">
        <f>IF(OR($I70=0,P79=0),0,IF($N78&gt;0,(MIN($N78/IF($I70&lt;=5,1,($I70-5)),$N78-SUM($N75:P75))), (MAX($N78/IF($I70&lt;=5,1,($I70-5)),$N78-SUM($N75:P75)))))</f>
        <v>0</v>
      </c>
      <c r="R75" s="153">
        <f>IF(OR($I70=0,Q79=0),0,IF($N78&gt;0,(MIN($N78/IF($I70&lt;=5,1,($I70-5)),$N78-SUM($N75:Q75))), (MAX($N78/IF($I70&lt;=5,1,($I70-5)),$N78-SUM($N75:Q75)))))</f>
        <v>0</v>
      </c>
      <c r="S75" s="153">
        <f>IF(OR($I70=0,R79=0),0,IF($N78&gt;0,(MIN($N78/IF($I70&lt;=5,1,($I70-5)),$N78-SUM($N75:R75))), (MAX($N78/IF($I70&lt;=5,1,($I70-5)),$N78-SUM($N75:R75)))))</f>
        <v>0</v>
      </c>
      <c r="T75" s="153">
        <f>IF(OR($I70=0,S79=0),0,IF($N78&gt;0,(MIN($N78/IF($I70&lt;=5,1,($I70-5)),$N78-SUM($N75:S75))), (MAX($N78/IF($I70&lt;=5,1,($I70-5)),$N78-SUM($N75:S75)))))</f>
        <v>0</v>
      </c>
      <c r="U75" s="153">
        <f>IF(OR($I70=0,T79=0),0,IF($N78&gt;0,(MIN($N78/IF($I70&lt;=5,1,($I70-5)),$N78-SUM($N75:T75))), (MAX($N78/IF($I70&lt;=5,1,($I70-5)),$N78-SUM($N75:T75)))))</f>
        <v>0</v>
      </c>
      <c r="V75" s="153">
        <f>IF(OR($I70=0,U79=0),0,IF($N78&gt;0,(MIN($N78/IF($I70&lt;=5,1,($I70-5)),$N78-SUM($N75:U75))), (MAX($N78/IF($I70&lt;=5,1,($I70-5)),$N78-SUM($N75:U75)))))</f>
        <v>0</v>
      </c>
      <c r="W75" s="153">
        <f>IF(OR($I70=0,V79=0),0,IF($N78&gt;0,(MIN($N78/IF($I70&lt;=5,1,($I70-5)),$N78-SUM($N75:V75))), (MAX($N78/IF($I70&lt;=5,1,($I70-5)),$N78-SUM($N75:V75)))))</f>
        <v>0</v>
      </c>
      <c r="X75" s="153">
        <f>IF(OR($I70=0,W79=0),0,IF($N78&gt;0,(MIN($N78/IF($I70&lt;=5,1,($I70-5)),$N78-SUM($N75:W75))), (MAX($N78/IF($I70&lt;=5,1,($I70-5)),$N78-SUM($N75:W75)))))</f>
        <v>0</v>
      </c>
      <c r="Y75" s="153">
        <f>IF(OR($I70=0,X79=0),0,IF($N78&gt;0,(MIN($N78/IF($I70&lt;=5,1,($I70-5)),$N78-SUM($N75:X75))), (MAX($N78/IF($I70&lt;=5,1,($I70-5)),$N78-SUM($N75:X75)))))</f>
        <v>0</v>
      </c>
      <c r="Z75" s="153">
        <f>IF(OR($I70=0,Y79=0),0,IF($N78&gt;0,(MIN($N78/IF($I70&lt;=5,1,($I70-5)),$N78-SUM($N75:Y75))), (MAX($N78/IF($I70&lt;=5,1,($I70-5)),$N78-SUM($N75:Y75)))))</f>
        <v>0</v>
      </c>
      <c r="AA75" s="153">
        <f>IF(OR($I70=0,Z79=0),0,IF($N78&gt;0,(MIN($N78/IF($I70&lt;=5,1,($I70-5)),$N78-SUM($N75:Z75))), (MAX($N78/IF($I70&lt;=5,1,($I70-5)),$N78-SUM($N75:Z75)))))</f>
        <v>0</v>
      </c>
      <c r="AB75" s="153">
        <f>IF(OR($I70=0,AA79=0),0,IF($N78&gt;0,(MIN($N78/IF($I70&lt;=5,1,($I70-5)),$N78-SUM($N75:AA75))), (MAX($N78/IF($I70&lt;=5,1,($I70-5)),$N78-SUM($N75:AA75)))))</f>
        <v>0</v>
      </c>
      <c r="AC75" s="153">
        <f>IF(OR($I70=0,AB79=0),0,IF($N78&gt;0,(MIN($N78/IF($I70&lt;=5,1,($I70-5)),$N78-SUM($N75:AB75))), (MAX($N78/IF($I70&lt;=5,1,($I70-5)),$N78-SUM($N75:AB75)))))</f>
        <v>0</v>
      </c>
      <c r="AD75" s="153">
        <f>IF(OR($I70=0,AC79=0),0,IF($N78&gt;0,(MIN($N78/IF($I70&lt;=5,1,($I70-5)),$N78-SUM($N75:AC75))), (MAX($N78/IF($I70&lt;=5,1,($I70-5)),$N78-SUM($N75:AC75)))))</f>
        <v>0</v>
      </c>
      <c r="AE75" s="153">
        <f>IF(OR($I70=0,AD79=0),0,IF($N78&gt;0,(MIN($N78/IF($I70&lt;=5,1,($I70-5)),$N78-SUM($N75:AD75))), (MAX($N78/IF($I70&lt;=5,1,($I70-5)),$N78-SUM($N75:AD75)))))</f>
        <v>0</v>
      </c>
      <c r="AF75" s="153">
        <f>IF(OR($I70=0,AE79=0),0,IF($N78&gt;0,(MIN($N78/IF($I70&lt;=5,1,($I70-5)),$N78-SUM($N75:AE75))), (MAX($N78/IF($I70&lt;=5,1,($I70-5)),$N78-SUM($N75:AE75)))))</f>
        <v>0</v>
      </c>
      <c r="AG75" s="153">
        <f>IF(OR($I70=0,AF79=0),0,IF($N78&gt;0,(MIN($N78/IF($I70&lt;=5,1,($I70-5)),$N78-SUM($N75:AF75))), (MAX($N78/IF($I70&lt;=5,1,($I70-5)),$N78-SUM($N75:AF75)))))</f>
        <v>0</v>
      </c>
      <c r="AH75" s="153">
        <f>IF(OR($I70=0,AG79=0),0,IF($N78&gt;0,(MIN($N78/IF($I70&lt;=5,1,($I70-5)),$N78-SUM($N75:AG75))), (MAX($N78/IF($I70&lt;=5,1,($I70-5)),$N78-SUM($N75:AG75)))))</f>
        <v>0</v>
      </c>
      <c r="AI75" s="153">
        <f>IF(OR($I70=0,AH79=0),0,IF($N78&gt;0,(MIN($N78/IF($I70&lt;=5,1,($I70-5)),$N78-SUM($N75:AH75))), (MAX($N78/IF($I70&lt;=5,1,($I70-5)),$N78-SUM($N75:AH75)))))</f>
        <v>0</v>
      </c>
      <c r="AJ75" s="153">
        <f>IF(OR($I70=0,AI79=0),0,IF($N78&gt;0,(MIN($N78/IF($I70&lt;=5,1,($I70-5)),$N78-SUM($N75:AI75))), (MAX($N78/IF($I70&lt;=5,1,($I70-5)),$N78-SUM($N75:AI75)))))</f>
        <v>0</v>
      </c>
      <c r="AK75" s="153">
        <f>IF(OR($I70=0,AJ79=0),0,IF($N78&gt;0,(MIN($N78/IF($I70&lt;=5,1,($I70-5)),$N78-SUM($N75:AJ75))), (MAX($N78/IF($I70&lt;=5,1,($I70-5)),$N78-SUM($N75:AJ75)))))</f>
        <v>0</v>
      </c>
      <c r="AL75" s="153">
        <f>IF(OR($I70=0,AK79=0),0,IF($N78&gt;0,(MIN($N78/IF($I70&lt;=5,1,($I70-5)),$N78-SUM($N75:AK75))), (MAX($N78/IF($I70&lt;=5,1,($I70-5)),$N78-SUM($N75:AK75)))))</f>
        <v>0</v>
      </c>
      <c r="AM75" s="153">
        <f>IF(OR($I70=0,AL79=0),0,IF($N78&gt;0,(MIN($N78/IF($I70&lt;=5,1,($I70-5)),$N78-SUM($N75:AL75))), (MAX($N78/IF($I70&lt;=5,1,($I70-5)),$N78-SUM($N75:AL75)))))</f>
        <v>0</v>
      </c>
      <c r="AN75" s="153">
        <f>IF(OR($I70=0,AM79=0),0,IF($N78&gt;0,(MIN($N78/IF($I70&lt;=5,1,($I70-5)),$N78-SUM($N75:AM75))), (MAX($N78/IF($I70&lt;=5,1,($I70-5)),$N78-SUM($N75:AM75)))))</f>
        <v>0</v>
      </c>
      <c r="AO75" s="153">
        <f>IF(OR($I70=0,AN79=0),0,IF($N78&gt;0,(MIN($N78/IF($I70&lt;=5,1,($I70-5)),$N78-SUM($N75:AN75))), (MAX($N78/IF($I70&lt;=5,1,($I70-5)),$N78-SUM($N75:AN75)))))</f>
        <v>0</v>
      </c>
      <c r="AP75" s="153">
        <f>IF(OR($I70=0,AO79=0),0,IF($N78&gt;0,(MIN($N78/IF($I70&lt;=5,1,($I70-5)),$N78-SUM($N75:AO75))), (MAX($N78/IF($I70&lt;=5,1,($I70-5)),$N78-SUM($N75:AO75)))))</f>
        <v>0</v>
      </c>
      <c r="AQ75" s="153">
        <f>IF(OR($I70=0,AP79=0),0,IF($N78&gt;0,(MIN($N78/IF($I70&lt;=5,1,($I70-5)),$N78-SUM($N75:AP75))), (MAX($N78/IF($I70&lt;=5,1,($I70-5)),$N78-SUM($N75:AP75)))))</f>
        <v>0</v>
      </c>
      <c r="AR75" s="153">
        <f>IF(OR($I70=0,AQ79=0),0,IF($N78&gt;0,(MIN($N78/IF($I70&lt;=5,1,($I70-5)),$N78-SUM($N75:AQ75))), (MAX($N78/IF($I70&lt;=5,1,($I70-5)),$N78-SUM($N75:AQ75)))))</f>
        <v>0</v>
      </c>
      <c r="AS75" s="153">
        <f>IF(OR($I70=0,AR79=0),0,IF($N78&gt;0,(MIN($N78/IF($I70&lt;=5,1,($I70-5)),$N78-SUM($N75:AR75))), (MAX($N78/IF($I70&lt;=5,1,($I70-5)),$N78-SUM($N75:AR75)))))</f>
        <v>0</v>
      </c>
      <c r="AT75" s="153">
        <f>IF(OR($I70=0,AS79=0),0,IF($N78&gt;0,(MIN($N78/IF($I70&lt;=5,1,($I70-5)),$N78-SUM($N75:AS75))), (MAX($N78/IF($I70&lt;=5,1,($I70-5)),$N78-SUM($N75:AS75)))))</f>
        <v>0</v>
      </c>
      <c r="AU75" s="153">
        <f>IF(OR($I70=0,AT79=0),0,IF($N78&gt;0,(MIN($N78/IF($I70&lt;=5,1,($I70-5)),$N78-SUM($N75:AT75))), (MAX($N78/IF($I70&lt;=5,1,($I70-5)),$N78-SUM($N75:AT75)))))</f>
        <v>0</v>
      </c>
      <c r="AV75" s="153">
        <f>IF(OR($I70=0,AU79=0),0,IF($N78&gt;0,(MIN($N78/IF($I70&lt;=5,1,($I70-5)),$N78-SUM($N75:AU75))), (MAX($N78/IF($I70&lt;=5,1,($I70-5)),$N78-SUM($N75:AU75)))))</f>
        <v>0</v>
      </c>
      <c r="AW75" s="153">
        <f>IF(OR($I70=0,AV79=0),0,IF($N78&gt;0,(MIN($N78/IF($I70&lt;=5,1,($I70-5)),$N78-SUM($N75:AV75))), (MAX($N78/IF($I70&lt;=5,1,($I70-5)),$N78-SUM($N75:AV75)))))</f>
        <v>0</v>
      </c>
      <c r="AX75" s="153">
        <f>IF(OR($I70=0,AW79=0),0,IF($N78&gt;0,(MIN($N78/IF($I70&lt;=5,1,($I70-5)),$N78-SUM($N75:AW75))), (MAX($N78/IF($I70&lt;=5,1,($I70-5)),$N78-SUM($N75:AW75)))))</f>
        <v>0</v>
      </c>
      <c r="AY75" s="153">
        <f>IF(OR($I70=0,AX79=0),0,IF($N78&gt;0,(MIN($N78/IF($I70&lt;=5,1,($I70-5)),$N78-SUM($N75:AX75))), (MAX($N78/IF($I70&lt;=5,1,($I70-5)),$N78-SUM($N75:AX75)))))</f>
        <v>0</v>
      </c>
      <c r="AZ75" s="153">
        <f>IF(OR($I70=0,AY79=0),0,IF($N78&gt;0,(MIN($N78/IF($I70&lt;=5,1,($I70-5)),$N78-SUM($N75:AY75))), (MAX($N78/IF($I70&lt;=5,1,($I70-5)),$N78-SUM($N75:AY75)))))</f>
        <v>0</v>
      </c>
      <c r="BA75" s="153">
        <f>IF(OR($I70=0,AZ79=0),0,IF($N78&gt;0,(MIN($N78/IF($I70&lt;=5,1,($I70-5)),$N78-SUM($N75:AZ75))), (MAX($N78/IF($I70&lt;=5,1,($I70-5)),$N78-SUM($N75:AZ75)))))</f>
        <v>0</v>
      </c>
      <c r="BB75" s="153">
        <f>IF(OR($I70=0,BA79=0),0,IF($N78&gt;0,(MIN($N78/IF($I70&lt;=5,1,($I70-5)),$N78-SUM($N75:BA75))), (MAX($N78/IF($I70&lt;=5,1,($I70-5)),$N78-SUM($N75:BA75)))))</f>
        <v>0</v>
      </c>
      <c r="BC75" s="153">
        <f>IF(OR($I70=0,BB79=0),0,IF($N78&gt;0,(MIN($N78/IF($I70&lt;=5,1,($I70-5)),$N78-SUM($N75:BB75))), (MAX($N78/IF($I70&lt;=5,1,($I70-5)),$N78-SUM($N75:BB75)))))</f>
        <v>0</v>
      </c>
      <c r="BD75" s="153">
        <f>IF(OR($I70=0,BC79=0),0,IF($N78&gt;0,(MIN($N78/IF($I70&lt;=5,1,($I70-5)),$N78-SUM($N75:BC75))), (MAX($N78/IF($I70&lt;=5,1,($I70-5)),$N78-SUM($N75:BC75)))))</f>
        <v>0</v>
      </c>
      <c r="BE75" s="153">
        <f>IF(OR($I70=0,BD79=0),0,IF($N78&gt;0,(MIN($N78/IF($I70&lt;=5,1,($I70-5)),$N78-SUM($N75:BD75))), (MAX($N78/IF($I70&lt;=5,1,($I70-5)),$N78-SUM($N75:BD75)))))</f>
        <v>0</v>
      </c>
      <c r="BF75" s="153">
        <f>IF(OR($I70=0,BE79=0),0,IF($N78&gt;0,(MIN($N78/IF($I70&lt;=5,1,($I70-5)),$N78-SUM($N75:BE75))), (MAX($N78/IF($I70&lt;=5,1,($I70-5)),$N78-SUM($N75:BE75)))))</f>
        <v>0</v>
      </c>
      <c r="BG75" s="153">
        <f>IF(OR($I70=0,BF79=0),0,IF($N78&gt;0,(MIN($N78/IF($I70&lt;=5,1,($I70-5)),$N78-SUM($N75:BF75))), (MAX($N78/IF($I70&lt;=5,1,($I70-5)),$N78-SUM($N75:BF75)))))</f>
        <v>0</v>
      </c>
      <c r="BH75" s="153">
        <f>IF(OR($I70=0,BG79=0),0,IF($N78&gt;0,(MIN($N78/IF($I70&lt;=5,1,($I70-5)),$N78-SUM($N75:BG75))), (MAX($N78/IF($I70&lt;=5,1,($I70-5)),$N78-SUM($N75:BG75)))))</f>
        <v>0</v>
      </c>
      <c r="BI75" s="153">
        <f>IF(OR($I70=0,BH79=0),0,IF($N78&gt;0,(MIN($N78/IF($I70&lt;=5,1,($I70-5)),$N78-SUM($N75:BH75))), (MAX($N78/IF($I70&lt;=5,1,($I70-5)),$N78-SUM($N75:BH75)))))</f>
        <v>0</v>
      </c>
      <c r="BJ75" s="153">
        <f>IF(OR($I70=0,BI79=0),0,IF($N78&gt;0,(MIN($N78/IF($I70&lt;=5,1,($I70-5)),$N78-SUM($N75:BI75))), (MAX($N78/IF($I70&lt;=5,1,($I70-5)),$N78-SUM($N75:BI75)))))</f>
        <v>0</v>
      </c>
      <c r="BK75" s="153">
        <f>IF(OR($I70=0,BJ79=0),0,IF($N78&gt;0,(MIN($N78/IF($I70&lt;=5,1,($I70-5)),$N78-SUM($N75:BJ75))), (MAX($N78/IF($I70&lt;=5,1,($I70-5)),$N78-SUM($N75:BJ75)))))</f>
        <v>0</v>
      </c>
      <c r="BL75" s="153">
        <f>IF(OR($I70=0,BK79=0),0,IF($N78&gt;0,(MIN($N78/IF($I70&lt;=5,1,($I70-5)),$N78-SUM($N75:BK75))), (MAX($N78/IF($I70&lt;=5,1,($I70-5)),$N78-SUM($N75:BK75)))))</f>
        <v>0</v>
      </c>
      <c r="BM75" s="153">
        <f>IF(OR($I70=0,BL79=0),0,IF($N78&gt;0,(MIN($N78/IF($I70&lt;=5,1,($I70-5)),$N78-SUM($N75:BL75))), (MAX($N78/IF($I70&lt;=5,1,($I70-5)),$N78-SUM($N75:BL75)))))</f>
        <v>0</v>
      </c>
      <c r="BN75" s="153">
        <f>IF(OR($I70=0,BM79=0),0,IF($N78&gt;0,(MIN($N78/IF($I70&lt;=5,1,($I70-5)),$N78-SUM($N75:BM75))), (MAX($N78/IF($I70&lt;=5,1,($I70-5)),$N78-SUM($N75:BM75)))))</f>
        <v>0</v>
      </c>
      <c r="BO75" s="153">
        <f>IF(OR($I70=0,BN79=0),0,IF($N78&gt;0,(MIN($N78/IF($I70&lt;=5,1,($I70-5)),$N78-SUM($N75:BN75))), (MAX($N78/IF($I70&lt;=5,1,($I70-5)),$N78-SUM($N75:BN75)))))</f>
        <v>0</v>
      </c>
      <c r="BP75" s="153">
        <f>IF(OR($I70=0,BO79=0),0,IF($N78&gt;0,(MIN($N78/IF($I70&lt;=5,1,($I70-5)),$N78-SUM($N75:BO75))), (MAX($N78/IF($I70&lt;=5,1,($I70-5)),$N78-SUM($N75:BO75)))))</f>
        <v>0</v>
      </c>
      <c r="BQ75" s="153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52" t="s">
        <v>64</v>
      </c>
      <c r="E76" s="154" t="s">
        <v>25</v>
      </c>
      <c r="F76" s="154"/>
      <c r="G76" s="154"/>
      <c r="H76" s="154"/>
      <c r="I76" s="155"/>
      <c r="J76" s="156">
        <f>SUM(J74:J75)</f>
        <v>24.184920254146444</v>
      </c>
      <c r="K76" s="156">
        <f t="shared" ref="K76:BQ76" si="76">SUM(K74:K75)</f>
        <v>24.184920254146444</v>
      </c>
      <c r="L76" s="156">
        <f t="shared" si="76"/>
        <v>24.184920254146444</v>
      </c>
      <c r="M76" s="156">
        <f t="shared" si="76"/>
        <v>24.184920254146444</v>
      </c>
      <c r="N76" s="156">
        <f t="shared" si="76"/>
        <v>24.184920254146444</v>
      </c>
      <c r="O76" s="156">
        <f t="shared" si="76"/>
        <v>24.184920254146444</v>
      </c>
      <c r="P76" s="156">
        <f t="shared" si="76"/>
        <v>24.184920254146444</v>
      </c>
      <c r="Q76" s="156">
        <f t="shared" si="76"/>
        <v>24.184920254146444</v>
      </c>
      <c r="R76" s="156">
        <f t="shared" si="76"/>
        <v>24.184920254146444</v>
      </c>
      <c r="S76" s="156">
        <f t="shared" si="76"/>
        <v>24.184920254146444</v>
      </c>
      <c r="T76" s="156">
        <f t="shared" si="76"/>
        <v>24.184920254146444</v>
      </c>
      <c r="U76" s="156">
        <f t="shared" si="76"/>
        <v>24.184920254146444</v>
      </c>
      <c r="V76" s="156">
        <f t="shared" si="76"/>
        <v>24.184920254146444</v>
      </c>
      <c r="W76" s="156">
        <f t="shared" si="76"/>
        <v>24.184920254146444</v>
      </c>
      <c r="X76" s="156">
        <f t="shared" si="76"/>
        <v>24.184920254146444</v>
      </c>
      <c r="Y76" s="156">
        <f t="shared" si="76"/>
        <v>24.184920254146444</v>
      </c>
      <c r="Z76" s="156">
        <f t="shared" si="76"/>
        <v>24.184920254146444</v>
      </c>
      <c r="AA76" s="156">
        <f t="shared" si="76"/>
        <v>24.184920254146444</v>
      </c>
      <c r="AB76" s="156">
        <f t="shared" si="76"/>
        <v>24.184920254146444</v>
      </c>
      <c r="AC76" s="156">
        <f t="shared" si="76"/>
        <v>24.184920254146444</v>
      </c>
      <c r="AD76" s="156">
        <f t="shared" si="76"/>
        <v>24.184920254146444</v>
      </c>
      <c r="AE76" s="156">
        <f t="shared" si="76"/>
        <v>17.50925630357392</v>
      </c>
      <c r="AF76" s="156">
        <f t="shared" si="76"/>
        <v>0</v>
      </c>
      <c r="AG76" s="156">
        <f t="shared" si="76"/>
        <v>0</v>
      </c>
      <c r="AH76" s="156">
        <f t="shared" si="76"/>
        <v>0</v>
      </c>
      <c r="AI76" s="156">
        <f t="shared" si="76"/>
        <v>0</v>
      </c>
      <c r="AJ76" s="156">
        <f t="shared" si="76"/>
        <v>0</v>
      </c>
      <c r="AK76" s="156">
        <f t="shared" si="76"/>
        <v>0</v>
      </c>
      <c r="AL76" s="156">
        <f t="shared" si="76"/>
        <v>0</v>
      </c>
      <c r="AM76" s="156">
        <f t="shared" si="76"/>
        <v>0</v>
      </c>
      <c r="AN76" s="156">
        <f t="shared" si="76"/>
        <v>0</v>
      </c>
      <c r="AO76" s="156">
        <f t="shared" si="76"/>
        <v>0</v>
      </c>
      <c r="AP76" s="156">
        <f t="shared" si="76"/>
        <v>0</v>
      </c>
      <c r="AQ76" s="156">
        <f t="shared" si="76"/>
        <v>0</v>
      </c>
      <c r="AR76" s="156">
        <f t="shared" si="76"/>
        <v>0</v>
      </c>
      <c r="AS76" s="156">
        <f t="shared" si="76"/>
        <v>0</v>
      </c>
      <c r="AT76" s="156">
        <f t="shared" si="76"/>
        <v>0</v>
      </c>
      <c r="AU76" s="156">
        <f t="shared" si="76"/>
        <v>0</v>
      </c>
      <c r="AV76" s="156">
        <f t="shared" si="76"/>
        <v>0</v>
      </c>
      <c r="AW76" s="156">
        <f t="shared" si="76"/>
        <v>0</v>
      </c>
      <c r="AX76" s="156">
        <f t="shared" si="76"/>
        <v>0</v>
      </c>
      <c r="AY76" s="156">
        <f t="shared" si="76"/>
        <v>0</v>
      </c>
      <c r="AZ76" s="156">
        <f t="shared" si="76"/>
        <v>0</v>
      </c>
      <c r="BA76" s="156">
        <f t="shared" si="76"/>
        <v>0</v>
      </c>
      <c r="BB76" s="156">
        <f t="shared" si="76"/>
        <v>0</v>
      </c>
      <c r="BC76" s="156">
        <f t="shared" si="76"/>
        <v>0</v>
      </c>
      <c r="BD76" s="156">
        <f t="shared" si="76"/>
        <v>0</v>
      </c>
      <c r="BE76" s="156">
        <f t="shared" si="76"/>
        <v>0</v>
      </c>
      <c r="BF76" s="156">
        <f t="shared" si="76"/>
        <v>0</v>
      </c>
      <c r="BG76" s="156">
        <f t="shared" si="76"/>
        <v>0</v>
      </c>
      <c r="BH76" s="156">
        <f t="shared" si="76"/>
        <v>0</v>
      </c>
      <c r="BI76" s="156">
        <f t="shared" si="76"/>
        <v>0</v>
      </c>
      <c r="BJ76" s="156">
        <f t="shared" si="76"/>
        <v>0</v>
      </c>
      <c r="BK76" s="156">
        <f t="shared" si="76"/>
        <v>0</v>
      </c>
      <c r="BL76" s="156">
        <f t="shared" si="76"/>
        <v>0</v>
      </c>
      <c r="BM76" s="156">
        <f t="shared" si="76"/>
        <v>0</v>
      </c>
      <c r="BN76" s="156">
        <f t="shared" si="76"/>
        <v>0</v>
      </c>
      <c r="BO76" s="156">
        <f t="shared" si="76"/>
        <v>0</v>
      </c>
      <c r="BP76" s="156">
        <f t="shared" si="76"/>
        <v>0</v>
      </c>
      <c r="BQ76" s="156">
        <f t="shared" si="76"/>
        <v>0</v>
      </c>
    </row>
    <row r="77" spans="1:69" ht="12.75" customHeight="1">
      <c r="D77" s="19" t="s">
        <v>13</v>
      </c>
      <c r="I77" s="34">
        <f>IF(I$5=first_reg_period, INDEX(Inputs!$I$43:$I$49,MATCH(B69,Inputs!$C$43:$C$49,0)),0)</f>
        <v>525.39258164064927</v>
      </c>
      <c r="J77" s="34">
        <f>IF(J$5=first_reg_period, INDEX(Inputs!$I$43:$I$49,MATCH(C69,Inputs!$C$43:$C$49,0)),0)</f>
        <v>0</v>
      </c>
      <c r="K77" s="34">
        <f>IF(K$5=first_reg_period, INDEX(Inputs!$I$43:$I$49,MATCH(D69,Inputs!$C$43:$C$49,0)),0)</f>
        <v>0</v>
      </c>
      <c r="L77" s="34">
        <f>IF(L$5=first_reg_period, INDEX(Inputs!$I$43:$I$49,MATCH(E69,Inputs!$C$43:$C$49,0)),0)</f>
        <v>0</v>
      </c>
      <c r="M77" s="34">
        <f>IF(M$5=first_reg_period, INDEX(Inputs!$I$43:$I$49,MATCH(F69,Inputs!$C$43:$C$49,0)),0)</f>
        <v>0</v>
      </c>
      <c r="N77" s="34">
        <f>IF(N$5=first_reg_period, INDEX(Inputs!$I$43:$I$49,MATCH(G69,Inputs!$C$43:$C$49,0)),0)</f>
        <v>0</v>
      </c>
      <c r="O77" s="34">
        <f>IF(O$5=first_reg_period, INDEX(Inputs!$I$43:$I$49,MATCH(H69,Inputs!$C$43:$C$49,0)),0)</f>
        <v>0</v>
      </c>
      <c r="P77" s="34">
        <f>IF(P$5=first_reg_period, INDEX(Inputs!$I$43:$I$49,MATCH(I69,Inputs!$C$43:$C$49,0)),0)</f>
        <v>0</v>
      </c>
      <c r="Q77" s="34">
        <f>IF(Q$5=first_reg_period, INDEX(Inputs!$I$43:$I$49,MATCH(J69,Inputs!$C$43:$C$49,0)),0)</f>
        <v>0</v>
      </c>
      <c r="R77" s="34">
        <f>IF(R$5=first_reg_period, INDEX(Inputs!$I$43:$I$49,MATCH(K69,Inputs!$C$43:$C$49,0)),0)</f>
        <v>0</v>
      </c>
      <c r="S77" s="34">
        <f>IF(S$5=first_reg_period, INDEX(Inputs!$I$43:$I$49,MATCH(L69,Inputs!$C$43:$C$49,0)),0)</f>
        <v>0</v>
      </c>
      <c r="T77" s="34">
        <f>IF(T$5=first_reg_period, INDEX(Inputs!$I$43:$I$49,MATCH(M69,Inputs!$C$43:$C$49,0)),0)</f>
        <v>0</v>
      </c>
      <c r="U77" s="34">
        <f>IF(U$5=first_reg_period, INDEX(Inputs!$I$43:$I$49,MATCH(N69,Inputs!$C$43:$C$49,0)),0)</f>
        <v>0</v>
      </c>
      <c r="V77" s="34">
        <f>IF(V$5=first_reg_period, INDEX(Inputs!$I$43:$I$49,MATCH(O69,Inputs!$C$43:$C$49,0)),0)</f>
        <v>0</v>
      </c>
      <c r="W77" s="34">
        <f>IF(W$5=first_reg_period, INDEX(Inputs!$I$43:$I$49,MATCH(P69,Inputs!$C$43:$C$49,0)),0)</f>
        <v>0</v>
      </c>
      <c r="X77" s="34">
        <f>IF(X$5=first_reg_period, INDEX(Inputs!$I$43:$I$49,MATCH(Q69,Inputs!$C$43:$C$49,0)),0)</f>
        <v>0</v>
      </c>
      <c r="Y77" s="34">
        <f>IF(Y$5=first_reg_period, INDEX(Inputs!$I$43:$I$49,MATCH(R69,Inputs!$C$43:$C$49,0)),0)</f>
        <v>0</v>
      </c>
      <c r="Z77" s="34">
        <f>IF(Z$5=first_reg_period, INDEX(Inputs!$I$43:$I$49,MATCH(S69,Inputs!$C$43:$C$49,0)),0)</f>
        <v>0</v>
      </c>
      <c r="AA77" s="34">
        <f>IF(AA$5=first_reg_period, INDEX(Inputs!$I$43:$I$49,MATCH(T69,Inputs!$C$43:$C$49,0)),0)</f>
        <v>0</v>
      </c>
      <c r="AB77" s="34">
        <f>IF(AB$5=first_reg_period, INDEX(Inputs!$I$43:$I$49,MATCH(U69,Inputs!$C$43:$C$49,0)),0)</f>
        <v>0</v>
      </c>
      <c r="AC77" s="34">
        <f>IF(AC$5=first_reg_period, INDEX(Inputs!$I$43:$I$49,MATCH(V69,Inputs!$C$43:$C$49,0)),0)</f>
        <v>0</v>
      </c>
      <c r="AD77" s="34">
        <f>IF(AD$5=first_reg_period, INDEX(Inputs!$I$43:$I$49,MATCH(W69,Inputs!$C$43:$C$49,0)),0)</f>
        <v>0</v>
      </c>
      <c r="AE77" s="34">
        <f>IF(AE$5=first_reg_period, INDEX(Inputs!$I$43:$I$49,MATCH(X69,Inputs!$C$43:$C$49,0)),0)</f>
        <v>0</v>
      </c>
      <c r="AF77" s="34">
        <f>IF(AF$5=first_reg_period, INDEX(Inputs!$I$43:$I$49,MATCH(Y69,Inputs!$C$43:$C$49,0)),0)</f>
        <v>0</v>
      </c>
      <c r="AG77" s="34">
        <f>IF(AG$5=first_reg_period, INDEX(Inputs!$I$43:$I$49,MATCH(Z69,Inputs!$C$43:$C$49,0)),0)</f>
        <v>0</v>
      </c>
      <c r="AH77" s="34">
        <f>IF(AH$5=first_reg_period, INDEX(Inputs!$I$43:$I$49,MATCH(AA69,Inputs!$C$43:$C$49,0)),0)</f>
        <v>0</v>
      </c>
      <c r="AI77" s="34">
        <f>IF(AI$5=first_reg_period, INDEX(Inputs!$I$43:$I$49,MATCH(AB69,Inputs!$C$43:$C$49,0)),0)</f>
        <v>0</v>
      </c>
      <c r="AJ77" s="34">
        <f>IF(AJ$5=first_reg_period, INDEX(Inputs!$I$43:$I$49,MATCH(AC69,Inputs!$C$43:$C$49,0)),0)</f>
        <v>0</v>
      </c>
      <c r="AK77" s="34">
        <f>IF(AK$5=first_reg_period, INDEX(Inputs!$I$43:$I$49,MATCH(AD69,Inputs!$C$43:$C$49,0)),0)</f>
        <v>0</v>
      </c>
      <c r="AL77" s="34">
        <f>IF(AL$5=first_reg_period, INDEX(Inputs!$I$43:$I$49,MATCH(AE69,Inputs!$C$43:$C$49,0)),0)</f>
        <v>0</v>
      </c>
      <c r="AM77" s="34">
        <f>IF(AM$5=first_reg_period, INDEX(Inputs!$I$43:$I$49,MATCH(AF69,Inputs!$C$43:$C$49,0)),0)</f>
        <v>0</v>
      </c>
      <c r="AN77" s="34">
        <f>IF(AN$5=first_reg_period, INDEX(Inputs!$I$43:$I$49,MATCH(AG69,Inputs!$C$43:$C$49,0)),0)</f>
        <v>0</v>
      </c>
      <c r="AO77" s="34">
        <f>IF(AO$5=first_reg_period, INDEX(Inputs!$I$43:$I$49,MATCH(AH69,Inputs!$C$43:$C$49,0)),0)</f>
        <v>0</v>
      </c>
      <c r="AP77" s="34">
        <f>IF(AP$5=first_reg_period, INDEX(Inputs!$I$43:$I$49,MATCH(AI69,Inputs!$C$43:$C$49,0)),0)</f>
        <v>0</v>
      </c>
      <c r="AQ77" s="34">
        <f>IF(AQ$5=first_reg_period, INDEX(Inputs!$I$43:$I$49,MATCH(AJ69,Inputs!$C$43:$C$49,0)),0)</f>
        <v>0</v>
      </c>
      <c r="AR77" s="34">
        <f>IF(AR$5=first_reg_period, INDEX(Inputs!$I$43:$I$49,MATCH(AK69,Inputs!$C$43:$C$49,0)),0)</f>
        <v>0</v>
      </c>
      <c r="AS77" s="34">
        <f>IF(AS$5=first_reg_period, INDEX(Inputs!$I$43:$I$49,MATCH(AL69,Inputs!$C$43:$C$49,0)),0)</f>
        <v>0</v>
      </c>
      <c r="AT77" s="34">
        <f>IF(AT$5=first_reg_period, INDEX(Inputs!$I$43:$I$49,MATCH(AM69,Inputs!$C$43:$C$49,0)),0)</f>
        <v>0</v>
      </c>
      <c r="AU77" s="34">
        <f>IF(AU$5=first_reg_period, INDEX(Inputs!$I$43:$I$49,MATCH(AN69,Inputs!$C$43:$C$49,0)),0)</f>
        <v>0</v>
      </c>
      <c r="AV77" s="34">
        <f>IF(AV$5=first_reg_period, INDEX(Inputs!$I$43:$I$49,MATCH(AO69,Inputs!$C$43:$C$49,0)),0)</f>
        <v>0</v>
      </c>
      <c r="AW77" s="34">
        <f>IF(AW$5=first_reg_period, INDEX(Inputs!$I$43:$I$49,MATCH(AP69,Inputs!$C$43:$C$49,0)),0)</f>
        <v>0</v>
      </c>
      <c r="AX77" s="34">
        <f>IF(AX$5=first_reg_period, INDEX(Inputs!$I$43:$I$49,MATCH(AQ69,Inputs!$C$43:$C$49,0)),0)</f>
        <v>0</v>
      </c>
      <c r="AY77" s="34">
        <f>IF(AY$5=first_reg_period, INDEX(Inputs!$I$43:$I$49,MATCH(AR69,Inputs!$C$43:$C$49,0)),0)</f>
        <v>0</v>
      </c>
      <c r="AZ77" s="34">
        <f>IF(AZ$5=first_reg_period, INDEX(Inputs!$I$43:$I$49,MATCH(AS69,Inputs!$C$43:$C$49,0)),0)</f>
        <v>0</v>
      </c>
      <c r="BA77" s="34">
        <f>IF(BA$5=first_reg_period, INDEX(Inputs!$I$43:$I$49,MATCH(AT69,Inputs!$C$43:$C$49,0)),0)</f>
        <v>0</v>
      </c>
      <c r="BB77" s="34">
        <f>IF(BB$5=first_reg_period, INDEX(Inputs!$I$43:$I$49,MATCH(AU69,Inputs!$C$43:$C$49,0)),0)</f>
        <v>0</v>
      </c>
      <c r="BC77" s="34">
        <f>IF(BC$5=first_reg_period, INDEX(Inputs!$I$43:$I$49,MATCH(AV69,Inputs!$C$43:$C$49,0)),0)</f>
        <v>0</v>
      </c>
      <c r="BD77" s="34">
        <f>IF(BD$5=first_reg_period, INDEX(Inputs!$I$43:$I$49,MATCH(AW69,Inputs!$C$43:$C$49,0)),0)</f>
        <v>0</v>
      </c>
      <c r="BE77" s="34">
        <f>IF(BE$5=first_reg_period, INDEX(Inputs!$I$43:$I$49,MATCH(AX69,Inputs!$C$43:$C$49,0)),0)</f>
        <v>0</v>
      </c>
      <c r="BF77" s="34">
        <f>IF(BF$5=first_reg_period, INDEX(Inputs!$I$43:$I$49,MATCH(AY69,Inputs!$C$43:$C$49,0)),0)</f>
        <v>0</v>
      </c>
      <c r="BG77" s="34">
        <f>IF(BG$5=first_reg_period, INDEX(Inputs!$I$43:$I$49,MATCH(AZ69,Inputs!$C$43:$C$49,0)),0)</f>
        <v>0</v>
      </c>
      <c r="BH77" s="34">
        <f>IF(BH$5=first_reg_period, INDEX(Inputs!$I$43:$I$49,MATCH(BA69,Inputs!$C$43:$C$49,0)),0)</f>
        <v>0</v>
      </c>
      <c r="BI77" s="34">
        <f>IF(BI$5=first_reg_period, INDEX(Inputs!$I$43:$I$49,MATCH(BB69,Inputs!$C$43:$C$49,0)),0)</f>
        <v>0</v>
      </c>
      <c r="BJ77" s="34">
        <f>IF(BJ$5=first_reg_period, INDEX(Inputs!$I$43:$I$49,MATCH(BC69,Inputs!$C$43:$C$49,0)),0)</f>
        <v>0</v>
      </c>
      <c r="BK77" s="34">
        <f>IF(BK$5=first_reg_period, INDEX(Inputs!$I$43:$I$49,MATCH(BD69,Inputs!$C$43:$C$49,0)),0)</f>
        <v>0</v>
      </c>
      <c r="BL77" s="34">
        <f>IF(BL$5=first_reg_period, INDEX(Inputs!$I$43:$I$49,MATCH(BE69,Inputs!$C$43:$C$49,0)),0)</f>
        <v>0</v>
      </c>
      <c r="BM77" s="34">
        <f>IF(BM$5=first_reg_period, INDEX(Inputs!$I$43:$I$49,MATCH(BF69,Inputs!$C$43:$C$49,0)),0)</f>
        <v>0</v>
      </c>
      <c r="BN77" s="34">
        <f>IF(BN$5=first_reg_period, INDEX(Inputs!$I$43:$I$49,MATCH(BG69,Inputs!$C$43:$C$49,0)),0)</f>
        <v>0</v>
      </c>
      <c r="BO77" s="34">
        <f>IF(BO$5=first_reg_period, INDEX(Inputs!$I$43:$I$49,MATCH(BH69,Inputs!$C$43:$C$49,0)),0)</f>
        <v>0</v>
      </c>
      <c r="BP77" s="34">
        <f>IF(BP$5=first_reg_period, INDEX(Inputs!$I$43:$I$49,MATCH(BI69,Inputs!$C$43:$C$49,0)),0)</f>
        <v>0</v>
      </c>
      <c r="BQ77" s="34">
        <f>IF(BQ$5=first_reg_period, INDEX(Inputs!$I$43:$I$49,MATCH(BJ69,Inputs!$C$43:$C$49,0)),0)</f>
        <v>0</v>
      </c>
    </row>
    <row r="78" spans="1:69" s="145" customFormat="1" ht="12.75" customHeight="1">
      <c r="D78" s="146" t="s">
        <v>60</v>
      </c>
      <c r="I78" s="147"/>
      <c r="J78" s="148">
        <f>IF(J$5=second_reg_period, INDEX(Inputs!$N$116:$N$122,MATCH($B69,Inputs!$C$116:$C$122,0)),0)/conv_2015_2010</f>
        <v>0</v>
      </c>
      <c r="K78" s="148">
        <f>IF(K$5=second_reg_period, INDEX(Inputs!$N$116:$N$122,MATCH($B69,Inputs!$C$116:$C$122,0)),0)/conv_2015_2010</f>
        <v>0</v>
      </c>
      <c r="L78" s="148">
        <f>IF(L$5=second_reg_period, INDEX(Inputs!$N$116:$N$122,MATCH($B69,Inputs!$C$116:$C$122,0)),0)/conv_2015_2010</f>
        <v>0</v>
      </c>
      <c r="M78" s="148">
        <f>IF(M$5=second_reg_period, INDEX(Inputs!$N$116:$N$122,MATCH($B69,Inputs!$C$116:$C$122,0)),0)/conv_2015_2010</f>
        <v>0</v>
      </c>
      <c r="N78" s="148">
        <f>IF(N$5=second_reg_period, INDEX(Inputs!$N$116:$N$122,MATCH($B69,Inputs!$C$116:$C$122,0)),0)/conv_2015_2010</f>
        <v>0</v>
      </c>
      <c r="O78" s="148">
        <f>IF(O$5=second_reg_period, INDEX(Inputs!$N$116:$N$122,MATCH($B69,Inputs!$C$116:$C$122,0)),0)/conv_2015_2010</f>
        <v>0</v>
      </c>
      <c r="P78" s="148">
        <f>IF(P$5=second_reg_period, INDEX(Inputs!$N$116:$N$122,MATCH($B69,Inputs!$C$116:$C$122,0)),0)/conv_2015_2010</f>
        <v>0</v>
      </c>
      <c r="Q78" s="148">
        <f>IF(Q$5=second_reg_period, INDEX(Inputs!$N$116:$N$122,MATCH($B69,Inputs!$C$116:$C$122,0)),0)/conv_2015_2010</f>
        <v>0</v>
      </c>
      <c r="R78" s="148">
        <f>IF(R$5=second_reg_period, INDEX(Inputs!$N$116:$N$122,MATCH($B69,Inputs!$C$116:$C$122,0)),0)/conv_2015_2010</f>
        <v>0</v>
      </c>
      <c r="S78" s="148">
        <f>IF(S$5=second_reg_period, INDEX(Inputs!$N$116:$N$122,MATCH($B69,Inputs!$C$116:$C$122,0)),0)/conv_2015_2010</f>
        <v>0</v>
      </c>
      <c r="T78" s="148">
        <f>IF(T$5=second_reg_period, INDEX(Inputs!$N$116:$N$122,MATCH($B69,Inputs!$C$116:$C$122,0)),0)/conv_2015_2010</f>
        <v>0</v>
      </c>
      <c r="U78" s="148">
        <f>IF(U$5=second_reg_period, INDEX(Inputs!$N$116:$N$122,MATCH($B69,Inputs!$C$116:$C$122,0)),0)/conv_2015_2010</f>
        <v>0</v>
      </c>
      <c r="V78" s="148">
        <f>IF(V$5=second_reg_period, INDEX(Inputs!$N$116:$N$122,MATCH($B69,Inputs!$C$116:$C$122,0)),0)/conv_2015_2010</f>
        <v>0</v>
      </c>
      <c r="W78" s="148">
        <f>IF(W$5=second_reg_period, INDEX(Inputs!$N$116:$N$122,MATCH($B69,Inputs!$C$116:$C$122,0)),0)/conv_2015_2010</f>
        <v>0</v>
      </c>
      <c r="X78" s="148">
        <f>IF(X$5=second_reg_period, INDEX(Inputs!$N$116:$N$122,MATCH($B69,Inputs!$C$116:$C$122,0)),0)/conv_2015_2010</f>
        <v>0</v>
      </c>
      <c r="Y78" s="148">
        <f>IF(Y$5=second_reg_period, INDEX(Inputs!$N$116:$N$122,MATCH($B69,Inputs!$C$116:$C$122,0)),0)/conv_2015_2010</f>
        <v>0</v>
      </c>
      <c r="Z78" s="148">
        <f>IF(Z$5=second_reg_period, INDEX(Inputs!$N$116:$N$122,MATCH($B69,Inputs!$C$116:$C$122,0)),0)/conv_2015_2010</f>
        <v>0</v>
      </c>
      <c r="AA78" s="148">
        <f>IF(AA$5=second_reg_period, INDEX(Inputs!$N$116:$N$122,MATCH($B69,Inputs!$C$116:$C$122,0)),0)/conv_2015_2010</f>
        <v>0</v>
      </c>
      <c r="AB78" s="148">
        <f>IF(AB$5=second_reg_period, INDEX(Inputs!$N$116:$N$122,MATCH($B69,Inputs!$C$116:$C$122,0)),0)/conv_2015_2010</f>
        <v>0</v>
      </c>
      <c r="AC78" s="148">
        <f>IF(AC$5=second_reg_period, INDEX(Inputs!$N$116:$N$122,MATCH($B69,Inputs!$C$116:$C$122,0)),0)/conv_2015_2010</f>
        <v>0</v>
      </c>
      <c r="AD78" s="148">
        <f>IF(AD$5=second_reg_period, INDEX(Inputs!$N$116:$N$122,MATCH($B69,Inputs!$C$116:$C$122,0)),0)/conv_2015_2010</f>
        <v>0</v>
      </c>
      <c r="AE78" s="148">
        <f>IF(AE$5=second_reg_period, INDEX(Inputs!$N$116:$N$122,MATCH($B69,Inputs!$C$116:$C$122,0)),0)/conv_2015_2010</f>
        <v>0</v>
      </c>
      <c r="AF78" s="148">
        <f>IF(AF$5=second_reg_period, INDEX(Inputs!$N$116:$N$122,MATCH($B69,Inputs!$C$116:$C$122,0)),0)/conv_2015_2010</f>
        <v>0</v>
      </c>
      <c r="AG78" s="148">
        <f>IF(AG$5=second_reg_period, INDEX(Inputs!$N$116:$N$122,MATCH($B69,Inputs!$C$116:$C$122,0)),0)/conv_2015_2010</f>
        <v>0</v>
      </c>
      <c r="AH78" s="148">
        <f>IF(AH$5=second_reg_period, INDEX(Inputs!$N$116:$N$122,MATCH($B69,Inputs!$C$116:$C$122,0)),0)/conv_2015_2010</f>
        <v>0</v>
      </c>
      <c r="AI78" s="148">
        <f>IF(AI$5=second_reg_period, INDEX(Inputs!$N$116:$N$122,MATCH($B69,Inputs!$C$116:$C$122,0)),0)/conv_2015_2010</f>
        <v>0</v>
      </c>
      <c r="AJ78" s="148">
        <f>IF(AJ$5=second_reg_period, INDEX(Inputs!$N$116:$N$122,MATCH($B69,Inputs!$C$116:$C$122,0)),0)/conv_2015_2010</f>
        <v>0</v>
      </c>
      <c r="AK78" s="148">
        <f>IF(AK$5=second_reg_period, INDEX(Inputs!$N$116:$N$122,MATCH($B69,Inputs!$C$116:$C$122,0)),0)/conv_2015_2010</f>
        <v>0</v>
      </c>
      <c r="AL78" s="148">
        <f>IF(AL$5=second_reg_period, INDEX(Inputs!$N$116:$N$122,MATCH($B69,Inputs!$C$116:$C$122,0)),0)/conv_2015_2010</f>
        <v>0</v>
      </c>
      <c r="AM78" s="148">
        <f>IF(AM$5=second_reg_period, INDEX(Inputs!$N$116:$N$122,MATCH($B69,Inputs!$C$116:$C$122,0)),0)/conv_2015_2010</f>
        <v>0</v>
      </c>
      <c r="AN78" s="148">
        <f>IF(AN$5=second_reg_period, INDEX(Inputs!$N$116:$N$122,MATCH($B69,Inputs!$C$116:$C$122,0)),0)/conv_2015_2010</f>
        <v>0</v>
      </c>
      <c r="AO78" s="148">
        <f>IF(AO$5=second_reg_period, INDEX(Inputs!$N$116:$N$122,MATCH($B69,Inputs!$C$116:$C$122,0)),0)/conv_2015_2010</f>
        <v>0</v>
      </c>
      <c r="AP78" s="148">
        <f>IF(AP$5=second_reg_period, INDEX(Inputs!$N$116:$N$122,MATCH($B69,Inputs!$C$116:$C$122,0)),0)/conv_2015_2010</f>
        <v>0</v>
      </c>
      <c r="AQ78" s="148">
        <f>IF(AQ$5=second_reg_period, INDEX(Inputs!$N$116:$N$122,MATCH($B69,Inputs!$C$116:$C$122,0)),0)/conv_2015_2010</f>
        <v>0</v>
      </c>
      <c r="AR78" s="148">
        <f>IF(AR$5=second_reg_period, INDEX(Inputs!$N$116:$N$122,MATCH($B69,Inputs!$C$116:$C$122,0)),0)/conv_2015_2010</f>
        <v>0</v>
      </c>
      <c r="AS78" s="148">
        <f>IF(AS$5=second_reg_period, INDEX(Inputs!$N$116:$N$122,MATCH($B69,Inputs!$C$116:$C$122,0)),0)/conv_2015_2010</f>
        <v>0</v>
      </c>
      <c r="AT78" s="148">
        <f>IF(AT$5=second_reg_period, INDEX(Inputs!$N$116:$N$122,MATCH($B69,Inputs!$C$116:$C$122,0)),0)/conv_2015_2010</f>
        <v>0</v>
      </c>
      <c r="AU78" s="148">
        <f>IF(AU$5=second_reg_period, INDEX(Inputs!$N$116:$N$122,MATCH($B69,Inputs!$C$116:$C$122,0)),0)/conv_2015_2010</f>
        <v>0</v>
      </c>
      <c r="AV78" s="148">
        <f>IF(AV$5=second_reg_period, INDEX(Inputs!$N$116:$N$122,MATCH($B69,Inputs!$C$116:$C$122,0)),0)/conv_2015_2010</f>
        <v>0</v>
      </c>
      <c r="AW78" s="148">
        <f>IF(AW$5=second_reg_period, INDEX(Inputs!$N$116:$N$122,MATCH($B69,Inputs!$C$116:$C$122,0)),0)/conv_2015_2010</f>
        <v>0</v>
      </c>
      <c r="AX78" s="148">
        <f>IF(AX$5=second_reg_period, INDEX(Inputs!$N$116:$N$122,MATCH($B69,Inputs!$C$116:$C$122,0)),0)/conv_2015_2010</f>
        <v>0</v>
      </c>
      <c r="AY78" s="148">
        <f>IF(AY$5=second_reg_period, INDEX(Inputs!$N$116:$N$122,MATCH($B69,Inputs!$C$116:$C$122,0)),0)/conv_2015_2010</f>
        <v>0</v>
      </c>
      <c r="AZ78" s="148">
        <f>IF(AZ$5=second_reg_period, INDEX(Inputs!$N$116:$N$122,MATCH($B69,Inputs!$C$116:$C$122,0)),0)/conv_2015_2010</f>
        <v>0</v>
      </c>
      <c r="BA78" s="148">
        <f>IF(BA$5=second_reg_period, INDEX(Inputs!$N$116:$N$122,MATCH($B69,Inputs!$C$116:$C$122,0)),0)/conv_2015_2010</f>
        <v>0</v>
      </c>
      <c r="BB78" s="148">
        <f>IF(BB$5=second_reg_period, INDEX(Inputs!$N$116:$N$122,MATCH($B69,Inputs!$C$116:$C$122,0)),0)/conv_2015_2010</f>
        <v>0</v>
      </c>
      <c r="BC78" s="148">
        <f>IF(BC$5=second_reg_period, INDEX(Inputs!$N$116:$N$122,MATCH($B69,Inputs!$C$116:$C$122,0)),0)/conv_2015_2010</f>
        <v>0</v>
      </c>
      <c r="BD78" s="148">
        <f>IF(BD$5=second_reg_period, INDEX(Inputs!$N$116:$N$122,MATCH($B69,Inputs!$C$116:$C$122,0)),0)/conv_2015_2010</f>
        <v>0</v>
      </c>
      <c r="BE78" s="148">
        <f>IF(BE$5=second_reg_period, INDEX(Inputs!$N$116:$N$122,MATCH($B69,Inputs!$C$116:$C$122,0)),0)/conv_2015_2010</f>
        <v>0</v>
      </c>
      <c r="BF78" s="148">
        <f>IF(BF$5=second_reg_period, INDEX(Inputs!$N$116:$N$122,MATCH($B69,Inputs!$C$116:$C$122,0)),0)/conv_2015_2010</f>
        <v>0</v>
      </c>
      <c r="BG78" s="148">
        <f>IF(BG$5=second_reg_period, INDEX(Inputs!$N$116:$N$122,MATCH($B69,Inputs!$C$116:$C$122,0)),0)/conv_2015_2010</f>
        <v>0</v>
      </c>
      <c r="BH78" s="148">
        <f>IF(BH$5=second_reg_period, INDEX(Inputs!$N$116:$N$122,MATCH($B69,Inputs!$C$116:$C$122,0)),0)/conv_2015_2010</f>
        <v>0</v>
      </c>
      <c r="BI78" s="148">
        <f>IF(BI$5=second_reg_period, INDEX(Inputs!$N$116:$N$122,MATCH($B69,Inputs!$C$116:$C$122,0)),0)/conv_2015_2010</f>
        <v>0</v>
      </c>
      <c r="BJ78" s="148">
        <f>IF(BJ$5=second_reg_period, INDEX(Inputs!$N$116:$N$122,MATCH($B69,Inputs!$C$116:$C$122,0)),0)/conv_2015_2010</f>
        <v>0</v>
      </c>
      <c r="BK78" s="148">
        <f>IF(BK$5=second_reg_period, INDEX(Inputs!$N$116:$N$122,MATCH($B69,Inputs!$C$116:$C$122,0)),0)/conv_2015_2010</f>
        <v>0</v>
      </c>
      <c r="BL78" s="148">
        <f>IF(BL$5=second_reg_period, INDEX(Inputs!$N$116:$N$122,MATCH($B69,Inputs!$C$116:$C$122,0)),0)/conv_2015_2010</f>
        <v>0</v>
      </c>
      <c r="BM78" s="148">
        <f>IF(BM$5=second_reg_period, INDEX(Inputs!$N$116:$N$122,MATCH($B69,Inputs!$C$116:$C$122,0)),0)/conv_2015_2010</f>
        <v>0</v>
      </c>
      <c r="BN78" s="148">
        <f>IF(BN$5=second_reg_period, INDEX(Inputs!$N$116:$N$122,MATCH($B69,Inputs!$C$116:$C$122,0)),0)/conv_2015_2010</f>
        <v>0</v>
      </c>
      <c r="BO78" s="148">
        <f>IF(BO$5=second_reg_period, INDEX(Inputs!$N$116:$N$122,MATCH($B69,Inputs!$C$116:$C$122,0)),0)/conv_2015_2010</f>
        <v>0</v>
      </c>
      <c r="BP78" s="148">
        <f>IF(BP$5=second_reg_period, INDEX(Inputs!$N$116:$N$122,MATCH($B69,Inputs!$C$116:$C$122,0)),0)/conv_2015_2010</f>
        <v>0</v>
      </c>
      <c r="BQ78" s="148">
        <f>IF(BQ$5=second_reg_period, INDEX(Inputs!$N$116:$N$122,MATCH($B69,Inputs!$C$116:$C$122,0)),0)/conv_2015_2010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525.39258164064927</v>
      </c>
      <c r="J79" s="1">
        <f>I79-J76+J77+J78</f>
        <v>501.20766138650282</v>
      </c>
      <c r="K79" s="1">
        <f t="shared" ref="K79" si="78">J79-K76+K77+K78</f>
        <v>477.02274113235637</v>
      </c>
      <c r="L79" s="1">
        <f t="shared" ref="L79" si="79">K79-L76+L77+L78</f>
        <v>452.83782087820993</v>
      </c>
      <c r="M79" s="1">
        <f t="shared" ref="M79" si="80">L79-M76+M77+M78</f>
        <v>428.65290062406348</v>
      </c>
      <c r="N79" s="1">
        <f t="shared" ref="N79" si="81">M79-N76+N77+N78</f>
        <v>404.46798036991703</v>
      </c>
      <c r="O79" s="1">
        <f t="shared" ref="O79" si="82">N79-O76+O77+O78</f>
        <v>380.28306011577058</v>
      </c>
      <c r="P79" s="1">
        <f t="shared" ref="P79" si="83">O79-P76+P77+P78</f>
        <v>356.09813986162413</v>
      </c>
      <c r="Q79" s="1">
        <f t="shared" ref="Q79" si="84">P79-Q76+Q77+Q78</f>
        <v>331.91321960747769</v>
      </c>
      <c r="R79" s="1">
        <f t="shared" ref="R79" si="85">Q79-R76+R77+R78</f>
        <v>307.72829935333124</v>
      </c>
      <c r="S79" s="1">
        <f t="shared" ref="S79" si="86">R79-S76+S77+S78</f>
        <v>283.54337909918479</v>
      </c>
      <c r="T79" s="1">
        <f t="shared" ref="T79" si="87">S79-T76+T77+T78</f>
        <v>259.35845884503834</v>
      </c>
      <c r="U79" s="1">
        <f t="shared" ref="U79" si="88">T79-U76+U77+U78</f>
        <v>235.17353859089189</v>
      </c>
      <c r="V79" s="1">
        <f t="shared" ref="V79" si="89">U79-V76+V77+V78</f>
        <v>210.98861833674545</v>
      </c>
      <c r="W79" s="1">
        <f t="shared" ref="W79" si="90">V79-W76+W77+W78</f>
        <v>186.803698082599</v>
      </c>
      <c r="X79" s="1">
        <f t="shared" ref="X79" si="91">W79-X76+X77+X78</f>
        <v>162.61877782845255</v>
      </c>
      <c r="Y79" s="1">
        <f t="shared" ref="Y79" si="92">X79-Y76+Y77+Y78</f>
        <v>138.4338575743061</v>
      </c>
      <c r="Z79" s="1">
        <f t="shared" ref="Z79" si="93">Y79-Z76+Z77+Z78</f>
        <v>114.24893732015965</v>
      </c>
      <c r="AA79" s="1">
        <f t="shared" ref="AA79" si="94">Z79-AA76+AA77+AA78</f>
        <v>90.064017066013207</v>
      </c>
      <c r="AB79" s="1">
        <f t="shared" ref="AB79" si="95">AA79-AB76+AB77+AB78</f>
        <v>65.879096811866759</v>
      </c>
      <c r="AC79" s="1">
        <f t="shared" ref="AC79" si="96">AB79-AC76+AC77+AC78</f>
        <v>41.694176557720311</v>
      </c>
      <c r="AD79" s="1">
        <f t="shared" ref="AD79" si="97">AC79-AD76+AD77+AD78</f>
        <v>17.509256303573867</v>
      </c>
      <c r="AE79" s="1">
        <f t="shared" ref="AE79" si="98">AD79-AE76+AE77+AE78</f>
        <v>-5.3290705182007514E-14</v>
      </c>
      <c r="AF79" s="1">
        <f t="shared" ref="AF79" si="99">AE79-AF76+AF77+AF78</f>
        <v>-5.3290705182007514E-14</v>
      </c>
      <c r="AG79" s="1">
        <f t="shared" ref="AG79" si="100">AF79-AG76+AG77+AG78</f>
        <v>-5.3290705182007514E-14</v>
      </c>
      <c r="AH79" s="1">
        <f t="shared" ref="AH79" si="101">AG79-AH76+AH77+AH78</f>
        <v>-5.3290705182007514E-14</v>
      </c>
      <c r="AI79" s="1">
        <f t="shared" ref="AI79" si="102">AH79-AI76+AI77+AI78</f>
        <v>-5.3290705182007514E-14</v>
      </c>
      <c r="AJ79" s="1">
        <f t="shared" ref="AJ79" si="103">AI79-AJ76+AJ77+AJ78</f>
        <v>-5.3290705182007514E-14</v>
      </c>
      <c r="AK79" s="1">
        <f t="shared" ref="AK79" si="104">AJ79-AK76+AK77+AK78</f>
        <v>-5.3290705182007514E-14</v>
      </c>
      <c r="AL79" s="1">
        <f t="shared" ref="AL79" si="105">AK79-AL76+AL77+AL78</f>
        <v>-5.3290705182007514E-14</v>
      </c>
      <c r="AM79" s="1">
        <f t="shared" ref="AM79" si="106">AL79-AM76+AM77+AM78</f>
        <v>-5.3290705182007514E-14</v>
      </c>
      <c r="AN79" s="1">
        <f t="shared" ref="AN79" si="107">AM79-AN76+AN77+AN78</f>
        <v>-5.3290705182007514E-14</v>
      </c>
      <c r="AO79" s="1">
        <f t="shared" ref="AO79" si="108">AN79-AO76+AO77+AO78</f>
        <v>-5.3290705182007514E-14</v>
      </c>
      <c r="AP79" s="1">
        <f t="shared" ref="AP79" si="109">AO79-AP76+AP77+AP78</f>
        <v>-5.3290705182007514E-14</v>
      </c>
      <c r="AQ79" s="1">
        <f t="shared" ref="AQ79" si="110">AP79-AQ76+AQ77+AQ78</f>
        <v>-5.3290705182007514E-14</v>
      </c>
      <c r="AR79" s="1">
        <f t="shared" ref="AR79" si="111">AQ79-AR76+AR77+AR78</f>
        <v>-5.3290705182007514E-14</v>
      </c>
      <c r="AS79" s="1">
        <f t="shared" ref="AS79" si="112">AR79-AS76+AS77+AS78</f>
        <v>-5.3290705182007514E-14</v>
      </c>
      <c r="AT79" s="1">
        <f t="shared" ref="AT79" si="113">AS79-AT76+AT77+AT78</f>
        <v>-5.3290705182007514E-14</v>
      </c>
      <c r="AU79" s="1">
        <f t="shared" ref="AU79" si="114">AT79-AU76+AU77+AU78</f>
        <v>-5.3290705182007514E-14</v>
      </c>
      <c r="AV79" s="1">
        <f t="shared" ref="AV79" si="115">AU79-AV76+AV77+AV78</f>
        <v>-5.3290705182007514E-14</v>
      </c>
      <c r="AW79" s="1">
        <f t="shared" ref="AW79" si="116">AV79-AW76+AW77+AW78</f>
        <v>-5.3290705182007514E-14</v>
      </c>
      <c r="AX79" s="1">
        <f t="shared" ref="AX79" si="117">AW79-AX76+AX77+AX78</f>
        <v>-5.3290705182007514E-14</v>
      </c>
      <c r="AY79" s="1">
        <f t="shared" ref="AY79" si="118">AX79-AY76+AY77+AY78</f>
        <v>-5.3290705182007514E-14</v>
      </c>
      <c r="AZ79" s="1">
        <f t="shared" ref="AZ79" si="119">AY79-AZ76+AZ77+AZ78</f>
        <v>-5.3290705182007514E-14</v>
      </c>
      <c r="BA79" s="1">
        <f t="shared" ref="BA79" si="120">AZ79-BA76+BA77+BA78</f>
        <v>-5.3290705182007514E-14</v>
      </c>
      <c r="BB79" s="1">
        <f t="shared" ref="BB79" si="121">BA79-BB76+BB77+BB78</f>
        <v>-5.3290705182007514E-14</v>
      </c>
      <c r="BC79" s="1">
        <f t="shared" ref="BC79" si="122">BB79-BC76+BC77+BC78</f>
        <v>-5.3290705182007514E-14</v>
      </c>
      <c r="BD79" s="1">
        <f t="shared" ref="BD79" si="123">BC79-BD76+BD77+BD78</f>
        <v>-5.3290705182007514E-14</v>
      </c>
      <c r="BE79" s="1">
        <f t="shared" ref="BE79" si="124">BD79-BE76+BE77+BE78</f>
        <v>-5.3290705182007514E-14</v>
      </c>
      <c r="BF79" s="1">
        <f t="shared" ref="BF79" si="125">BE79-BF76+BF77+BF78</f>
        <v>-5.3290705182007514E-14</v>
      </c>
      <c r="BG79" s="1">
        <f t="shared" ref="BG79" si="126">BF79-BG76+BG77+BG78</f>
        <v>-5.3290705182007514E-14</v>
      </c>
      <c r="BH79" s="1">
        <f t="shared" ref="BH79" si="127">BG79-BH76+BH77+BH78</f>
        <v>-5.3290705182007514E-14</v>
      </c>
      <c r="BI79" s="1">
        <f t="shared" ref="BI79" si="128">BH79-BI76+BI77+BI78</f>
        <v>-5.3290705182007514E-14</v>
      </c>
      <c r="BJ79" s="1">
        <f t="shared" ref="BJ79" si="129">BI79-BJ76+BJ77+BJ78</f>
        <v>-5.3290705182007514E-14</v>
      </c>
      <c r="BK79" s="1">
        <f t="shared" ref="BK79" si="130">BJ79-BK76+BK77+BK78</f>
        <v>-5.3290705182007514E-14</v>
      </c>
      <c r="BL79" s="1">
        <f t="shared" ref="BL79" si="131">BK79-BL76+BL77+BL78</f>
        <v>-5.3290705182007514E-14</v>
      </c>
      <c r="BM79" s="1">
        <f t="shared" ref="BM79" si="132">BL79-BM76+BM77+BM78</f>
        <v>-5.3290705182007514E-14</v>
      </c>
      <c r="BN79" s="1">
        <f t="shared" ref="BN79" si="133">BM79-BN76+BN77+BN78</f>
        <v>-5.3290705182007514E-14</v>
      </c>
      <c r="BO79" s="1">
        <f t="shared" ref="BO79" si="134">BN79-BO76+BO77+BO78</f>
        <v>-5.3290705182007514E-14</v>
      </c>
      <c r="BP79" s="1">
        <f t="shared" ref="BP79" si="135">BO79-BP76+BP77+BP78</f>
        <v>-5.3290705182007514E-14</v>
      </c>
      <c r="BQ79" s="1">
        <f t="shared" ref="BQ79" si="136">BP79-BQ76+BQ77+BQ78</f>
        <v>-5.3290705182007514E-14</v>
      </c>
    </row>
    <row r="80" spans="1:69" ht="12.75" customHeight="1">
      <c r="I80" s="34"/>
    </row>
    <row r="81" spans="1:69" ht="12.75" customHeight="1">
      <c r="A81" s="166"/>
      <c r="B81" s="166"/>
      <c r="C81" s="166"/>
      <c r="D81" s="167" t="s">
        <v>63</v>
      </c>
      <c r="I81" s="34"/>
      <c r="J81" s="168"/>
      <c r="K81" s="168"/>
      <c r="L81" s="168"/>
      <c r="M81" s="168"/>
      <c r="N81" s="169">
        <f>INDEX(Inputs!$N$104:$N$110,MATCH($B69,Inputs!$C$104:$C$110,0))/conv_2015_2010</f>
        <v>-27.477770146087586</v>
      </c>
    </row>
    <row r="82" spans="1:69" ht="12.75" customHeight="1">
      <c r="C82" s="2" t="s">
        <v>16</v>
      </c>
      <c r="E82" s="1" t="s">
        <v>25</v>
      </c>
      <c r="I82" s="34"/>
      <c r="J82" s="9">
        <f>INDEX(Inputs!J$43:J$49,MATCH($B69,Inputs!$C$43:$C$49,0))*(1+IF(J$5&lt;=second_reg_period, J$7, J$6))^0.5</f>
        <v>72.901906611879085</v>
      </c>
      <c r="K82" s="9">
        <f>INDEX(Inputs!K$43:K$49,MATCH($B69,Inputs!$C$43:$C$49,0))*(1+IF(K$5&lt;=second_reg_period, K$7, K$6))^0.5</f>
        <v>56.389420919634354</v>
      </c>
      <c r="L82" s="9">
        <f>INDEX(Inputs!L$43:L$49,MATCH($B69,Inputs!$C$43:$C$49,0))*(1+IF(L$5&lt;=second_reg_period, L$7, L$6))^0.5</f>
        <v>67.621909323366381</v>
      </c>
      <c r="M82" s="9">
        <f>INDEX(Inputs!M$43:M$49,MATCH($B69,Inputs!$C$43:$C$49,0))*(1+IF(M$5&lt;=second_reg_period, M$7, M$6))^0.5</f>
        <v>72.384917526209207</v>
      </c>
      <c r="N82" s="9">
        <f>INDEX(Inputs!N$43:N$49,MATCH($B69,Inputs!$C$43:$C$49,0))*(1+IF(N$5&lt;=second_reg_period, N$7, N$6))^0.5</f>
        <v>67.573795379031054</v>
      </c>
      <c r="O82" s="9">
        <f>INDEX(Inputs!O$43:O$49,MATCH($B69,Inputs!$C$43:$C$49,0))*(1+IF(O$5&lt;=second_reg_period, O$7, O$6))^0.5</f>
        <v>0</v>
      </c>
      <c r="P82" s="9">
        <f>INDEX(Inputs!P$43:P$49,MATCH($B69,Inputs!$C$43:$C$49,0))*(1+IF(P$5&lt;=second_reg_period, P$7, P$6))^0.5</f>
        <v>0</v>
      </c>
      <c r="Q82" s="9">
        <f>INDEX(Inputs!Q$43:Q$49,MATCH($B69,Inputs!$C$43:$C$49,0))*(1+IF(Q$5&lt;=second_reg_period, Q$7, Q$6))^0.5</f>
        <v>0</v>
      </c>
      <c r="R82" s="9">
        <f>INDEX(Inputs!R$43:R$49,MATCH($B69,Inputs!$C$43:$C$49,0))*(1+IF(R$5&lt;=second_reg_period, R$7, R$6))^0.5</f>
        <v>0</v>
      </c>
      <c r="S82" s="9">
        <f>INDEX(Inputs!S$43:S$49,MATCH($B69,Inputs!$C$43:$C$49,0))*(1+IF(S$5&lt;=second_reg_period, S$7, S$6))^0.5</f>
        <v>0</v>
      </c>
      <c r="T82" s="9">
        <f>INDEX(Inputs!T$43:T$49,MATCH($B69,Inputs!$C$43:$C$49,0))*(1+IF(T$5&lt;=second_reg_period, T$7, T$6))^0.5</f>
        <v>0</v>
      </c>
      <c r="U82" s="9">
        <f>INDEX(Inputs!U$43:U$49,MATCH($B69,Inputs!$C$43:$C$49,0))*(1+IF(U$5&lt;=second_reg_period, U$7, U$6))^0.5</f>
        <v>0</v>
      </c>
      <c r="V82" s="9">
        <f>INDEX(Inputs!V$43:V$49,MATCH($B69,Inputs!$C$43:$C$49,0))*(1+IF(V$5&lt;=second_reg_period, V$7, V$6))^0.5</f>
        <v>0</v>
      </c>
      <c r="W82" s="9">
        <f>INDEX(Inputs!W$43:W$49,MATCH($B69,Inputs!$C$43:$C$49,0))*(1+IF(W$5&lt;=second_reg_period, W$7, W$6))^0.5</f>
        <v>0</v>
      </c>
      <c r="X82" s="9">
        <f>INDEX(Inputs!X$43:X$49,MATCH($B69,Inputs!$C$43:$C$49,0))*(1+IF(X$5&lt;=second_reg_period, X$7, X$6))^0.5</f>
        <v>0</v>
      </c>
      <c r="Y82" s="9">
        <f>INDEX(Inputs!Y$43:Y$49,MATCH($B69,Inputs!$C$43:$C$49,0))*(1+IF(Y$5&lt;=second_reg_period, Y$7, Y$6))^0.5</f>
        <v>0</v>
      </c>
      <c r="Z82" s="9">
        <f>INDEX(Inputs!Z$43:Z$49,MATCH($B69,Inputs!$C$43:$C$49,0))*(1+IF(Z$5&lt;=second_reg_period, Z$7, Z$6))^0.5</f>
        <v>0</v>
      </c>
      <c r="AA82" s="9">
        <f>INDEX(Inputs!AA$43:AA$49,MATCH($B69,Inputs!$C$43:$C$49,0))*(1+IF(AA$5&lt;=second_reg_period, AA$7, AA$6))^0.5</f>
        <v>0</v>
      </c>
      <c r="AB82" s="9">
        <f>INDEX(Inputs!AB$43:AB$49,MATCH($B69,Inputs!$C$43:$C$49,0))*(1+IF(AB$5&lt;=second_reg_period, AB$7, AB$6))^0.5</f>
        <v>0</v>
      </c>
      <c r="AC82" s="9">
        <f>INDEX(Inputs!AC$43:AC$49,MATCH($B69,Inputs!$C$43:$C$49,0))*(1+IF(AC$5&lt;=second_reg_period, AC$7, AC$6))^0.5</f>
        <v>0</v>
      </c>
      <c r="AD82" s="9">
        <f>INDEX(Inputs!AD$43:AD$49,MATCH($B69,Inputs!$C$43:$C$49,0))*(1+IF(AD$5&lt;=second_reg_period, AD$7, AD$6))^0.5</f>
        <v>0</v>
      </c>
      <c r="AE82" s="9">
        <f>INDEX(Inputs!AE$43:AE$49,MATCH($B69,Inputs!$C$43:$C$49,0))*(1+IF(AE$5&lt;=second_reg_period, AE$7, AE$6))^0.5</f>
        <v>0</v>
      </c>
      <c r="AF82" s="9">
        <f>INDEX(Inputs!AF$43:AF$49,MATCH($B69,Inputs!$C$43:$C$49,0))*(1+IF(AF$5&lt;=second_reg_period, AF$7, AF$6))^0.5</f>
        <v>0</v>
      </c>
      <c r="AG82" s="9">
        <f>INDEX(Inputs!AG$43:AG$49,MATCH($B69,Inputs!$C$43:$C$49,0))*(1+IF(AG$5&lt;=second_reg_period, AG$7, AG$6))^0.5</f>
        <v>0</v>
      </c>
      <c r="AH82" s="9">
        <f>INDEX(Inputs!AH$43:AH$49,MATCH($B69,Inputs!$C$43:$C$49,0))*(1+IF(AH$5&lt;=second_reg_period, AH$7, AH$6))^0.5</f>
        <v>0</v>
      </c>
      <c r="AI82" s="9">
        <f>INDEX(Inputs!AI$43:AI$49,MATCH($B69,Inputs!$C$43:$C$49,0))*(1+IF(AI$5&lt;=second_reg_period, AI$7, AI$6))^0.5</f>
        <v>0</v>
      </c>
      <c r="AJ82" s="9">
        <f>INDEX(Inputs!AJ$43:AJ$49,MATCH($B69,Inputs!$C$43:$C$49,0))*(1+IF(AJ$5&lt;=second_reg_period, AJ$7, AJ$6))^0.5</f>
        <v>0</v>
      </c>
      <c r="AK82" s="9">
        <f>INDEX(Inputs!AK$43:AK$49,MATCH($B69,Inputs!$C$43:$C$49,0))*(1+IF(AK$5&lt;=second_reg_period, AK$7, AK$6))^0.5</f>
        <v>0</v>
      </c>
      <c r="AL82" s="9">
        <f>INDEX(Inputs!AL$43:AL$49,MATCH($B69,Inputs!$C$43:$C$49,0))*(1+IF(AL$5&lt;=second_reg_period, AL$7, AL$6))^0.5</f>
        <v>0</v>
      </c>
      <c r="AM82" s="9">
        <f>INDEX(Inputs!AM$43:AM$49,MATCH($B69,Inputs!$C$43:$C$49,0))*(1+IF(AM$5&lt;=second_reg_period, AM$7, AM$6))^0.5</f>
        <v>0</v>
      </c>
      <c r="AN82" s="9">
        <f>INDEX(Inputs!AN$43:AN$49,MATCH($B69,Inputs!$C$43:$C$49,0))*(1+IF(AN$5&lt;=second_reg_period, AN$7, AN$6))^0.5</f>
        <v>0</v>
      </c>
      <c r="AO82" s="9">
        <f>INDEX(Inputs!AO$43:AO$49,MATCH($B69,Inputs!$C$43:$C$49,0))*(1+IF(AO$5&lt;=second_reg_period, AO$7, AO$6))^0.5</f>
        <v>0</v>
      </c>
      <c r="AP82" s="9">
        <f>INDEX(Inputs!AP$43:AP$49,MATCH($B69,Inputs!$C$43:$C$49,0))*(1+IF(AP$5&lt;=second_reg_period, AP$7, AP$6))^0.5</f>
        <v>0</v>
      </c>
      <c r="AQ82" s="9">
        <f>INDEX(Inputs!AQ$43:AQ$49,MATCH($B69,Inputs!$C$43:$C$49,0))*(1+IF(AQ$5&lt;=second_reg_period, AQ$7, AQ$6))^0.5</f>
        <v>0</v>
      </c>
      <c r="AR82" s="9">
        <f>INDEX(Inputs!AR$43:AR$49,MATCH($B69,Inputs!$C$43:$C$49,0))*(1+IF(AR$5&lt;=second_reg_period, AR$7, AR$6))^0.5</f>
        <v>0</v>
      </c>
      <c r="AS82" s="9">
        <f>INDEX(Inputs!AS$43:AS$49,MATCH($B69,Inputs!$C$43:$C$49,0))*(1+IF(AS$5&lt;=second_reg_period, AS$7, AS$6))^0.5</f>
        <v>0</v>
      </c>
      <c r="AT82" s="9">
        <f>INDEX(Inputs!AT$43:AT$49,MATCH($B69,Inputs!$C$43:$C$49,0))*(1+IF(AT$5&lt;=second_reg_period, AT$7, AT$6))^0.5</f>
        <v>0</v>
      </c>
      <c r="AU82" s="9">
        <f>INDEX(Inputs!AU$43:AU$49,MATCH($B69,Inputs!$C$43:$C$49,0))*(1+IF(AU$5&lt;=second_reg_period, AU$7, AU$6))^0.5</f>
        <v>0</v>
      </c>
      <c r="AV82" s="9">
        <f>INDEX(Inputs!AV$43:AV$49,MATCH($B69,Inputs!$C$43:$C$49,0))*(1+IF(AV$5&lt;=second_reg_period, AV$7, AV$6))^0.5</f>
        <v>0</v>
      </c>
      <c r="AW82" s="9">
        <f>INDEX(Inputs!AW$43:AW$49,MATCH($B69,Inputs!$C$43:$C$49,0))*(1+IF(AW$5&lt;=second_reg_period, AW$7, AW$6))^0.5</f>
        <v>0</v>
      </c>
      <c r="AX82" s="9">
        <f>INDEX(Inputs!AX$43:AX$49,MATCH($B69,Inputs!$C$43:$C$49,0))*(1+IF(AX$5&lt;=second_reg_period, AX$7, AX$6))^0.5</f>
        <v>0</v>
      </c>
      <c r="AY82" s="9">
        <f>INDEX(Inputs!AY$43:AY$49,MATCH($B69,Inputs!$C$43:$C$49,0))*(1+IF(AY$5&lt;=second_reg_period, AY$7, AY$6))^0.5</f>
        <v>0</v>
      </c>
      <c r="AZ82" s="9">
        <f>INDEX(Inputs!AZ$43:AZ$49,MATCH($B69,Inputs!$C$43:$C$49,0))*(1+IF(AZ$5&lt;=second_reg_period, AZ$7, AZ$6))^0.5</f>
        <v>0</v>
      </c>
      <c r="BA82" s="9">
        <f>INDEX(Inputs!BA$43:BA$49,MATCH($B69,Inputs!$C$43:$C$49,0))*(1+IF(BA$5&lt;=second_reg_period, BA$7, BA$6))^0.5</f>
        <v>0</v>
      </c>
      <c r="BB82" s="9">
        <f>INDEX(Inputs!BB$43:BB$49,MATCH($B69,Inputs!$C$43:$C$49,0))*(1+IF(BB$5&lt;=second_reg_period, BB$7, BB$6))^0.5</f>
        <v>0</v>
      </c>
      <c r="BC82" s="9">
        <f>INDEX(Inputs!BC$43:BC$49,MATCH($B69,Inputs!$C$43:$C$49,0))*(1+IF(BC$5&lt;=second_reg_period, BC$7, BC$6))^0.5</f>
        <v>0</v>
      </c>
      <c r="BD82" s="9">
        <f>INDEX(Inputs!BD$43:BD$49,MATCH($B69,Inputs!$C$43:$C$49,0))*(1+IF(BD$5&lt;=second_reg_period, BD$7, BD$6))^0.5</f>
        <v>0</v>
      </c>
      <c r="BE82" s="9">
        <f>INDEX(Inputs!BE$43:BE$49,MATCH($B69,Inputs!$C$43:$C$49,0))*(1+IF(BE$5&lt;=second_reg_period, BE$7, BE$6))^0.5</f>
        <v>0</v>
      </c>
      <c r="BF82" s="9">
        <f>INDEX(Inputs!BF$43:BF$49,MATCH($B69,Inputs!$C$43:$C$49,0))*(1+IF(BF$5&lt;=second_reg_period, BF$7, BF$6))^0.5</f>
        <v>0</v>
      </c>
      <c r="BG82" s="9">
        <f>INDEX(Inputs!BG$43:BG$49,MATCH($B69,Inputs!$C$43:$C$49,0))*(1+IF(BG$5&lt;=second_reg_period, BG$7, BG$6))^0.5</f>
        <v>0</v>
      </c>
      <c r="BH82" s="9">
        <f>INDEX(Inputs!BH$43:BH$49,MATCH($B69,Inputs!$C$43:$C$49,0))*(1+IF(BH$5&lt;=second_reg_period, BH$7, BH$6))^0.5</f>
        <v>0</v>
      </c>
      <c r="BI82" s="9">
        <f>INDEX(Inputs!BI$43:BI$49,MATCH($B69,Inputs!$C$43:$C$49,0))*(1+IF(BI$5&lt;=second_reg_period, BI$7, BI$6))^0.5</f>
        <v>0</v>
      </c>
      <c r="BJ82" s="9">
        <f>INDEX(Inputs!BJ$43:BJ$49,MATCH($B69,Inputs!$C$43:$C$49,0))*(1+IF(BJ$5&lt;=second_reg_period, BJ$7, BJ$6))^0.5</f>
        <v>0</v>
      </c>
      <c r="BK82" s="9">
        <f>INDEX(Inputs!BK$43:BK$49,MATCH($B69,Inputs!$C$43:$C$49,0))*(1+IF(BK$5&lt;=second_reg_period, BK$7, BK$6))^0.5</f>
        <v>0</v>
      </c>
      <c r="BL82" s="9">
        <f>INDEX(Inputs!BL$43:BL$49,MATCH($B69,Inputs!$C$43:$C$49,0))*(1+IF(BL$5&lt;=second_reg_period, BL$7, BL$6))^0.5</f>
        <v>0</v>
      </c>
      <c r="BM82" s="9">
        <f>INDEX(Inputs!BM$43:BM$49,MATCH($B69,Inputs!$C$43:$C$49,0))*(1+IF(BM$5&lt;=second_reg_period, BM$7, BM$6))^0.5</f>
        <v>0</v>
      </c>
      <c r="BN82" s="9">
        <f>INDEX(Inputs!BN$43:BN$49,MATCH($B69,Inputs!$C$43:$C$49,0))*(1+IF(BN$5&lt;=second_reg_period, BN$7, BN$6))^0.5</f>
        <v>0</v>
      </c>
      <c r="BO82" s="9">
        <f>INDEX(Inputs!BO$43:BO$49,MATCH($B69,Inputs!$C$43:$C$49,0))*(1+IF(BO$5&lt;=second_reg_period, BO$7, BO$6))^0.5</f>
        <v>0</v>
      </c>
      <c r="BP82" s="9">
        <f>INDEX(Inputs!BP$43:BP$49,MATCH($B69,Inputs!$C$43:$C$49,0))*(1+IF(BP$5&lt;=second_reg_period, BP$7, BP$6))^0.5</f>
        <v>0</v>
      </c>
      <c r="BQ82" s="9">
        <f>INDEX(Inputs!BQ$43:BQ$49,MATCH($B69,Inputs!$C$43:$C$49,0))*(1+IF(BQ$5&lt;=second_reg_period, BQ$7, BQ$6))^0.5</f>
        <v>0</v>
      </c>
    </row>
    <row r="83" spans="1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1:69" s="145" customFormat="1" ht="12.75" customHeight="1">
      <c r="D84" s="149" t="s">
        <v>63</v>
      </c>
      <c r="E84" s="145" t="s">
        <v>25</v>
      </c>
      <c r="I84" s="147"/>
      <c r="J84" s="165"/>
      <c r="K84" s="165"/>
      <c r="L84" s="165"/>
      <c r="M84" s="165"/>
      <c r="N84" s="165"/>
      <c r="O84" s="170">
        <f>IF($I71="n/a",0,IF(O$5-$N$5&gt;$I71-5,$N81-SUM($J84:N84),$N81/($I71-5)))</f>
        <v>-0.61036697841150311</v>
      </c>
      <c r="P84" s="170">
        <f>IF($I71="n/a",0,IF(P$5-$N$5&gt;$I71-5,$N81-SUM($J84:O84),$N81/($I71-5)))</f>
        <v>-0.61036697841150311</v>
      </c>
      <c r="Q84" s="170">
        <f>IF($I71="n/a",0,IF(Q$5-$N$5&gt;$I71-5,$N81-SUM($J84:P84),$N81/($I71-5)))</f>
        <v>-0.61036697841150311</v>
      </c>
      <c r="R84" s="170">
        <f>IF($I71="n/a",0,IF(R$5-$N$5&gt;$I71-5,$N81-SUM($J84:Q84),$N81/($I71-5)))</f>
        <v>-0.61036697841150311</v>
      </c>
      <c r="S84" s="170">
        <f>IF($I71="n/a",0,IF(S$5-$N$5&gt;$I71-5,$N81-SUM($J84:R84),$N81/($I71-5)))</f>
        <v>-0.61036697841150311</v>
      </c>
      <c r="T84" s="170">
        <f>IF($I71="n/a",0,IF(T$5-$N$5&gt;$I71-5,$N81-SUM($J84:S84),$N81/($I71-5)))</f>
        <v>-0.61036697841150311</v>
      </c>
      <c r="U84" s="170">
        <f>IF($I71="n/a",0,IF(U$5-$N$5&gt;$I71-5,$N81-SUM($J84:T84),$N81/($I71-5)))</f>
        <v>-0.61036697841150311</v>
      </c>
      <c r="V84" s="170">
        <f>IF($I71="n/a",0,IF(V$5-$N$5&gt;$I71-5,$N81-SUM($J84:U84),$N81/($I71-5)))</f>
        <v>-0.61036697841150311</v>
      </c>
      <c r="W84" s="170">
        <f>IF($I71="n/a",0,IF(W$5-$N$5&gt;$I71-5,$N81-SUM($J84:V84),$N81/($I71-5)))</f>
        <v>-0.61036697841150311</v>
      </c>
      <c r="X84" s="170">
        <f>IF($I71="n/a",0,IF(X$5-$N$5&gt;$I71-5,$N81-SUM($J84:W84),$N81/($I71-5)))</f>
        <v>-0.61036697841150311</v>
      </c>
      <c r="Y84" s="170">
        <f>IF($I71="n/a",0,IF(Y$5-$N$5&gt;$I71-5,$N81-SUM($J84:X84),$N81/($I71-5)))</f>
        <v>-0.61036697841150311</v>
      </c>
      <c r="Z84" s="170">
        <f>IF($I71="n/a",0,IF(Z$5-$N$5&gt;$I71-5,$N81-SUM($J84:Y84),$N81/($I71-5)))</f>
        <v>-0.61036697841150311</v>
      </c>
      <c r="AA84" s="170">
        <f>IF($I71="n/a",0,IF(AA$5-$N$5&gt;$I71-5,$N81-SUM($J84:Z84),$N81/($I71-5)))</f>
        <v>-0.61036697841150311</v>
      </c>
      <c r="AB84" s="170">
        <f>IF($I71="n/a",0,IF(AB$5-$N$5&gt;$I71-5,$N81-SUM($J84:AA84),$N81/($I71-5)))</f>
        <v>-0.61036697841150311</v>
      </c>
      <c r="AC84" s="170">
        <f>IF($I71="n/a",0,IF(AC$5-$N$5&gt;$I71-5,$N81-SUM($J84:AB84),$N81/($I71-5)))</f>
        <v>-0.61036697841150311</v>
      </c>
      <c r="AD84" s="170">
        <f>IF($I71="n/a",0,IF(AD$5-$N$5&gt;$I71-5,$N81-SUM($J84:AC84),$N81/($I71-5)))</f>
        <v>-0.61036697841150311</v>
      </c>
      <c r="AE84" s="170">
        <f>IF($I71="n/a",0,IF(AE$5-$N$5&gt;$I71-5,$N81-SUM($J84:AD84),$N81/($I71-5)))</f>
        <v>-0.61036697841150311</v>
      </c>
      <c r="AF84" s="170">
        <f>IF($I71="n/a",0,IF(AF$5-$N$5&gt;$I71-5,$N81-SUM($J84:AE84),$N81/($I71-5)))</f>
        <v>-0.61036697841150311</v>
      </c>
      <c r="AG84" s="170">
        <f>IF($I71="n/a",0,IF(AG$5-$N$5&gt;$I71-5,$N81-SUM($J84:AF84),$N81/($I71-5)))</f>
        <v>-0.61036697841150311</v>
      </c>
      <c r="AH84" s="170">
        <f>IF($I71="n/a",0,IF(AH$5-$N$5&gt;$I71-5,$N81-SUM($J84:AG84),$N81/($I71-5)))</f>
        <v>-0.61036697841150311</v>
      </c>
      <c r="AI84" s="170">
        <f>IF($I71="n/a",0,IF(AI$5-$N$5&gt;$I71-5,$N81-SUM($J84:AH84),$N81/($I71-5)))</f>
        <v>-0.61036697841150311</v>
      </c>
      <c r="AJ84" s="170">
        <f>IF($I71="n/a",0,IF(AJ$5-$N$5&gt;$I71-5,$N81-SUM($J84:AI84),$N81/($I71-5)))</f>
        <v>-0.61036697841150311</v>
      </c>
      <c r="AK84" s="170">
        <f>IF($I71="n/a",0,IF(AK$5-$N$5&gt;$I71-5,$N81-SUM($J84:AJ84),$N81/($I71-5)))</f>
        <v>-0.61036697841150311</v>
      </c>
      <c r="AL84" s="170">
        <f>IF($I71="n/a",0,IF(AL$5-$N$5&gt;$I71-5,$N81-SUM($J84:AK84),$N81/($I71-5)))</f>
        <v>-0.61036697841150311</v>
      </c>
      <c r="AM84" s="170">
        <f>IF($I71="n/a",0,IF(AM$5-$N$5&gt;$I71-5,$N81-SUM($J84:AL84),$N81/($I71-5)))</f>
        <v>-0.61036697841150311</v>
      </c>
      <c r="AN84" s="170">
        <f>IF($I71="n/a",0,IF(AN$5-$N$5&gt;$I71-5,$N81-SUM($J84:AM84),$N81/($I71-5)))</f>
        <v>-0.61036697841150311</v>
      </c>
      <c r="AO84" s="170">
        <f>IF($I71="n/a",0,IF(AO$5-$N$5&gt;$I71-5,$N81-SUM($J84:AN84),$N81/($I71-5)))</f>
        <v>-0.61036697841150311</v>
      </c>
      <c r="AP84" s="170">
        <f>IF($I71="n/a",0,IF(AP$5-$N$5&gt;$I71-5,$N81-SUM($J84:AO84),$N81/($I71-5)))</f>
        <v>-0.61036697841150311</v>
      </c>
      <c r="AQ84" s="170">
        <f>IF($I71="n/a",0,IF(AQ$5-$N$5&gt;$I71-5,$N81-SUM($J84:AP84),$N81/($I71-5)))</f>
        <v>-0.61036697841150311</v>
      </c>
      <c r="AR84" s="170">
        <f>IF($I71="n/a",0,IF(AR$5-$N$5&gt;$I71-5,$N81-SUM($J84:AQ84),$N81/($I71-5)))</f>
        <v>-0.61036697841150311</v>
      </c>
      <c r="AS84" s="170">
        <f>IF($I71="n/a",0,IF(AS$5-$N$5&gt;$I71-5,$N81-SUM($J84:AR84),$N81/($I71-5)))</f>
        <v>-0.61036697841150311</v>
      </c>
      <c r="AT84" s="170">
        <f>IF($I71="n/a",0,IF(AT$5-$N$5&gt;$I71-5,$N81-SUM($J84:AS84),$N81/($I71-5)))</f>
        <v>-0.61036697841150311</v>
      </c>
      <c r="AU84" s="170">
        <f>IF($I71="n/a",0,IF(AU$5-$N$5&gt;$I71-5,$N81-SUM($J84:AT84),$N81/($I71-5)))</f>
        <v>-0.61036697841150311</v>
      </c>
      <c r="AV84" s="170">
        <f>IF($I71="n/a",0,IF(AV$5-$N$5&gt;$I71-5,$N81-SUM($J84:AU84),$N81/($I71-5)))</f>
        <v>-0.61036697841150311</v>
      </c>
      <c r="AW84" s="170">
        <f>IF($I71="n/a",0,IF(AW$5-$N$5&gt;$I71-5,$N81-SUM($J84:AV84),$N81/($I71-5)))</f>
        <v>-0.61036697841150311</v>
      </c>
      <c r="AX84" s="170">
        <f>IF($I71="n/a",0,IF(AX$5-$N$5&gt;$I71-5,$N81-SUM($J84:AW84),$N81/($I71-5)))</f>
        <v>-0.61036697841150311</v>
      </c>
      <c r="AY84" s="170">
        <f>IF($I71="n/a",0,IF(AY$5-$N$5&gt;$I71-5,$N81-SUM($J84:AX84),$N81/($I71-5)))</f>
        <v>-0.61036697841150311</v>
      </c>
      <c r="AZ84" s="170">
        <f>IF($I71="n/a",0,IF(AZ$5-$N$5&gt;$I71-5,$N81-SUM($J84:AY84),$N81/($I71-5)))</f>
        <v>-0.61036697841150311</v>
      </c>
      <c r="BA84" s="170">
        <f>IF($I71="n/a",0,IF(BA$5-$N$5&gt;$I71-5,$N81-SUM($J84:AZ84),$N81/($I71-5)))</f>
        <v>-0.61036697841150311</v>
      </c>
      <c r="BB84" s="170">
        <f>IF($I71="n/a",0,IF(BB$5-$N$5&gt;$I71-5,$N81-SUM($J84:BA84),$N81/($I71-5)))</f>
        <v>-0.61036697841150311</v>
      </c>
      <c r="BC84" s="170">
        <f>IF($I71="n/a",0,IF(BC$5-$N$5&gt;$I71-5,$N81-SUM($J84:BB84),$N81/($I71-5)))</f>
        <v>-0.61036697841150311</v>
      </c>
      <c r="BD84" s="170">
        <f>IF($I71="n/a",0,IF(BD$5-$N$5&gt;$I71-5,$N81-SUM($J84:BC84),$N81/($I71-5)))</f>
        <v>-0.61036697841150311</v>
      </c>
      <c r="BE84" s="170">
        <f>IF($I71="n/a",0,IF(BE$5-$N$5&gt;$I71-5,$N81-SUM($J84:BD84),$N81/($I71-5)))</f>
        <v>-0.61036697841150311</v>
      </c>
      <c r="BF84" s="170">
        <f>IF($I71="n/a",0,IF(BF$5-$N$5&gt;$I71-5,$N81-SUM($J84:BE84),$N81/($I71-5)))</f>
        <v>-0.61036697841150311</v>
      </c>
      <c r="BG84" s="170">
        <f>IF($I71="n/a",0,IF(BG$5-$N$5&gt;$I71-5,$N81-SUM($J84:BF84),$N81/($I71-5)))</f>
        <v>-0.61036697841150311</v>
      </c>
      <c r="BH84" s="170">
        <f>IF($I71="n/a",0,IF(BH$5-$N$5&gt;$I71-5,$N81-SUM($J84:BG84),$N81/($I71-5)))</f>
        <v>-1.1256117569960367E-2</v>
      </c>
      <c r="BI84" s="170">
        <f>IF($I71="n/a",0,IF(BI$5-$N$5&gt;$I71-5,$N81-SUM($J84:BH84),$N81/($I71-5)))</f>
        <v>0</v>
      </c>
      <c r="BJ84" s="170">
        <f>IF($I71="n/a",0,IF(BJ$5-$N$5&gt;$I71-5,$N81-SUM($J84:BI84),$N81/($I71-5)))</f>
        <v>0</v>
      </c>
      <c r="BK84" s="170">
        <f>IF($I71="n/a",0,IF(BK$5-$N$5&gt;$I71-5,$N81-SUM($J84:BJ84),$N81/($I71-5)))</f>
        <v>0</v>
      </c>
      <c r="BL84" s="170">
        <f>IF($I71="n/a",0,IF(BL$5-$N$5&gt;$I71-5,$N81-SUM($J84:BK84),$N81/($I71-5)))</f>
        <v>0</v>
      </c>
      <c r="BM84" s="170">
        <f>IF($I71="n/a",0,IF(BM$5-$N$5&gt;$I71-5,$N81-SUM($J84:BL84),$N81/($I71-5)))</f>
        <v>0</v>
      </c>
      <c r="BN84" s="170">
        <f>IF($I71="n/a",0,IF(BN$5-$N$5&gt;$I71-5,$N81-SUM($J84:BM84),$N81/($I71-5)))</f>
        <v>0</v>
      </c>
      <c r="BO84" s="170">
        <f>IF($I71="n/a",0,IF(BO$5-$N$5&gt;$I71-5,$N81-SUM($J84:BN84),$N81/($I71-5)))</f>
        <v>0</v>
      </c>
      <c r="BP84" s="170">
        <f>IF($I71="n/a",0,IF(BP$5-$N$5&gt;$I71-5,$N81-SUM($J84:BO84),$N81/($I71-5)))</f>
        <v>0</v>
      </c>
      <c r="BQ84" s="170">
        <f>IF($I71="n/a",0,IF(BQ$5-$N$5&gt;$I71-5,$N81-SUM($J84:BP84),$N81/($I71-5)))</f>
        <v>0</v>
      </c>
    </row>
    <row r="85" spans="1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1.4575005606372475</v>
      </c>
      <c r="L85" s="4">
        <f>IF(L$5&lt;=$D85,0,IF(SUM($D85,I71)&gt;L$5,$J82/I71,$J82-SUM($I85:K85)))</f>
        <v>1.4575005606372475</v>
      </c>
      <c r="M85" s="4">
        <f>IF(M$5&lt;=$D85,0,IF(SUM($D85,I71)&gt;M$5,$J82/I71,$J82-SUM($I85:L85)))</f>
        <v>1.4575005606372475</v>
      </c>
      <c r="N85" s="4">
        <f>IF(N$5&lt;=$D85,0,IF(SUM($D85,I71)&gt;N$5,$J82/I71,$J82-SUM($I85:M85)))</f>
        <v>1.4575005606372475</v>
      </c>
      <c r="O85" s="4">
        <f>IF(O$5&lt;=$D85,0,IF(SUM($D85,I71)&gt;O$5,$J82/I71,$J82-SUM($I85:N85)))</f>
        <v>1.4575005606372475</v>
      </c>
      <c r="P85" s="4">
        <f>IF(P$5&lt;=$D85,0,IF(SUM($D85,I71)&gt;P$5,$J82/I71,$J82-SUM($I85:O85)))</f>
        <v>1.4575005606372475</v>
      </c>
      <c r="Q85" s="4">
        <f>IF(Q$5&lt;=$D85,0,IF(SUM($D85,I71)&gt;Q$5,$J82/I71,$J82-SUM($I85:P85)))</f>
        <v>1.4575005606372475</v>
      </c>
      <c r="R85" s="4">
        <f>IF(R$5&lt;=$D85,0,IF(SUM($D85,I71)&gt;R$5,$J82/I71,$J82-SUM($I85:Q85)))</f>
        <v>1.4575005606372475</v>
      </c>
      <c r="S85" s="4">
        <f>IF(S$5&lt;=$D85,0,IF(SUM($D85,I71)&gt;S$5,$J82/I71,$J82-SUM($I85:R85)))</f>
        <v>1.4575005606372475</v>
      </c>
      <c r="T85" s="4">
        <f>IF(T$5&lt;=$D85,0,IF(SUM($D85,I71)&gt;T$5,$J82/I71,$J82-SUM($I85:S85)))</f>
        <v>1.4575005606372475</v>
      </c>
      <c r="U85" s="4">
        <f>IF(U$5&lt;=$D85,0,IF(SUM($D85,I71)&gt;U$5,$J82/I71,$J82-SUM($I85:T85)))</f>
        <v>1.4575005606372475</v>
      </c>
      <c r="V85" s="4">
        <f>IF(V$5&lt;=$D85,0,IF(SUM($D85,I71)&gt;V$5,$J82/I71,$J82-SUM($I85:U85)))</f>
        <v>1.4575005606372475</v>
      </c>
      <c r="W85" s="4">
        <f>IF(W$5&lt;=$D85,0,IF(SUM($D85,I71)&gt;W$5,$J82/I71,$J82-SUM($I85:V85)))</f>
        <v>1.4575005606372475</v>
      </c>
      <c r="X85" s="4">
        <f>IF(X$5&lt;=$D85,0,IF(SUM($D85,I71)&gt;X$5,$J82/I71,$J82-SUM($I85:W85)))</f>
        <v>1.4575005606372475</v>
      </c>
      <c r="Y85" s="4">
        <f>IF(Y$5&lt;=$D85,0,IF(SUM($D85,I71)&gt;Y$5,$J82/I71,$J82-SUM($I85:X85)))</f>
        <v>1.4575005606372475</v>
      </c>
      <c r="Z85" s="4">
        <f>IF(Z$5&lt;=$D85,0,IF(SUM($D85,I71)&gt;Z$5,$J82/I71,$J82-SUM($I85:Y85)))</f>
        <v>1.4575005606372475</v>
      </c>
      <c r="AA85" s="4">
        <f>IF(AA$5&lt;=$D85,0,IF(SUM($D85,I71)&gt;AA$5,$J82/I71,$J82-SUM($I85:Z85)))</f>
        <v>1.4575005606372475</v>
      </c>
      <c r="AB85" s="4">
        <f>IF(AB$5&lt;=$D85,0,IF(SUM($D85,I71)&gt;AB$5,$J82/I71,$J82-SUM($I85:AA85)))</f>
        <v>1.4575005606372475</v>
      </c>
      <c r="AC85" s="4">
        <f>IF(AC$5&lt;=$D85,0,IF(SUM($D85,I71)&gt;AC$5,$J82/I71,$J82-SUM($I85:AB85)))</f>
        <v>1.4575005606372475</v>
      </c>
      <c r="AD85" s="4">
        <f>IF(AD$5&lt;=$D85,0,IF(SUM($D85,I71)&gt;AD$5,$J82/I71,$J82-SUM($I85:AC85)))</f>
        <v>1.4575005606372475</v>
      </c>
      <c r="AE85" s="4">
        <f>IF(AE$5&lt;=$D85,0,IF(SUM($D85,I71)&gt;AE$5,$J82/I71,$J82-SUM($I85:AD85)))</f>
        <v>1.4575005606372475</v>
      </c>
      <c r="AF85" s="4">
        <f>IF(AF$5&lt;=$D85,0,IF(SUM($D85,I71)&gt;AF$5,$J82/I71,$J82-SUM($I85:AE85)))</f>
        <v>1.4575005606372475</v>
      </c>
      <c r="AG85" s="4">
        <f>IF(AG$5&lt;=$D85,0,IF(SUM($D85,I71)&gt;AG$5,$J82/I71,$J82-SUM($I85:AF85)))</f>
        <v>1.4575005606372475</v>
      </c>
      <c r="AH85" s="4">
        <f>IF(AH$5&lt;=$D85,0,IF(SUM($D85,I71)&gt;AH$5,$J82/I71,$J82-SUM($I85:AG85)))</f>
        <v>1.4575005606372475</v>
      </c>
      <c r="AI85" s="4">
        <f>IF(AI$5&lt;=$D85,0,IF(SUM($D85,I71)&gt;AI$5,$J82/I71,$J82-SUM($I85:AH85)))</f>
        <v>1.4575005606372475</v>
      </c>
      <c r="AJ85" s="4">
        <f>IF(AJ$5&lt;=$D85,0,IF(SUM($D85,I71)&gt;AJ$5,$J82/I71,$J82-SUM($I85:AI85)))</f>
        <v>1.4575005606372475</v>
      </c>
      <c r="AK85" s="4">
        <f>IF(AK$5&lt;=$D85,0,IF(SUM($D85,I71)&gt;AK$5,$J82/I71,$J82-SUM($I85:AJ85)))</f>
        <v>1.4575005606372475</v>
      </c>
      <c r="AL85" s="4">
        <f>IF(AL$5&lt;=$D85,0,IF(SUM($D85,I71)&gt;AL$5,$J82/I71,$J82-SUM($I85:AK85)))</f>
        <v>1.4575005606372475</v>
      </c>
      <c r="AM85" s="4">
        <f>IF(AM$5&lt;=$D85,0,IF(SUM($D85,I71)&gt;AM$5,$J82/I71,$J82-SUM($I85:AL85)))</f>
        <v>1.4575005606372475</v>
      </c>
      <c r="AN85" s="4">
        <f>IF(AN$5&lt;=$D85,0,IF(SUM($D85,I71)&gt;AN$5,$J82/I71,$J82-SUM($I85:AM85)))</f>
        <v>1.4575005606372475</v>
      </c>
      <c r="AO85" s="4">
        <f>IF(AO$5&lt;=$D85,0,IF(SUM($D85,I71)&gt;AO$5,$J82/I71,$J82-SUM($I85:AN85)))</f>
        <v>1.4575005606372475</v>
      </c>
      <c r="AP85" s="4">
        <f>IF(AP$5&lt;=$D85,0,IF(SUM($D85,I71)&gt;AP$5,$J82/I71,$J82-SUM($I85:AO85)))</f>
        <v>1.4575005606372475</v>
      </c>
      <c r="AQ85" s="4">
        <f>IF(AQ$5&lt;=$D85,0,IF(SUM($D85,I71)&gt;AQ$5,$J82/I71,$J82-SUM($I85:AP85)))</f>
        <v>1.4575005606372475</v>
      </c>
      <c r="AR85" s="4">
        <f>IF(AR$5&lt;=$D85,0,IF(SUM($D85,I71)&gt;AR$5,$J82/I71,$J82-SUM($I85:AQ85)))</f>
        <v>1.4575005606372475</v>
      </c>
      <c r="AS85" s="4">
        <f>IF(AS$5&lt;=$D85,0,IF(SUM($D85,I71)&gt;AS$5,$J82/I71,$J82-SUM($I85:AR85)))</f>
        <v>1.4575005606372475</v>
      </c>
      <c r="AT85" s="4">
        <f>IF(AT$5&lt;=$D85,0,IF(SUM($D85,I71)&gt;AT$5,$J82/I71,$J82-SUM($I85:AS85)))</f>
        <v>1.4575005606372475</v>
      </c>
      <c r="AU85" s="4">
        <f>IF(AU$5&lt;=$D85,0,IF(SUM($D85,I71)&gt;AU$5,$J82/I71,$J82-SUM($I85:AT85)))</f>
        <v>1.4575005606372475</v>
      </c>
      <c r="AV85" s="4">
        <f>IF(AV$5&lt;=$D85,0,IF(SUM($D85,I71)&gt;AV$5,$J82/I71,$J82-SUM($I85:AU85)))</f>
        <v>1.4575005606372475</v>
      </c>
      <c r="AW85" s="4">
        <f>IF(AW$5&lt;=$D85,0,IF(SUM($D85,I71)&gt;AW$5,$J82/I71,$J82-SUM($I85:AV85)))</f>
        <v>1.4575005606372475</v>
      </c>
      <c r="AX85" s="4">
        <f>IF(AX$5&lt;=$D85,0,IF(SUM($D85,I71)&gt;AX$5,$J82/I71,$J82-SUM($I85:AW85)))</f>
        <v>1.4575005606372475</v>
      </c>
      <c r="AY85" s="4">
        <f>IF(AY$5&lt;=$D85,0,IF(SUM($D85,I71)&gt;AY$5,$J82/I71,$J82-SUM($I85:AX85)))</f>
        <v>1.4575005606372475</v>
      </c>
      <c r="AZ85" s="4">
        <f>IF(AZ$5&lt;=$D85,0,IF(SUM($D85,I71)&gt;AZ$5,$J82/I71,$J82-SUM($I85:AY85)))</f>
        <v>1.4575005606372475</v>
      </c>
      <c r="BA85" s="4">
        <f>IF(BA$5&lt;=$D85,0,IF(SUM($D85,I71)&gt;BA$5,$J82/I71,$J82-SUM($I85:AZ85)))</f>
        <v>1.4575005606372475</v>
      </c>
      <c r="BB85" s="4">
        <f>IF(BB$5&lt;=$D85,0,IF(SUM($D85,I71)&gt;BB$5,$J82/I71,$J82-SUM($I85:BA85)))</f>
        <v>1.4575005606372475</v>
      </c>
      <c r="BC85" s="4">
        <f>IF(BC$5&lt;=$D85,0,IF(SUM($D85,I71)&gt;BC$5,$J82/I71,$J82-SUM($I85:BB85)))</f>
        <v>1.4575005606372475</v>
      </c>
      <c r="BD85" s="4">
        <f>IF(BD$5&lt;=$D85,0,IF(SUM($D85,I71)&gt;BD$5,$J82/I71,$J82-SUM($I85:BC85)))</f>
        <v>1.4575005606372475</v>
      </c>
      <c r="BE85" s="4">
        <f>IF(BE$5&lt;=$D85,0,IF(SUM($D85,I71)&gt;BE$5,$J82/I71,$J82-SUM($I85:BD85)))</f>
        <v>1.4575005606372475</v>
      </c>
      <c r="BF85" s="4">
        <f>IF(BF$5&lt;=$D85,0,IF(SUM($D85,I71)&gt;BF$5,$J82/I71,$J82-SUM($I85:BE85)))</f>
        <v>1.4575005606372475</v>
      </c>
      <c r="BG85" s="4">
        <f>IF(BG$5&lt;=$D85,0,IF(SUM($D85,I71)&gt;BG$5,$J82/I71,$J82-SUM($I85:BF85)))</f>
        <v>1.4575005606372475</v>
      </c>
      <c r="BH85" s="4">
        <f>IF(BH$5&lt;=$D85,0,IF(SUM($D85,I71)&gt;BH$5,$J82/I71,$J82-SUM($I85:BG85)))</f>
        <v>1.4575005606372475</v>
      </c>
      <c r="BI85" s="4">
        <f>IF(BI$5&lt;=$D85,0,IF(SUM($D85,I71)&gt;BI$5,$J82/I71,$J82-SUM($I85:BH85)))</f>
        <v>2.6878580016699516E-2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1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1.1273726082629594</v>
      </c>
      <c r="M86" s="4">
        <f>IF(M$5&lt;=$D86,0,IF(SUM($D86,I71)&gt;M$5,$K82/I71,$K82-SUM($I86:L86)))</f>
        <v>1.1273726082629594</v>
      </c>
      <c r="N86" s="4">
        <f>IF(N$5&lt;=$D86,0,IF(SUM($D86,I71)&gt;N$5,$K82/I71,$K82-SUM($I86:M86)))</f>
        <v>1.1273726082629594</v>
      </c>
      <c r="O86" s="4">
        <f>IF(O$5&lt;=$D86,0,IF(SUM($D86,I71)&gt;O$5,$K82/I71,$K82-SUM($I86:N86)))</f>
        <v>1.1273726082629594</v>
      </c>
      <c r="P86" s="4">
        <f>IF(P$5&lt;=$D86,0,IF(SUM($D86,I71)&gt;P$5,$K82/I71,$K82-SUM($I86:O86)))</f>
        <v>1.1273726082629594</v>
      </c>
      <c r="Q86" s="4">
        <f>IF(Q$5&lt;=$D86,0,IF(SUM($D86,I71)&gt;Q$5,$K82/I71,$K82-SUM($I86:P86)))</f>
        <v>1.1273726082629594</v>
      </c>
      <c r="R86" s="4">
        <f>IF(R$5&lt;=$D86,0,IF(SUM($D86,I71)&gt;R$5,$K82/I71,$K82-SUM($I86:Q86)))</f>
        <v>1.1273726082629594</v>
      </c>
      <c r="S86" s="4">
        <f>IF(S$5&lt;=$D86,0,IF(SUM($D86,I71)&gt;S$5,$K82/I71,$K82-SUM($I86:R86)))</f>
        <v>1.1273726082629594</v>
      </c>
      <c r="T86" s="4">
        <f>IF(T$5&lt;=$D86,0,IF(SUM($D86,I71)&gt;T$5,$K82/I71,$K82-SUM($I86:S86)))</f>
        <v>1.1273726082629594</v>
      </c>
      <c r="U86" s="4">
        <f>IF(U$5&lt;=$D86,0,IF(SUM($D86,I71)&gt;U$5,$K82/I71,$K82-SUM($I86:T86)))</f>
        <v>1.1273726082629594</v>
      </c>
      <c r="V86" s="4">
        <f>IF(V$5&lt;=$D86,0,IF(SUM($D86,I71)&gt;V$5,$K82/I71,$K82-SUM($I86:U86)))</f>
        <v>1.1273726082629594</v>
      </c>
      <c r="W86" s="4">
        <f>IF(W$5&lt;=$D86,0,IF(SUM($D86,I71)&gt;W$5,$K82/I71,$K82-SUM($I86:V86)))</f>
        <v>1.1273726082629594</v>
      </c>
      <c r="X86" s="4">
        <f>IF(X$5&lt;=$D86,0,IF(SUM($D86,I71)&gt;X$5,$K82/I71,$K82-SUM($I86:W86)))</f>
        <v>1.1273726082629594</v>
      </c>
      <c r="Y86" s="4">
        <f>IF(Y$5&lt;=$D86,0,IF(SUM($D86,I71)&gt;Y$5,$K82/I71,$K82-SUM($I86:X86)))</f>
        <v>1.1273726082629594</v>
      </c>
      <c r="Z86" s="4">
        <f>IF(Z$5&lt;=$D86,0,IF(SUM($D86,I71)&gt;Z$5,$K82/I71,$K82-SUM($I86:Y86)))</f>
        <v>1.1273726082629594</v>
      </c>
      <c r="AA86" s="4">
        <f>IF(AA$5&lt;=$D86,0,IF(SUM($D86,I71)&gt;AA$5,$K82/I71,$K82-SUM($I86:Z86)))</f>
        <v>1.1273726082629594</v>
      </c>
      <c r="AB86" s="4">
        <f>IF(AB$5&lt;=$D86,0,IF(SUM($D86,I71)&gt;AB$5,$K82/I71,$K82-SUM($I86:AA86)))</f>
        <v>1.1273726082629594</v>
      </c>
      <c r="AC86" s="4">
        <f>IF(AC$5&lt;=$D86,0,IF(SUM($D86,I71)&gt;AC$5,$K82/I71,$K82-SUM($I86:AB86)))</f>
        <v>1.1273726082629594</v>
      </c>
      <c r="AD86" s="4">
        <f>IF(AD$5&lt;=$D86,0,IF(SUM($D86,I71)&gt;AD$5,$K82/I71,$K82-SUM($I86:AC86)))</f>
        <v>1.1273726082629594</v>
      </c>
      <c r="AE86" s="4">
        <f>IF(AE$5&lt;=$D86,0,IF(SUM($D86,I71)&gt;AE$5,$K82/I71,$K82-SUM($I86:AD86)))</f>
        <v>1.1273726082629594</v>
      </c>
      <c r="AF86" s="4">
        <f>IF(AF$5&lt;=$D86,0,IF(SUM($D86,I71)&gt;AF$5,$K82/I71,$K82-SUM($I86:AE86)))</f>
        <v>1.1273726082629594</v>
      </c>
      <c r="AG86" s="4">
        <f>IF(AG$5&lt;=$D86,0,IF(SUM($D86,I71)&gt;AG$5,$K82/I71,$K82-SUM($I86:AF86)))</f>
        <v>1.1273726082629594</v>
      </c>
      <c r="AH86" s="4">
        <f>IF(AH$5&lt;=$D86,0,IF(SUM($D86,I71)&gt;AH$5,$K82/I71,$K82-SUM($I86:AG86)))</f>
        <v>1.1273726082629594</v>
      </c>
      <c r="AI86" s="4">
        <f>IF(AI$5&lt;=$D86,0,IF(SUM($D86,I71)&gt;AI$5,$K82/I71,$K82-SUM($I86:AH86)))</f>
        <v>1.1273726082629594</v>
      </c>
      <c r="AJ86" s="4">
        <f>IF(AJ$5&lt;=$D86,0,IF(SUM($D86,I71)&gt;AJ$5,$K82/I71,$K82-SUM($I86:AI86)))</f>
        <v>1.1273726082629594</v>
      </c>
      <c r="AK86" s="4">
        <f>IF(AK$5&lt;=$D86,0,IF(SUM($D86,I71)&gt;AK$5,$K82/I71,$K82-SUM($I86:AJ86)))</f>
        <v>1.1273726082629594</v>
      </c>
      <c r="AL86" s="4">
        <f>IF(AL$5&lt;=$D86,0,IF(SUM($D86,I71)&gt;AL$5,$K82/I71,$K82-SUM($I86:AK86)))</f>
        <v>1.1273726082629594</v>
      </c>
      <c r="AM86" s="4">
        <f>IF(AM$5&lt;=$D86,0,IF(SUM($D86,I71)&gt;AM$5,$K82/I71,$K82-SUM($I86:AL86)))</f>
        <v>1.1273726082629594</v>
      </c>
      <c r="AN86" s="4">
        <f>IF(AN$5&lt;=$D86,0,IF(SUM($D86,I71)&gt;AN$5,$K82/I71,$K82-SUM($I86:AM86)))</f>
        <v>1.1273726082629594</v>
      </c>
      <c r="AO86" s="4">
        <f>IF(AO$5&lt;=$D86,0,IF(SUM($D86,I71)&gt;AO$5,$K82/I71,$K82-SUM($I86:AN86)))</f>
        <v>1.1273726082629594</v>
      </c>
      <c r="AP86" s="4">
        <f>IF(AP$5&lt;=$D86,0,IF(SUM($D86,I71)&gt;AP$5,$K82/I71,$K82-SUM($I86:AO86)))</f>
        <v>1.1273726082629594</v>
      </c>
      <c r="AQ86" s="4">
        <f>IF(AQ$5&lt;=$D86,0,IF(SUM($D86,I71)&gt;AQ$5,$K82/I71,$K82-SUM($I86:AP86)))</f>
        <v>1.1273726082629594</v>
      </c>
      <c r="AR86" s="4">
        <f>IF(AR$5&lt;=$D86,0,IF(SUM($D86,I71)&gt;AR$5,$K82/I71,$K82-SUM($I86:AQ86)))</f>
        <v>1.1273726082629594</v>
      </c>
      <c r="AS86" s="4">
        <f>IF(AS$5&lt;=$D86,0,IF(SUM($D86,I71)&gt;AS$5,$K82/I71,$K82-SUM($I86:AR86)))</f>
        <v>1.1273726082629594</v>
      </c>
      <c r="AT86" s="4">
        <f>IF(AT$5&lt;=$D86,0,IF(SUM($D86,I71)&gt;AT$5,$K82/I71,$K82-SUM($I86:AS86)))</f>
        <v>1.1273726082629594</v>
      </c>
      <c r="AU86" s="4">
        <f>IF(AU$5&lt;=$D86,0,IF(SUM($D86,I71)&gt;AU$5,$K82/I71,$K82-SUM($I86:AT86)))</f>
        <v>1.1273726082629594</v>
      </c>
      <c r="AV86" s="4">
        <f>IF(AV$5&lt;=$D86,0,IF(SUM($D86,I71)&gt;AV$5,$K82/I71,$K82-SUM($I86:AU86)))</f>
        <v>1.1273726082629594</v>
      </c>
      <c r="AW86" s="4">
        <f>IF(AW$5&lt;=$D86,0,IF(SUM($D86,I71)&gt;AW$5,$K82/I71,$K82-SUM($I86:AV86)))</f>
        <v>1.1273726082629594</v>
      </c>
      <c r="AX86" s="4">
        <f>IF(AX$5&lt;=$D86,0,IF(SUM($D86,I71)&gt;AX$5,$K82/I71,$K82-SUM($I86:AW86)))</f>
        <v>1.1273726082629594</v>
      </c>
      <c r="AY86" s="4">
        <f>IF(AY$5&lt;=$D86,0,IF(SUM($D86,I71)&gt;AY$5,$K82/I71,$K82-SUM($I86:AX86)))</f>
        <v>1.1273726082629594</v>
      </c>
      <c r="AZ86" s="4">
        <f>IF(AZ$5&lt;=$D86,0,IF(SUM($D86,I71)&gt;AZ$5,$K82/I71,$K82-SUM($I86:AY86)))</f>
        <v>1.1273726082629594</v>
      </c>
      <c r="BA86" s="4">
        <f>IF(BA$5&lt;=$D86,0,IF(SUM($D86,I71)&gt;BA$5,$K82/I71,$K82-SUM($I86:AZ86)))</f>
        <v>1.1273726082629594</v>
      </c>
      <c r="BB86" s="4">
        <f>IF(BB$5&lt;=$D86,0,IF(SUM($D86,I71)&gt;BB$5,$K82/I71,$K82-SUM($I86:BA86)))</f>
        <v>1.1273726082629594</v>
      </c>
      <c r="BC86" s="4">
        <f>IF(BC$5&lt;=$D86,0,IF(SUM($D86,I71)&gt;BC$5,$K82/I71,$K82-SUM($I86:BB86)))</f>
        <v>1.1273726082629594</v>
      </c>
      <c r="BD86" s="4">
        <f>IF(BD$5&lt;=$D86,0,IF(SUM($D86,I71)&gt;BD$5,$K82/I71,$K82-SUM($I86:BC86)))</f>
        <v>1.1273726082629594</v>
      </c>
      <c r="BE86" s="4">
        <f>IF(BE$5&lt;=$D86,0,IF(SUM($D86,I71)&gt;BE$5,$K82/I71,$K82-SUM($I86:BD86)))</f>
        <v>1.1273726082629594</v>
      </c>
      <c r="BF86" s="4">
        <f>IF(BF$5&lt;=$D86,0,IF(SUM($D86,I71)&gt;BF$5,$K82/I71,$K82-SUM($I86:BE86)))</f>
        <v>1.1273726082629594</v>
      </c>
      <c r="BG86" s="4">
        <f>IF(BG$5&lt;=$D86,0,IF(SUM($D86,I71)&gt;BG$5,$K82/I71,$K82-SUM($I86:BF86)))</f>
        <v>1.1273726082629594</v>
      </c>
      <c r="BH86" s="4">
        <f>IF(BH$5&lt;=$D86,0,IF(SUM($D86,I71)&gt;BH$5,$K82/I71,$K82-SUM($I86:BG86)))</f>
        <v>1.1273726082629594</v>
      </c>
      <c r="BI86" s="4">
        <f>IF(BI$5&lt;=$D86,0,IF(SUM($D86,I71)&gt;BI$5,$K82/I71,$K82-SUM($I86:BH86)))</f>
        <v>1.1273726082629594</v>
      </c>
      <c r="BJ86" s="4">
        <f>IF(BJ$5&lt;=$D86,0,IF(SUM($D86,I71)&gt;BJ$5,$K82/I71,$K82-SUM($I86:BI86)))</f>
        <v>2.0790506486385141E-2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1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1.3519395490557418</v>
      </c>
      <c r="N87" s="4">
        <f>IF(N$5&lt;=$D87,0,IF(SUM($D87,I71)&gt;N$5,$L82/I71,$L82-SUM($I87:M87)))</f>
        <v>1.3519395490557418</v>
      </c>
      <c r="O87" s="4">
        <f>IF(O$5&lt;=$D87,0,IF(SUM($D87,I71)&gt;O$5,$L82/I71,$L82-SUM($I87:N87)))</f>
        <v>1.3519395490557418</v>
      </c>
      <c r="P87" s="4">
        <f>IF(P$5&lt;=$D87,0,IF(SUM($D87,I71)&gt;P$5,$L82/I71,$L82-SUM($I87:O87)))</f>
        <v>1.3519395490557418</v>
      </c>
      <c r="Q87" s="4">
        <f>IF(Q$5&lt;=$D87,0,IF(SUM($D87,I71)&gt;Q$5,$L82/I71,$L82-SUM($I87:P87)))</f>
        <v>1.3519395490557418</v>
      </c>
      <c r="R87" s="4">
        <f>IF(R$5&lt;=$D87,0,IF(SUM($D87,I71)&gt;R$5,$L82/I71,$L82-SUM($I87:Q87)))</f>
        <v>1.3519395490557418</v>
      </c>
      <c r="S87" s="4">
        <f>IF(S$5&lt;=$D87,0,IF(SUM($D87,I71)&gt;S$5,$L82/I71,$L82-SUM($I87:R87)))</f>
        <v>1.3519395490557418</v>
      </c>
      <c r="T87" s="4">
        <f>IF(T$5&lt;=$D87,0,IF(SUM($D87,I71)&gt;T$5,$L82/I71,$L82-SUM($I87:S87)))</f>
        <v>1.3519395490557418</v>
      </c>
      <c r="U87" s="4">
        <f>IF(U$5&lt;=$D87,0,IF(SUM($D87,I71)&gt;U$5,$L82/I71,$L82-SUM($I87:T87)))</f>
        <v>1.3519395490557418</v>
      </c>
      <c r="V87" s="4">
        <f>IF(V$5&lt;=$D87,0,IF(SUM($D87,I71)&gt;V$5,$L82/I71,$L82-SUM($I87:U87)))</f>
        <v>1.3519395490557418</v>
      </c>
      <c r="W87" s="4">
        <f>IF(W$5&lt;=$D87,0,IF(SUM($D87,I71)&gt;W$5,$L82/I71,$L82-SUM($I87:V87)))</f>
        <v>1.3519395490557418</v>
      </c>
      <c r="X87" s="4">
        <f>IF(X$5&lt;=$D87,0,IF(SUM($D87,I71)&gt;X$5,$L82/I71,$L82-SUM($I87:W87)))</f>
        <v>1.3519395490557418</v>
      </c>
      <c r="Y87" s="4">
        <f>IF(Y$5&lt;=$D87,0,IF(SUM($D87,I71)&gt;Y$5,$L82/I71,$L82-SUM($I87:X87)))</f>
        <v>1.3519395490557418</v>
      </c>
      <c r="Z87" s="4">
        <f>IF(Z$5&lt;=$D87,0,IF(SUM($D87,I71)&gt;Z$5,$L82/I71,$L82-SUM($I87:Y87)))</f>
        <v>1.3519395490557418</v>
      </c>
      <c r="AA87" s="4">
        <f>IF(AA$5&lt;=$D87,0,IF(SUM($D87,I71)&gt;AA$5,$L82/I71,$L82-SUM($I87:Z87)))</f>
        <v>1.3519395490557418</v>
      </c>
      <c r="AB87" s="4">
        <f>IF(AB$5&lt;=$D87,0,IF(SUM($D87,I71)&gt;AB$5,$L82/I71,$L82-SUM($I87:AA87)))</f>
        <v>1.3519395490557418</v>
      </c>
      <c r="AC87" s="4">
        <f>IF(AC$5&lt;=$D87,0,IF(SUM($D87,I71)&gt;AC$5,$L82/I71,$L82-SUM($I87:AB87)))</f>
        <v>1.3519395490557418</v>
      </c>
      <c r="AD87" s="4">
        <f>IF(AD$5&lt;=$D87,0,IF(SUM($D87,I71)&gt;AD$5,$L82/I71,$L82-SUM($I87:AC87)))</f>
        <v>1.3519395490557418</v>
      </c>
      <c r="AE87" s="4">
        <f>IF(AE$5&lt;=$D87,0,IF(SUM($D87,I71)&gt;AE$5,$L82/I71,$L82-SUM($I87:AD87)))</f>
        <v>1.3519395490557418</v>
      </c>
      <c r="AF87" s="4">
        <f>IF(AF$5&lt;=$D87,0,IF(SUM($D87,I71)&gt;AF$5,$L82/I71,$L82-SUM($I87:AE87)))</f>
        <v>1.3519395490557418</v>
      </c>
      <c r="AG87" s="4">
        <f>IF(AG$5&lt;=$D87,0,IF(SUM($D87,I71)&gt;AG$5,$L82/I71,$L82-SUM($I87:AF87)))</f>
        <v>1.3519395490557418</v>
      </c>
      <c r="AH87" s="4">
        <f>IF(AH$5&lt;=$D87,0,IF(SUM($D87,I71)&gt;AH$5,$L82/I71,$L82-SUM($I87:AG87)))</f>
        <v>1.3519395490557418</v>
      </c>
      <c r="AI87" s="4">
        <f>IF(AI$5&lt;=$D87,0,IF(SUM($D87,I71)&gt;AI$5,$L82/I71,$L82-SUM($I87:AH87)))</f>
        <v>1.3519395490557418</v>
      </c>
      <c r="AJ87" s="4">
        <f>IF(AJ$5&lt;=$D87,0,IF(SUM($D87,I71)&gt;AJ$5,$L82/I71,$L82-SUM($I87:AI87)))</f>
        <v>1.3519395490557418</v>
      </c>
      <c r="AK87" s="4">
        <f>IF(AK$5&lt;=$D87,0,IF(SUM($D87,I71)&gt;AK$5,$L82/I71,$L82-SUM($I87:AJ87)))</f>
        <v>1.3519395490557418</v>
      </c>
      <c r="AL87" s="4">
        <f>IF(AL$5&lt;=$D87,0,IF(SUM($D87,I71)&gt;AL$5,$L82/I71,$L82-SUM($I87:AK87)))</f>
        <v>1.3519395490557418</v>
      </c>
      <c r="AM87" s="4">
        <f>IF(AM$5&lt;=$D87,0,IF(SUM($D87,I71)&gt;AM$5,$L82/I71,$L82-SUM($I87:AL87)))</f>
        <v>1.3519395490557418</v>
      </c>
      <c r="AN87" s="4">
        <f>IF(AN$5&lt;=$D87,0,IF(SUM($D87,I71)&gt;AN$5,$L82/I71,$L82-SUM($I87:AM87)))</f>
        <v>1.3519395490557418</v>
      </c>
      <c r="AO87" s="4">
        <f>IF(AO$5&lt;=$D87,0,IF(SUM($D87,I71)&gt;AO$5,$L82/I71,$L82-SUM($I87:AN87)))</f>
        <v>1.3519395490557418</v>
      </c>
      <c r="AP87" s="4">
        <f>IF(AP$5&lt;=$D87,0,IF(SUM($D87,I71)&gt;AP$5,$L82/I71,$L82-SUM($I87:AO87)))</f>
        <v>1.3519395490557418</v>
      </c>
      <c r="AQ87" s="4">
        <f>IF(AQ$5&lt;=$D87,0,IF(SUM($D87,I71)&gt;AQ$5,$L82/I71,$L82-SUM($I87:AP87)))</f>
        <v>1.3519395490557418</v>
      </c>
      <c r="AR87" s="4">
        <f>IF(AR$5&lt;=$D87,0,IF(SUM($D87,I71)&gt;AR$5,$L82/I71,$L82-SUM($I87:AQ87)))</f>
        <v>1.3519395490557418</v>
      </c>
      <c r="AS87" s="4">
        <f>IF(AS$5&lt;=$D87,0,IF(SUM($D87,I71)&gt;AS$5,$L82/I71,$L82-SUM($I87:AR87)))</f>
        <v>1.3519395490557418</v>
      </c>
      <c r="AT87" s="4">
        <f>IF(AT$5&lt;=$D87,0,IF(SUM($D87,I71)&gt;AT$5,$L82/I71,$L82-SUM($I87:AS87)))</f>
        <v>1.3519395490557418</v>
      </c>
      <c r="AU87" s="4">
        <f>IF(AU$5&lt;=$D87,0,IF(SUM($D87,I71)&gt;AU$5,$L82/I71,$L82-SUM($I87:AT87)))</f>
        <v>1.3519395490557418</v>
      </c>
      <c r="AV87" s="4">
        <f>IF(AV$5&lt;=$D87,0,IF(SUM($D87,I71)&gt;AV$5,$L82/I71,$L82-SUM($I87:AU87)))</f>
        <v>1.3519395490557418</v>
      </c>
      <c r="AW87" s="4">
        <f>IF(AW$5&lt;=$D87,0,IF(SUM($D87,I71)&gt;AW$5,$L82/I71,$L82-SUM($I87:AV87)))</f>
        <v>1.3519395490557418</v>
      </c>
      <c r="AX87" s="4">
        <f>IF(AX$5&lt;=$D87,0,IF(SUM($D87,I71)&gt;AX$5,$L82/I71,$L82-SUM($I87:AW87)))</f>
        <v>1.3519395490557418</v>
      </c>
      <c r="AY87" s="4">
        <f>IF(AY$5&lt;=$D87,0,IF(SUM($D87,I71)&gt;AY$5,$L82/I71,$L82-SUM($I87:AX87)))</f>
        <v>1.3519395490557418</v>
      </c>
      <c r="AZ87" s="4">
        <f>IF(AZ$5&lt;=$D87,0,IF(SUM($D87,I71)&gt;AZ$5,$L82/I71,$L82-SUM($I87:AY87)))</f>
        <v>1.3519395490557418</v>
      </c>
      <c r="BA87" s="4">
        <f>IF(BA$5&lt;=$D87,0,IF(SUM($D87,I71)&gt;BA$5,$L82/I71,$L82-SUM($I87:AZ87)))</f>
        <v>1.3519395490557418</v>
      </c>
      <c r="BB87" s="4">
        <f>IF(BB$5&lt;=$D87,0,IF(SUM($D87,I71)&gt;BB$5,$L82/I71,$L82-SUM($I87:BA87)))</f>
        <v>1.3519395490557418</v>
      </c>
      <c r="BC87" s="4">
        <f>IF(BC$5&lt;=$D87,0,IF(SUM($D87,I71)&gt;BC$5,$L82/I71,$L82-SUM($I87:BB87)))</f>
        <v>1.3519395490557418</v>
      </c>
      <c r="BD87" s="4">
        <f>IF(BD$5&lt;=$D87,0,IF(SUM($D87,I71)&gt;BD$5,$L82/I71,$L82-SUM($I87:BC87)))</f>
        <v>1.3519395490557418</v>
      </c>
      <c r="BE87" s="4">
        <f>IF(BE$5&lt;=$D87,0,IF(SUM($D87,I71)&gt;BE$5,$L82/I71,$L82-SUM($I87:BD87)))</f>
        <v>1.3519395490557418</v>
      </c>
      <c r="BF87" s="4">
        <f>IF(BF$5&lt;=$D87,0,IF(SUM($D87,I71)&gt;BF$5,$L82/I71,$L82-SUM($I87:BE87)))</f>
        <v>1.3519395490557418</v>
      </c>
      <c r="BG87" s="4">
        <f>IF(BG$5&lt;=$D87,0,IF(SUM($D87,I71)&gt;BG$5,$L82/I71,$L82-SUM($I87:BF87)))</f>
        <v>1.3519395490557418</v>
      </c>
      <c r="BH87" s="4">
        <f>IF(BH$5&lt;=$D87,0,IF(SUM($D87,I71)&gt;BH$5,$L82/I71,$L82-SUM($I87:BG87)))</f>
        <v>1.3519395490557418</v>
      </c>
      <c r="BI87" s="4">
        <f>IF(BI$5&lt;=$D87,0,IF(SUM($D87,I71)&gt;BI$5,$L82/I71,$L82-SUM($I87:BH87)))</f>
        <v>1.3519395490557418</v>
      </c>
      <c r="BJ87" s="4">
        <f>IF(BJ$5&lt;=$D87,0,IF(SUM($D87,I71)&gt;BJ$5,$L82/I71,$L82-SUM($I87:BI87)))</f>
        <v>1.3519395490557418</v>
      </c>
      <c r="BK87" s="4">
        <f>IF(BK$5&lt;=$D87,0,IF(SUM($D87,I71)&gt;BK$5,$L82/I71,$L82-SUM($I87:BJ87)))</f>
        <v>2.4931870579266047E-2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1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1.447164591151308</v>
      </c>
      <c r="O88" s="4">
        <f>IF(O$5&lt;=$D88,0,IF(SUM($D88,I71)&gt;O$5,$M82/I71,$M82-SUM($I88:N88)))</f>
        <v>1.447164591151308</v>
      </c>
      <c r="P88" s="4">
        <f>IF(P$5&lt;=$D88,0,IF(SUM($D88,I71)&gt;P$5,$M82/I71,$M82-SUM($I88:O88)))</f>
        <v>1.447164591151308</v>
      </c>
      <c r="Q88" s="4">
        <f>IF(Q$5&lt;=$D88,0,IF(SUM($D88,I71)&gt;Q$5,$M82/I71,$M82-SUM($I88:P88)))</f>
        <v>1.447164591151308</v>
      </c>
      <c r="R88" s="4">
        <f>IF(R$5&lt;=$D88,0,IF(SUM($D88,I71)&gt;R$5,$M82/I71,$M82-SUM($I88:Q88)))</f>
        <v>1.447164591151308</v>
      </c>
      <c r="S88" s="4">
        <f>IF(S$5&lt;=$D88,0,IF(SUM($D88,I71)&gt;S$5,$M82/I71,$M82-SUM($I88:R88)))</f>
        <v>1.447164591151308</v>
      </c>
      <c r="T88" s="4">
        <f>IF(T$5&lt;=$D88,0,IF(SUM($D88,I71)&gt;T$5,$M82/I71,$M82-SUM($I88:S88)))</f>
        <v>1.447164591151308</v>
      </c>
      <c r="U88" s="4">
        <f>IF(U$5&lt;=$D88,0,IF(SUM($D88,I71)&gt;U$5,$M82/I71,$M82-SUM($I88:T88)))</f>
        <v>1.447164591151308</v>
      </c>
      <c r="V88" s="4">
        <f>IF(V$5&lt;=$D88,0,IF(SUM($D88,I71)&gt;V$5,$M82/I71,$M82-SUM($I88:U88)))</f>
        <v>1.447164591151308</v>
      </c>
      <c r="W88" s="4">
        <f>IF(W$5&lt;=$D88,0,IF(SUM($D88,I71)&gt;W$5,$M82/I71,$M82-SUM($I88:V88)))</f>
        <v>1.447164591151308</v>
      </c>
      <c r="X88" s="4">
        <f>IF(X$5&lt;=$D88,0,IF(SUM($D88,I71)&gt;X$5,$M82/I71,$M82-SUM($I88:W88)))</f>
        <v>1.447164591151308</v>
      </c>
      <c r="Y88" s="4">
        <f>IF(Y$5&lt;=$D88,0,IF(SUM($D88,I71)&gt;Y$5,$M82/I71,$M82-SUM($I88:X88)))</f>
        <v>1.447164591151308</v>
      </c>
      <c r="Z88" s="4">
        <f>IF(Z$5&lt;=$D88,0,IF(SUM($D88,I71)&gt;Z$5,$M82/I71,$M82-SUM($I88:Y88)))</f>
        <v>1.447164591151308</v>
      </c>
      <c r="AA88" s="4">
        <f>IF(AA$5&lt;=$D88,0,IF(SUM($D88,I71)&gt;AA$5,$M82/I71,$M82-SUM($I88:Z88)))</f>
        <v>1.447164591151308</v>
      </c>
      <c r="AB88" s="4">
        <f>IF(AB$5&lt;=$D88,0,IF(SUM($D88,I71)&gt;AB$5,$M82/I71,$M82-SUM($I88:AA88)))</f>
        <v>1.447164591151308</v>
      </c>
      <c r="AC88" s="4">
        <f>IF(AC$5&lt;=$D88,0,IF(SUM($D88,I71)&gt;AC$5,$M82/I71,$M82-SUM($I88:AB88)))</f>
        <v>1.447164591151308</v>
      </c>
      <c r="AD88" s="4">
        <f>IF(AD$5&lt;=$D88,0,IF(SUM($D88,I71)&gt;AD$5,$M82/I71,$M82-SUM($I88:AC88)))</f>
        <v>1.447164591151308</v>
      </c>
      <c r="AE88" s="4">
        <f>IF(AE$5&lt;=$D88,0,IF(SUM($D88,I71)&gt;AE$5,$M82/I71,$M82-SUM($I88:AD88)))</f>
        <v>1.447164591151308</v>
      </c>
      <c r="AF88" s="4">
        <f>IF(AF$5&lt;=$D88,0,IF(SUM($D88,I71)&gt;AF$5,$M82/I71,$M82-SUM($I88:AE88)))</f>
        <v>1.447164591151308</v>
      </c>
      <c r="AG88" s="4">
        <f>IF(AG$5&lt;=$D88,0,IF(SUM($D88,I71)&gt;AG$5,$M82/I71,$M82-SUM($I88:AF88)))</f>
        <v>1.447164591151308</v>
      </c>
      <c r="AH88" s="4">
        <f>IF(AH$5&lt;=$D88,0,IF(SUM($D88,I71)&gt;AH$5,$M82/I71,$M82-SUM($I88:AG88)))</f>
        <v>1.447164591151308</v>
      </c>
      <c r="AI88" s="4">
        <f>IF(AI$5&lt;=$D88,0,IF(SUM($D88,I71)&gt;AI$5,$M82/I71,$M82-SUM($I88:AH88)))</f>
        <v>1.447164591151308</v>
      </c>
      <c r="AJ88" s="4">
        <f>IF(AJ$5&lt;=$D88,0,IF(SUM($D88,I71)&gt;AJ$5,$M82/I71,$M82-SUM($I88:AI88)))</f>
        <v>1.447164591151308</v>
      </c>
      <c r="AK88" s="4">
        <f>IF(AK$5&lt;=$D88,0,IF(SUM($D88,I71)&gt;AK$5,$M82/I71,$M82-SUM($I88:AJ88)))</f>
        <v>1.447164591151308</v>
      </c>
      <c r="AL88" s="4">
        <f>IF(AL$5&lt;=$D88,0,IF(SUM($D88,I71)&gt;AL$5,$M82/I71,$M82-SUM($I88:AK88)))</f>
        <v>1.447164591151308</v>
      </c>
      <c r="AM88" s="4">
        <f>IF(AM$5&lt;=$D88,0,IF(SUM($D88,I71)&gt;AM$5,$M82/I71,$M82-SUM($I88:AL88)))</f>
        <v>1.447164591151308</v>
      </c>
      <c r="AN88" s="4">
        <f>IF(AN$5&lt;=$D88,0,IF(SUM($D88,I71)&gt;AN$5,$M82/I71,$M82-SUM($I88:AM88)))</f>
        <v>1.447164591151308</v>
      </c>
      <c r="AO88" s="4">
        <f>IF(AO$5&lt;=$D88,0,IF(SUM($D88,I71)&gt;AO$5,$M82/I71,$M82-SUM($I88:AN88)))</f>
        <v>1.447164591151308</v>
      </c>
      <c r="AP88" s="4">
        <f>IF(AP$5&lt;=$D88,0,IF(SUM($D88,I71)&gt;AP$5,$M82/I71,$M82-SUM($I88:AO88)))</f>
        <v>1.447164591151308</v>
      </c>
      <c r="AQ88" s="4">
        <f>IF(AQ$5&lt;=$D88,0,IF(SUM($D88,I71)&gt;AQ$5,$M82/I71,$M82-SUM($I88:AP88)))</f>
        <v>1.447164591151308</v>
      </c>
      <c r="AR88" s="4">
        <f>IF(AR$5&lt;=$D88,0,IF(SUM($D88,I71)&gt;AR$5,$M82/I71,$M82-SUM($I88:AQ88)))</f>
        <v>1.447164591151308</v>
      </c>
      <c r="AS88" s="4">
        <f>IF(AS$5&lt;=$D88,0,IF(SUM($D88,I71)&gt;AS$5,$M82/I71,$M82-SUM($I88:AR88)))</f>
        <v>1.447164591151308</v>
      </c>
      <c r="AT88" s="4">
        <f>IF(AT$5&lt;=$D88,0,IF(SUM($D88,I71)&gt;AT$5,$M82/I71,$M82-SUM($I88:AS88)))</f>
        <v>1.447164591151308</v>
      </c>
      <c r="AU88" s="4">
        <f>IF(AU$5&lt;=$D88,0,IF(SUM($D88,I71)&gt;AU$5,$M82/I71,$M82-SUM($I88:AT88)))</f>
        <v>1.447164591151308</v>
      </c>
      <c r="AV88" s="4">
        <f>IF(AV$5&lt;=$D88,0,IF(SUM($D88,I71)&gt;AV$5,$M82/I71,$M82-SUM($I88:AU88)))</f>
        <v>1.447164591151308</v>
      </c>
      <c r="AW88" s="4">
        <f>IF(AW$5&lt;=$D88,0,IF(SUM($D88,I71)&gt;AW$5,$M82/I71,$M82-SUM($I88:AV88)))</f>
        <v>1.447164591151308</v>
      </c>
      <c r="AX88" s="4">
        <f>IF(AX$5&lt;=$D88,0,IF(SUM($D88,I71)&gt;AX$5,$M82/I71,$M82-SUM($I88:AW88)))</f>
        <v>1.447164591151308</v>
      </c>
      <c r="AY88" s="4">
        <f>IF(AY$5&lt;=$D88,0,IF(SUM($D88,I71)&gt;AY$5,$M82/I71,$M82-SUM($I88:AX88)))</f>
        <v>1.447164591151308</v>
      </c>
      <c r="AZ88" s="4">
        <f>IF(AZ$5&lt;=$D88,0,IF(SUM($D88,I71)&gt;AZ$5,$M82/I71,$M82-SUM($I88:AY88)))</f>
        <v>1.447164591151308</v>
      </c>
      <c r="BA88" s="4">
        <f>IF(BA$5&lt;=$D88,0,IF(SUM($D88,I71)&gt;BA$5,$M82/I71,$M82-SUM($I88:AZ88)))</f>
        <v>1.447164591151308</v>
      </c>
      <c r="BB88" s="4">
        <f>IF(BB$5&lt;=$D88,0,IF(SUM($D88,I71)&gt;BB$5,$M82/I71,$M82-SUM($I88:BA88)))</f>
        <v>1.447164591151308</v>
      </c>
      <c r="BC88" s="4">
        <f>IF(BC$5&lt;=$D88,0,IF(SUM($D88,I71)&gt;BC$5,$M82/I71,$M82-SUM($I88:BB88)))</f>
        <v>1.447164591151308</v>
      </c>
      <c r="BD88" s="4">
        <f>IF(BD$5&lt;=$D88,0,IF(SUM($D88,I71)&gt;BD$5,$M82/I71,$M82-SUM($I88:BC88)))</f>
        <v>1.447164591151308</v>
      </c>
      <c r="BE88" s="4">
        <f>IF(BE$5&lt;=$D88,0,IF(SUM($D88,I71)&gt;BE$5,$M82/I71,$M82-SUM($I88:BD88)))</f>
        <v>1.447164591151308</v>
      </c>
      <c r="BF88" s="4">
        <f>IF(BF$5&lt;=$D88,0,IF(SUM($D88,I71)&gt;BF$5,$M82/I71,$M82-SUM($I88:BE88)))</f>
        <v>1.447164591151308</v>
      </c>
      <c r="BG88" s="4">
        <f>IF(BG$5&lt;=$D88,0,IF(SUM($D88,I71)&gt;BG$5,$M82/I71,$M82-SUM($I88:BF88)))</f>
        <v>1.447164591151308</v>
      </c>
      <c r="BH88" s="4">
        <f>IF(BH$5&lt;=$D88,0,IF(SUM($D88,I71)&gt;BH$5,$M82/I71,$M82-SUM($I88:BG88)))</f>
        <v>1.447164591151308</v>
      </c>
      <c r="BI88" s="4">
        <f>IF(BI$5&lt;=$D88,0,IF(SUM($D88,I71)&gt;BI$5,$M82/I71,$M82-SUM($I88:BH88)))</f>
        <v>1.447164591151308</v>
      </c>
      <c r="BJ88" s="4">
        <f>IF(BJ$5&lt;=$D88,0,IF(SUM($D88,I71)&gt;BJ$5,$M82/I71,$M82-SUM($I88:BI88)))</f>
        <v>1.447164591151308</v>
      </c>
      <c r="BK88" s="4">
        <f>IF(BK$5&lt;=$D88,0,IF(SUM($D88,I71)&gt;BK$5,$M82/I71,$M82-SUM($I88:BJ88)))</f>
        <v>1.447164591151308</v>
      </c>
      <c r="BL88" s="4">
        <f>IF(BL$5&lt;=$D88,0,IF(SUM($D88,I71)&gt;BL$5,$M82/I71,$M82-SUM($I88:BK88)))</f>
        <v>2.6687968643855697E-2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1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1.3509776249566019</v>
      </c>
      <c r="P89" s="4">
        <f>IF(P$5&lt;=$D89,0,IF(SUM($D89,I71)&gt;P$5,$N82/I71,$N82-SUM($I89:O89)))</f>
        <v>1.3509776249566019</v>
      </c>
      <c r="Q89" s="4">
        <f>IF(Q$5&lt;=$D89,0,IF(SUM($D89,I71)&gt;Q$5,$N82/I71,$N82-SUM($I89:P89)))</f>
        <v>1.3509776249566019</v>
      </c>
      <c r="R89" s="4">
        <f>IF(R$5&lt;=$D89,0,IF(SUM($D89,I71)&gt;R$5,$N82/I71,$N82-SUM($I89:Q89)))</f>
        <v>1.3509776249566019</v>
      </c>
      <c r="S89" s="4">
        <f>IF(S$5&lt;=$D89,0,IF(SUM($D89,I71)&gt;S$5,$N82/I71,$N82-SUM($I89:R89)))</f>
        <v>1.3509776249566019</v>
      </c>
      <c r="T89" s="4">
        <f>IF(T$5&lt;=$D89,0,IF(SUM($D89,I71)&gt;T$5,$N82/I71,$N82-SUM($I89:S89)))</f>
        <v>1.3509776249566019</v>
      </c>
      <c r="U89" s="4">
        <f>IF(U$5&lt;=$D89,0,IF(SUM($D89,I71)&gt;U$5,$N82/I71,$N82-SUM($I89:T89)))</f>
        <v>1.3509776249566019</v>
      </c>
      <c r="V89" s="4">
        <f>IF(V$5&lt;=$D89,0,IF(SUM($D89,I71)&gt;V$5,$N82/I71,$N82-SUM($I89:U89)))</f>
        <v>1.3509776249566019</v>
      </c>
      <c r="W89" s="4">
        <f>IF(W$5&lt;=$D89,0,IF(SUM($D89,I71)&gt;W$5,$N82/I71,$N82-SUM($I89:V89)))</f>
        <v>1.3509776249566019</v>
      </c>
      <c r="X89" s="4">
        <f>IF(X$5&lt;=$D89,0,IF(SUM($D89,I71)&gt;X$5,$N82/I71,$N82-SUM($I89:W89)))</f>
        <v>1.3509776249566019</v>
      </c>
      <c r="Y89" s="4">
        <f>IF(Y$5&lt;=$D89,0,IF(SUM($D89,I71)&gt;Y$5,$N82/I71,$N82-SUM($I89:X89)))</f>
        <v>1.3509776249566019</v>
      </c>
      <c r="Z89" s="4">
        <f>IF(Z$5&lt;=$D89,0,IF(SUM($D89,I71)&gt;Z$5,$N82/I71,$N82-SUM($I89:Y89)))</f>
        <v>1.3509776249566019</v>
      </c>
      <c r="AA89" s="4">
        <f>IF(AA$5&lt;=$D89,0,IF(SUM($D89,I71)&gt;AA$5,$N82/I71,$N82-SUM($I89:Z89)))</f>
        <v>1.3509776249566019</v>
      </c>
      <c r="AB89" s="4">
        <f>IF(AB$5&lt;=$D89,0,IF(SUM($D89,I71)&gt;AB$5,$N82/I71,$N82-SUM($I89:AA89)))</f>
        <v>1.3509776249566019</v>
      </c>
      <c r="AC89" s="4">
        <f>IF(AC$5&lt;=$D89,0,IF(SUM($D89,I71)&gt;AC$5,$N82/I71,$N82-SUM($I89:AB89)))</f>
        <v>1.3509776249566019</v>
      </c>
      <c r="AD89" s="4">
        <f>IF(AD$5&lt;=$D89,0,IF(SUM($D89,I71)&gt;AD$5,$N82/I71,$N82-SUM($I89:AC89)))</f>
        <v>1.3509776249566019</v>
      </c>
      <c r="AE89" s="4">
        <f>IF(AE$5&lt;=$D89,0,IF(SUM($D89,I71)&gt;AE$5,$N82/I71,$N82-SUM($I89:AD89)))</f>
        <v>1.3509776249566019</v>
      </c>
      <c r="AF89" s="4">
        <f>IF(AF$5&lt;=$D89,0,IF(SUM($D89,I71)&gt;AF$5,$N82/I71,$N82-SUM($I89:AE89)))</f>
        <v>1.3509776249566019</v>
      </c>
      <c r="AG89" s="4">
        <f>IF(AG$5&lt;=$D89,0,IF(SUM($D89,I71)&gt;AG$5,$N82/I71,$N82-SUM($I89:AF89)))</f>
        <v>1.3509776249566019</v>
      </c>
      <c r="AH89" s="4">
        <f>IF(AH$5&lt;=$D89,0,IF(SUM($D89,I71)&gt;AH$5,$N82/I71,$N82-SUM($I89:AG89)))</f>
        <v>1.3509776249566019</v>
      </c>
      <c r="AI89" s="4">
        <f>IF(AI$5&lt;=$D89,0,IF(SUM($D89,I71)&gt;AI$5,$N82/I71,$N82-SUM($I89:AH89)))</f>
        <v>1.3509776249566019</v>
      </c>
      <c r="AJ89" s="4">
        <f>IF(AJ$5&lt;=$D89,0,IF(SUM($D89,I71)&gt;AJ$5,$N82/I71,$N82-SUM($I89:AI89)))</f>
        <v>1.3509776249566019</v>
      </c>
      <c r="AK89" s="4">
        <f>IF(AK$5&lt;=$D89,0,IF(SUM($D89,I71)&gt;AK$5,$N82/I71,$N82-SUM($I89:AJ89)))</f>
        <v>1.3509776249566019</v>
      </c>
      <c r="AL89" s="4">
        <f>IF(AL$5&lt;=$D89,0,IF(SUM($D89,I71)&gt;AL$5,$N82/I71,$N82-SUM($I89:AK89)))</f>
        <v>1.3509776249566019</v>
      </c>
      <c r="AM89" s="4">
        <f>IF(AM$5&lt;=$D89,0,IF(SUM($D89,I71)&gt;AM$5,$N82/I71,$N82-SUM($I89:AL89)))</f>
        <v>1.3509776249566019</v>
      </c>
      <c r="AN89" s="4">
        <f>IF(AN$5&lt;=$D89,0,IF(SUM($D89,I71)&gt;AN$5,$N82/I71,$N82-SUM($I89:AM89)))</f>
        <v>1.3509776249566019</v>
      </c>
      <c r="AO89" s="4">
        <f>IF(AO$5&lt;=$D89,0,IF(SUM($D89,I71)&gt;AO$5,$N82/I71,$N82-SUM($I89:AN89)))</f>
        <v>1.3509776249566019</v>
      </c>
      <c r="AP89" s="4">
        <f>IF(AP$5&lt;=$D89,0,IF(SUM($D89,I71)&gt;AP$5,$N82/I71,$N82-SUM($I89:AO89)))</f>
        <v>1.3509776249566019</v>
      </c>
      <c r="AQ89" s="4">
        <f>IF(AQ$5&lt;=$D89,0,IF(SUM($D89,I71)&gt;AQ$5,$N82/I71,$N82-SUM($I89:AP89)))</f>
        <v>1.3509776249566019</v>
      </c>
      <c r="AR89" s="4">
        <f>IF(AR$5&lt;=$D89,0,IF(SUM($D89,I71)&gt;AR$5,$N82/I71,$N82-SUM($I89:AQ89)))</f>
        <v>1.3509776249566019</v>
      </c>
      <c r="AS89" s="4">
        <f>IF(AS$5&lt;=$D89,0,IF(SUM($D89,I71)&gt;AS$5,$N82/I71,$N82-SUM($I89:AR89)))</f>
        <v>1.3509776249566019</v>
      </c>
      <c r="AT89" s="4">
        <f>IF(AT$5&lt;=$D89,0,IF(SUM($D89,I71)&gt;AT$5,$N82/I71,$N82-SUM($I89:AS89)))</f>
        <v>1.3509776249566019</v>
      </c>
      <c r="AU89" s="4">
        <f>IF(AU$5&lt;=$D89,0,IF(SUM($D89,I71)&gt;AU$5,$N82/I71,$N82-SUM($I89:AT89)))</f>
        <v>1.3509776249566019</v>
      </c>
      <c r="AV89" s="4">
        <f>IF(AV$5&lt;=$D89,0,IF(SUM($D89,I71)&gt;AV$5,$N82/I71,$N82-SUM($I89:AU89)))</f>
        <v>1.3509776249566019</v>
      </c>
      <c r="AW89" s="4">
        <f>IF(AW$5&lt;=$D89,0,IF(SUM($D89,I71)&gt;AW$5,$N82/I71,$N82-SUM($I89:AV89)))</f>
        <v>1.3509776249566019</v>
      </c>
      <c r="AX89" s="4">
        <f>IF(AX$5&lt;=$D89,0,IF(SUM($D89,I71)&gt;AX$5,$N82/I71,$N82-SUM($I89:AW89)))</f>
        <v>1.3509776249566019</v>
      </c>
      <c r="AY89" s="4">
        <f>IF(AY$5&lt;=$D89,0,IF(SUM($D89,I71)&gt;AY$5,$N82/I71,$N82-SUM($I89:AX89)))</f>
        <v>1.3509776249566019</v>
      </c>
      <c r="AZ89" s="4">
        <f>IF(AZ$5&lt;=$D89,0,IF(SUM($D89,I71)&gt;AZ$5,$N82/I71,$N82-SUM($I89:AY89)))</f>
        <v>1.3509776249566019</v>
      </c>
      <c r="BA89" s="4">
        <f>IF(BA$5&lt;=$D89,0,IF(SUM($D89,I71)&gt;BA$5,$N82/I71,$N82-SUM($I89:AZ89)))</f>
        <v>1.3509776249566019</v>
      </c>
      <c r="BB89" s="4">
        <f>IF(BB$5&lt;=$D89,0,IF(SUM($D89,I71)&gt;BB$5,$N82/I71,$N82-SUM($I89:BA89)))</f>
        <v>1.3509776249566019</v>
      </c>
      <c r="BC89" s="4">
        <f>IF(BC$5&lt;=$D89,0,IF(SUM($D89,I71)&gt;BC$5,$N82/I71,$N82-SUM($I89:BB89)))</f>
        <v>1.3509776249566019</v>
      </c>
      <c r="BD89" s="4">
        <f>IF(BD$5&lt;=$D89,0,IF(SUM($D89,I71)&gt;BD$5,$N82/I71,$N82-SUM($I89:BC89)))</f>
        <v>1.3509776249566019</v>
      </c>
      <c r="BE89" s="4">
        <f>IF(BE$5&lt;=$D89,0,IF(SUM($D89,I71)&gt;BE$5,$N82/I71,$N82-SUM($I89:BD89)))</f>
        <v>1.3509776249566019</v>
      </c>
      <c r="BF89" s="4">
        <f>IF(BF$5&lt;=$D89,0,IF(SUM($D89,I71)&gt;BF$5,$N82/I71,$N82-SUM($I89:BE89)))</f>
        <v>1.3509776249566019</v>
      </c>
      <c r="BG89" s="4">
        <f>IF(BG$5&lt;=$D89,0,IF(SUM($D89,I71)&gt;BG$5,$N82/I71,$N82-SUM($I89:BF89)))</f>
        <v>1.3509776249566019</v>
      </c>
      <c r="BH89" s="4">
        <f>IF(BH$5&lt;=$D89,0,IF(SUM($D89,I71)&gt;BH$5,$N82/I71,$N82-SUM($I89:BG89)))</f>
        <v>1.3509776249566019</v>
      </c>
      <c r="BI89" s="4">
        <f>IF(BI$5&lt;=$D89,0,IF(SUM($D89,I71)&gt;BI$5,$N82/I71,$N82-SUM($I89:BH89)))</f>
        <v>1.3509776249566019</v>
      </c>
      <c r="BJ89" s="4">
        <f>IF(BJ$5&lt;=$D89,0,IF(SUM($D89,I71)&gt;BJ$5,$N82/I71,$N82-SUM($I89:BI89)))</f>
        <v>1.3509776249566019</v>
      </c>
      <c r="BK89" s="4">
        <f>IF(BK$5&lt;=$D89,0,IF(SUM($D89,I71)&gt;BK$5,$N82/I71,$N82-SUM($I89:BJ89)))</f>
        <v>1.3509776249566019</v>
      </c>
      <c r="BL89" s="4">
        <f>IF(BL$5&lt;=$D89,0,IF(SUM($D89,I71)&gt;BL$5,$N82/I71,$N82-SUM($I89:BK89)))</f>
        <v>1.3509776249566019</v>
      </c>
      <c r="BM89" s="4">
        <f>IF(BM$5&lt;=$D89,0,IF(SUM($D89,I71)&gt;BM$5,$N82/I71,$N82-SUM($I89:BL89)))</f>
        <v>2.4914131201029477E-2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1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1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1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1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1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1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1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45">
        <f>J76+SUM(J84:J114)</f>
        <v>24.184920254146444</v>
      </c>
      <c r="K116" s="145">
        <f t="shared" ref="K116:BQ116" si="138">K76+SUM(K84:K114)</f>
        <v>25.642420814783691</v>
      </c>
      <c r="L116" s="145">
        <f t="shared" si="138"/>
        <v>26.76979342304665</v>
      </c>
      <c r="M116" s="145">
        <f t="shared" si="138"/>
        <v>28.121732972102393</v>
      </c>
      <c r="N116" s="145">
        <f t="shared" si="138"/>
        <v>29.568897563253699</v>
      </c>
      <c r="O116" s="145">
        <f t="shared" si="138"/>
        <v>30.3095082097988</v>
      </c>
      <c r="P116" s="145">
        <f t="shared" si="138"/>
        <v>30.3095082097988</v>
      </c>
      <c r="Q116" s="145">
        <f t="shared" si="138"/>
        <v>30.3095082097988</v>
      </c>
      <c r="R116" s="145">
        <f t="shared" si="138"/>
        <v>30.3095082097988</v>
      </c>
      <c r="S116" s="145">
        <f t="shared" si="138"/>
        <v>30.3095082097988</v>
      </c>
      <c r="T116" s="145">
        <f t="shared" si="138"/>
        <v>30.3095082097988</v>
      </c>
      <c r="U116" s="145">
        <f t="shared" si="138"/>
        <v>30.3095082097988</v>
      </c>
      <c r="V116" s="145">
        <f t="shared" si="138"/>
        <v>30.3095082097988</v>
      </c>
      <c r="W116" s="145">
        <f t="shared" si="138"/>
        <v>30.3095082097988</v>
      </c>
      <c r="X116" s="145">
        <f t="shared" si="138"/>
        <v>30.3095082097988</v>
      </c>
      <c r="Y116" s="145">
        <f t="shared" si="138"/>
        <v>30.3095082097988</v>
      </c>
      <c r="Z116" s="145">
        <f t="shared" si="138"/>
        <v>30.3095082097988</v>
      </c>
      <c r="AA116" s="145">
        <f t="shared" si="138"/>
        <v>30.3095082097988</v>
      </c>
      <c r="AB116" s="145">
        <f t="shared" si="138"/>
        <v>30.3095082097988</v>
      </c>
      <c r="AC116" s="145">
        <f t="shared" si="138"/>
        <v>30.3095082097988</v>
      </c>
      <c r="AD116" s="145">
        <f t="shared" si="138"/>
        <v>30.3095082097988</v>
      </c>
      <c r="AE116" s="145">
        <f t="shared" si="138"/>
        <v>23.633844259226276</v>
      </c>
      <c r="AF116" s="145">
        <f t="shared" si="138"/>
        <v>6.1245879556523555</v>
      </c>
      <c r="AG116" s="145">
        <f t="shared" si="138"/>
        <v>6.1245879556523555</v>
      </c>
      <c r="AH116" s="145">
        <f t="shared" si="138"/>
        <v>6.1245879556523555</v>
      </c>
      <c r="AI116" s="145">
        <f t="shared" si="138"/>
        <v>6.1245879556523555</v>
      </c>
      <c r="AJ116" s="145">
        <f t="shared" si="138"/>
        <v>6.1245879556523555</v>
      </c>
      <c r="AK116" s="145">
        <f t="shared" si="138"/>
        <v>6.1245879556523555</v>
      </c>
      <c r="AL116" s="145">
        <f t="shared" si="138"/>
        <v>6.1245879556523555</v>
      </c>
      <c r="AM116" s="145">
        <f t="shared" si="138"/>
        <v>6.1245879556523555</v>
      </c>
      <c r="AN116" s="145">
        <f t="shared" si="138"/>
        <v>6.1245879556523555</v>
      </c>
      <c r="AO116" s="145">
        <f t="shared" si="138"/>
        <v>6.1245879556523555</v>
      </c>
      <c r="AP116" s="145">
        <f t="shared" si="138"/>
        <v>6.1245879556523555</v>
      </c>
      <c r="AQ116" s="145">
        <f t="shared" si="138"/>
        <v>6.1245879556523555</v>
      </c>
      <c r="AR116" s="145">
        <f t="shared" si="138"/>
        <v>6.1245879556523555</v>
      </c>
      <c r="AS116" s="145">
        <f t="shared" si="138"/>
        <v>6.1245879556523555</v>
      </c>
      <c r="AT116" s="145">
        <f t="shared" si="138"/>
        <v>6.1245879556523555</v>
      </c>
      <c r="AU116" s="145">
        <f t="shared" si="138"/>
        <v>6.1245879556523555</v>
      </c>
      <c r="AV116" s="145">
        <f t="shared" si="138"/>
        <v>6.1245879556523555</v>
      </c>
      <c r="AW116" s="145">
        <f t="shared" si="138"/>
        <v>6.1245879556523555</v>
      </c>
      <c r="AX116" s="145">
        <f t="shared" si="138"/>
        <v>6.1245879556523555</v>
      </c>
      <c r="AY116" s="145">
        <f t="shared" si="138"/>
        <v>6.1245879556523555</v>
      </c>
      <c r="AZ116" s="145">
        <f t="shared" si="138"/>
        <v>6.1245879556523555</v>
      </c>
      <c r="BA116" s="145">
        <f t="shared" si="138"/>
        <v>6.1245879556523555</v>
      </c>
      <c r="BB116" s="145">
        <f t="shared" si="138"/>
        <v>6.1245879556523555</v>
      </c>
      <c r="BC116" s="145">
        <f t="shared" si="138"/>
        <v>6.1245879556523555</v>
      </c>
      <c r="BD116" s="145">
        <f t="shared" si="138"/>
        <v>6.1245879556523555</v>
      </c>
      <c r="BE116" s="145">
        <f t="shared" si="138"/>
        <v>6.1245879556523555</v>
      </c>
      <c r="BF116" s="145">
        <f t="shared" si="138"/>
        <v>6.1245879556523555</v>
      </c>
      <c r="BG116" s="145">
        <f t="shared" si="138"/>
        <v>6.1245879556523555</v>
      </c>
      <c r="BH116" s="145">
        <f t="shared" si="138"/>
        <v>6.7236988164938989</v>
      </c>
      <c r="BI116" s="145">
        <f t="shared" si="138"/>
        <v>5.3043329534433106</v>
      </c>
      <c r="BJ116" s="145">
        <f t="shared" si="138"/>
        <v>4.1708722716500368</v>
      </c>
      <c r="BK116" s="145">
        <f t="shared" si="138"/>
        <v>2.8230740866871757</v>
      </c>
      <c r="BL116" s="145">
        <f t="shared" si="138"/>
        <v>1.3776655936004576</v>
      </c>
      <c r="BM116" s="145">
        <f t="shared" si="138"/>
        <v>2.4914131201029477E-2</v>
      </c>
      <c r="BN116" s="145">
        <f t="shared" si="138"/>
        <v>0</v>
      </c>
      <c r="BO116" s="145">
        <f t="shared" si="138"/>
        <v>0</v>
      </c>
      <c r="BP116" s="145">
        <f t="shared" si="138"/>
        <v>0</v>
      </c>
      <c r="BQ116" s="145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72.901906611879085</v>
      </c>
      <c r="K117" s="9">
        <f t="shared" ref="K117:BQ117" si="139">K82-SUM(K85:K114)+J117</f>
        <v>127.83382697087619</v>
      </c>
      <c r="L117" s="9">
        <f t="shared" si="139"/>
        <v>192.87086312534237</v>
      </c>
      <c r="M117" s="9">
        <f t="shared" si="139"/>
        <v>261.31896793359562</v>
      </c>
      <c r="N117" s="9">
        <f t="shared" si="139"/>
        <v>323.50878600351939</v>
      </c>
      <c r="O117" s="9">
        <f t="shared" si="139"/>
        <v>316.77383106945553</v>
      </c>
      <c r="P117" s="9">
        <f t="shared" si="139"/>
        <v>310.03887613539166</v>
      </c>
      <c r="Q117" s="9">
        <f t="shared" si="139"/>
        <v>303.3039212013278</v>
      </c>
      <c r="R117" s="9">
        <f t="shared" si="139"/>
        <v>296.56896626726393</v>
      </c>
      <c r="S117" s="9">
        <f t="shared" si="139"/>
        <v>289.83401133320007</v>
      </c>
      <c r="T117" s="9">
        <f t="shared" si="139"/>
        <v>283.0990563991362</v>
      </c>
      <c r="U117" s="9">
        <f t="shared" si="139"/>
        <v>276.36410146507234</v>
      </c>
      <c r="V117" s="9">
        <f t="shared" si="139"/>
        <v>269.62914653100847</v>
      </c>
      <c r="W117" s="9">
        <f t="shared" si="139"/>
        <v>262.89419159694461</v>
      </c>
      <c r="X117" s="9">
        <f t="shared" si="139"/>
        <v>256.15923666288074</v>
      </c>
      <c r="Y117" s="9">
        <f t="shared" si="139"/>
        <v>249.42428172881688</v>
      </c>
      <c r="Z117" s="9">
        <f t="shared" si="139"/>
        <v>242.68932679475301</v>
      </c>
      <c r="AA117" s="9">
        <f t="shared" si="139"/>
        <v>235.95437186068915</v>
      </c>
      <c r="AB117" s="9">
        <f t="shared" si="139"/>
        <v>229.21941692662529</v>
      </c>
      <c r="AC117" s="9">
        <f t="shared" si="139"/>
        <v>222.48446199256142</v>
      </c>
      <c r="AD117" s="9">
        <f t="shared" si="139"/>
        <v>215.74950705849756</v>
      </c>
      <c r="AE117" s="9">
        <f t="shared" si="139"/>
        <v>209.01455212443369</v>
      </c>
      <c r="AF117" s="9">
        <f t="shared" si="139"/>
        <v>202.27959719036983</v>
      </c>
      <c r="AG117" s="9">
        <f t="shared" si="139"/>
        <v>195.54464225630596</v>
      </c>
      <c r="AH117" s="9">
        <f t="shared" si="139"/>
        <v>188.8096873222421</v>
      </c>
      <c r="AI117" s="9">
        <f t="shared" si="139"/>
        <v>182.07473238817823</v>
      </c>
      <c r="AJ117" s="9">
        <f t="shared" si="139"/>
        <v>175.33977745411437</v>
      </c>
      <c r="AK117" s="9">
        <f t="shared" si="139"/>
        <v>168.6048225200505</v>
      </c>
      <c r="AL117" s="9">
        <f t="shared" si="139"/>
        <v>161.86986758598664</v>
      </c>
      <c r="AM117" s="9">
        <f t="shared" si="139"/>
        <v>155.13491265192278</v>
      </c>
      <c r="AN117" s="9">
        <f t="shared" si="139"/>
        <v>148.39995771785891</v>
      </c>
      <c r="AO117" s="9">
        <f t="shared" si="139"/>
        <v>141.66500278379505</v>
      </c>
      <c r="AP117" s="9">
        <f t="shared" si="139"/>
        <v>134.93004784973118</v>
      </c>
      <c r="AQ117" s="9">
        <f t="shared" si="139"/>
        <v>128.19509291566732</v>
      </c>
      <c r="AR117" s="9">
        <f t="shared" si="139"/>
        <v>121.46013798160345</v>
      </c>
      <c r="AS117" s="9">
        <f t="shared" si="139"/>
        <v>114.72518304753959</v>
      </c>
      <c r="AT117" s="9">
        <f t="shared" si="139"/>
        <v>107.99022811347572</v>
      </c>
      <c r="AU117" s="9">
        <f t="shared" si="139"/>
        <v>101.25527317941186</v>
      </c>
      <c r="AV117" s="9">
        <f t="shared" si="139"/>
        <v>94.520318245347994</v>
      </c>
      <c r="AW117" s="9">
        <f t="shared" si="139"/>
        <v>87.785363311284129</v>
      </c>
      <c r="AX117" s="9">
        <f t="shared" si="139"/>
        <v>81.050408377220265</v>
      </c>
      <c r="AY117" s="9">
        <f t="shared" si="139"/>
        <v>74.3154534431564</v>
      </c>
      <c r="AZ117" s="9">
        <f t="shared" si="139"/>
        <v>67.580498509092536</v>
      </c>
      <c r="BA117" s="9">
        <f t="shared" si="139"/>
        <v>60.845543575028678</v>
      </c>
      <c r="BB117" s="9">
        <f t="shared" si="139"/>
        <v>54.110588640964821</v>
      </c>
      <c r="BC117" s="9">
        <f t="shared" si="139"/>
        <v>47.375633706900963</v>
      </c>
      <c r="BD117" s="9">
        <f t="shared" si="139"/>
        <v>40.640678772837106</v>
      </c>
      <c r="BE117" s="9">
        <f t="shared" si="139"/>
        <v>33.905723838773248</v>
      </c>
      <c r="BF117" s="9">
        <f t="shared" si="139"/>
        <v>27.170768904709391</v>
      </c>
      <c r="BG117" s="9">
        <f t="shared" si="139"/>
        <v>20.435813970645533</v>
      </c>
      <c r="BH117" s="9">
        <f t="shared" si="139"/>
        <v>13.700859036581674</v>
      </c>
      <c r="BI117" s="9">
        <f t="shared" si="139"/>
        <v>8.3965260831383635</v>
      </c>
      <c r="BJ117" s="9">
        <f t="shared" si="139"/>
        <v>4.2256538114883266</v>
      </c>
      <c r="BK117" s="9">
        <f t="shared" si="139"/>
        <v>1.4025797248011509</v>
      </c>
      <c r="BL117" s="9">
        <f t="shared" si="139"/>
        <v>2.4914131200693301E-2</v>
      </c>
      <c r="BM117" s="9">
        <f t="shared" si="139"/>
        <v>-3.361755318564974E-13</v>
      </c>
      <c r="BN117" s="9">
        <f t="shared" si="139"/>
        <v>-3.361755318564974E-13</v>
      </c>
      <c r="BO117" s="9">
        <f t="shared" si="139"/>
        <v>-3.361755318564974E-13</v>
      </c>
      <c r="BP117" s="9">
        <f t="shared" si="139"/>
        <v>-3.361755318564974E-13</v>
      </c>
      <c r="BQ117" s="9">
        <f t="shared" si="139"/>
        <v>-3.361755318564974E-13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574.10956799838186</v>
      </c>
      <c r="K118" s="1">
        <f t="shared" ref="K118:BQ118" si="140">K117+K79</f>
        <v>604.85656810323258</v>
      </c>
      <c r="L118" s="1">
        <f t="shared" si="140"/>
        <v>645.70868400355232</v>
      </c>
      <c r="M118" s="1">
        <f t="shared" si="140"/>
        <v>689.97186855765904</v>
      </c>
      <c r="N118" s="1">
        <f t="shared" si="140"/>
        <v>727.97676637343648</v>
      </c>
      <c r="O118" s="1">
        <f t="shared" si="140"/>
        <v>697.05689118522605</v>
      </c>
      <c r="P118" s="1">
        <f t="shared" si="140"/>
        <v>666.13701599701585</v>
      </c>
      <c r="Q118" s="1">
        <f t="shared" si="140"/>
        <v>635.21714080880542</v>
      </c>
      <c r="R118" s="1">
        <f t="shared" si="140"/>
        <v>604.29726562059523</v>
      </c>
      <c r="S118" s="1">
        <f t="shared" si="140"/>
        <v>573.3773904323848</v>
      </c>
      <c r="T118" s="1">
        <f t="shared" si="140"/>
        <v>542.4575152441746</v>
      </c>
      <c r="U118" s="1">
        <f t="shared" si="140"/>
        <v>511.53764005596423</v>
      </c>
      <c r="V118" s="1">
        <f t="shared" si="140"/>
        <v>480.61776486775392</v>
      </c>
      <c r="W118" s="1">
        <f t="shared" si="140"/>
        <v>449.69788967954361</v>
      </c>
      <c r="X118" s="1">
        <f t="shared" si="140"/>
        <v>418.77801449133329</v>
      </c>
      <c r="Y118" s="1">
        <f t="shared" si="140"/>
        <v>387.85813930312298</v>
      </c>
      <c r="Z118" s="1">
        <f t="shared" si="140"/>
        <v>356.93826411491267</v>
      </c>
      <c r="AA118" s="1">
        <f t="shared" si="140"/>
        <v>326.01838892670236</v>
      </c>
      <c r="AB118" s="1">
        <f t="shared" si="140"/>
        <v>295.09851373849204</v>
      </c>
      <c r="AC118" s="1">
        <f t="shared" si="140"/>
        <v>264.17863855028173</v>
      </c>
      <c r="AD118" s="1">
        <f t="shared" si="140"/>
        <v>233.25876336207142</v>
      </c>
      <c r="AE118" s="1">
        <f t="shared" si="140"/>
        <v>209.01455212443364</v>
      </c>
      <c r="AF118" s="1">
        <f t="shared" si="140"/>
        <v>202.27959719036977</v>
      </c>
      <c r="AG118" s="1">
        <f t="shared" si="140"/>
        <v>195.54464225630591</v>
      </c>
      <c r="AH118" s="1">
        <f t="shared" si="140"/>
        <v>188.80968732224204</v>
      </c>
      <c r="AI118" s="1">
        <f t="shared" si="140"/>
        <v>182.07473238817818</v>
      </c>
      <c r="AJ118" s="1">
        <f t="shared" si="140"/>
        <v>175.33977745411431</v>
      </c>
      <c r="AK118" s="1">
        <f t="shared" si="140"/>
        <v>168.60482252005045</v>
      </c>
      <c r="AL118" s="1">
        <f t="shared" si="140"/>
        <v>161.86986758598658</v>
      </c>
      <c r="AM118" s="1">
        <f t="shared" si="140"/>
        <v>155.13491265192272</v>
      </c>
      <c r="AN118" s="1">
        <f t="shared" si="140"/>
        <v>148.39995771785885</v>
      </c>
      <c r="AO118" s="1">
        <f t="shared" si="140"/>
        <v>141.66500278379499</v>
      </c>
      <c r="AP118" s="1">
        <f t="shared" si="140"/>
        <v>134.93004784973112</v>
      </c>
      <c r="AQ118" s="1">
        <f t="shared" si="140"/>
        <v>128.19509291566726</v>
      </c>
      <c r="AR118" s="1">
        <f t="shared" si="140"/>
        <v>121.4601379816034</v>
      </c>
      <c r="AS118" s="1">
        <f t="shared" si="140"/>
        <v>114.72518304753953</v>
      </c>
      <c r="AT118" s="1">
        <f t="shared" si="140"/>
        <v>107.99022811347567</v>
      </c>
      <c r="AU118" s="1">
        <f t="shared" si="140"/>
        <v>101.2552731794118</v>
      </c>
      <c r="AV118" s="1">
        <f t="shared" si="140"/>
        <v>94.520318245347937</v>
      </c>
      <c r="AW118" s="1">
        <f t="shared" si="140"/>
        <v>87.785363311284073</v>
      </c>
      <c r="AX118" s="1">
        <f t="shared" si="140"/>
        <v>81.050408377220208</v>
      </c>
      <c r="AY118" s="1">
        <f t="shared" si="140"/>
        <v>74.315453443156343</v>
      </c>
      <c r="AZ118" s="1">
        <f t="shared" si="140"/>
        <v>67.580498509092479</v>
      </c>
      <c r="BA118" s="1">
        <f t="shared" si="140"/>
        <v>60.845543575028628</v>
      </c>
      <c r="BB118" s="1">
        <f t="shared" si="140"/>
        <v>54.110588640964764</v>
      </c>
      <c r="BC118" s="1">
        <f t="shared" si="140"/>
        <v>47.375633706900913</v>
      </c>
      <c r="BD118" s="1">
        <f t="shared" si="140"/>
        <v>40.640678772837049</v>
      </c>
      <c r="BE118" s="1">
        <f t="shared" si="140"/>
        <v>33.905723838773199</v>
      </c>
      <c r="BF118" s="1">
        <f t="shared" si="140"/>
        <v>27.170768904709337</v>
      </c>
      <c r="BG118" s="1">
        <f t="shared" si="140"/>
        <v>20.43581397064548</v>
      </c>
      <c r="BH118" s="1">
        <f t="shared" si="140"/>
        <v>13.700859036581621</v>
      </c>
      <c r="BI118" s="1">
        <f t="shared" si="140"/>
        <v>8.3965260831383102</v>
      </c>
      <c r="BJ118" s="1">
        <f t="shared" si="140"/>
        <v>4.2256538114882733</v>
      </c>
      <c r="BK118" s="1">
        <f t="shared" si="140"/>
        <v>1.4025797248010976</v>
      </c>
      <c r="BL118" s="1">
        <f t="shared" si="140"/>
        <v>2.4914131200640011E-2</v>
      </c>
      <c r="BM118" s="1">
        <f t="shared" si="140"/>
        <v>-3.8946623703850491E-13</v>
      </c>
      <c r="BN118" s="1">
        <f t="shared" si="140"/>
        <v>-3.8946623703850491E-13</v>
      </c>
      <c r="BO118" s="1">
        <f t="shared" si="140"/>
        <v>-3.8946623703850491E-13</v>
      </c>
      <c r="BP118" s="1">
        <f t="shared" si="140"/>
        <v>-3.8946623703850491E-13</v>
      </c>
      <c r="BQ118" s="1">
        <f t="shared" si="140"/>
        <v>-3.8946623703850491E-13</v>
      </c>
    </row>
    <row r="119" spans="1:69" ht="12.75" customHeight="1">
      <c r="I119" s="150"/>
      <c r="J119" s="6"/>
      <c r="K119" s="6"/>
      <c r="L119" s="6"/>
      <c r="M119" s="6"/>
      <c r="N119" s="6"/>
    </row>
    <row r="120" spans="1:69" ht="12.75" customHeight="1">
      <c r="I120" s="34"/>
      <c r="J120" s="109"/>
      <c r="K120" s="109"/>
      <c r="L120" s="109"/>
      <c r="M120" s="109"/>
      <c r="N120" s="109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INDEX(Inputs!$E$43:$E$49, MATCH(B121, Inputs!$C$43:$C$49,0))</f>
        <v>4.4613678839241668</v>
      </c>
    </row>
    <row r="123" spans="1:69" ht="12.75" customHeight="1">
      <c r="B123" s="8"/>
      <c r="C123" s="7" t="s">
        <v>10</v>
      </c>
      <c r="I123" s="171">
        <f>IF(INDEX(Inputs!$F$43:$F$49,MATCH(B121,Inputs!$C$43:$C$49,0))&lt;0,1,INDEX(Inputs!$F$43:$F$49,MATCH(B121,Inputs!$C$43:$C$49,0)))</f>
        <v>4.4613678839241668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46" t="s">
        <v>66</v>
      </c>
      <c r="E126" s="145" t="s">
        <v>25</v>
      </c>
      <c r="F126" s="145"/>
      <c r="G126" s="145"/>
      <c r="H126" s="145"/>
      <c r="I126" s="147"/>
      <c r="J126" s="153">
        <f>IF(OR($I122=0,I131=0),0,IF($I129&gt;0,(MIN($I131/$I122, $I131-SUM($I126:I126))),(MAX($I131/$I122, $I131-SUM($I126:I126)))))</f>
        <v>5.2303449580554764</v>
      </c>
      <c r="K126" s="153">
        <f>IF(OR($I122=0,J131=0),0,IF($I129&gt;0,(MIN($I131/$I122, $I131-SUM($I126:J126))),(MAX($I131/$I122, $I131-SUM($I126:J126)))))</f>
        <v>5.2303449580554764</v>
      </c>
      <c r="L126" s="153">
        <f>IF(OR($I122=0,K131=0),0,IF($I129&gt;0,(MIN($I131/$I122, $I131-SUM($I126:K126))),(MAX($I131/$I122, $I131-SUM($I126:K126)))))</f>
        <v>5.2303449580554764</v>
      </c>
      <c r="M126" s="153">
        <f>IF(OR($I122=0,L131=0),0,IF($I129&gt;0,(MIN($I131/$I122, $I131-SUM($I126:L126))),(MAX($I131/$I122, $I131-SUM($I126:L126)))))</f>
        <v>5.2303449580554764</v>
      </c>
      <c r="N126" s="153">
        <f>IF(OR($I122=0,M131=0),0,IF($I129&gt;0,(MIN($I131/$I122, $I131-SUM($I126:M126))),(MAX($I131/$I122, $I131-SUM($I126:M126)))))</f>
        <v>2.4131131854914898</v>
      </c>
      <c r="O126" s="153">
        <f>IF(OR($I122=0,N131=0),0,IF($I129&gt;0,(MIN($I131/$I122, $I131-SUM($I126:N126))),(MAX($I131/$I122, $I131-SUM($I126:N126)))))</f>
        <v>0</v>
      </c>
      <c r="P126" s="153">
        <f>IF(OR($I122=0,O131=0),0,IF($I129&gt;0,(MIN($I131/$I122, $I131-SUM($I126:O126))),(MAX($I131/$I122, $I131-SUM($I126:O126)))))</f>
        <v>0</v>
      </c>
      <c r="Q126" s="153">
        <f>IF(OR($I122=0,P131=0),0,IF($I129&gt;0,(MIN($I131/$I122, $I131-SUM($I126:P126))),(MAX($I131/$I122, $I131-SUM($I126:P126)))))</f>
        <v>0</v>
      </c>
      <c r="R126" s="153">
        <f>IF(OR($I122=0,Q131=0),0,IF($I129&gt;0,(MIN($I131/$I122, $I131-SUM($I126:Q126))),(MAX($I131/$I122, $I131-SUM($I126:Q126)))))</f>
        <v>0</v>
      </c>
      <c r="S126" s="153">
        <f>IF(OR($I122=0,R131=0),0,IF($I129&gt;0,(MIN($I131/$I122, $I131-SUM($I126:R126))),(MAX($I131/$I122, $I131-SUM($I126:R126)))))</f>
        <v>0</v>
      </c>
      <c r="T126" s="153">
        <f>IF(OR($I122=0,S131=0),0,IF($I129&gt;0,(MIN($I131/$I122, $I131-SUM($I126:S126))),(MAX($I131/$I122, $I131-SUM($I126:S126)))))</f>
        <v>0</v>
      </c>
      <c r="U126" s="153">
        <f>IF(OR($I122=0,T131=0),0,IF($I129&gt;0,(MIN($I131/$I122, $I131-SUM($I126:T126))),(MAX($I131/$I122, $I131-SUM($I126:T126)))))</f>
        <v>0</v>
      </c>
      <c r="V126" s="153">
        <f>IF(OR($I122=0,U131=0),0,IF($I129&gt;0,(MIN($I131/$I122, $I131-SUM($I126:U126))),(MAX($I131/$I122, $I131-SUM($I126:U126)))))</f>
        <v>0</v>
      </c>
      <c r="W126" s="153">
        <f>IF(OR($I122=0,V131=0),0,IF($I129&gt;0,(MIN($I131/$I122, $I131-SUM($I126:V126))),(MAX($I131/$I122, $I131-SUM($I126:V126)))))</f>
        <v>0</v>
      </c>
      <c r="X126" s="153">
        <f>IF(OR($I122=0,W131=0),0,IF($I129&gt;0,(MIN($I131/$I122, $I131-SUM($I126:W126))),(MAX($I131/$I122, $I131-SUM($I126:W126)))))</f>
        <v>0</v>
      </c>
      <c r="Y126" s="153">
        <f>IF(OR($I122=0,X131=0),0,IF($I129&gt;0,(MIN($I131/$I122, $I131-SUM($I126:X126))),(MAX($I131/$I122, $I131-SUM($I126:X126)))))</f>
        <v>0</v>
      </c>
      <c r="Z126" s="153">
        <f>IF(OR($I122=0,Y131=0),0,IF($I129&gt;0,(MIN($I131/$I122, $I131-SUM($I126:Y126))),(MAX($I131/$I122, $I131-SUM($I126:Y126)))))</f>
        <v>0</v>
      </c>
      <c r="AA126" s="153">
        <f>IF(OR($I122=0,Z131=0),0,IF($I129&gt;0,(MIN($I131/$I122, $I131-SUM($I126:Z126))),(MAX($I131/$I122, $I131-SUM($I126:Z126)))))</f>
        <v>0</v>
      </c>
      <c r="AB126" s="153">
        <f>IF(OR($I122=0,AA131=0),0,IF($I129&gt;0,(MIN($I131/$I122, $I131-SUM($I126:AA126))),(MAX($I131/$I122, $I131-SUM($I126:AA126)))))</f>
        <v>0</v>
      </c>
      <c r="AC126" s="153">
        <f>IF(OR($I122=0,AB131=0),0,IF($I129&gt;0,(MIN($I131/$I122, $I131-SUM($I126:AB126))),(MAX($I131/$I122, $I131-SUM($I126:AB126)))))</f>
        <v>0</v>
      </c>
      <c r="AD126" s="153">
        <f>IF(OR($I122=0,AC131=0),0,IF($I129&gt;0,(MIN($I131/$I122, $I131-SUM($I126:AC126))),(MAX($I131/$I122, $I131-SUM($I126:AC126)))))</f>
        <v>0</v>
      </c>
      <c r="AE126" s="153">
        <f>IF(OR($I122=0,AD131=0),0,IF($I129&gt;0,(MIN($I131/$I122, $I131-SUM($I126:AD126))),(MAX($I131/$I122, $I131-SUM($I126:AD126)))))</f>
        <v>0</v>
      </c>
      <c r="AF126" s="153">
        <f>IF(OR($I122=0,AE131=0),0,IF($I129&gt;0,(MIN($I131/$I122, $I131-SUM($I126:AE126))),(MAX($I131/$I122, $I131-SUM($I126:AE126)))))</f>
        <v>0</v>
      </c>
      <c r="AG126" s="153">
        <f>IF(OR($I122=0,AF131=0),0,IF($I129&gt;0,(MIN($I131/$I122, $I131-SUM($I126:AF126))),(MAX($I131/$I122, $I131-SUM($I126:AF126)))))</f>
        <v>0</v>
      </c>
      <c r="AH126" s="153">
        <f>IF(OR($I122=0,AG131=0),0,IF($I129&gt;0,(MIN($I131/$I122, $I131-SUM($I126:AG126))),(MAX($I131/$I122, $I131-SUM($I126:AG126)))))</f>
        <v>0</v>
      </c>
      <c r="AI126" s="153">
        <f>IF(OR($I122=0,AH131=0),0,IF($I129&gt;0,(MIN($I131/$I122, $I131-SUM($I126:AH126))),(MAX($I131/$I122, $I131-SUM($I126:AH126)))))</f>
        <v>0</v>
      </c>
      <c r="AJ126" s="153">
        <f>IF(OR($I122=0,AI131=0),0,IF($I129&gt;0,(MIN($I131/$I122, $I131-SUM($I126:AI126))),(MAX($I131/$I122, $I131-SUM($I126:AI126)))))</f>
        <v>0</v>
      </c>
      <c r="AK126" s="153">
        <f>IF(OR($I122=0,AJ131=0),0,IF($I129&gt;0,(MIN($I131/$I122, $I131-SUM($I126:AJ126))),(MAX($I131/$I122, $I131-SUM($I126:AJ126)))))</f>
        <v>0</v>
      </c>
      <c r="AL126" s="153">
        <f>IF(OR($I122=0,AK131=0),0,IF($I129&gt;0,(MIN($I131/$I122, $I131-SUM($I126:AK126))),(MAX($I131/$I122, $I131-SUM($I126:AK126)))))</f>
        <v>0</v>
      </c>
      <c r="AM126" s="153">
        <f>IF(OR($I122=0,AL131=0),0,IF($I129&gt;0,(MIN($I131/$I122, $I131-SUM($I126:AL126))),(MAX($I131/$I122, $I131-SUM($I126:AL126)))))</f>
        <v>0</v>
      </c>
      <c r="AN126" s="153">
        <f>IF(OR($I122=0,AM131=0),0,IF($I129&gt;0,(MIN($I131/$I122, $I131-SUM($I126:AM126))),(MAX($I131/$I122, $I131-SUM($I126:AM126)))))</f>
        <v>0</v>
      </c>
      <c r="AO126" s="153">
        <f>IF(OR($I122=0,AN131=0),0,IF($I129&gt;0,(MIN($I131/$I122, $I131-SUM($I126:AN126))),(MAX($I131/$I122, $I131-SUM($I126:AN126)))))</f>
        <v>0</v>
      </c>
      <c r="AP126" s="153">
        <f>IF(OR($I122=0,AO131=0),0,IF($I129&gt;0,(MIN($I131/$I122, $I131-SUM($I126:AO126))),(MAX($I131/$I122, $I131-SUM($I126:AO126)))))</f>
        <v>0</v>
      </c>
      <c r="AQ126" s="153">
        <f>IF(OR($I122=0,AP131=0),0,IF($I129&gt;0,(MIN($I131/$I122, $I131-SUM($I126:AP126))),(MAX($I131/$I122, $I131-SUM($I126:AP126)))))</f>
        <v>0</v>
      </c>
      <c r="AR126" s="153">
        <f>IF(OR($I122=0,AQ131=0),0,IF($I129&gt;0,(MIN($I131/$I122, $I131-SUM($I126:AQ126))),(MAX($I131/$I122, $I131-SUM($I126:AQ126)))))</f>
        <v>0</v>
      </c>
      <c r="AS126" s="153">
        <f>IF(OR($I122=0,AR131=0),0,IF($I129&gt;0,(MIN($I131/$I122, $I131-SUM($I126:AR126))),(MAX($I131/$I122, $I131-SUM($I126:AR126)))))</f>
        <v>0</v>
      </c>
      <c r="AT126" s="153">
        <f>IF(OR($I122=0,AS131=0),0,IF($I129&gt;0,(MIN($I131/$I122, $I131-SUM($I126:AS126))),(MAX($I131/$I122, $I131-SUM($I126:AS126)))))</f>
        <v>0</v>
      </c>
      <c r="AU126" s="153">
        <f>IF(OR($I122=0,AT131=0),0,IF($I129&gt;0,(MIN($I131/$I122, $I131-SUM($I126:AT126))),(MAX($I131/$I122, $I131-SUM($I126:AT126)))))</f>
        <v>0</v>
      </c>
      <c r="AV126" s="153">
        <f>IF(OR($I122=0,AU131=0),0,IF($I129&gt;0,(MIN($I131/$I122, $I131-SUM($I126:AU126))),(MAX($I131/$I122, $I131-SUM($I126:AU126)))))</f>
        <v>0</v>
      </c>
      <c r="AW126" s="153">
        <f>IF(OR($I122=0,AV131=0),0,IF($I129&gt;0,(MIN($I131/$I122, $I131-SUM($I126:AV126))),(MAX($I131/$I122, $I131-SUM($I126:AV126)))))</f>
        <v>0</v>
      </c>
      <c r="AX126" s="153">
        <f>IF(OR($I122=0,AW131=0),0,IF($I129&gt;0,(MIN($I131/$I122, $I131-SUM($I126:AW126))),(MAX($I131/$I122, $I131-SUM($I126:AW126)))))</f>
        <v>0</v>
      </c>
      <c r="AY126" s="153">
        <f>IF(OR($I122=0,AX131=0),0,IF($I129&gt;0,(MIN($I131/$I122, $I131-SUM($I126:AX126))),(MAX($I131/$I122, $I131-SUM($I126:AX126)))))</f>
        <v>0</v>
      </c>
      <c r="AZ126" s="153">
        <f>IF(OR($I122=0,AY131=0),0,IF($I129&gt;0,(MIN($I131/$I122, $I131-SUM($I126:AY126))),(MAX($I131/$I122, $I131-SUM($I126:AY126)))))</f>
        <v>0</v>
      </c>
      <c r="BA126" s="153">
        <f>IF(OR($I122=0,AZ131=0),0,IF($I129&gt;0,(MIN($I131/$I122, $I131-SUM($I126:AZ126))),(MAX($I131/$I122, $I131-SUM($I126:AZ126)))))</f>
        <v>0</v>
      </c>
      <c r="BB126" s="153">
        <f>IF(OR($I122=0,BA131=0),0,IF($I129&gt;0,(MIN($I131/$I122, $I131-SUM($I126:BA126))),(MAX($I131/$I122, $I131-SUM($I126:BA126)))))</f>
        <v>0</v>
      </c>
      <c r="BC126" s="153">
        <f>IF(OR($I122=0,BB131=0),0,IF($I129&gt;0,(MIN($I131/$I122, $I131-SUM($I126:BB126))),(MAX($I131/$I122, $I131-SUM($I126:BB126)))))</f>
        <v>0</v>
      </c>
      <c r="BD126" s="153">
        <f>IF(OR($I122=0,BC131=0),0,IF($I129&gt;0,(MIN($I131/$I122, $I131-SUM($I126:BC126))),(MAX($I131/$I122, $I131-SUM($I126:BC126)))))</f>
        <v>0</v>
      </c>
      <c r="BE126" s="153">
        <f>IF(OR($I122=0,BD131=0),0,IF($I129&gt;0,(MIN($I131/$I122, $I131-SUM($I126:BD126))),(MAX($I131/$I122, $I131-SUM($I126:BD126)))))</f>
        <v>0</v>
      </c>
      <c r="BF126" s="153">
        <f>IF(OR($I122=0,BE131=0),0,IF($I129&gt;0,(MIN($I131/$I122, $I131-SUM($I126:BE126))),(MAX($I131/$I122, $I131-SUM($I126:BE126)))))</f>
        <v>0</v>
      </c>
      <c r="BG126" s="153">
        <f>IF(OR($I122=0,BF131=0),0,IF($I129&gt;0,(MIN($I131/$I122, $I131-SUM($I126:BF126))),(MAX($I131/$I122, $I131-SUM($I126:BF126)))))</f>
        <v>0</v>
      </c>
      <c r="BH126" s="153">
        <f>IF(OR($I122=0,BG131=0),0,IF($I129&gt;0,(MIN($I131/$I122, $I131-SUM($I126:BG126))),(MAX($I131/$I122, $I131-SUM($I126:BG126)))))</f>
        <v>0</v>
      </c>
      <c r="BI126" s="153">
        <f>IF(OR($I122=0,BH131=0),0,IF($I129&gt;0,(MIN($I131/$I122, $I131-SUM($I126:BH126))),(MAX($I131/$I122, $I131-SUM($I126:BH126)))))</f>
        <v>0</v>
      </c>
      <c r="BJ126" s="153">
        <f>IF(OR($I122=0,BI131=0),0,IF($I129&gt;0,(MIN($I131/$I122, $I131-SUM($I126:BI126))),(MAX($I131/$I122, $I131-SUM($I126:BI126)))))</f>
        <v>0</v>
      </c>
      <c r="BK126" s="153">
        <f>IF(OR($I122=0,BJ131=0),0,IF($I129&gt;0,(MIN($I131/$I122, $I131-SUM($I126:BJ126))),(MAX($I131/$I122, $I131-SUM($I126:BJ126)))))</f>
        <v>0</v>
      </c>
      <c r="BL126" s="153">
        <f>IF(OR($I122=0,BK131=0),0,IF($I129&gt;0,(MIN($I131/$I122, $I131-SUM($I126:BK126))),(MAX($I131/$I122, $I131-SUM($I126:BK126)))))</f>
        <v>0</v>
      </c>
      <c r="BM126" s="153">
        <f>IF(OR($I122=0,BL131=0),0,IF($I129&gt;0,(MIN($I131/$I122, $I131-SUM($I126:BL126))),(MAX($I131/$I122, $I131-SUM($I126:BL126)))))</f>
        <v>0</v>
      </c>
      <c r="BN126" s="153">
        <f>IF(OR($I122=0,BM131=0),0,IF($I129&gt;0,(MIN($I131/$I122, $I131-SUM($I126:BM126))),(MAX($I131/$I122, $I131-SUM($I126:BM126)))))</f>
        <v>0</v>
      </c>
      <c r="BO126" s="153">
        <f>IF(OR($I122=0,BN131=0),0,IF($I129&gt;0,(MIN($I131/$I122, $I131-SUM($I126:BN126))),(MAX($I131/$I122, $I131-SUM($I126:BN126)))))</f>
        <v>0</v>
      </c>
      <c r="BP126" s="153">
        <f>IF(OR($I122=0,BO131=0),0,IF($I129&gt;0,(MIN($I131/$I122, $I131-SUM($I126:BO126))),(MAX($I131/$I122, $I131-SUM($I126:BO126)))))</f>
        <v>0</v>
      </c>
      <c r="BQ126" s="153">
        <f>IF(OR($I122=0,BP131=0),0,IF($I129&gt;0,(MIN($I131/$I122, $I131-SUM($I126:BP126))),(MAX($I131/$I122, $I131-SUM($I126:BP126)))))</f>
        <v>0</v>
      </c>
    </row>
    <row r="127" spans="1:69" ht="12.75" customHeight="1">
      <c r="D127" s="146" t="s">
        <v>65</v>
      </c>
      <c r="E127" s="145" t="s">
        <v>25</v>
      </c>
      <c r="F127" s="145"/>
      <c r="G127" s="145"/>
      <c r="H127" s="145"/>
      <c r="I127" s="147"/>
      <c r="J127" s="157"/>
      <c r="K127" s="157"/>
      <c r="L127" s="157"/>
      <c r="M127" s="157"/>
      <c r="N127" s="157"/>
      <c r="O127" s="153">
        <f>IF(OR($I122=0,N131=0),0,IF($N130&gt;0,(MIN($N130/IF($I122&lt;=5,1,($I122-5)),$N130-SUM($N127:N127))), (MAX($N130/IF($I122&lt;=5,1,($I122-5)),$N130-SUM($N127:N127)))))</f>
        <v>0</v>
      </c>
      <c r="P127" s="153">
        <f>IF(OR($I122=0,O131=0),0,IF($N130&gt;0,(MIN($N130/IF($I122&lt;=5,1,($I122-5)),$N130-SUM($N127:O127))), (MAX($N130/IF($I122&lt;=5,1,($I122-5)),$N130-SUM($N127:O127)))))</f>
        <v>0</v>
      </c>
      <c r="Q127" s="153">
        <f>IF(OR($I122=0,P131=0),0,IF($N130&gt;0,(MIN($N130/IF($I122&lt;=5,1,($I122-5)),$N130-SUM($N127:P127))), (MAX($N130/IF($I122&lt;=5,1,($I122-5)),$N130-SUM($N127:P127)))))</f>
        <v>0</v>
      </c>
      <c r="R127" s="153">
        <f>IF(OR($I122=0,Q131=0),0,IF($N130&gt;0,(MIN($N130/IF($I122&lt;=5,1,($I122-5)),$N130-SUM($N127:Q127))), (MAX($N130/IF($I122&lt;=5,1,($I122-5)),$N130-SUM($N127:Q127)))))</f>
        <v>0</v>
      </c>
      <c r="S127" s="153">
        <f>IF(OR($I122=0,R131=0),0,IF($N130&gt;0,(MIN($N130/IF($I122&lt;=5,1,($I122-5)),$N130-SUM($N127:R127))), (MAX($N130/IF($I122&lt;=5,1,($I122-5)),$N130-SUM($N127:R127)))))</f>
        <v>0</v>
      </c>
      <c r="T127" s="153">
        <f>IF(OR($I122=0,S131=0),0,IF($N130&gt;0,(MIN($N130/IF($I122&lt;=5,1,($I122-5)),$N130-SUM($N127:S127))), (MAX($N130/IF($I122&lt;=5,1,($I122-5)),$N130-SUM($N127:S127)))))</f>
        <v>0</v>
      </c>
      <c r="U127" s="153">
        <f>IF(OR($I122=0,T131=0),0,IF($N130&gt;0,(MIN($N130/IF($I122&lt;=5,1,($I122-5)),$N130-SUM($N127:T127))), (MAX($N130/IF($I122&lt;=5,1,($I122-5)),$N130-SUM($N127:T127)))))</f>
        <v>0</v>
      </c>
      <c r="V127" s="153">
        <f>IF(OR($I122=0,U131=0),0,IF($N130&gt;0,(MIN($N130/IF($I122&lt;=5,1,($I122-5)),$N130-SUM($N127:U127))), (MAX($N130/IF($I122&lt;=5,1,($I122-5)),$N130-SUM($N127:U127)))))</f>
        <v>0</v>
      </c>
      <c r="W127" s="153">
        <f>IF(OR($I122=0,V131=0),0,IF($N130&gt;0,(MIN($N130/IF($I122&lt;=5,1,($I122-5)),$N130-SUM($N127:V127))), (MAX($N130/IF($I122&lt;=5,1,($I122-5)),$N130-SUM($N127:V127)))))</f>
        <v>0</v>
      </c>
      <c r="X127" s="153">
        <f>IF(OR($I122=0,W131=0),0,IF($N130&gt;0,(MIN($N130/IF($I122&lt;=5,1,($I122-5)),$N130-SUM($N127:W127))), (MAX($N130/IF($I122&lt;=5,1,($I122-5)),$N130-SUM($N127:W127)))))</f>
        <v>0</v>
      </c>
      <c r="Y127" s="153">
        <f>IF(OR($I122=0,X131=0),0,IF($N130&gt;0,(MIN($N130/IF($I122&lt;=5,1,($I122-5)),$N130-SUM($N127:X127))), (MAX($N130/IF($I122&lt;=5,1,($I122-5)),$N130-SUM($N127:X127)))))</f>
        <v>0</v>
      </c>
      <c r="Z127" s="153">
        <f>IF(OR($I122=0,Y131=0),0,IF($N130&gt;0,(MIN($N130/IF($I122&lt;=5,1,($I122-5)),$N130-SUM($N127:Y127))), (MAX($N130/IF($I122&lt;=5,1,($I122-5)),$N130-SUM($N127:Y127)))))</f>
        <v>0</v>
      </c>
      <c r="AA127" s="153">
        <f>IF(OR($I122=0,Z131=0),0,IF($N130&gt;0,(MIN($N130/IF($I122&lt;=5,1,($I122-5)),$N130-SUM($N127:Z127))), (MAX($N130/IF($I122&lt;=5,1,($I122-5)),$N130-SUM($N127:Z127)))))</f>
        <v>0</v>
      </c>
      <c r="AB127" s="153">
        <f>IF(OR($I122=0,AA131=0),0,IF($N130&gt;0,(MIN($N130/IF($I122&lt;=5,1,($I122-5)),$N130-SUM($N127:AA127))), (MAX($N130/IF($I122&lt;=5,1,($I122-5)),$N130-SUM($N127:AA127)))))</f>
        <v>0</v>
      </c>
      <c r="AC127" s="153">
        <f>IF(OR($I122=0,AB131=0),0,IF($N130&gt;0,(MIN($N130/IF($I122&lt;=5,1,($I122-5)),$N130-SUM($N127:AB127))), (MAX($N130/IF($I122&lt;=5,1,($I122-5)),$N130-SUM($N127:AB127)))))</f>
        <v>0</v>
      </c>
      <c r="AD127" s="153">
        <f>IF(OR($I122=0,AC131=0),0,IF($N130&gt;0,(MIN($N130/IF($I122&lt;=5,1,($I122-5)),$N130-SUM($N127:AC127))), (MAX($N130/IF($I122&lt;=5,1,($I122-5)),$N130-SUM($N127:AC127)))))</f>
        <v>0</v>
      </c>
      <c r="AE127" s="153">
        <f>IF(OR($I122=0,AD131=0),0,IF($N130&gt;0,(MIN($N130/IF($I122&lt;=5,1,($I122-5)),$N130-SUM($N127:AD127))), (MAX($N130/IF($I122&lt;=5,1,($I122-5)),$N130-SUM($N127:AD127)))))</f>
        <v>0</v>
      </c>
      <c r="AF127" s="153">
        <f>IF(OR($I122=0,AE131=0),0,IF($N130&gt;0,(MIN($N130/IF($I122&lt;=5,1,($I122-5)),$N130-SUM($N127:AE127))), (MAX($N130/IF($I122&lt;=5,1,($I122-5)),$N130-SUM($N127:AE127)))))</f>
        <v>0</v>
      </c>
      <c r="AG127" s="153">
        <f>IF(OR($I122=0,AF131=0),0,IF($N130&gt;0,(MIN($N130/IF($I122&lt;=5,1,($I122-5)),$N130-SUM($N127:AF127))), (MAX($N130/IF($I122&lt;=5,1,($I122-5)),$N130-SUM($N127:AF127)))))</f>
        <v>0</v>
      </c>
      <c r="AH127" s="153">
        <f>IF(OR($I122=0,AG131=0),0,IF($N130&gt;0,(MIN($N130/IF($I122&lt;=5,1,($I122-5)),$N130-SUM($N127:AG127))), (MAX($N130/IF($I122&lt;=5,1,($I122-5)),$N130-SUM($N127:AG127)))))</f>
        <v>0</v>
      </c>
      <c r="AI127" s="153">
        <f>IF(OR($I122=0,AH131=0),0,IF($N130&gt;0,(MIN($N130/IF($I122&lt;=5,1,($I122-5)),$N130-SUM($N127:AH127))), (MAX($N130/IF($I122&lt;=5,1,($I122-5)),$N130-SUM($N127:AH127)))))</f>
        <v>0</v>
      </c>
      <c r="AJ127" s="153">
        <f>IF(OR($I122=0,AI131=0),0,IF($N130&gt;0,(MIN($N130/IF($I122&lt;=5,1,($I122-5)),$N130-SUM($N127:AI127))), (MAX($N130/IF($I122&lt;=5,1,($I122-5)),$N130-SUM($N127:AI127)))))</f>
        <v>0</v>
      </c>
      <c r="AK127" s="153">
        <f>IF(OR($I122=0,AJ131=0),0,IF($N130&gt;0,(MIN($N130/IF($I122&lt;=5,1,($I122-5)),$N130-SUM($N127:AJ127))), (MAX($N130/IF($I122&lt;=5,1,($I122-5)),$N130-SUM($N127:AJ127)))))</f>
        <v>0</v>
      </c>
      <c r="AL127" s="153">
        <f>IF(OR($I122=0,AK131=0),0,IF($N130&gt;0,(MIN($N130/IF($I122&lt;=5,1,($I122-5)),$N130-SUM($N127:AK127))), (MAX($N130/IF($I122&lt;=5,1,($I122-5)),$N130-SUM($N127:AK127)))))</f>
        <v>0</v>
      </c>
      <c r="AM127" s="153">
        <f>IF(OR($I122=0,AL131=0),0,IF($N130&gt;0,(MIN($N130/IF($I122&lt;=5,1,($I122-5)),$N130-SUM($N127:AL127))), (MAX($N130/IF($I122&lt;=5,1,($I122-5)),$N130-SUM($N127:AL127)))))</f>
        <v>0</v>
      </c>
      <c r="AN127" s="153">
        <f>IF(OR($I122=0,AM131=0),0,IF($N130&gt;0,(MIN($N130/IF($I122&lt;=5,1,($I122-5)),$N130-SUM($N127:AM127))), (MAX($N130/IF($I122&lt;=5,1,($I122-5)),$N130-SUM($N127:AM127)))))</f>
        <v>0</v>
      </c>
      <c r="AO127" s="153">
        <f>IF(OR($I122=0,AN131=0),0,IF($N130&gt;0,(MIN($N130/IF($I122&lt;=5,1,($I122-5)),$N130-SUM($N127:AN127))), (MAX($N130/IF($I122&lt;=5,1,($I122-5)),$N130-SUM($N127:AN127)))))</f>
        <v>0</v>
      </c>
      <c r="AP127" s="153">
        <f>IF(OR($I122=0,AO131=0),0,IF($N130&gt;0,(MIN($N130/IF($I122&lt;=5,1,($I122-5)),$N130-SUM($N127:AO127))), (MAX($N130/IF($I122&lt;=5,1,($I122-5)),$N130-SUM($N127:AO127)))))</f>
        <v>0</v>
      </c>
      <c r="AQ127" s="153">
        <f>IF(OR($I122=0,AP131=0),0,IF($N130&gt;0,(MIN($N130/IF($I122&lt;=5,1,($I122-5)),$N130-SUM($N127:AP127))), (MAX($N130/IF($I122&lt;=5,1,($I122-5)),$N130-SUM($N127:AP127)))))</f>
        <v>0</v>
      </c>
      <c r="AR127" s="153">
        <f>IF(OR($I122=0,AQ131=0),0,IF($N130&gt;0,(MIN($N130/IF($I122&lt;=5,1,($I122-5)),$N130-SUM($N127:AQ127))), (MAX($N130/IF($I122&lt;=5,1,($I122-5)),$N130-SUM($N127:AQ127)))))</f>
        <v>0</v>
      </c>
      <c r="AS127" s="153">
        <f>IF(OR($I122=0,AR131=0),0,IF($N130&gt;0,(MIN($N130/IF($I122&lt;=5,1,($I122-5)),$N130-SUM($N127:AR127))), (MAX($N130/IF($I122&lt;=5,1,($I122-5)),$N130-SUM($N127:AR127)))))</f>
        <v>0</v>
      </c>
      <c r="AT127" s="153">
        <f>IF(OR($I122=0,AS131=0),0,IF($N130&gt;0,(MIN($N130/IF($I122&lt;=5,1,($I122-5)),$N130-SUM($N127:AS127))), (MAX($N130/IF($I122&lt;=5,1,($I122-5)),$N130-SUM($N127:AS127)))))</f>
        <v>0</v>
      </c>
      <c r="AU127" s="153">
        <f>IF(OR($I122=0,AT131=0),0,IF($N130&gt;0,(MIN($N130/IF($I122&lt;=5,1,($I122-5)),$N130-SUM($N127:AT127))), (MAX($N130/IF($I122&lt;=5,1,($I122-5)),$N130-SUM($N127:AT127)))))</f>
        <v>0</v>
      </c>
      <c r="AV127" s="153">
        <f>IF(OR($I122=0,AU131=0),0,IF($N130&gt;0,(MIN($N130/IF($I122&lt;=5,1,($I122-5)),$N130-SUM($N127:AU127))), (MAX($N130/IF($I122&lt;=5,1,($I122-5)),$N130-SUM($N127:AU127)))))</f>
        <v>0</v>
      </c>
      <c r="AW127" s="153">
        <f>IF(OR($I122=0,AV131=0),0,IF($N130&gt;0,(MIN($N130/IF($I122&lt;=5,1,($I122-5)),$N130-SUM($N127:AV127))), (MAX($N130/IF($I122&lt;=5,1,($I122-5)),$N130-SUM($N127:AV127)))))</f>
        <v>0</v>
      </c>
      <c r="AX127" s="153">
        <f>IF(OR($I122=0,AW131=0),0,IF($N130&gt;0,(MIN($N130/IF($I122&lt;=5,1,($I122-5)),$N130-SUM($N127:AW127))), (MAX($N130/IF($I122&lt;=5,1,($I122-5)),$N130-SUM($N127:AW127)))))</f>
        <v>0</v>
      </c>
      <c r="AY127" s="153">
        <f>IF(OR($I122=0,AX131=0),0,IF($N130&gt;0,(MIN($N130/IF($I122&lt;=5,1,($I122-5)),$N130-SUM($N127:AX127))), (MAX($N130/IF($I122&lt;=5,1,($I122-5)),$N130-SUM($N127:AX127)))))</f>
        <v>0</v>
      </c>
      <c r="AZ127" s="153">
        <f>IF(OR($I122=0,AY131=0),0,IF($N130&gt;0,(MIN($N130/IF($I122&lt;=5,1,($I122-5)),$N130-SUM($N127:AY127))), (MAX($N130/IF($I122&lt;=5,1,($I122-5)),$N130-SUM($N127:AY127)))))</f>
        <v>0</v>
      </c>
      <c r="BA127" s="153">
        <f>IF(OR($I122=0,AZ131=0),0,IF($N130&gt;0,(MIN($N130/IF($I122&lt;=5,1,($I122-5)),$N130-SUM($N127:AZ127))), (MAX($N130/IF($I122&lt;=5,1,($I122-5)),$N130-SUM($N127:AZ127)))))</f>
        <v>0</v>
      </c>
      <c r="BB127" s="153">
        <f>IF(OR($I122=0,BA131=0),0,IF($N130&gt;0,(MIN($N130/IF($I122&lt;=5,1,($I122-5)),$N130-SUM($N127:BA127))), (MAX($N130/IF($I122&lt;=5,1,($I122-5)),$N130-SUM($N127:BA127)))))</f>
        <v>0</v>
      </c>
      <c r="BC127" s="153">
        <f>IF(OR($I122=0,BB131=0),0,IF($N130&gt;0,(MIN($N130/IF($I122&lt;=5,1,($I122-5)),$N130-SUM($N127:BB127))), (MAX($N130/IF($I122&lt;=5,1,($I122-5)),$N130-SUM($N127:BB127)))))</f>
        <v>0</v>
      </c>
      <c r="BD127" s="153">
        <f>IF(OR($I122=0,BC131=0),0,IF($N130&gt;0,(MIN($N130/IF($I122&lt;=5,1,($I122-5)),$N130-SUM($N127:BC127))), (MAX($N130/IF($I122&lt;=5,1,($I122-5)),$N130-SUM($N127:BC127)))))</f>
        <v>0</v>
      </c>
      <c r="BE127" s="153">
        <f>IF(OR($I122=0,BD131=0),0,IF($N130&gt;0,(MIN($N130/IF($I122&lt;=5,1,($I122-5)),$N130-SUM($N127:BD127))), (MAX($N130/IF($I122&lt;=5,1,($I122-5)),$N130-SUM($N127:BD127)))))</f>
        <v>0</v>
      </c>
      <c r="BF127" s="153">
        <f>IF(OR($I122=0,BE131=0),0,IF($N130&gt;0,(MIN($N130/IF($I122&lt;=5,1,($I122-5)),$N130-SUM($N127:BE127))), (MAX($N130/IF($I122&lt;=5,1,($I122-5)),$N130-SUM($N127:BE127)))))</f>
        <v>0</v>
      </c>
      <c r="BG127" s="153">
        <f>IF(OR($I122=0,BF131=0),0,IF($N130&gt;0,(MIN($N130/IF($I122&lt;=5,1,($I122-5)),$N130-SUM($N127:BF127))), (MAX($N130/IF($I122&lt;=5,1,($I122-5)),$N130-SUM($N127:BF127)))))</f>
        <v>0</v>
      </c>
      <c r="BH127" s="153">
        <f>IF(OR($I122=0,BG131=0),0,IF($N130&gt;0,(MIN($N130/IF($I122&lt;=5,1,($I122-5)),$N130-SUM($N127:BG127))), (MAX($N130/IF($I122&lt;=5,1,($I122-5)),$N130-SUM($N127:BG127)))))</f>
        <v>0</v>
      </c>
      <c r="BI127" s="153">
        <f>IF(OR($I122=0,BH131=0),0,IF($N130&gt;0,(MIN($N130/IF($I122&lt;=5,1,($I122-5)),$N130-SUM($N127:BH127))), (MAX($N130/IF($I122&lt;=5,1,($I122-5)),$N130-SUM($N127:BH127)))))</f>
        <v>0</v>
      </c>
      <c r="BJ127" s="153">
        <f>IF(OR($I122=0,BI131=0),0,IF($N130&gt;0,(MIN($N130/IF($I122&lt;=5,1,($I122-5)),$N130-SUM($N127:BI127))), (MAX($N130/IF($I122&lt;=5,1,($I122-5)),$N130-SUM($N127:BI127)))))</f>
        <v>0</v>
      </c>
      <c r="BK127" s="153">
        <f>IF(OR($I122=0,BJ131=0),0,IF($N130&gt;0,(MIN($N130/IF($I122&lt;=5,1,($I122-5)),$N130-SUM($N127:BJ127))), (MAX($N130/IF($I122&lt;=5,1,($I122-5)),$N130-SUM($N127:BJ127)))))</f>
        <v>0</v>
      </c>
      <c r="BL127" s="153">
        <f>IF(OR($I122=0,BK131=0),0,IF($N130&gt;0,(MIN($N130/IF($I122&lt;=5,1,($I122-5)),$N130-SUM($N127:BK127))), (MAX($N130/IF($I122&lt;=5,1,($I122-5)),$N130-SUM($N127:BK127)))))</f>
        <v>0</v>
      </c>
      <c r="BM127" s="153">
        <f>IF(OR($I122=0,BL131=0),0,IF($N130&gt;0,(MIN($N130/IF($I122&lt;=5,1,($I122-5)),$N130-SUM($N127:BL127))), (MAX($N130/IF($I122&lt;=5,1,($I122-5)),$N130-SUM($N127:BL127)))))</f>
        <v>0</v>
      </c>
      <c r="BN127" s="153">
        <f>IF(OR($I122=0,BM131=0),0,IF($N130&gt;0,(MIN($N130/IF($I122&lt;=5,1,($I122-5)),$N130-SUM($N127:BM127))), (MAX($N130/IF($I122&lt;=5,1,($I122-5)),$N130-SUM($N127:BM127)))))</f>
        <v>0</v>
      </c>
      <c r="BO127" s="153">
        <f>IF(OR($I122=0,BN131=0),0,IF($N130&gt;0,(MIN($N130/IF($I122&lt;=5,1,($I122-5)),$N130-SUM($N127:BN127))), (MAX($N130/IF($I122&lt;=5,1,($I122-5)),$N130-SUM($N127:BN127)))))</f>
        <v>0</v>
      </c>
      <c r="BP127" s="153">
        <f>IF(OR($I122=0,BO131=0),0,IF($N130&gt;0,(MIN($N130/IF($I122&lt;=5,1,($I122-5)),$N130-SUM($N127:BO127))), (MAX($N130/IF($I122&lt;=5,1,($I122-5)),$N130-SUM($N127:BO127)))))</f>
        <v>0</v>
      </c>
      <c r="BQ127" s="153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52" t="s">
        <v>64</v>
      </c>
      <c r="E128" s="154" t="s">
        <v>25</v>
      </c>
      <c r="F128" s="154"/>
      <c r="G128" s="154"/>
      <c r="H128" s="154"/>
      <c r="I128" s="155"/>
      <c r="J128" s="156">
        <f t="shared" ref="J128:AO128" si="141">SUM(J126:J127)</f>
        <v>5.2303449580554764</v>
      </c>
      <c r="K128" s="156">
        <f t="shared" si="141"/>
        <v>5.2303449580554764</v>
      </c>
      <c r="L128" s="156">
        <f t="shared" si="141"/>
        <v>5.2303449580554764</v>
      </c>
      <c r="M128" s="156">
        <f t="shared" si="141"/>
        <v>5.2303449580554764</v>
      </c>
      <c r="N128" s="156">
        <f t="shared" si="141"/>
        <v>2.4131131854914898</v>
      </c>
      <c r="O128" s="156">
        <f t="shared" si="141"/>
        <v>0</v>
      </c>
      <c r="P128" s="156">
        <f t="shared" si="141"/>
        <v>0</v>
      </c>
      <c r="Q128" s="156">
        <f t="shared" si="141"/>
        <v>0</v>
      </c>
      <c r="R128" s="156">
        <f t="shared" si="141"/>
        <v>0</v>
      </c>
      <c r="S128" s="156">
        <f t="shared" si="141"/>
        <v>0</v>
      </c>
      <c r="T128" s="156">
        <f t="shared" si="141"/>
        <v>0</v>
      </c>
      <c r="U128" s="156">
        <f t="shared" si="141"/>
        <v>0</v>
      </c>
      <c r="V128" s="156">
        <f t="shared" si="141"/>
        <v>0</v>
      </c>
      <c r="W128" s="156">
        <f t="shared" si="141"/>
        <v>0</v>
      </c>
      <c r="X128" s="156">
        <f t="shared" si="141"/>
        <v>0</v>
      </c>
      <c r="Y128" s="156">
        <f t="shared" si="141"/>
        <v>0</v>
      </c>
      <c r="Z128" s="156">
        <f t="shared" si="141"/>
        <v>0</v>
      </c>
      <c r="AA128" s="156">
        <f t="shared" si="141"/>
        <v>0</v>
      </c>
      <c r="AB128" s="156">
        <f t="shared" si="141"/>
        <v>0</v>
      </c>
      <c r="AC128" s="156">
        <f t="shared" si="141"/>
        <v>0</v>
      </c>
      <c r="AD128" s="156">
        <f t="shared" si="141"/>
        <v>0</v>
      </c>
      <c r="AE128" s="156">
        <f t="shared" si="141"/>
        <v>0</v>
      </c>
      <c r="AF128" s="156">
        <f t="shared" si="141"/>
        <v>0</v>
      </c>
      <c r="AG128" s="156">
        <f t="shared" si="141"/>
        <v>0</v>
      </c>
      <c r="AH128" s="156">
        <f t="shared" si="141"/>
        <v>0</v>
      </c>
      <c r="AI128" s="156">
        <f t="shared" si="141"/>
        <v>0</v>
      </c>
      <c r="AJ128" s="156">
        <f t="shared" si="141"/>
        <v>0</v>
      </c>
      <c r="AK128" s="156">
        <f t="shared" si="141"/>
        <v>0</v>
      </c>
      <c r="AL128" s="156">
        <f t="shared" si="141"/>
        <v>0</v>
      </c>
      <c r="AM128" s="156">
        <f t="shared" si="141"/>
        <v>0</v>
      </c>
      <c r="AN128" s="156">
        <f t="shared" si="141"/>
        <v>0</v>
      </c>
      <c r="AO128" s="156">
        <f t="shared" si="141"/>
        <v>0</v>
      </c>
      <c r="AP128" s="156">
        <f t="shared" ref="AP128:BQ128" si="142">SUM(AP126:AP127)</f>
        <v>0</v>
      </c>
      <c r="AQ128" s="156">
        <f t="shared" si="142"/>
        <v>0</v>
      </c>
      <c r="AR128" s="156">
        <f t="shared" si="142"/>
        <v>0</v>
      </c>
      <c r="AS128" s="156">
        <f t="shared" si="142"/>
        <v>0</v>
      </c>
      <c r="AT128" s="156">
        <f t="shared" si="142"/>
        <v>0</v>
      </c>
      <c r="AU128" s="156">
        <f t="shared" si="142"/>
        <v>0</v>
      </c>
      <c r="AV128" s="156">
        <f t="shared" si="142"/>
        <v>0</v>
      </c>
      <c r="AW128" s="156">
        <f t="shared" si="142"/>
        <v>0</v>
      </c>
      <c r="AX128" s="156">
        <f t="shared" si="142"/>
        <v>0</v>
      </c>
      <c r="AY128" s="156">
        <f t="shared" si="142"/>
        <v>0</v>
      </c>
      <c r="AZ128" s="156">
        <f t="shared" si="142"/>
        <v>0</v>
      </c>
      <c r="BA128" s="156">
        <f t="shared" si="142"/>
        <v>0</v>
      </c>
      <c r="BB128" s="156">
        <f t="shared" si="142"/>
        <v>0</v>
      </c>
      <c r="BC128" s="156">
        <f t="shared" si="142"/>
        <v>0</v>
      </c>
      <c r="BD128" s="156">
        <f t="shared" si="142"/>
        <v>0</v>
      </c>
      <c r="BE128" s="156">
        <f t="shared" si="142"/>
        <v>0</v>
      </c>
      <c r="BF128" s="156">
        <f t="shared" si="142"/>
        <v>0</v>
      </c>
      <c r="BG128" s="156">
        <f t="shared" si="142"/>
        <v>0</v>
      </c>
      <c r="BH128" s="156">
        <f t="shared" si="142"/>
        <v>0</v>
      </c>
      <c r="BI128" s="156">
        <f t="shared" si="142"/>
        <v>0</v>
      </c>
      <c r="BJ128" s="156">
        <f t="shared" si="142"/>
        <v>0</v>
      </c>
      <c r="BK128" s="156">
        <f t="shared" si="142"/>
        <v>0</v>
      </c>
      <c r="BL128" s="156">
        <f t="shared" si="142"/>
        <v>0</v>
      </c>
      <c r="BM128" s="156">
        <f t="shared" si="142"/>
        <v>0</v>
      </c>
      <c r="BN128" s="156">
        <f t="shared" si="142"/>
        <v>0</v>
      </c>
      <c r="BO128" s="156">
        <f t="shared" si="142"/>
        <v>0</v>
      </c>
      <c r="BP128" s="156">
        <f t="shared" si="142"/>
        <v>0</v>
      </c>
      <c r="BQ128" s="156">
        <f t="shared" si="142"/>
        <v>0</v>
      </c>
    </row>
    <row r="129" spans="1:69" ht="12.75" customHeight="1">
      <c r="D129" s="19" t="s">
        <v>13</v>
      </c>
      <c r="I129" s="34">
        <f>IF(I$5=first_reg_period, INDEX(Inputs!$I$43:$I$49,MATCH(B121,Inputs!$C$43:$C$49,0)),0)</f>
        <v>23.334493017713395</v>
      </c>
      <c r="J129" s="34">
        <f>IF(J$5=first_reg_period, INDEX(Inputs!$I$43:$I$49,MATCH(C121,Inputs!$C$43:$C$49,0)),0)</f>
        <v>0</v>
      </c>
      <c r="K129" s="34">
        <f>IF(K$5=first_reg_period, INDEX(Inputs!$I$43:$I$49,MATCH(D121,Inputs!$C$43:$C$49,0)),0)</f>
        <v>0</v>
      </c>
      <c r="L129" s="34">
        <f>IF(L$5=first_reg_period, INDEX(Inputs!$I$43:$I$49,MATCH(E121,Inputs!$C$43:$C$49,0)),0)</f>
        <v>0</v>
      </c>
      <c r="M129" s="34">
        <f>IF(M$5=first_reg_period, INDEX(Inputs!$I$43:$I$49,MATCH(F121,Inputs!$C$43:$C$49,0)),0)</f>
        <v>0</v>
      </c>
      <c r="N129" s="34">
        <f>IF(N$5=first_reg_period, INDEX(Inputs!$I$43:$I$49,MATCH(G121,Inputs!$C$43:$C$49,0)),0)</f>
        <v>0</v>
      </c>
      <c r="O129" s="34">
        <f>IF(O$5=first_reg_period, INDEX(Inputs!$I$43:$I$49,MATCH(H121,Inputs!$C$43:$C$49,0)),0)</f>
        <v>0</v>
      </c>
      <c r="P129" s="34">
        <f>IF(P$5=first_reg_period, INDEX(Inputs!$I$43:$I$49,MATCH(I121,Inputs!$C$43:$C$49,0)),0)</f>
        <v>0</v>
      </c>
      <c r="Q129" s="34">
        <f>IF(Q$5=first_reg_period, INDEX(Inputs!$I$43:$I$49,MATCH(J121,Inputs!$C$43:$C$49,0)),0)</f>
        <v>0</v>
      </c>
      <c r="R129" s="34">
        <f>IF(R$5=first_reg_period, INDEX(Inputs!$I$43:$I$49,MATCH(K121,Inputs!$C$43:$C$49,0)),0)</f>
        <v>0</v>
      </c>
      <c r="S129" s="34">
        <f>IF(S$5=first_reg_period, INDEX(Inputs!$I$43:$I$49,MATCH(L121,Inputs!$C$43:$C$49,0)),0)</f>
        <v>0</v>
      </c>
      <c r="T129" s="34">
        <f>IF(T$5=first_reg_period, INDEX(Inputs!$I$43:$I$49,MATCH(M121,Inputs!$C$43:$C$49,0)),0)</f>
        <v>0</v>
      </c>
      <c r="U129" s="34">
        <f>IF(U$5=first_reg_period, INDEX(Inputs!$I$43:$I$49,MATCH(N121,Inputs!$C$43:$C$49,0)),0)</f>
        <v>0</v>
      </c>
      <c r="V129" s="34">
        <f>IF(V$5=first_reg_period, INDEX(Inputs!$I$43:$I$49,MATCH(O121,Inputs!$C$43:$C$49,0)),0)</f>
        <v>0</v>
      </c>
      <c r="W129" s="34">
        <f>IF(W$5=first_reg_period, INDEX(Inputs!$I$43:$I$49,MATCH(P121,Inputs!$C$43:$C$49,0)),0)</f>
        <v>0</v>
      </c>
      <c r="X129" s="34">
        <f>IF(X$5=first_reg_period, INDEX(Inputs!$I$43:$I$49,MATCH(Q121,Inputs!$C$43:$C$49,0)),0)</f>
        <v>0</v>
      </c>
      <c r="Y129" s="34">
        <f>IF(Y$5=first_reg_period, INDEX(Inputs!$I$43:$I$49,MATCH(R121,Inputs!$C$43:$C$49,0)),0)</f>
        <v>0</v>
      </c>
      <c r="Z129" s="34">
        <f>IF(Z$5=first_reg_period, INDEX(Inputs!$I$43:$I$49,MATCH(S121,Inputs!$C$43:$C$49,0)),0)</f>
        <v>0</v>
      </c>
      <c r="AA129" s="34">
        <f>IF(AA$5=first_reg_period, INDEX(Inputs!$I$43:$I$49,MATCH(T121,Inputs!$C$43:$C$49,0)),0)</f>
        <v>0</v>
      </c>
      <c r="AB129" s="34">
        <f>IF(AB$5=first_reg_period, INDEX(Inputs!$I$43:$I$49,MATCH(U121,Inputs!$C$43:$C$49,0)),0)</f>
        <v>0</v>
      </c>
      <c r="AC129" s="34">
        <f>IF(AC$5=first_reg_period, INDEX(Inputs!$I$43:$I$49,MATCH(V121,Inputs!$C$43:$C$49,0)),0)</f>
        <v>0</v>
      </c>
      <c r="AD129" s="34">
        <f>IF(AD$5=first_reg_period, INDEX(Inputs!$I$43:$I$49,MATCH(W121,Inputs!$C$43:$C$49,0)),0)</f>
        <v>0</v>
      </c>
      <c r="AE129" s="34">
        <f>IF(AE$5=first_reg_period, INDEX(Inputs!$I$43:$I$49,MATCH(X121,Inputs!$C$43:$C$49,0)),0)</f>
        <v>0</v>
      </c>
      <c r="AF129" s="34">
        <f>IF(AF$5=first_reg_period, INDEX(Inputs!$I$43:$I$49,MATCH(Y121,Inputs!$C$43:$C$49,0)),0)</f>
        <v>0</v>
      </c>
      <c r="AG129" s="34">
        <f>IF(AG$5=first_reg_period, INDEX(Inputs!$I$43:$I$49,MATCH(Z121,Inputs!$C$43:$C$49,0)),0)</f>
        <v>0</v>
      </c>
      <c r="AH129" s="34">
        <f>IF(AH$5=first_reg_period, INDEX(Inputs!$I$43:$I$49,MATCH(AA121,Inputs!$C$43:$C$49,0)),0)</f>
        <v>0</v>
      </c>
      <c r="AI129" s="34">
        <f>IF(AI$5=first_reg_period, INDEX(Inputs!$I$43:$I$49,MATCH(AB121,Inputs!$C$43:$C$49,0)),0)</f>
        <v>0</v>
      </c>
      <c r="AJ129" s="34">
        <f>IF(AJ$5=first_reg_period, INDEX(Inputs!$I$43:$I$49,MATCH(AC121,Inputs!$C$43:$C$49,0)),0)</f>
        <v>0</v>
      </c>
      <c r="AK129" s="34">
        <f>IF(AK$5=first_reg_period, INDEX(Inputs!$I$43:$I$49,MATCH(AD121,Inputs!$C$43:$C$49,0)),0)</f>
        <v>0</v>
      </c>
      <c r="AL129" s="34">
        <f>IF(AL$5=first_reg_period, INDEX(Inputs!$I$43:$I$49,MATCH(AE121,Inputs!$C$43:$C$49,0)),0)</f>
        <v>0</v>
      </c>
      <c r="AM129" s="34">
        <f>IF(AM$5=first_reg_period, INDEX(Inputs!$I$43:$I$49,MATCH(AF121,Inputs!$C$43:$C$49,0)),0)</f>
        <v>0</v>
      </c>
      <c r="AN129" s="34">
        <f>IF(AN$5=first_reg_period, INDEX(Inputs!$I$43:$I$49,MATCH(AG121,Inputs!$C$43:$C$49,0)),0)</f>
        <v>0</v>
      </c>
      <c r="AO129" s="34">
        <f>IF(AO$5=first_reg_period, INDEX(Inputs!$I$43:$I$49,MATCH(AH121,Inputs!$C$43:$C$49,0)),0)</f>
        <v>0</v>
      </c>
      <c r="AP129" s="34">
        <f>IF(AP$5=first_reg_period, INDEX(Inputs!$I$43:$I$49,MATCH(AI121,Inputs!$C$43:$C$49,0)),0)</f>
        <v>0</v>
      </c>
      <c r="AQ129" s="34">
        <f>IF(AQ$5=first_reg_period, INDEX(Inputs!$I$43:$I$49,MATCH(AJ121,Inputs!$C$43:$C$49,0)),0)</f>
        <v>0</v>
      </c>
      <c r="AR129" s="34">
        <f>IF(AR$5=first_reg_period, INDEX(Inputs!$I$43:$I$49,MATCH(AK121,Inputs!$C$43:$C$49,0)),0)</f>
        <v>0</v>
      </c>
      <c r="AS129" s="34">
        <f>IF(AS$5=first_reg_period, INDEX(Inputs!$I$43:$I$49,MATCH(AL121,Inputs!$C$43:$C$49,0)),0)</f>
        <v>0</v>
      </c>
      <c r="AT129" s="34">
        <f>IF(AT$5=first_reg_period, INDEX(Inputs!$I$43:$I$49,MATCH(AM121,Inputs!$C$43:$C$49,0)),0)</f>
        <v>0</v>
      </c>
      <c r="AU129" s="34">
        <f>IF(AU$5=first_reg_period, INDEX(Inputs!$I$43:$I$49,MATCH(AN121,Inputs!$C$43:$C$49,0)),0)</f>
        <v>0</v>
      </c>
      <c r="AV129" s="34">
        <f>IF(AV$5=first_reg_period, INDEX(Inputs!$I$43:$I$49,MATCH(AO121,Inputs!$C$43:$C$49,0)),0)</f>
        <v>0</v>
      </c>
      <c r="AW129" s="34">
        <f>IF(AW$5=first_reg_period, INDEX(Inputs!$I$43:$I$49,MATCH(AP121,Inputs!$C$43:$C$49,0)),0)</f>
        <v>0</v>
      </c>
      <c r="AX129" s="34">
        <f>IF(AX$5=first_reg_period, INDEX(Inputs!$I$43:$I$49,MATCH(AQ121,Inputs!$C$43:$C$49,0)),0)</f>
        <v>0</v>
      </c>
      <c r="AY129" s="34">
        <f>IF(AY$5=first_reg_period, INDEX(Inputs!$I$43:$I$49,MATCH(AR121,Inputs!$C$43:$C$49,0)),0)</f>
        <v>0</v>
      </c>
      <c r="AZ129" s="34">
        <f>IF(AZ$5=first_reg_period, INDEX(Inputs!$I$43:$I$49,MATCH(AS121,Inputs!$C$43:$C$49,0)),0)</f>
        <v>0</v>
      </c>
      <c r="BA129" s="34">
        <f>IF(BA$5=first_reg_period, INDEX(Inputs!$I$43:$I$49,MATCH(AT121,Inputs!$C$43:$C$49,0)),0)</f>
        <v>0</v>
      </c>
      <c r="BB129" s="34">
        <f>IF(BB$5=first_reg_period, INDEX(Inputs!$I$43:$I$49,MATCH(AU121,Inputs!$C$43:$C$49,0)),0)</f>
        <v>0</v>
      </c>
      <c r="BC129" s="34">
        <f>IF(BC$5=first_reg_period, INDEX(Inputs!$I$43:$I$49,MATCH(AV121,Inputs!$C$43:$C$49,0)),0)</f>
        <v>0</v>
      </c>
      <c r="BD129" s="34">
        <f>IF(BD$5=first_reg_period, INDEX(Inputs!$I$43:$I$49,MATCH(AW121,Inputs!$C$43:$C$49,0)),0)</f>
        <v>0</v>
      </c>
      <c r="BE129" s="34">
        <f>IF(BE$5=first_reg_period, INDEX(Inputs!$I$43:$I$49,MATCH(AX121,Inputs!$C$43:$C$49,0)),0)</f>
        <v>0</v>
      </c>
      <c r="BF129" s="34">
        <f>IF(BF$5=first_reg_period, INDEX(Inputs!$I$43:$I$49,MATCH(AY121,Inputs!$C$43:$C$49,0)),0)</f>
        <v>0</v>
      </c>
      <c r="BG129" s="34">
        <f>IF(BG$5=first_reg_period, INDEX(Inputs!$I$43:$I$49,MATCH(AZ121,Inputs!$C$43:$C$49,0)),0)</f>
        <v>0</v>
      </c>
      <c r="BH129" s="34">
        <f>IF(BH$5=first_reg_period, INDEX(Inputs!$I$43:$I$49,MATCH(BA121,Inputs!$C$43:$C$49,0)),0)</f>
        <v>0</v>
      </c>
      <c r="BI129" s="34">
        <f>IF(BI$5=first_reg_period, INDEX(Inputs!$I$43:$I$49,MATCH(BB121,Inputs!$C$43:$C$49,0)),0)</f>
        <v>0</v>
      </c>
      <c r="BJ129" s="34">
        <f>IF(BJ$5=first_reg_period, INDEX(Inputs!$I$43:$I$49,MATCH(BC121,Inputs!$C$43:$C$49,0)),0)</f>
        <v>0</v>
      </c>
      <c r="BK129" s="34">
        <f>IF(BK$5=first_reg_period, INDEX(Inputs!$I$43:$I$49,MATCH(BD121,Inputs!$C$43:$C$49,0)),0)</f>
        <v>0</v>
      </c>
      <c r="BL129" s="34">
        <f>IF(BL$5=first_reg_period, INDEX(Inputs!$I$43:$I$49,MATCH(BE121,Inputs!$C$43:$C$49,0)),0)</f>
        <v>0</v>
      </c>
      <c r="BM129" s="34">
        <f>IF(BM$5=first_reg_period, INDEX(Inputs!$I$43:$I$49,MATCH(BF121,Inputs!$C$43:$C$49,0)),0)</f>
        <v>0</v>
      </c>
      <c r="BN129" s="34">
        <f>IF(BN$5=first_reg_period, INDEX(Inputs!$I$43:$I$49,MATCH(BG121,Inputs!$C$43:$C$49,0)),0)</f>
        <v>0</v>
      </c>
      <c r="BO129" s="34">
        <f>IF(BO$5=first_reg_period, INDEX(Inputs!$I$43:$I$49,MATCH(BH121,Inputs!$C$43:$C$49,0)),0)</f>
        <v>0</v>
      </c>
      <c r="BP129" s="34">
        <f>IF(BP$5=first_reg_period, INDEX(Inputs!$I$43:$I$49,MATCH(BI121,Inputs!$C$43:$C$49,0)),0)</f>
        <v>0</v>
      </c>
      <c r="BQ129" s="34">
        <f>IF(BQ$5=first_reg_period, INDEX(Inputs!$I$43:$I$49,MATCH(BJ121,Inputs!$C$43:$C$49,0)),0)</f>
        <v>0</v>
      </c>
    </row>
    <row r="130" spans="1:69" s="145" customFormat="1" ht="12.75" customHeight="1">
      <c r="D130" s="146" t="s">
        <v>60</v>
      </c>
      <c r="I130" s="147"/>
      <c r="J130" s="148">
        <f>IF(J$5=second_reg_period, INDEX(Inputs!$N$116:$N$122,MATCH($B121,Inputs!$C$116:$C$122,0)),0)/conv_2015_2010</f>
        <v>0</v>
      </c>
      <c r="K130" s="148">
        <f>IF(K$5=second_reg_period, INDEX(Inputs!$N$116:$N$122,MATCH($B121,Inputs!$C$116:$C$122,0)),0)/conv_2015_2010</f>
        <v>0</v>
      </c>
      <c r="L130" s="148">
        <f>IF(L$5=second_reg_period, INDEX(Inputs!$N$116:$N$122,MATCH($B121,Inputs!$C$116:$C$122,0)),0)/conv_2015_2010</f>
        <v>0</v>
      </c>
      <c r="M130" s="148">
        <f>IF(M$5=second_reg_period, INDEX(Inputs!$N$116:$N$122,MATCH($B121,Inputs!$C$116:$C$122,0)),0)/conv_2015_2010</f>
        <v>0</v>
      </c>
      <c r="N130" s="148">
        <f>IF(N$5=second_reg_period, INDEX(Inputs!$N$116:$N$122,MATCH($B121,Inputs!$C$116:$C$122,0)),0)/conv_2015_2010</f>
        <v>0</v>
      </c>
      <c r="O130" s="148">
        <f>IF(O$5=second_reg_period, INDEX(Inputs!$N$116:$N$122,MATCH($B121,Inputs!$C$116:$C$122,0)),0)/conv_2015_2010</f>
        <v>0</v>
      </c>
      <c r="P130" s="148">
        <f>IF(P$5=second_reg_period, INDEX(Inputs!$N$116:$N$122,MATCH($B121,Inputs!$C$116:$C$122,0)),0)/conv_2015_2010</f>
        <v>0</v>
      </c>
      <c r="Q130" s="148">
        <f>IF(Q$5=second_reg_period, INDEX(Inputs!$N$116:$N$122,MATCH($B121,Inputs!$C$116:$C$122,0)),0)/conv_2015_2010</f>
        <v>0</v>
      </c>
      <c r="R130" s="148">
        <f>IF(R$5=second_reg_period, INDEX(Inputs!$N$116:$N$122,MATCH($B121,Inputs!$C$116:$C$122,0)),0)/conv_2015_2010</f>
        <v>0</v>
      </c>
      <c r="S130" s="148">
        <f>IF(S$5=second_reg_period, INDEX(Inputs!$N$116:$N$122,MATCH($B121,Inputs!$C$116:$C$122,0)),0)/conv_2015_2010</f>
        <v>0</v>
      </c>
      <c r="T130" s="148">
        <f>IF(T$5=second_reg_period, INDEX(Inputs!$N$116:$N$122,MATCH($B121,Inputs!$C$116:$C$122,0)),0)/conv_2015_2010</f>
        <v>0</v>
      </c>
      <c r="U130" s="148">
        <f>IF(U$5=second_reg_period, INDEX(Inputs!$N$116:$N$122,MATCH($B121,Inputs!$C$116:$C$122,0)),0)/conv_2015_2010</f>
        <v>0</v>
      </c>
      <c r="V130" s="148">
        <f>IF(V$5=second_reg_period, INDEX(Inputs!$N$116:$N$122,MATCH($B121,Inputs!$C$116:$C$122,0)),0)/conv_2015_2010</f>
        <v>0</v>
      </c>
      <c r="W130" s="148">
        <f>IF(W$5=second_reg_period, INDEX(Inputs!$N$116:$N$122,MATCH($B121,Inputs!$C$116:$C$122,0)),0)/conv_2015_2010</f>
        <v>0</v>
      </c>
      <c r="X130" s="148">
        <f>IF(X$5=second_reg_period, INDEX(Inputs!$N$116:$N$122,MATCH($B121,Inputs!$C$116:$C$122,0)),0)/conv_2015_2010</f>
        <v>0</v>
      </c>
      <c r="Y130" s="148">
        <f>IF(Y$5=second_reg_period, INDEX(Inputs!$N$116:$N$122,MATCH($B121,Inputs!$C$116:$C$122,0)),0)/conv_2015_2010</f>
        <v>0</v>
      </c>
      <c r="Z130" s="148">
        <f>IF(Z$5=second_reg_period, INDEX(Inputs!$N$116:$N$122,MATCH($B121,Inputs!$C$116:$C$122,0)),0)/conv_2015_2010</f>
        <v>0</v>
      </c>
      <c r="AA130" s="148">
        <f>IF(AA$5=second_reg_period, INDEX(Inputs!$N$116:$N$122,MATCH($B121,Inputs!$C$116:$C$122,0)),0)/conv_2015_2010</f>
        <v>0</v>
      </c>
      <c r="AB130" s="148">
        <f>IF(AB$5=second_reg_period, INDEX(Inputs!$N$116:$N$122,MATCH($B121,Inputs!$C$116:$C$122,0)),0)/conv_2015_2010</f>
        <v>0</v>
      </c>
      <c r="AC130" s="148">
        <f>IF(AC$5=second_reg_period, INDEX(Inputs!$N$116:$N$122,MATCH($B121,Inputs!$C$116:$C$122,0)),0)/conv_2015_2010</f>
        <v>0</v>
      </c>
      <c r="AD130" s="148">
        <f>IF(AD$5=second_reg_period, INDEX(Inputs!$N$116:$N$122,MATCH($B121,Inputs!$C$116:$C$122,0)),0)/conv_2015_2010</f>
        <v>0</v>
      </c>
      <c r="AE130" s="148">
        <f>IF(AE$5=second_reg_period, INDEX(Inputs!$N$116:$N$122,MATCH($B121,Inputs!$C$116:$C$122,0)),0)/conv_2015_2010</f>
        <v>0</v>
      </c>
      <c r="AF130" s="148">
        <f>IF(AF$5=second_reg_period, INDEX(Inputs!$N$116:$N$122,MATCH($B121,Inputs!$C$116:$C$122,0)),0)/conv_2015_2010</f>
        <v>0</v>
      </c>
      <c r="AG130" s="148">
        <f>IF(AG$5=second_reg_period, INDEX(Inputs!$N$116:$N$122,MATCH($B121,Inputs!$C$116:$C$122,0)),0)/conv_2015_2010</f>
        <v>0</v>
      </c>
      <c r="AH130" s="148">
        <f>IF(AH$5=second_reg_period, INDEX(Inputs!$N$116:$N$122,MATCH($B121,Inputs!$C$116:$C$122,0)),0)/conv_2015_2010</f>
        <v>0</v>
      </c>
      <c r="AI130" s="148">
        <f>IF(AI$5=second_reg_period, INDEX(Inputs!$N$116:$N$122,MATCH($B121,Inputs!$C$116:$C$122,0)),0)/conv_2015_2010</f>
        <v>0</v>
      </c>
      <c r="AJ130" s="148">
        <f>IF(AJ$5=second_reg_period, INDEX(Inputs!$N$116:$N$122,MATCH($B121,Inputs!$C$116:$C$122,0)),0)/conv_2015_2010</f>
        <v>0</v>
      </c>
      <c r="AK130" s="148">
        <f>IF(AK$5=second_reg_period, INDEX(Inputs!$N$116:$N$122,MATCH($B121,Inputs!$C$116:$C$122,0)),0)/conv_2015_2010</f>
        <v>0</v>
      </c>
      <c r="AL130" s="148">
        <f>IF(AL$5=second_reg_period, INDEX(Inputs!$N$116:$N$122,MATCH($B121,Inputs!$C$116:$C$122,0)),0)/conv_2015_2010</f>
        <v>0</v>
      </c>
      <c r="AM130" s="148">
        <f>IF(AM$5=second_reg_period, INDEX(Inputs!$N$116:$N$122,MATCH($B121,Inputs!$C$116:$C$122,0)),0)/conv_2015_2010</f>
        <v>0</v>
      </c>
      <c r="AN130" s="148">
        <f>IF(AN$5=second_reg_period, INDEX(Inputs!$N$116:$N$122,MATCH($B121,Inputs!$C$116:$C$122,0)),0)/conv_2015_2010</f>
        <v>0</v>
      </c>
      <c r="AO130" s="148">
        <f>IF(AO$5=second_reg_period, INDEX(Inputs!$N$116:$N$122,MATCH($B121,Inputs!$C$116:$C$122,0)),0)/conv_2015_2010</f>
        <v>0</v>
      </c>
      <c r="AP130" s="148">
        <f>IF(AP$5=second_reg_period, INDEX(Inputs!$N$116:$N$122,MATCH($B121,Inputs!$C$116:$C$122,0)),0)/conv_2015_2010</f>
        <v>0</v>
      </c>
      <c r="AQ130" s="148">
        <f>IF(AQ$5=second_reg_period, INDEX(Inputs!$N$116:$N$122,MATCH($B121,Inputs!$C$116:$C$122,0)),0)/conv_2015_2010</f>
        <v>0</v>
      </c>
      <c r="AR130" s="148">
        <f>IF(AR$5=second_reg_period, INDEX(Inputs!$N$116:$N$122,MATCH($B121,Inputs!$C$116:$C$122,0)),0)/conv_2015_2010</f>
        <v>0</v>
      </c>
      <c r="AS130" s="148">
        <f>IF(AS$5=second_reg_period, INDEX(Inputs!$N$116:$N$122,MATCH($B121,Inputs!$C$116:$C$122,0)),0)/conv_2015_2010</f>
        <v>0</v>
      </c>
      <c r="AT130" s="148">
        <f>IF(AT$5=second_reg_period, INDEX(Inputs!$N$116:$N$122,MATCH($B121,Inputs!$C$116:$C$122,0)),0)/conv_2015_2010</f>
        <v>0</v>
      </c>
      <c r="AU130" s="148">
        <f>IF(AU$5=second_reg_period, INDEX(Inputs!$N$116:$N$122,MATCH($B121,Inputs!$C$116:$C$122,0)),0)/conv_2015_2010</f>
        <v>0</v>
      </c>
      <c r="AV130" s="148">
        <f>IF(AV$5=second_reg_period, INDEX(Inputs!$N$116:$N$122,MATCH($B121,Inputs!$C$116:$C$122,0)),0)/conv_2015_2010</f>
        <v>0</v>
      </c>
      <c r="AW130" s="148">
        <f>IF(AW$5=second_reg_period, INDEX(Inputs!$N$116:$N$122,MATCH($B121,Inputs!$C$116:$C$122,0)),0)/conv_2015_2010</f>
        <v>0</v>
      </c>
      <c r="AX130" s="148">
        <f>IF(AX$5=second_reg_period, INDEX(Inputs!$N$116:$N$122,MATCH($B121,Inputs!$C$116:$C$122,0)),0)/conv_2015_2010</f>
        <v>0</v>
      </c>
      <c r="AY130" s="148">
        <f>IF(AY$5=second_reg_period, INDEX(Inputs!$N$116:$N$122,MATCH($B121,Inputs!$C$116:$C$122,0)),0)/conv_2015_2010</f>
        <v>0</v>
      </c>
      <c r="AZ130" s="148">
        <f>IF(AZ$5=second_reg_period, INDEX(Inputs!$N$116:$N$122,MATCH($B121,Inputs!$C$116:$C$122,0)),0)/conv_2015_2010</f>
        <v>0</v>
      </c>
      <c r="BA130" s="148">
        <f>IF(BA$5=second_reg_period, INDEX(Inputs!$N$116:$N$122,MATCH($B121,Inputs!$C$116:$C$122,0)),0)/conv_2015_2010</f>
        <v>0</v>
      </c>
      <c r="BB130" s="148">
        <f>IF(BB$5=second_reg_period, INDEX(Inputs!$N$116:$N$122,MATCH($B121,Inputs!$C$116:$C$122,0)),0)/conv_2015_2010</f>
        <v>0</v>
      </c>
      <c r="BC130" s="148">
        <f>IF(BC$5=second_reg_period, INDEX(Inputs!$N$116:$N$122,MATCH($B121,Inputs!$C$116:$C$122,0)),0)/conv_2015_2010</f>
        <v>0</v>
      </c>
      <c r="BD130" s="148">
        <f>IF(BD$5=second_reg_period, INDEX(Inputs!$N$116:$N$122,MATCH($B121,Inputs!$C$116:$C$122,0)),0)/conv_2015_2010</f>
        <v>0</v>
      </c>
      <c r="BE130" s="148">
        <f>IF(BE$5=second_reg_period, INDEX(Inputs!$N$116:$N$122,MATCH($B121,Inputs!$C$116:$C$122,0)),0)/conv_2015_2010</f>
        <v>0</v>
      </c>
      <c r="BF130" s="148">
        <f>IF(BF$5=second_reg_period, INDEX(Inputs!$N$116:$N$122,MATCH($B121,Inputs!$C$116:$C$122,0)),0)/conv_2015_2010</f>
        <v>0</v>
      </c>
      <c r="BG130" s="148">
        <f>IF(BG$5=second_reg_period, INDEX(Inputs!$N$116:$N$122,MATCH($B121,Inputs!$C$116:$C$122,0)),0)/conv_2015_2010</f>
        <v>0</v>
      </c>
      <c r="BH130" s="148">
        <f>IF(BH$5=second_reg_period, INDEX(Inputs!$N$116:$N$122,MATCH($B121,Inputs!$C$116:$C$122,0)),0)/conv_2015_2010</f>
        <v>0</v>
      </c>
      <c r="BI130" s="148">
        <f>IF(BI$5=second_reg_period, INDEX(Inputs!$N$116:$N$122,MATCH($B121,Inputs!$C$116:$C$122,0)),0)/conv_2015_2010</f>
        <v>0</v>
      </c>
      <c r="BJ130" s="148">
        <f>IF(BJ$5=second_reg_period, INDEX(Inputs!$N$116:$N$122,MATCH($B121,Inputs!$C$116:$C$122,0)),0)/conv_2015_2010</f>
        <v>0</v>
      </c>
      <c r="BK130" s="148">
        <f>IF(BK$5=second_reg_period, INDEX(Inputs!$N$116:$N$122,MATCH($B121,Inputs!$C$116:$C$122,0)),0)/conv_2015_2010</f>
        <v>0</v>
      </c>
      <c r="BL130" s="148">
        <f>IF(BL$5=second_reg_period, INDEX(Inputs!$N$116:$N$122,MATCH($B121,Inputs!$C$116:$C$122,0)),0)/conv_2015_2010</f>
        <v>0</v>
      </c>
      <c r="BM130" s="148">
        <f>IF(BM$5=second_reg_period, INDEX(Inputs!$N$116:$N$122,MATCH($B121,Inputs!$C$116:$C$122,0)),0)/conv_2015_2010</f>
        <v>0</v>
      </c>
      <c r="BN130" s="148">
        <f>IF(BN$5=second_reg_period, INDEX(Inputs!$N$116:$N$122,MATCH($B121,Inputs!$C$116:$C$122,0)),0)/conv_2015_2010</f>
        <v>0</v>
      </c>
      <c r="BO130" s="148">
        <f>IF(BO$5=second_reg_period, INDEX(Inputs!$N$116:$N$122,MATCH($B121,Inputs!$C$116:$C$122,0)),0)/conv_2015_2010</f>
        <v>0</v>
      </c>
      <c r="BP130" s="148">
        <f>IF(BP$5=second_reg_period, INDEX(Inputs!$N$116:$N$122,MATCH($B121,Inputs!$C$116:$C$122,0)),0)/conv_2015_2010</f>
        <v>0</v>
      </c>
      <c r="BQ130" s="148">
        <f>IF(BQ$5=second_reg_period, INDEX(Inputs!$N$116:$N$122,MATCH($B121,Inputs!$C$116:$C$122,0)),0)/conv_2015_2010</f>
        <v>0</v>
      </c>
    </row>
    <row r="131" spans="1:69" ht="12.75" customHeight="1">
      <c r="D131" s="19" t="s">
        <v>26</v>
      </c>
      <c r="E131" s="1" t="s">
        <v>25</v>
      </c>
      <c r="I131" s="1">
        <f t="shared" ref="I131:AN131" si="143">H131-I128+I129+I130</f>
        <v>23.334493017713395</v>
      </c>
      <c r="J131" s="1">
        <f t="shared" si="143"/>
        <v>18.10414805965792</v>
      </c>
      <c r="K131" s="1">
        <f t="shared" si="143"/>
        <v>12.873803101602444</v>
      </c>
      <c r="L131" s="1">
        <f t="shared" si="143"/>
        <v>7.643458143546968</v>
      </c>
      <c r="M131" s="1">
        <f t="shared" si="143"/>
        <v>2.4131131854914916</v>
      </c>
      <c r="N131" s="1">
        <f t="shared" si="143"/>
        <v>1.7763568394002505E-15</v>
      </c>
      <c r="O131" s="1">
        <f t="shared" si="143"/>
        <v>1.7763568394002505E-15</v>
      </c>
      <c r="P131" s="1">
        <f t="shared" si="143"/>
        <v>1.7763568394002505E-15</v>
      </c>
      <c r="Q131" s="1">
        <f t="shared" si="143"/>
        <v>1.7763568394002505E-15</v>
      </c>
      <c r="R131" s="1">
        <f t="shared" si="143"/>
        <v>1.7763568394002505E-15</v>
      </c>
      <c r="S131" s="1">
        <f t="shared" si="143"/>
        <v>1.7763568394002505E-15</v>
      </c>
      <c r="T131" s="1">
        <f t="shared" si="143"/>
        <v>1.7763568394002505E-15</v>
      </c>
      <c r="U131" s="1">
        <f t="shared" si="143"/>
        <v>1.7763568394002505E-15</v>
      </c>
      <c r="V131" s="1">
        <f t="shared" si="143"/>
        <v>1.7763568394002505E-15</v>
      </c>
      <c r="W131" s="1">
        <f t="shared" si="143"/>
        <v>1.7763568394002505E-15</v>
      </c>
      <c r="X131" s="1">
        <f t="shared" si="143"/>
        <v>1.7763568394002505E-15</v>
      </c>
      <c r="Y131" s="1">
        <f t="shared" si="143"/>
        <v>1.7763568394002505E-15</v>
      </c>
      <c r="Z131" s="1">
        <f t="shared" si="143"/>
        <v>1.7763568394002505E-15</v>
      </c>
      <c r="AA131" s="1">
        <f t="shared" si="143"/>
        <v>1.7763568394002505E-15</v>
      </c>
      <c r="AB131" s="1">
        <f t="shared" si="143"/>
        <v>1.7763568394002505E-15</v>
      </c>
      <c r="AC131" s="1">
        <f t="shared" si="143"/>
        <v>1.7763568394002505E-15</v>
      </c>
      <c r="AD131" s="1">
        <f t="shared" si="143"/>
        <v>1.7763568394002505E-15</v>
      </c>
      <c r="AE131" s="1">
        <f t="shared" si="143"/>
        <v>1.7763568394002505E-15</v>
      </c>
      <c r="AF131" s="1">
        <f t="shared" si="143"/>
        <v>1.7763568394002505E-15</v>
      </c>
      <c r="AG131" s="1">
        <f t="shared" si="143"/>
        <v>1.7763568394002505E-15</v>
      </c>
      <c r="AH131" s="1">
        <f t="shared" si="143"/>
        <v>1.7763568394002505E-15</v>
      </c>
      <c r="AI131" s="1">
        <f t="shared" si="143"/>
        <v>1.7763568394002505E-15</v>
      </c>
      <c r="AJ131" s="1">
        <f t="shared" si="143"/>
        <v>1.7763568394002505E-15</v>
      </c>
      <c r="AK131" s="1">
        <f t="shared" si="143"/>
        <v>1.7763568394002505E-15</v>
      </c>
      <c r="AL131" s="1">
        <f t="shared" si="143"/>
        <v>1.7763568394002505E-15</v>
      </c>
      <c r="AM131" s="1">
        <f t="shared" si="143"/>
        <v>1.7763568394002505E-15</v>
      </c>
      <c r="AN131" s="1">
        <f t="shared" si="143"/>
        <v>1.7763568394002505E-15</v>
      </c>
      <c r="AO131" s="1">
        <f t="shared" ref="AO131:BQ131" si="144">AN131-AO128+AO129+AO130</f>
        <v>1.7763568394002505E-15</v>
      </c>
      <c r="AP131" s="1">
        <f t="shared" si="144"/>
        <v>1.7763568394002505E-15</v>
      </c>
      <c r="AQ131" s="1">
        <f t="shared" si="144"/>
        <v>1.7763568394002505E-15</v>
      </c>
      <c r="AR131" s="1">
        <f t="shared" si="144"/>
        <v>1.7763568394002505E-15</v>
      </c>
      <c r="AS131" s="1">
        <f t="shared" si="144"/>
        <v>1.7763568394002505E-15</v>
      </c>
      <c r="AT131" s="1">
        <f t="shared" si="144"/>
        <v>1.7763568394002505E-15</v>
      </c>
      <c r="AU131" s="1">
        <f t="shared" si="144"/>
        <v>1.7763568394002505E-15</v>
      </c>
      <c r="AV131" s="1">
        <f t="shared" si="144"/>
        <v>1.7763568394002505E-15</v>
      </c>
      <c r="AW131" s="1">
        <f t="shared" si="144"/>
        <v>1.7763568394002505E-15</v>
      </c>
      <c r="AX131" s="1">
        <f t="shared" si="144"/>
        <v>1.7763568394002505E-15</v>
      </c>
      <c r="AY131" s="1">
        <f t="shared" si="144"/>
        <v>1.7763568394002505E-15</v>
      </c>
      <c r="AZ131" s="1">
        <f t="shared" si="144"/>
        <v>1.7763568394002505E-15</v>
      </c>
      <c r="BA131" s="1">
        <f t="shared" si="144"/>
        <v>1.7763568394002505E-15</v>
      </c>
      <c r="BB131" s="1">
        <f t="shared" si="144"/>
        <v>1.7763568394002505E-15</v>
      </c>
      <c r="BC131" s="1">
        <f t="shared" si="144"/>
        <v>1.7763568394002505E-15</v>
      </c>
      <c r="BD131" s="1">
        <f t="shared" si="144"/>
        <v>1.7763568394002505E-15</v>
      </c>
      <c r="BE131" s="1">
        <f t="shared" si="144"/>
        <v>1.7763568394002505E-15</v>
      </c>
      <c r="BF131" s="1">
        <f t="shared" si="144"/>
        <v>1.7763568394002505E-15</v>
      </c>
      <c r="BG131" s="1">
        <f t="shared" si="144"/>
        <v>1.7763568394002505E-15</v>
      </c>
      <c r="BH131" s="1">
        <f t="shared" si="144"/>
        <v>1.7763568394002505E-15</v>
      </c>
      <c r="BI131" s="1">
        <f t="shared" si="144"/>
        <v>1.7763568394002505E-15</v>
      </c>
      <c r="BJ131" s="1">
        <f t="shared" si="144"/>
        <v>1.7763568394002505E-15</v>
      </c>
      <c r="BK131" s="1">
        <f t="shared" si="144"/>
        <v>1.7763568394002505E-15</v>
      </c>
      <c r="BL131" s="1">
        <f t="shared" si="144"/>
        <v>1.7763568394002505E-15</v>
      </c>
      <c r="BM131" s="1">
        <f t="shared" si="144"/>
        <v>1.7763568394002505E-15</v>
      </c>
      <c r="BN131" s="1">
        <f t="shared" si="144"/>
        <v>1.7763568394002505E-15</v>
      </c>
      <c r="BO131" s="1">
        <f t="shared" si="144"/>
        <v>1.7763568394002505E-15</v>
      </c>
      <c r="BP131" s="1">
        <f t="shared" si="144"/>
        <v>1.7763568394002505E-15</v>
      </c>
      <c r="BQ131" s="1">
        <f t="shared" si="144"/>
        <v>1.7763568394002505E-15</v>
      </c>
    </row>
    <row r="132" spans="1:69" ht="12.75" customHeight="1">
      <c r="I132" s="34"/>
    </row>
    <row r="133" spans="1:69" ht="12.75" customHeight="1">
      <c r="A133" s="166"/>
      <c r="B133" s="166"/>
      <c r="C133" s="166"/>
      <c r="D133" s="167" t="s">
        <v>63</v>
      </c>
      <c r="I133" s="34"/>
      <c r="J133" s="168"/>
      <c r="K133" s="168"/>
      <c r="L133" s="168"/>
      <c r="M133" s="168"/>
      <c r="N133" s="215">
        <f>INDEX(Inputs!$N$104:$N$110,MATCH($B121,Inputs!$C$104:$C$110,0))/conv_2015_2010</f>
        <v>2.683153556786836E-2</v>
      </c>
    </row>
    <row r="134" spans="1:69" ht="12.75" customHeight="1">
      <c r="C134" s="2" t="s">
        <v>16</v>
      </c>
      <c r="E134" s="1" t="s">
        <v>25</v>
      </c>
      <c r="I134" s="34"/>
      <c r="J134" s="9">
        <f>INDEX(Inputs!J$43:J$49,MATCH($B121,Inputs!$C$43:$C$49,0))*(1+IF(J$5&lt;=second_reg_period, J$7, J$6))^0.5</f>
        <v>0</v>
      </c>
      <c r="K134" s="9">
        <f>INDEX(Inputs!K$43:K$49,MATCH($B121,Inputs!$C$43:$C$49,0))*(1+IF(K$5&lt;=second_reg_period, K$7, K$6))^0.5</f>
        <v>0</v>
      </c>
      <c r="L134" s="9">
        <f>INDEX(Inputs!L$43:L$49,MATCH($B121,Inputs!$C$43:$C$49,0))*(1+IF(L$5&lt;=second_reg_period, L$7, L$6))^0.5</f>
        <v>0</v>
      </c>
      <c r="M134" s="9">
        <f>INDEX(Inputs!M$43:M$49,MATCH($B121,Inputs!$C$43:$C$49,0))*(1+IF(M$5&lt;=second_reg_period, M$7, M$6))^0.5</f>
        <v>0</v>
      </c>
      <c r="N134" s="9">
        <f>INDEX(Inputs!N$43:N$49,MATCH($B121,Inputs!$C$43:$C$49,0))*(1+IF(N$5&lt;=second_reg_period, N$7, N$6))^0.5</f>
        <v>0</v>
      </c>
      <c r="O134" s="9">
        <f>INDEX(Inputs!O$43:O$49,MATCH($B121,Inputs!$C$43:$C$49,0))*(1+IF(O$5&lt;=second_reg_period, O$7, O$6))^0.5</f>
        <v>0</v>
      </c>
      <c r="P134" s="9">
        <f>INDEX(Inputs!P$43:P$49,MATCH($B121,Inputs!$C$43:$C$49,0))*(1+IF(P$5&lt;=second_reg_period, P$7, P$6))^0.5</f>
        <v>0</v>
      </c>
      <c r="Q134" s="9">
        <f>INDEX(Inputs!Q$43:Q$49,MATCH($B121,Inputs!$C$43:$C$49,0))*(1+IF(Q$5&lt;=second_reg_period, Q$7, Q$6))^0.5</f>
        <v>0</v>
      </c>
      <c r="R134" s="9">
        <f>INDEX(Inputs!R$43:R$49,MATCH($B121,Inputs!$C$43:$C$49,0))*(1+IF(R$5&lt;=second_reg_period, R$7, R$6))^0.5</f>
        <v>0</v>
      </c>
      <c r="S134" s="9">
        <f>INDEX(Inputs!S$43:S$49,MATCH($B121,Inputs!$C$43:$C$49,0))*(1+IF(S$5&lt;=second_reg_period, S$7, S$6))^0.5</f>
        <v>0</v>
      </c>
      <c r="T134" s="9">
        <f>INDEX(Inputs!T$43:T$49,MATCH($B121,Inputs!$C$43:$C$49,0))*(1+IF(T$5&lt;=second_reg_period, T$7, T$6))^0.5</f>
        <v>0</v>
      </c>
      <c r="U134" s="9">
        <f>INDEX(Inputs!U$43:U$49,MATCH($B121,Inputs!$C$43:$C$49,0))*(1+IF(U$5&lt;=second_reg_period, U$7, U$6))^0.5</f>
        <v>0</v>
      </c>
      <c r="V134" s="9">
        <f>INDEX(Inputs!V$43:V$49,MATCH($B121,Inputs!$C$43:$C$49,0))*(1+IF(V$5&lt;=second_reg_period, V$7, V$6))^0.5</f>
        <v>0</v>
      </c>
      <c r="W134" s="9">
        <f>INDEX(Inputs!W$43:W$49,MATCH($B121,Inputs!$C$43:$C$49,0))*(1+IF(W$5&lt;=second_reg_period, W$7, W$6))^0.5</f>
        <v>0</v>
      </c>
      <c r="X134" s="9">
        <f>INDEX(Inputs!X$43:X$49,MATCH($B121,Inputs!$C$43:$C$49,0))*(1+IF(X$5&lt;=second_reg_period, X$7, X$6))^0.5</f>
        <v>0</v>
      </c>
      <c r="Y134" s="9">
        <f>INDEX(Inputs!Y$43:Y$49,MATCH($B121,Inputs!$C$43:$C$49,0))*(1+IF(Y$5&lt;=second_reg_period, Y$7, Y$6))^0.5</f>
        <v>0</v>
      </c>
      <c r="Z134" s="9">
        <f>INDEX(Inputs!Z$43:Z$49,MATCH($B121,Inputs!$C$43:$C$49,0))*(1+IF(Z$5&lt;=second_reg_period, Z$7, Z$6))^0.5</f>
        <v>0</v>
      </c>
      <c r="AA134" s="9">
        <f>INDEX(Inputs!AA$43:AA$49,MATCH($B121,Inputs!$C$43:$C$49,0))*(1+IF(AA$5&lt;=second_reg_period, AA$7, AA$6))^0.5</f>
        <v>0</v>
      </c>
      <c r="AB134" s="9">
        <f>INDEX(Inputs!AB$43:AB$49,MATCH($B121,Inputs!$C$43:$C$49,0))*(1+IF(AB$5&lt;=second_reg_period, AB$7, AB$6))^0.5</f>
        <v>0</v>
      </c>
      <c r="AC134" s="9">
        <f>INDEX(Inputs!AC$43:AC$49,MATCH($B121,Inputs!$C$43:$C$49,0))*(1+IF(AC$5&lt;=second_reg_period, AC$7, AC$6))^0.5</f>
        <v>0</v>
      </c>
      <c r="AD134" s="9">
        <f>INDEX(Inputs!AD$43:AD$49,MATCH($B121,Inputs!$C$43:$C$49,0))*(1+IF(AD$5&lt;=second_reg_period, AD$7, AD$6))^0.5</f>
        <v>0</v>
      </c>
      <c r="AE134" s="9">
        <f>INDEX(Inputs!AE$43:AE$49,MATCH($B121,Inputs!$C$43:$C$49,0))*(1+IF(AE$5&lt;=second_reg_period, AE$7, AE$6))^0.5</f>
        <v>0</v>
      </c>
      <c r="AF134" s="9">
        <f>INDEX(Inputs!AF$43:AF$49,MATCH($B121,Inputs!$C$43:$C$49,0))*(1+IF(AF$5&lt;=second_reg_period, AF$7, AF$6))^0.5</f>
        <v>0</v>
      </c>
      <c r="AG134" s="9">
        <f>INDEX(Inputs!AG$43:AG$49,MATCH($B121,Inputs!$C$43:$C$49,0))*(1+IF(AG$5&lt;=second_reg_period, AG$7, AG$6))^0.5</f>
        <v>0</v>
      </c>
      <c r="AH134" s="9">
        <f>INDEX(Inputs!AH$43:AH$49,MATCH($B121,Inputs!$C$43:$C$49,0))*(1+IF(AH$5&lt;=second_reg_period, AH$7, AH$6))^0.5</f>
        <v>0</v>
      </c>
      <c r="AI134" s="9">
        <f>INDEX(Inputs!AI$43:AI$49,MATCH($B121,Inputs!$C$43:$C$49,0))*(1+IF(AI$5&lt;=second_reg_period, AI$7, AI$6))^0.5</f>
        <v>0</v>
      </c>
      <c r="AJ134" s="9">
        <f>INDEX(Inputs!AJ$43:AJ$49,MATCH($B121,Inputs!$C$43:$C$49,0))*(1+IF(AJ$5&lt;=second_reg_period, AJ$7, AJ$6))^0.5</f>
        <v>0</v>
      </c>
      <c r="AK134" s="9">
        <f>INDEX(Inputs!AK$43:AK$49,MATCH($B121,Inputs!$C$43:$C$49,0))*(1+IF(AK$5&lt;=second_reg_period, AK$7, AK$6))^0.5</f>
        <v>0</v>
      </c>
      <c r="AL134" s="9">
        <f>INDEX(Inputs!AL$43:AL$49,MATCH($B121,Inputs!$C$43:$C$49,0))*(1+IF(AL$5&lt;=second_reg_period, AL$7, AL$6))^0.5</f>
        <v>0</v>
      </c>
      <c r="AM134" s="9">
        <f>INDEX(Inputs!AM$43:AM$49,MATCH($B121,Inputs!$C$43:$C$49,0))*(1+IF(AM$5&lt;=second_reg_period, AM$7, AM$6))^0.5</f>
        <v>0</v>
      </c>
      <c r="AN134" s="9">
        <f>INDEX(Inputs!AN$43:AN$49,MATCH($B121,Inputs!$C$43:$C$49,0))*(1+IF(AN$5&lt;=second_reg_period, AN$7, AN$6))^0.5</f>
        <v>0</v>
      </c>
      <c r="AO134" s="9">
        <f>INDEX(Inputs!AO$43:AO$49,MATCH($B121,Inputs!$C$43:$C$49,0))*(1+IF(AO$5&lt;=second_reg_period, AO$7, AO$6))^0.5</f>
        <v>0</v>
      </c>
      <c r="AP134" s="9">
        <f>INDEX(Inputs!AP$43:AP$49,MATCH($B121,Inputs!$C$43:$C$49,0))*(1+IF(AP$5&lt;=second_reg_period, AP$7, AP$6))^0.5</f>
        <v>0</v>
      </c>
      <c r="AQ134" s="9">
        <f>INDEX(Inputs!AQ$43:AQ$49,MATCH($B121,Inputs!$C$43:$C$49,0))*(1+IF(AQ$5&lt;=second_reg_period, AQ$7, AQ$6))^0.5</f>
        <v>0</v>
      </c>
      <c r="AR134" s="9">
        <f>INDEX(Inputs!AR$43:AR$49,MATCH($B121,Inputs!$C$43:$C$49,0))*(1+IF(AR$5&lt;=second_reg_period, AR$7, AR$6))^0.5</f>
        <v>0</v>
      </c>
      <c r="AS134" s="9">
        <f>INDEX(Inputs!AS$43:AS$49,MATCH($B121,Inputs!$C$43:$C$49,0))*(1+IF(AS$5&lt;=second_reg_period, AS$7, AS$6))^0.5</f>
        <v>0</v>
      </c>
      <c r="AT134" s="9">
        <f>INDEX(Inputs!AT$43:AT$49,MATCH($B121,Inputs!$C$43:$C$49,0))*(1+IF(AT$5&lt;=second_reg_period, AT$7, AT$6))^0.5</f>
        <v>0</v>
      </c>
      <c r="AU134" s="9">
        <f>INDEX(Inputs!AU$43:AU$49,MATCH($B121,Inputs!$C$43:$C$49,0))*(1+IF(AU$5&lt;=second_reg_period, AU$7, AU$6))^0.5</f>
        <v>0</v>
      </c>
      <c r="AV134" s="9">
        <f>INDEX(Inputs!AV$43:AV$49,MATCH($B121,Inputs!$C$43:$C$49,0))*(1+IF(AV$5&lt;=second_reg_period, AV$7, AV$6))^0.5</f>
        <v>0</v>
      </c>
      <c r="AW134" s="9">
        <f>INDEX(Inputs!AW$43:AW$49,MATCH($B121,Inputs!$C$43:$C$49,0))*(1+IF(AW$5&lt;=second_reg_period, AW$7, AW$6))^0.5</f>
        <v>0</v>
      </c>
      <c r="AX134" s="9">
        <f>INDEX(Inputs!AX$43:AX$49,MATCH($B121,Inputs!$C$43:$C$49,0))*(1+IF(AX$5&lt;=second_reg_period, AX$7, AX$6))^0.5</f>
        <v>0</v>
      </c>
      <c r="AY134" s="9">
        <f>INDEX(Inputs!AY$43:AY$49,MATCH($B121,Inputs!$C$43:$C$49,0))*(1+IF(AY$5&lt;=second_reg_period, AY$7, AY$6))^0.5</f>
        <v>0</v>
      </c>
      <c r="AZ134" s="9">
        <f>INDEX(Inputs!AZ$43:AZ$49,MATCH($B121,Inputs!$C$43:$C$49,0))*(1+IF(AZ$5&lt;=second_reg_period, AZ$7, AZ$6))^0.5</f>
        <v>0</v>
      </c>
      <c r="BA134" s="9">
        <f>INDEX(Inputs!BA$43:BA$49,MATCH($B121,Inputs!$C$43:$C$49,0))*(1+IF(BA$5&lt;=second_reg_period, BA$7, BA$6))^0.5</f>
        <v>0</v>
      </c>
      <c r="BB134" s="9">
        <f>INDEX(Inputs!BB$43:BB$49,MATCH($B121,Inputs!$C$43:$C$49,0))*(1+IF(BB$5&lt;=second_reg_period, BB$7, BB$6))^0.5</f>
        <v>0</v>
      </c>
      <c r="BC134" s="9">
        <f>INDEX(Inputs!BC$43:BC$49,MATCH($B121,Inputs!$C$43:$C$49,0))*(1+IF(BC$5&lt;=second_reg_period, BC$7, BC$6))^0.5</f>
        <v>0</v>
      </c>
      <c r="BD134" s="9">
        <f>INDEX(Inputs!BD$43:BD$49,MATCH($B121,Inputs!$C$43:$C$49,0))*(1+IF(BD$5&lt;=second_reg_period, BD$7, BD$6))^0.5</f>
        <v>0</v>
      </c>
      <c r="BE134" s="9">
        <f>INDEX(Inputs!BE$43:BE$49,MATCH($B121,Inputs!$C$43:$C$49,0))*(1+IF(BE$5&lt;=second_reg_period, BE$7, BE$6))^0.5</f>
        <v>0</v>
      </c>
      <c r="BF134" s="9">
        <f>INDEX(Inputs!BF$43:BF$49,MATCH($B121,Inputs!$C$43:$C$49,0))*(1+IF(BF$5&lt;=second_reg_period, BF$7, BF$6))^0.5</f>
        <v>0</v>
      </c>
      <c r="BG134" s="9">
        <f>INDEX(Inputs!BG$43:BG$49,MATCH($B121,Inputs!$C$43:$C$49,0))*(1+IF(BG$5&lt;=second_reg_period, BG$7, BG$6))^0.5</f>
        <v>0</v>
      </c>
      <c r="BH134" s="9">
        <f>INDEX(Inputs!BH$43:BH$49,MATCH($B121,Inputs!$C$43:$C$49,0))*(1+IF(BH$5&lt;=second_reg_period, BH$7, BH$6))^0.5</f>
        <v>0</v>
      </c>
      <c r="BI134" s="9">
        <f>INDEX(Inputs!BI$43:BI$49,MATCH($B121,Inputs!$C$43:$C$49,0))*(1+IF(BI$5&lt;=second_reg_period, BI$7, BI$6))^0.5</f>
        <v>0</v>
      </c>
      <c r="BJ134" s="9">
        <f>INDEX(Inputs!BJ$43:BJ$49,MATCH($B121,Inputs!$C$43:$C$49,0))*(1+IF(BJ$5&lt;=second_reg_period, BJ$7, BJ$6))^0.5</f>
        <v>0</v>
      </c>
      <c r="BK134" s="9">
        <f>INDEX(Inputs!BK$43:BK$49,MATCH($B121,Inputs!$C$43:$C$49,0))*(1+IF(BK$5&lt;=second_reg_period, BK$7, BK$6))^0.5</f>
        <v>0</v>
      </c>
      <c r="BL134" s="9">
        <f>INDEX(Inputs!BL$43:BL$49,MATCH($B121,Inputs!$C$43:$C$49,0))*(1+IF(BL$5&lt;=second_reg_period, BL$7, BL$6))^0.5</f>
        <v>0</v>
      </c>
      <c r="BM134" s="9">
        <f>INDEX(Inputs!BM$43:BM$49,MATCH($B121,Inputs!$C$43:$C$49,0))*(1+IF(BM$5&lt;=second_reg_period, BM$7, BM$6))^0.5</f>
        <v>0</v>
      </c>
      <c r="BN134" s="9">
        <f>INDEX(Inputs!BN$43:BN$49,MATCH($B121,Inputs!$C$43:$C$49,0))*(1+IF(BN$5&lt;=second_reg_period, BN$7, BN$6))^0.5</f>
        <v>0</v>
      </c>
      <c r="BO134" s="9">
        <f>INDEX(Inputs!BO$43:BO$49,MATCH($B121,Inputs!$C$43:$C$49,0))*(1+IF(BO$5&lt;=second_reg_period, BO$7, BO$6))^0.5</f>
        <v>0</v>
      </c>
      <c r="BP134" s="9">
        <f>INDEX(Inputs!BP$43:BP$49,MATCH($B121,Inputs!$C$43:$C$49,0))*(1+IF(BP$5&lt;=second_reg_period, BP$7, BP$6))^0.5</f>
        <v>0</v>
      </c>
      <c r="BQ134" s="9">
        <f>INDEX(Inputs!BQ$43:BQ$49,MATCH($B121,Inputs!$C$43:$C$49,0))*(1+IF(BQ$5&lt;=second_reg_period, BQ$7, BQ$6))^0.5</f>
        <v>0</v>
      </c>
    </row>
    <row r="135" spans="1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1:69" s="145" customFormat="1" ht="12.75" customHeight="1">
      <c r="D136" s="149" t="s">
        <v>63</v>
      </c>
      <c r="E136" s="145" t="s">
        <v>25</v>
      </c>
      <c r="I136" s="147"/>
      <c r="J136" s="165"/>
      <c r="K136" s="165"/>
      <c r="L136" s="165"/>
      <c r="M136" s="165"/>
      <c r="N136" s="165"/>
      <c r="O136" s="216">
        <f>IF($I123="n/a",0,IF(O$5-$N$5&gt;$I123-5,$N133-SUM($J136:N136),$N133/($I123-5)))</f>
        <v>2.683153556786836E-2</v>
      </c>
      <c r="P136" s="170">
        <f>IF($I123="n/a",0,IF(P$5-$N$5&gt;$I123-5,$N133-SUM($J136:O136),$N133/($I123-5)))</f>
        <v>0</v>
      </c>
      <c r="Q136" s="170">
        <f>IF($I123="n/a",0,IF(Q$5-$N$5&gt;$I123-5,$N133-SUM($J136:P136),$N133/($I123-5)))</f>
        <v>0</v>
      </c>
      <c r="R136" s="170">
        <f>IF($I123="n/a",0,IF(R$5-$N$5&gt;$I123-5,$N133-SUM($J136:Q136),$N133/($I123-5)))</f>
        <v>0</v>
      </c>
      <c r="S136" s="170">
        <f>IF($I123="n/a",0,IF(S$5-$N$5&gt;$I123-5,$N133-SUM($J136:R136),$N133/($I123-5)))</f>
        <v>0</v>
      </c>
      <c r="T136" s="170">
        <f>IF($I123="n/a",0,IF(T$5-$N$5&gt;$I123-5,$N133-SUM($J136:S136),$N133/($I123-5)))</f>
        <v>0</v>
      </c>
      <c r="U136" s="170">
        <f>IF($I123="n/a",0,IF(U$5-$N$5&gt;$I123-5,$N133-SUM($J136:T136),$N133/($I123-5)))</f>
        <v>0</v>
      </c>
      <c r="V136" s="170">
        <f>IF($I123="n/a",0,IF(V$5-$N$5&gt;$I123-5,$N133-SUM($J136:U136),$N133/($I123-5)))</f>
        <v>0</v>
      </c>
      <c r="W136" s="170">
        <f>IF($I123="n/a",0,IF(W$5-$N$5&gt;$I123-5,$N133-SUM($J136:V136),$N133/($I123-5)))</f>
        <v>0</v>
      </c>
      <c r="X136" s="170">
        <f>IF($I123="n/a",0,IF(X$5-$N$5&gt;$I123-5,$N133-SUM($J136:W136),$N133/($I123-5)))</f>
        <v>0</v>
      </c>
      <c r="Y136" s="170">
        <f>IF($I123="n/a",0,IF(Y$5-$N$5&gt;$I123-5,$N133-SUM($J136:X136),$N133/($I123-5)))</f>
        <v>0</v>
      </c>
      <c r="Z136" s="170">
        <f>IF($I123="n/a",0,IF(Z$5-$N$5&gt;$I123-5,$N133-SUM($J136:Y136),$N133/($I123-5)))</f>
        <v>0</v>
      </c>
      <c r="AA136" s="170">
        <f>IF($I123="n/a",0,IF(AA$5-$N$5&gt;$I123-5,$N133-SUM($J136:Z136),$N133/($I123-5)))</f>
        <v>0</v>
      </c>
      <c r="AB136" s="170">
        <f>IF($I123="n/a",0,IF(AB$5-$N$5&gt;$I123-5,$N133-SUM($J136:AA136),$N133/($I123-5)))</f>
        <v>0</v>
      </c>
      <c r="AC136" s="170">
        <f>IF($I123="n/a",0,IF(AC$5-$N$5&gt;$I123-5,$N133-SUM($J136:AB136),$N133/($I123-5)))</f>
        <v>0</v>
      </c>
      <c r="AD136" s="170">
        <f>IF($I123="n/a",0,IF(AD$5-$N$5&gt;$I123-5,$N133-SUM($J136:AC136),$N133/($I123-5)))</f>
        <v>0</v>
      </c>
      <c r="AE136" s="170">
        <f>IF($I123="n/a",0,IF(AE$5-$N$5&gt;$I123-5,$N133-SUM($J136:AD136),$N133/($I123-5)))</f>
        <v>0</v>
      </c>
      <c r="AF136" s="170">
        <f>IF($I123="n/a",0,IF(AF$5-$N$5&gt;$I123-5,$N133-SUM($J136:AE136),$N133/($I123-5)))</f>
        <v>0</v>
      </c>
      <c r="AG136" s="170">
        <f>IF($I123="n/a",0,IF(AG$5-$N$5&gt;$I123-5,$N133-SUM($J136:AF136),$N133/($I123-5)))</f>
        <v>0</v>
      </c>
      <c r="AH136" s="170">
        <f>IF($I123="n/a",0,IF(AH$5-$N$5&gt;$I123-5,$N133-SUM($J136:AG136),$N133/($I123-5)))</f>
        <v>0</v>
      </c>
      <c r="AI136" s="170">
        <f>IF($I123="n/a",0,IF(AI$5-$N$5&gt;$I123-5,$N133-SUM($J136:AH136),$N133/($I123-5)))</f>
        <v>0</v>
      </c>
      <c r="AJ136" s="170">
        <f>IF($I123="n/a",0,IF(AJ$5-$N$5&gt;$I123-5,$N133-SUM($J136:AI136),$N133/($I123-5)))</f>
        <v>0</v>
      </c>
      <c r="AK136" s="170">
        <f>IF($I123="n/a",0,IF(AK$5-$N$5&gt;$I123-5,$N133-SUM($J136:AJ136),$N133/($I123-5)))</f>
        <v>0</v>
      </c>
      <c r="AL136" s="170">
        <f>IF($I123="n/a",0,IF(AL$5-$N$5&gt;$I123-5,$N133-SUM($J136:AK136),$N133/($I123-5)))</f>
        <v>0</v>
      </c>
      <c r="AM136" s="170">
        <f>IF($I123="n/a",0,IF(AM$5-$N$5&gt;$I123-5,$N133-SUM($J136:AL136),$N133/($I123-5)))</f>
        <v>0</v>
      </c>
      <c r="AN136" s="170">
        <f>IF($I123="n/a",0,IF(AN$5-$N$5&gt;$I123-5,$N133-SUM($J136:AM136),$N133/($I123-5)))</f>
        <v>0</v>
      </c>
      <c r="AO136" s="170">
        <f>IF($I123="n/a",0,IF(AO$5-$N$5&gt;$I123-5,$N133-SUM($J136:AN136),$N133/($I123-5)))</f>
        <v>0</v>
      </c>
      <c r="AP136" s="170">
        <f>IF($I123="n/a",0,IF(AP$5-$N$5&gt;$I123-5,$N133-SUM($J136:AO136),$N133/($I123-5)))</f>
        <v>0</v>
      </c>
      <c r="AQ136" s="170">
        <f>IF($I123="n/a",0,IF(AQ$5-$N$5&gt;$I123-5,$N133-SUM($J136:AP136),$N133/($I123-5)))</f>
        <v>0</v>
      </c>
      <c r="AR136" s="170">
        <f>IF($I123="n/a",0,IF(AR$5-$N$5&gt;$I123-5,$N133-SUM($J136:AQ136),$N133/($I123-5)))</f>
        <v>0</v>
      </c>
      <c r="AS136" s="170">
        <f>IF($I123="n/a",0,IF(AS$5-$N$5&gt;$I123-5,$N133-SUM($J136:AR136),$N133/($I123-5)))</f>
        <v>0</v>
      </c>
      <c r="AT136" s="170">
        <f>IF($I123="n/a",0,IF(AT$5-$N$5&gt;$I123-5,$N133-SUM($J136:AS136),$N133/($I123-5)))</f>
        <v>0</v>
      </c>
      <c r="AU136" s="170">
        <f>IF($I123="n/a",0,IF(AU$5-$N$5&gt;$I123-5,$N133-SUM($J136:AT136),$N133/($I123-5)))</f>
        <v>0</v>
      </c>
      <c r="AV136" s="170">
        <f>IF($I123="n/a",0,IF(AV$5-$N$5&gt;$I123-5,$N133-SUM($J136:AU136),$N133/($I123-5)))</f>
        <v>0</v>
      </c>
      <c r="AW136" s="170">
        <f>IF($I123="n/a",0,IF(AW$5-$N$5&gt;$I123-5,$N133-SUM($J136:AV136),$N133/($I123-5)))</f>
        <v>0</v>
      </c>
      <c r="AX136" s="170">
        <f>IF($I123="n/a",0,IF(AX$5-$N$5&gt;$I123-5,$N133-SUM($J136:AW136),$N133/($I123-5)))</f>
        <v>0</v>
      </c>
      <c r="AY136" s="170">
        <f>IF($I123="n/a",0,IF(AY$5-$N$5&gt;$I123-5,$N133-SUM($J136:AX136),$N133/($I123-5)))</f>
        <v>0</v>
      </c>
      <c r="AZ136" s="170">
        <f>IF($I123="n/a",0,IF(AZ$5-$N$5&gt;$I123-5,$N133-SUM($J136:AY136),$N133/($I123-5)))</f>
        <v>0</v>
      </c>
      <c r="BA136" s="170">
        <f>IF($I123="n/a",0,IF(BA$5-$N$5&gt;$I123-5,$N133-SUM($J136:AZ136),$N133/($I123-5)))</f>
        <v>0</v>
      </c>
      <c r="BB136" s="170">
        <f>IF($I123="n/a",0,IF(BB$5-$N$5&gt;$I123-5,$N133-SUM($J136:BA136),$N133/($I123-5)))</f>
        <v>0</v>
      </c>
      <c r="BC136" s="170">
        <f>IF($I123="n/a",0,IF(BC$5-$N$5&gt;$I123-5,$N133-SUM($J136:BB136),$N133/($I123-5)))</f>
        <v>0</v>
      </c>
      <c r="BD136" s="170">
        <f>IF($I123="n/a",0,IF(BD$5-$N$5&gt;$I123-5,$N133-SUM($J136:BC136),$N133/($I123-5)))</f>
        <v>0</v>
      </c>
      <c r="BE136" s="170">
        <f>IF($I123="n/a",0,IF(BE$5-$N$5&gt;$I123-5,$N133-SUM($J136:BD136),$N133/($I123-5)))</f>
        <v>0</v>
      </c>
      <c r="BF136" s="170">
        <f>IF($I123="n/a",0,IF(BF$5-$N$5&gt;$I123-5,$N133-SUM($J136:BE136),$N133/($I123-5)))</f>
        <v>0</v>
      </c>
      <c r="BG136" s="170">
        <f>IF($I123="n/a",0,IF(BG$5-$N$5&gt;$I123-5,$N133-SUM($J136:BF136),$N133/($I123-5)))</f>
        <v>0</v>
      </c>
      <c r="BH136" s="170">
        <f>IF($I123="n/a",0,IF(BH$5-$N$5&gt;$I123-5,$N133-SUM($J136:BG136),$N133/($I123-5)))</f>
        <v>0</v>
      </c>
      <c r="BI136" s="170">
        <f>IF($I123="n/a",0,IF(BI$5-$N$5&gt;$I123-5,$N133-SUM($J136:BH136),$N133/($I123-5)))</f>
        <v>0</v>
      </c>
      <c r="BJ136" s="170">
        <f>IF($I123="n/a",0,IF(BJ$5-$N$5&gt;$I123-5,$N133-SUM($J136:BI136),$N133/($I123-5)))</f>
        <v>0</v>
      </c>
      <c r="BK136" s="170">
        <f>IF($I123="n/a",0,IF(BK$5-$N$5&gt;$I123-5,$N133-SUM($J136:BJ136),$N133/($I123-5)))</f>
        <v>0</v>
      </c>
      <c r="BL136" s="170">
        <f>IF($I123="n/a",0,IF(BL$5-$N$5&gt;$I123-5,$N133-SUM($J136:BK136),$N133/($I123-5)))</f>
        <v>0</v>
      </c>
      <c r="BM136" s="170">
        <f>IF($I123="n/a",0,IF(BM$5-$N$5&gt;$I123-5,$N133-SUM($J136:BL136),$N133/($I123-5)))</f>
        <v>0</v>
      </c>
      <c r="BN136" s="170">
        <f>IF($I123="n/a",0,IF(BN$5-$N$5&gt;$I123-5,$N133-SUM($J136:BM136),$N133/($I123-5)))</f>
        <v>0</v>
      </c>
      <c r="BO136" s="170">
        <f>IF($I123="n/a",0,IF(BO$5-$N$5&gt;$I123-5,$N133-SUM($J136:BN136),$N133/($I123-5)))</f>
        <v>0</v>
      </c>
      <c r="BP136" s="170">
        <f>IF($I123="n/a",0,IF(BP$5-$N$5&gt;$I123-5,$N133-SUM($J136:BO136),$N133/($I123-5)))</f>
        <v>0</v>
      </c>
      <c r="BQ136" s="170">
        <f>IF($I123="n/a",0,IF(BQ$5-$N$5&gt;$I123-5,$N133-SUM($J136:BP136),$N133/($I123-5)))</f>
        <v>0</v>
      </c>
    </row>
    <row r="137" spans="1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1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1:69" ht="12.75" customHeight="1">
      <c r="D139" s="23">
        <f t="shared" ref="D139:D166" si="145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1:69" ht="12.75" customHeight="1">
      <c r="D140" s="23">
        <f t="shared" si="145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1:69" ht="12.75" customHeight="1">
      <c r="D141" s="23">
        <f t="shared" si="145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1:69" ht="12.75" customHeight="1">
      <c r="D142" s="23">
        <f t="shared" si="145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1:69" ht="12.75" customHeight="1">
      <c r="D143" s="23">
        <f t="shared" si="145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1:69" ht="12.75" customHeight="1">
      <c r="D144" s="23">
        <f t="shared" si="145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145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145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145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145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145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145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145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145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145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145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145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145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145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145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145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145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145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145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145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145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145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145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45">
        <f t="shared" ref="J168:AO168" si="146">J128+SUM(J136:J166)</f>
        <v>5.2303449580554764</v>
      </c>
      <c r="K168" s="145">
        <f t="shared" si="146"/>
        <v>5.2303449580554764</v>
      </c>
      <c r="L168" s="145">
        <f t="shared" si="146"/>
        <v>5.2303449580554764</v>
      </c>
      <c r="M168" s="145">
        <f t="shared" si="146"/>
        <v>5.2303449580554764</v>
      </c>
      <c r="N168" s="145">
        <f t="shared" si="146"/>
        <v>2.4131131854914898</v>
      </c>
      <c r="O168" s="145">
        <f t="shared" si="146"/>
        <v>2.683153556786836E-2</v>
      </c>
      <c r="P168" s="145">
        <f t="shared" si="146"/>
        <v>0</v>
      </c>
      <c r="Q168" s="145">
        <f t="shared" si="146"/>
        <v>0</v>
      </c>
      <c r="R168" s="145">
        <f t="shared" si="146"/>
        <v>0</v>
      </c>
      <c r="S168" s="145">
        <f t="shared" si="146"/>
        <v>0</v>
      </c>
      <c r="T168" s="145">
        <f t="shared" si="146"/>
        <v>0</v>
      </c>
      <c r="U168" s="145">
        <f t="shared" si="146"/>
        <v>0</v>
      </c>
      <c r="V168" s="145">
        <f t="shared" si="146"/>
        <v>0</v>
      </c>
      <c r="W168" s="145">
        <f t="shared" si="146"/>
        <v>0</v>
      </c>
      <c r="X168" s="145">
        <f t="shared" si="146"/>
        <v>0</v>
      </c>
      <c r="Y168" s="145">
        <f t="shared" si="146"/>
        <v>0</v>
      </c>
      <c r="Z168" s="145">
        <f t="shared" si="146"/>
        <v>0</v>
      </c>
      <c r="AA168" s="145">
        <f t="shared" si="146"/>
        <v>0</v>
      </c>
      <c r="AB168" s="145">
        <f t="shared" si="146"/>
        <v>0</v>
      </c>
      <c r="AC168" s="145">
        <f t="shared" si="146"/>
        <v>0</v>
      </c>
      <c r="AD168" s="145">
        <f t="shared" si="146"/>
        <v>0</v>
      </c>
      <c r="AE168" s="145">
        <f t="shared" si="146"/>
        <v>0</v>
      </c>
      <c r="AF168" s="145">
        <f t="shared" si="146"/>
        <v>0</v>
      </c>
      <c r="AG168" s="145">
        <f t="shared" si="146"/>
        <v>0</v>
      </c>
      <c r="AH168" s="145">
        <f t="shared" si="146"/>
        <v>0</v>
      </c>
      <c r="AI168" s="145">
        <f t="shared" si="146"/>
        <v>0</v>
      </c>
      <c r="AJ168" s="145">
        <f t="shared" si="146"/>
        <v>0</v>
      </c>
      <c r="AK168" s="145">
        <f t="shared" si="146"/>
        <v>0</v>
      </c>
      <c r="AL168" s="145">
        <f t="shared" si="146"/>
        <v>0</v>
      </c>
      <c r="AM168" s="145">
        <f t="shared" si="146"/>
        <v>0</v>
      </c>
      <c r="AN168" s="145">
        <f t="shared" si="146"/>
        <v>0</v>
      </c>
      <c r="AO168" s="145">
        <f t="shared" si="146"/>
        <v>0</v>
      </c>
      <c r="AP168" s="145">
        <f t="shared" ref="AP168:BQ168" si="147">AP128+SUM(AP136:AP166)</f>
        <v>0</v>
      </c>
      <c r="AQ168" s="145">
        <f t="shared" si="147"/>
        <v>0</v>
      </c>
      <c r="AR168" s="145">
        <f t="shared" si="147"/>
        <v>0</v>
      </c>
      <c r="AS168" s="145">
        <f t="shared" si="147"/>
        <v>0</v>
      </c>
      <c r="AT168" s="145">
        <f t="shared" si="147"/>
        <v>0</v>
      </c>
      <c r="AU168" s="145">
        <f t="shared" si="147"/>
        <v>0</v>
      </c>
      <c r="AV168" s="145">
        <f t="shared" si="147"/>
        <v>0</v>
      </c>
      <c r="AW168" s="145">
        <f t="shared" si="147"/>
        <v>0</v>
      </c>
      <c r="AX168" s="145">
        <f t="shared" si="147"/>
        <v>0</v>
      </c>
      <c r="AY168" s="145">
        <f t="shared" si="147"/>
        <v>0</v>
      </c>
      <c r="AZ168" s="145">
        <f t="shared" si="147"/>
        <v>0</v>
      </c>
      <c r="BA168" s="145">
        <f t="shared" si="147"/>
        <v>0</v>
      </c>
      <c r="BB168" s="145">
        <f t="shared" si="147"/>
        <v>0</v>
      </c>
      <c r="BC168" s="145">
        <f t="shared" si="147"/>
        <v>0</v>
      </c>
      <c r="BD168" s="145">
        <f t="shared" si="147"/>
        <v>0</v>
      </c>
      <c r="BE168" s="145">
        <f t="shared" si="147"/>
        <v>0</v>
      </c>
      <c r="BF168" s="145">
        <f t="shared" si="147"/>
        <v>0</v>
      </c>
      <c r="BG168" s="145">
        <f t="shared" si="147"/>
        <v>0</v>
      </c>
      <c r="BH168" s="145">
        <f t="shared" si="147"/>
        <v>0</v>
      </c>
      <c r="BI168" s="145">
        <f t="shared" si="147"/>
        <v>0</v>
      </c>
      <c r="BJ168" s="145">
        <f t="shared" si="147"/>
        <v>0</v>
      </c>
      <c r="BK168" s="145">
        <f t="shared" si="147"/>
        <v>0</v>
      </c>
      <c r="BL168" s="145">
        <f t="shared" si="147"/>
        <v>0</v>
      </c>
      <c r="BM168" s="145">
        <f t="shared" si="147"/>
        <v>0</v>
      </c>
      <c r="BN168" s="145">
        <f t="shared" si="147"/>
        <v>0</v>
      </c>
      <c r="BO168" s="145">
        <f t="shared" si="147"/>
        <v>0</v>
      </c>
      <c r="BP168" s="145">
        <f t="shared" si="147"/>
        <v>0</v>
      </c>
      <c r="BQ168" s="145">
        <f t="shared" si="147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148">K134-SUM(K137:K166)+J169</f>
        <v>0</v>
      </c>
      <c r="L169" s="9">
        <f t="shared" si="148"/>
        <v>0</v>
      </c>
      <c r="M169" s="9">
        <f t="shared" si="148"/>
        <v>0</v>
      </c>
      <c r="N169" s="9">
        <f t="shared" si="148"/>
        <v>0</v>
      </c>
      <c r="O169" s="9">
        <f t="shared" si="148"/>
        <v>0</v>
      </c>
      <c r="P169" s="9">
        <f t="shared" si="148"/>
        <v>0</v>
      </c>
      <c r="Q169" s="9">
        <f t="shared" si="148"/>
        <v>0</v>
      </c>
      <c r="R169" s="9">
        <f t="shared" si="148"/>
        <v>0</v>
      </c>
      <c r="S169" s="9">
        <f t="shared" si="148"/>
        <v>0</v>
      </c>
      <c r="T169" s="9">
        <f t="shared" si="148"/>
        <v>0</v>
      </c>
      <c r="U169" s="9">
        <f t="shared" si="148"/>
        <v>0</v>
      </c>
      <c r="V169" s="9">
        <f t="shared" si="148"/>
        <v>0</v>
      </c>
      <c r="W169" s="9">
        <f t="shared" si="148"/>
        <v>0</v>
      </c>
      <c r="X169" s="9">
        <f t="shared" si="148"/>
        <v>0</v>
      </c>
      <c r="Y169" s="9">
        <f t="shared" si="148"/>
        <v>0</v>
      </c>
      <c r="Z169" s="9">
        <f t="shared" si="148"/>
        <v>0</v>
      </c>
      <c r="AA169" s="9">
        <f t="shared" si="148"/>
        <v>0</v>
      </c>
      <c r="AB169" s="9">
        <f t="shared" si="148"/>
        <v>0</v>
      </c>
      <c r="AC169" s="9">
        <f t="shared" si="148"/>
        <v>0</v>
      </c>
      <c r="AD169" s="9">
        <f t="shared" si="148"/>
        <v>0</v>
      </c>
      <c r="AE169" s="9">
        <f t="shared" si="148"/>
        <v>0</v>
      </c>
      <c r="AF169" s="9">
        <f t="shared" si="148"/>
        <v>0</v>
      </c>
      <c r="AG169" s="9">
        <f t="shared" si="148"/>
        <v>0</v>
      </c>
      <c r="AH169" s="9">
        <f t="shared" si="148"/>
        <v>0</v>
      </c>
      <c r="AI169" s="9">
        <f t="shared" si="148"/>
        <v>0</v>
      </c>
      <c r="AJ169" s="9">
        <f t="shared" si="148"/>
        <v>0</v>
      </c>
      <c r="AK169" s="9">
        <f t="shared" si="148"/>
        <v>0</v>
      </c>
      <c r="AL169" s="9">
        <f t="shared" si="148"/>
        <v>0</v>
      </c>
      <c r="AM169" s="9">
        <f t="shared" si="148"/>
        <v>0</v>
      </c>
      <c r="AN169" s="9">
        <f t="shared" si="148"/>
        <v>0</v>
      </c>
      <c r="AO169" s="9">
        <f t="shared" si="148"/>
        <v>0</v>
      </c>
      <c r="AP169" s="9">
        <f t="shared" si="148"/>
        <v>0</v>
      </c>
      <c r="AQ169" s="9">
        <f t="shared" si="148"/>
        <v>0</v>
      </c>
      <c r="AR169" s="9">
        <f t="shared" si="148"/>
        <v>0</v>
      </c>
      <c r="AS169" s="9">
        <f t="shared" si="148"/>
        <v>0</v>
      </c>
      <c r="AT169" s="9">
        <f t="shared" si="148"/>
        <v>0</v>
      </c>
      <c r="AU169" s="9">
        <f t="shared" si="148"/>
        <v>0</v>
      </c>
      <c r="AV169" s="9">
        <f t="shared" si="148"/>
        <v>0</v>
      </c>
      <c r="AW169" s="9">
        <f t="shared" si="148"/>
        <v>0</v>
      </c>
      <c r="AX169" s="9">
        <f t="shared" si="148"/>
        <v>0</v>
      </c>
      <c r="AY169" s="9">
        <f t="shared" si="148"/>
        <v>0</v>
      </c>
      <c r="AZ169" s="9">
        <f t="shared" si="148"/>
        <v>0</v>
      </c>
      <c r="BA169" s="9">
        <f t="shared" si="148"/>
        <v>0</v>
      </c>
      <c r="BB169" s="9">
        <f t="shared" si="148"/>
        <v>0</v>
      </c>
      <c r="BC169" s="9">
        <f t="shared" si="148"/>
        <v>0</v>
      </c>
      <c r="BD169" s="9">
        <f t="shared" si="148"/>
        <v>0</v>
      </c>
      <c r="BE169" s="9">
        <f t="shared" si="148"/>
        <v>0</v>
      </c>
      <c r="BF169" s="9">
        <f t="shared" si="148"/>
        <v>0</v>
      </c>
      <c r="BG169" s="9">
        <f t="shared" si="148"/>
        <v>0</v>
      </c>
      <c r="BH169" s="9">
        <f t="shared" si="148"/>
        <v>0</v>
      </c>
      <c r="BI169" s="9">
        <f t="shared" si="148"/>
        <v>0</v>
      </c>
      <c r="BJ169" s="9">
        <f t="shared" si="148"/>
        <v>0</v>
      </c>
      <c r="BK169" s="9">
        <f t="shared" si="148"/>
        <v>0</v>
      </c>
      <c r="BL169" s="9">
        <f t="shared" si="148"/>
        <v>0</v>
      </c>
      <c r="BM169" s="9">
        <f t="shared" si="148"/>
        <v>0</v>
      </c>
      <c r="BN169" s="9">
        <f t="shared" si="148"/>
        <v>0</v>
      </c>
      <c r="BO169" s="9">
        <f t="shared" si="148"/>
        <v>0</v>
      </c>
      <c r="BP169" s="9">
        <f t="shared" si="148"/>
        <v>0</v>
      </c>
      <c r="BQ169" s="9">
        <f t="shared" si="148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18.10414805965792</v>
      </c>
      <c r="K170" s="1">
        <f t="shared" ref="K170:N170" si="149">K169+K131</f>
        <v>12.873803101602444</v>
      </c>
      <c r="L170" s="1">
        <f t="shared" si="149"/>
        <v>7.643458143546968</v>
      </c>
      <c r="M170" s="1">
        <f t="shared" si="149"/>
        <v>2.4131131854914916</v>
      </c>
      <c r="N170" s="1">
        <f t="shared" si="149"/>
        <v>1.7763568394002505E-15</v>
      </c>
      <c r="O170" s="1">
        <f t="shared" ref="O170:S170" si="150">O169+O131</f>
        <v>1.7763568394002505E-15</v>
      </c>
      <c r="P170" s="1">
        <f t="shared" si="150"/>
        <v>1.7763568394002505E-15</v>
      </c>
      <c r="Q170" s="1">
        <f t="shared" si="150"/>
        <v>1.7763568394002505E-15</v>
      </c>
      <c r="R170" s="1">
        <f t="shared" si="150"/>
        <v>1.7763568394002505E-15</v>
      </c>
      <c r="S170" s="1">
        <f t="shared" si="150"/>
        <v>1.7763568394002505E-15</v>
      </c>
      <c r="T170" s="1">
        <f t="shared" ref="T170:BK170" si="151">T169+T131</f>
        <v>1.7763568394002505E-15</v>
      </c>
      <c r="U170" s="1">
        <f t="shared" si="151"/>
        <v>1.7763568394002505E-15</v>
      </c>
      <c r="V170" s="1">
        <f t="shared" si="151"/>
        <v>1.7763568394002505E-15</v>
      </c>
      <c r="W170" s="1">
        <f t="shared" si="151"/>
        <v>1.7763568394002505E-15</v>
      </c>
      <c r="X170" s="1">
        <f t="shared" si="151"/>
        <v>1.7763568394002505E-15</v>
      </c>
      <c r="Y170" s="1">
        <f t="shared" si="151"/>
        <v>1.7763568394002505E-15</v>
      </c>
      <c r="Z170" s="1">
        <f t="shared" si="151"/>
        <v>1.7763568394002505E-15</v>
      </c>
      <c r="AA170" s="1">
        <f t="shared" si="151"/>
        <v>1.7763568394002505E-15</v>
      </c>
      <c r="AB170" s="1">
        <f t="shared" si="151"/>
        <v>1.7763568394002505E-15</v>
      </c>
      <c r="AC170" s="1">
        <f t="shared" si="151"/>
        <v>1.7763568394002505E-15</v>
      </c>
      <c r="AD170" s="1">
        <f t="shared" si="151"/>
        <v>1.7763568394002505E-15</v>
      </c>
      <c r="AE170" s="1">
        <f t="shared" si="151"/>
        <v>1.7763568394002505E-15</v>
      </c>
      <c r="AF170" s="1">
        <f t="shared" si="151"/>
        <v>1.7763568394002505E-15</v>
      </c>
      <c r="AG170" s="1">
        <f t="shared" si="151"/>
        <v>1.7763568394002505E-15</v>
      </c>
      <c r="AH170" s="1">
        <f t="shared" si="151"/>
        <v>1.7763568394002505E-15</v>
      </c>
      <c r="AI170" s="1">
        <f t="shared" si="151"/>
        <v>1.7763568394002505E-15</v>
      </c>
      <c r="AJ170" s="1">
        <f t="shared" si="151"/>
        <v>1.7763568394002505E-15</v>
      </c>
      <c r="AK170" s="1">
        <f t="shared" si="151"/>
        <v>1.7763568394002505E-15</v>
      </c>
      <c r="AL170" s="1">
        <f t="shared" si="151"/>
        <v>1.7763568394002505E-15</v>
      </c>
      <c r="AM170" s="1">
        <f t="shared" si="151"/>
        <v>1.7763568394002505E-15</v>
      </c>
      <c r="AN170" s="1">
        <f t="shared" si="151"/>
        <v>1.7763568394002505E-15</v>
      </c>
      <c r="AO170" s="1">
        <f t="shared" si="151"/>
        <v>1.7763568394002505E-15</v>
      </c>
      <c r="AP170" s="1">
        <f t="shared" si="151"/>
        <v>1.7763568394002505E-15</v>
      </c>
      <c r="AQ170" s="1">
        <f t="shared" si="151"/>
        <v>1.7763568394002505E-15</v>
      </c>
      <c r="AR170" s="1">
        <f t="shared" si="151"/>
        <v>1.7763568394002505E-15</v>
      </c>
      <c r="AS170" s="1">
        <f t="shared" si="151"/>
        <v>1.7763568394002505E-15</v>
      </c>
      <c r="AT170" s="1">
        <f t="shared" si="151"/>
        <v>1.7763568394002505E-15</v>
      </c>
      <c r="AU170" s="1">
        <f t="shared" si="151"/>
        <v>1.7763568394002505E-15</v>
      </c>
      <c r="AV170" s="1">
        <f t="shared" si="151"/>
        <v>1.7763568394002505E-15</v>
      </c>
      <c r="AW170" s="1">
        <f t="shared" si="151"/>
        <v>1.7763568394002505E-15</v>
      </c>
      <c r="AX170" s="1">
        <f t="shared" si="151"/>
        <v>1.7763568394002505E-15</v>
      </c>
      <c r="AY170" s="1">
        <f t="shared" si="151"/>
        <v>1.7763568394002505E-15</v>
      </c>
      <c r="AZ170" s="1">
        <f t="shared" si="151"/>
        <v>1.7763568394002505E-15</v>
      </c>
      <c r="BA170" s="1">
        <f t="shared" si="151"/>
        <v>1.7763568394002505E-15</v>
      </c>
      <c r="BB170" s="1">
        <f t="shared" si="151"/>
        <v>1.7763568394002505E-15</v>
      </c>
      <c r="BC170" s="1">
        <f t="shared" si="151"/>
        <v>1.7763568394002505E-15</v>
      </c>
      <c r="BD170" s="1">
        <f t="shared" si="151"/>
        <v>1.7763568394002505E-15</v>
      </c>
      <c r="BE170" s="1">
        <f t="shared" si="151"/>
        <v>1.7763568394002505E-15</v>
      </c>
      <c r="BF170" s="1">
        <f t="shared" si="151"/>
        <v>1.7763568394002505E-15</v>
      </c>
      <c r="BG170" s="1">
        <f t="shared" si="151"/>
        <v>1.7763568394002505E-15</v>
      </c>
      <c r="BH170" s="1">
        <f t="shared" si="151"/>
        <v>1.7763568394002505E-15</v>
      </c>
      <c r="BI170" s="1">
        <f t="shared" si="151"/>
        <v>1.7763568394002505E-15</v>
      </c>
      <c r="BJ170" s="1">
        <f t="shared" si="151"/>
        <v>1.7763568394002505E-15</v>
      </c>
      <c r="BK170" s="1">
        <f t="shared" si="151"/>
        <v>1.7763568394002505E-15</v>
      </c>
      <c r="BL170" s="1">
        <f t="shared" ref="BL170:BP170" si="152">BL169+BL131</f>
        <v>1.7763568394002505E-15</v>
      </c>
      <c r="BM170" s="1">
        <f t="shared" si="152"/>
        <v>1.7763568394002505E-15</v>
      </c>
      <c r="BN170" s="1">
        <f t="shared" si="152"/>
        <v>1.7763568394002505E-15</v>
      </c>
      <c r="BO170" s="1">
        <f t="shared" si="152"/>
        <v>1.7763568394002505E-15</v>
      </c>
      <c r="BP170" s="1">
        <f t="shared" si="152"/>
        <v>1.7763568394002505E-15</v>
      </c>
      <c r="BQ170" s="1">
        <f t="shared" ref="BQ170" si="153">BQ169+BQ131</f>
        <v>1.7763568394002505E-15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INDEX(Inputs!$E$43:$E$49, MATCH(B173, Inputs!$C$43:$C$49,0))</f>
        <v>10.036458876263945</v>
      </c>
    </row>
    <row r="175" spans="1:69" ht="12.75" customHeight="1">
      <c r="B175" s="8"/>
      <c r="C175" s="1" t="s">
        <v>10</v>
      </c>
      <c r="I175" s="171" t="str">
        <f>IF(INDEX(Inputs!$F$43:$F$49,MATCH(B173,Inputs!$C$43:$C$49,0))&lt;0,1,INDEX(Inputs!$F$43:$F$49,MATCH(B173,Inputs!$C$43:$C$49,0)))</f>
        <v>n/a</v>
      </c>
    </row>
    <row r="176" spans="1:69" ht="12.75" customHeight="1">
      <c r="B176" s="8"/>
      <c r="I176" s="34"/>
    </row>
    <row r="177" spans="1:69" ht="12.75" customHeight="1">
      <c r="C177" s="2" t="s">
        <v>11</v>
      </c>
      <c r="I177" s="34"/>
    </row>
    <row r="178" spans="1:69" ht="12.75" customHeight="1">
      <c r="D178" s="146" t="s">
        <v>66</v>
      </c>
      <c r="E178" s="145" t="s">
        <v>25</v>
      </c>
      <c r="F178" s="145"/>
      <c r="G178" s="145"/>
      <c r="H178" s="145"/>
      <c r="I178" s="147"/>
      <c r="J178" s="153">
        <f>IF(OR($I174=0,I183=0),0,IF($I181&gt;0,(MIN($I183/$I174, $I183-SUM($I178:I178))),(MAX($I183/$I174, $I183-SUM($I178:I178)))))</f>
        <v>1.2576776917663615</v>
      </c>
      <c r="K178" s="153">
        <f>IF(OR($I174=0,J183=0),0,IF($I181&gt;0,(MIN($I183/$I174, $I183-SUM($I178:J178))),(MAX($I183/$I174, $I183-SUM($I178:J178)))))</f>
        <v>1.2576776917663615</v>
      </c>
      <c r="L178" s="153">
        <f>IF(OR($I174=0,K183=0),0,IF($I181&gt;0,(MIN($I183/$I174, $I183-SUM($I178:K178))),(MAX($I183/$I174, $I183-SUM($I178:K178)))))</f>
        <v>1.2576776917663615</v>
      </c>
      <c r="M178" s="153">
        <f>IF(OR($I174=0,L183=0),0,IF($I181&gt;0,(MIN($I183/$I174, $I183-SUM($I178:L178))),(MAX($I183/$I174, $I183-SUM($I178:L178)))))</f>
        <v>1.2576776917663615</v>
      </c>
      <c r="N178" s="153">
        <f>IF(OR($I174=0,M183=0),0,IF($I181&gt;0,(MIN($I183/$I174, $I183-SUM($I178:M178))),(MAX($I183/$I174, $I183-SUM($I178:M178)))))</f>
        <v>1.2576776917663615</v>
      </c>
      <c r="O178" s="153">
        <f>IF(OR($I174=0,N183=0),0,IF($I181&gt;0,(MIN($I183/$I174, $I183-SUM($I178:N178))),(MAX($I183/$I174, $I183-SUM($I178:N178)))))</f>
        <v>1.2576776917663615</v>
      </c>
      <c r="P178" s="153">
        <f>IF(OR($I174=0,O183=0),0,IF($I181&gt;0,(MIN($I183/$I174, $I183-SUM($I178:O178))),(MAX($I183/$I174, $I183-SUM($I178:O178)))))</f>
        <v>1.2576776917663615</v>
      </c>
      <c r="Q178" s="153">
        <f>IF(OR($I174=0,P183=0),0,IF($I181&gt;0,(MIN($I183/$I174, $I183-SUM($I178:P178))),(MAX($I183/$I174, $I183-SUM($I178:P178)))))</f>
        <v>1.2576776917663615</v>
      </c>
      <c r="R178" s="153">
        <f>IF(OR($I174=0,Q183=0),0,IF($I181&gt;0,(MIN($I183/$I174, $I183-SUM($I178:Q178))),(MAX($I183/$I174, $I183-SUM($I178:Q178)))))</f>
        <v>1.2576776917663615</v>
      </c>
      <c r="S178" s="153">
        <f>IF(OR($I174=0,R183=0),0,IF($I181&gt;0,(MIN($I183/$I174, $I183-SUM($I178:R178))),(MAX($I183/$I174, $I183-SUM($I178:R178)))))</f>
        <v>1.2576776917663615</v>
      </c>
      <c r="T178" s="153">
        <f>IF(OR($I174=0,S183=0),0,IF($I181&gt;0,(MIN($I183/$I174, $I183-SUM($I178:S178))),(MAX($I183/$I174, $I183-SUM($I178:S178)))))</f>
        <v>4.5853515344035145E-2</v>
      </c>
      <c r="U178" s="153">
        <f>IF(OR($I174=0,T183=0),0,IF($I181&gt;0,(MIN($I183/$I174, $I183-SUM($I178:T178))),(MAX($I183/$I174, $I183-SUM($I178:T178)))))</f>
        <v>0</v>
      </c>
      <c r="V178" s="153">
        <f>IF(OR($I174=0,U183=0),0,IF($I181&gt;0,(MIN($I183/$I174, $I183-SUM($I178:U178))),(MAX($I183/$I174, $I183-SUM($I178:U178)))))</f>
        <v>0</v>
      </c>
      <c r="W178" s="153">
        <f>IF(OR($I174=0,V183=0),0,IF($I181&gt;0,(MIN($I183/$I174, $I183-SUM($I178:V178))),(MAX($I183/$I174, $I183-SUM($I178:V178)))))</f>
        <v>0</v>
      </c>
      <c r="X178" s="153">
        <f>IF(OR($I174=0,W183=0),0,IF($I181&gt;0,(MIN($I183/$I174, $I183-SUM($I178:W178))),(MAX($I183/$I174, $I183-SUM($I178:W178)))))</f>
        <v>0</v>
      </c>
      <c r="Y178" s="153">
        <f>IF(OR($I174=0,X183=0),0,IF($I181&gt;0,(MIN($I183/$I174, $I183-SUM($I178:X178))),(MAX($I183/$I174, $I183-SUM($I178:X178)))))</f>
        <v>0</v>
      </c>
      <c r="Z178" s="153">
        <f>IF(OR($I174=0,Y183=0),0,IF($I181&gt;0,(MIN($I183/$I174, $I183-SUM($I178:Y178))),(MAX($I183/$I174, $I183-SUM($I178:Y178)))))</f>
        <v>0</v>
      </c>
      <c r="AA178" s="153">
        <f>IF(OR($I174=0,Z183=0),0,IF($I181&gt;0,(MIN($I183/$I174, $I183-SUM($I178:Z178))),(MAX($I183/$I174, $I183-SUM($I178:Z178)))))</f>
        <v>0</v>
      </c>
      <c r="AB178" s="153">
        <f>IF(OR($I174=0,AA183=0),0,IF($I181&gt;0,(MIN($I183/$I174, $I183-SUM($I178:AA178))),(MAX($I183/$I174, $I183-SUM($I178:AA178)))))</f>
        <v>0</v>
      </c>
      <c r="AC178" s="153">
        <f>IF(OR($I174=0,AB183=0),0,IF($I181&gt;0,(MIN($I183/$I174, $I183-SUM($I178:AB178))),(MAX($I183/$I174, $I183-SUM($I178:AB178)))))</f>
        <v>0</v>
      </c>
      <c r="AD178" s="153">
        <f>IF(OR($I174=0,AC183=0),0,IF($I181&gt;0,(MIN($I183/$I174, $I183-SUM($I178:AC178))),(MAX($I183/$I174, $I183-SUM($I178:AC178)))))</f>
        <v>0</v>
      </c>
      <c r="AE178" s="153">
        <f>IF(OR($I174=0,AD183=0),0,IF($I181&gt;0,(MIN($I183/$I174, $I183-SUM($I178:AD178))),(MAX($I183/$I174, $I183-SUM($I178:AD178)))))</f>
        <v>0</v>
      </c>
      <c r="AF178" s="153">
        <f>IF(OR($I174=0,AE183=0),0,IF($I181&gt;0,(MIN($I183/$I174, $I183-SUM($I178:AE178))),(MAX($I183/$I174, $I183-SUM($I178:AE178)))))</f>
        <v>0</v>
      </c>
      <c r="AG178" s="153">
        <f>IF(OR($I174=0,AF183=0),0,IF($I181&gt;0,(MIN($I183/$I174, $I183-SUM($I178:AF178))),(MAX($I183/$I174, $I183-SUM($I178:AF178)))))</f>
        <v>0</v>
      </c>
      <c r="AH178" s="153">
        <f>IF(OR($I174=0,AG183=0),0,IF($I181&gt;0,(MIN($I183/$I174, $I183-SUM($I178:AG178))),(MAX($I183/$I174, $I183-SUM($I178:AG178)))))</f>
        <v>0</v>
      </c>
      <c r="AI178" s="153">
        <f>IF(OR($I174=0,AH183=0),0,IF($I181&gt;0,(MIN($I183/$I174, $I183-SUM($I178:AH178))),(MAX($I183/$I174, $I183-SUM($I178:AH178)))))</f>
        <v>0</v>
      </c>
      <c r="AJ178" s="153">
        <f>IF(OR($I174=0,AI183=0),0,IF($I181&gt;0,(MIN($I183/$I174, $I183-SUM($I178:AI178))),(MAX($I183/$I174, $I183-SUM($I178:AI178)))))</f>
        <v>0</v>
      </c>
      <c r="AK178" s="153">
        <f>IF(OR($I174=0,AJ183=0),0,IF($I181&gt;0,(MIN($I183/$I174, $I183-SUM($I178:AJ178))),(MAX($I183/$I174, $I183-SUM($I178:AJ178)))))</f>
        <v>0</v>
      </c>
      <c r="AL178" s="153">
        <f>IF(OR($I174=0,AK183=0),0,IF($I181&gt;0,(MIN($I183/$I174, $I183-SUM($I178:AK178))),(MAX($I183/$I174, $I183-SUM($I178:AK178)))))</f>
        <v>0</v>
      </c>
      <c r="AM178" s="153">
        <f>IF(OR($I174=0,AL183=0),0,IF($I181&gt;0,(MIN($I183/$I174, $I183-SUM($I178:AL178))),(MAX($I183/$I174, $I183-SUM($I178:AL178)))))</f>
        <v>0</v>
      </c>
      <c r="AN178" s="153">
        <f>IF(OR($I174=0,AM183=0),0,IF($I181&gt;0,(MIN($I183/$I174, $I183-SUM($I178:AM178))),(MAX($I183/$I174, $I183-SUM($I178:AM178)))))</f>
        <v>0</v>
      </c>
      <c r="AO178" s="153">
        <f>IF(OR($I174=0,AN183=0),0,IF($I181&gt;0,(MIN($I183/$I174, $I183-SUM($I178:AN178))),(MAX($I183/$I174, $I183-SUM($I178:AN178)))))</f>
        <v>0</v>
      </c>
      <c r="AP178" s="153">
        <f>IF(OR($I174=0,AO183=0),0,IF($I181&gt;0,(MIN($I183/$I174, $I183-SUM($I178:AO178))),(MAX($I183/$I174, $I183-SUM($I178:AO178)))))</f>
        <v>0</v>
      </c>
      <c r="AQ178" s="153">
        <f>IF(OR($I174=0,AP183=0),0,IF($I181&gt;0,(MIN($I183/$I174, $I183-SUM($I178:AP178))),(MAX($I183/$I174, $I183-SUM($I178:AP178)))))</f>
        <v>0</v>
      </c>
      <c r="AR178" s="153">
        <f>IF(OR($I174=0,AQ183=0),0,IF($I181&gt;0,(MIN($I183/$I174, $I183-SUM($I178:AQ178))),(MAX($I183/$I174, $I183-SUM($I178:AQ178)))))</f>
        <v>0</v>
      </c>
      <c r="AS178" s="153">
        <f>IF(OR($I174=0,AR183=0),0,IF($I181&gt;0,(MIN($I183/$I174, $I183-SUM($I178:AR178))),(MAX($I183/$I174, $I183-SUM($I178:AR178)))))</f>
        <v>0</v>
      </c>
      <c r="AT178" s="153">
        <f>IF(OR($I174=0,AS183=0),0,IF($I181&gt;0,(MIN($I183/$I174, $I183-SUM($I178:AS178))),(MAX($I183/$I174, $I183-SUM($I178:AS178)))))</f>
        <v>0</v>
      </c>
      <c r="AU178" s="153">
        <f>IF(OR($I174=0,AT183=0),0,IF($I181&gt;0,(MIN($I183/$I174, $I183-SUM($I178:AT178))),(MAX($I183/$I174, $I183-SUM($I178:AT178)))))</f>
        <v>0</v>
      </c>
      <c r="AV178" s="153">
        <f>IF(OR($I174=0,AU183=0),0,IF($I181&gt;0,(MIN($I183/$I174, $I183-SUM($I178:AU178))),(MAX($I183/$I174, $I183-SUM($I178:AU178)))))</f>
        <v>0</v>
      </c>
      <c r="AW178" s="153">
        <f>IF(OR($I174=0,AV183=0),0,IF($I181&gt;0,(MIN($I183/$I174, $I183-SUM($I178:AV178))),(MAX($I183/$I174, $I183-SUM($I178:AV178)))))</f>
        <v>0</v>
      </c>
      <c r="AX178" s="153">
        <f>IF(OR($I174=0,AW183=0),0,IF($I181&gt;0,(MIN($I183/$I174, $I183-SUM($I178:AW178))),(MAX($I183/$I174, $I183-SUM($I178:AW178)))))</f>
        <v>0</v>
      </c>
      <c r="AY178" s="153">
        <f>IF(OR($I174=0,AX183=0),0,IF($I181&gt;0,(MIN($I183/$I174, $I183-SUM($I178:AX178))),(MAX($I183/$I174, $I183-SUM($I178:AX178)))))</f>
        <v>0</v>
      </c>
      <c r="AZ178" s="153">
        <f>IF(OR($I174=0,AY183=0),0,IF($I181&gt;0,(MIN($I183/$I174, $I183-SUM($I178:AY178))),(MAX($I183/$I174, $I183-SUM($I178:AY178)))))</f>
        <v>0</v>
      </c>
      <c r="BA178" s="153">
        <f>IF(OR($I174=0,AZ183=0),0,IF($I181&gt;0,(MIN($I183/$I174, $I183-SUM($I178:AZ178))),(MAX($I183/$I174, $I183-SUM($I178:AZ178)))))</f>
        <v>0</v>
      </c>
      <c r="BB178" s="153">
        <f>IF(OR($I174=0,BA183=0),0,IF($I181&gt;0,(MIN($I183/$I174, $I183-SUM($I178:BA178))),(MAX($I183/$I174, $I183-SUM($I178:BA178)))))</f>
        <v>0</v>
      </c>
      <c r="BC178" s="153">
        <f>IF(OR($I174=0,BB183=0),0,IF($I181&gt;0,(MIN($I183/$I174, $I183-SUM($I178:BB178))),(MAX($I183/$I174, $I183-SUM($I178:BB178)))))</f>
        <v>0</v>
      </c>
      <c r="BD178" s="153">
        <f>IF(OR($I174=0,BC183=0),0,IF($I181&gt;0,(MIN($I183/$I174, $I183-SUM($I178:BC178))),(MAX($I183/$I174, $I183-SUM($I178:BC178)))))</f>
        <v>0</v>
      </c>
      <c r="BE178" s="153">
        <f>IF(OR($I174=0,BD183=0),0,IF($I181&gt;0,(MIN($I183/$I174, $I183-SUM($I178:BD178))),(MAX($I183/$I174, $I183-SUM($I178:BD178)))))</f>
        <v>0</v>
      </c>
      <c r="BF178" s="153">
        <f>IF(OR($I174=0,BE183=0),0,IF($I181&gt;0,(MIN($I183/$I174, $I183-SUM($I178:BE178))),(MAX($I183/$I174, $I183-SUM($I178:BE178)))))</f>
        <v>0</v>
      </c>
      <c r="BG178" s="153">
        <f>IF(OR($I174=0,BF183=0),0,IF($I181&gt;0,(MIN($I183/$I174, $I183-SUM($I178:BF178))),(MAX($I183/$I174, $I183-SUM($I178:BF178)))))</f>
        <v>0</v>
      </c>
      <c r="BH178" s="153">
        <f>IF(OR($I174=0,BG183=0),0,IF($I181&gt;0,(MIN($I183/$I174, $I183-SUM($I178:BG178))),(MAX($I183/$I174, $I183-SUM($I178:BG178)))))</f>
        <v>0</v>
      </c>
      <c r="BI178" s="153">
        <f>IF(OR($I174=0,BH183=0),0,IF($I181&gt;0,(MIN($I183/$I174, $I183-SUM($I178:BH178))),(MAX($I183/$I174, $I183-SUM($I178:BH178)))))</f>
        <v>0</v>
      </c>
      <c r="BJ178" s="153">
        <f>IF(OR($I174=0,BI183=0),0,IF($I181&gt;0,(MIN($I183/$I174, $I183-SUM($I178:BI178))),(MAX($I183/$I174, $I183-SUM($I178:BI178)))))</f>
        <v>0</v>
      </c>
      <c r="BK178" s="153">
        <f>IF(OR($I174=0,BJ183=0),0,IF($I181&gt;0,(MIN($I183/$I174, $I183-SUM($I178:BJ178))),(MAX($I183/$I174, $I183-SUM($I178:BJ178)))))</f>
        <v>0</v>
      </c>
      <c r="BL178" s="153">
        <f>IF(OR($I174=0,BK183=0),0,IF($I181&gt;0,(MIN($I183/$I174, $I183-SUM($I178:BK178))),(MAX($I183/$I174, $I183-SUM($I178:BK178)))))</f>
        <v>0</v>
      </c>
      <c r="BM178" s="153">
        <f>IF(OR($I174=0,BL183=0),0,IF($I181&gt;0,(MIN($I183/$I174, $I183-SUM($I178:BL178))),(MAX($I183/$I174, $I183-SUM($I178:BL178)))))</f>
        <v>0</v>
      </c>
      <c r="BN178" s="153">
        <f>IF(OR($I174=0,BM183=0),0,IF($I181&gt;0,(MIN($I183/$I174, $I183-SUM($I178:BM178))),(MAX($I183/$I174, $I183-SUM($I178:BM178)))))</f>
        <v>0</v>
      </c>
      <c r="BO178" s="153">
        <f>IF(OR($I174=0,BN183=0),0,IF($I181&gt;0,(MIN($I183/$I174, $I183-SUM($I178:BN178))),(MAX($I183/$I174, $I183-SUM($I178:BN178)))))</f>
        <v>0</v>
      </c>
      <c r="BP178" s="153">
        <f>IF(OR($I174=0,BO183=0),0,IF($I181&gt;0,(MIN($I183/$I174, $I183-SUM($I178:BO178))),(MAX($I183/$I174, $I183-SUM($I178:BO178)))))</f>
        <v>0</v>
      </c>
      <c r="BQ178" s="153">
        <f>IF(OR($I174=0,BP183=0),0,IF($I181&gt;0,(MIN($I183/$I174, $I183-SUM($I178:BP178))),(MAX($I183/$I174, $I183-SUM($I178:BP178)))))</f>
        <v>0</v>
      </c>
    </row>
    <row r="179" spans="1:69" ht="12.75" customHeight="1">
      <c r="D179" s="146" t="s">
        <v>65</v>
      </c>
      <c r="E179" s="145" t="s">
        <v>25</v>
      </c>
      <c r="F179" s="145"/>
      <c r="G179" s="145"/>
      <c r="H179" s="145"/>
      <c r="I179" s="147"/>
      <c r="J179" s="157"/>
      <c r="K179" s="157"/>
      <c r="L179" s="157"/>
      <c r="M179" s="157"/>
      <c r="N179" s="157"/>
      <c r="O179" s="153">
        <f>IF(OR($I174=0,N183=0),0,IF($N182&gt;0,(MIN($N182/IF($I174&lt;=5,1,($I174-5)),$N182-SUM($N179:N179))), (MAX($N182/IF($I174&lt;=5,1,($I174-5)),$N182-SUM($N179:N179)))))</f>
        <v>0</v>
      </c>
      <c r="P179" s="153">
        <f>IF(OR($I174=0,O183=0),0,IF($N182&gt;0,(MIN($N182/IF($I174&lt;=5,1,($I174-5)),$N182-SUM($N179:O179))), (MAX($N182/IF($I174&lt;=5,1,($I174-5)),$N182-SUM($N179:O179)))))</f>
        <v>0</v>
      </c>
      <c r="Q179" s="153">
        <f>IF(OR($I174=0,P183=0),0,IF($N182&gt;0,(MIN($N182/IF($I174&lt;=5,1,($I174-5)),$N182-SUM($N179:P179))), (MAX($N182/IF($I174&lt;=5,1,($I174-5)),$N182-SUM($N179:P179)))))</f>
        <v>0</v>
      </c>
      <c r="R179" s="153">
        <f>IF(OR($I174=0,Q183=0),0,IF($N182&gt;0,(MIN($N182/IF($I174&lt;=5,1,($I174-5)),$N182-SUM($N179:Q179))), (MAX($N182/IF($I174&lt;=5,1,($I174-5)),$N182-SUM($N179:Q179)))))</f>
        <v>0</v>
      </c>
      <c r="S179" s="153">
        <f>IF(OR($I174=0,R183=0),0,IF($N182&gt;0,(MIN($N182/IF($I174&lt;=5,1,($I174-5)),$N182-SUM($N179:R179))), (MAX($N182/IF($I174&lt;=5,1,($I174-5)),$N182-SUM($N179:R179)))))</f>
        <v>0</v>
      </c>
      <c r="T179" s="153">
        <f>IF(OR($I174=0,S183=0),0,IF($N182&gt;0,(MIN($N182/IF($I174&lt;=5,1,($I174-5)),$N182-SUM($N179:S179))), (MAX($N182/IF($I174&lt;=5,1,($I174-5)),$N182-SUM($N179:S179)))))</f>
        <v>0</v>
      </c>
      <c r="U179" s="153">
        <f>IF(OR($I174=0,T183=0),0,IF($N182&gt;0,(MIN($N182/IF($I174&lt;=5,1,($I174-5)),$N182-SUM($N179:T179))), (MAX($N182/IF($I174&lt;=5,1,($I174-5)),$N182-SUM($N179:T179)))))</f>
        <v>0</v>
      </c>
      <c r="V179" s="153">
        <f>IF(OR($I174=0,U183=0),0,IF($N182&gt;0,(MIN($N182/IF($I174&lt;=5,1,($I174-5)),$N182-SUM($N179:U179))), (MAX($N182/IF($I174&lt;=5,1,($I174-5)),$N182-SUM($N179:U179)))))</f>
        <v>0</v>
      </c>
      <c r="W179" s="153">
        <f>IF(OR($I174=0,V183=0),0,IF($N182&gt;0,(MIN($N182/IF($I174&lt;=5,1,($I174-5)),$N182-SUM($N179:V179))), (MAX($N182/IF($I174&lt;=5,1,($I174-5)),$N182-SUM($N179:V179)))))</f>
        <v>0</v>
      </c>
      <c r="X179" s="153">
        <f>IF(OR($I174=0,W183=0),0,IF($N182&gt;0,(MIN($N182/IF($I174&lt;=5,1,($I174-5)),$N182-SUM($N179:W179))), (MAX($N182/IF($I174&lt;=5,1,($I174-5)),$N182-SUM($N179:W179)))))</f>
        <v>0</v>
      </c>
      <c r="Y179" s="153">
        <f>IF(OR($I174=0,X183=0),0,IF($N182&gt;0,(MIN($N182/IF($I174&lt;=5,1,($I174-5)),$N182-SUM($N179:X179))), (MAX($N182/IF($I174&lt;=5,1,($I174-5)),$N182-SUM($N179:X179)))))</f>
        <v>0</v>
      </c>
      <c r="Z179" s="153">
        <f>IF(OR($I174=0,Y183=0),0,IF($N182&gt;0,(MIN($N182/IF($I174&lt;=5,1,($I174-5)),$N182-SUM($N179:Y179))), (MAX($N182/IF($I174&lt;=5,1,($I174-5)),$N182-SUM($N179:Y179)))))</f>
        <v>0</v>
      </c>
      <c r="AA179" s="153">
        <f>IF(OR($I174=0,Z183=0),0,IF($N182&gt;0,(MIN($N182/IF($I174&lt;=5,1,($I174-5)),$N182-SUM($N179:Z179))), (MAX($N182/IF($I174&lt;=5,1,($I174-5)),$N182-SUM($N179:Z179)))))</f>
        <v>0</v>
      </c>
      <c r="AB179" s="153">
        <f>IF(OR($I174=0,AA183=0),0,IF($N182&gt;0,(MIN($N182/IF($I174&lt;=5,1,($I174-5)),$N182-SUM($N179:AA179))), (MAX($N182/IF($I174&lt;=5,1,($I174-5)),$N182-SUM($N179:AA179)))))</f>
        <v>0</v>
      </c>
      <c r="AC179" s="153">
        <f>IF(OR($I174=0,AB183=0),0,IF($N182&gt;0,(MIN($N182/IF($I174&lt;=5,1,($I174-5)),$N182-SUM($N179:AB179))), (MAX($N182/IF($I174&lt;=5,1,($I174-5)),$N182-SUM($N179:AB179)))))</f>
        <v>0</v>
      </c>
      <c r="AD179" s="153">
        <f>IF(OR($I174=0,AC183=0),0,IF($N182&gt;0,(MIN($N182/IF($I174&lt;=5,1,($I174-5)),$N182-SUM($N179:AC179))), (MAX($N182/IF($I174&lt;=5,1,($I174-5)),$N182-SUM($N179:AC179)))))</f>
        <v>0</v>
      </c>
      <c r="AE179" s="153">
        <f>IF(OR($I174=0,AD183=0),0,IF($N182&gt;0,(MIN($N182/IF($I174&lt;=5,1,($I174-5)),$N182-SUM($N179:AD179))), (MAX($N182/IF($I174&lt;=5,1,($I174-5)),$N182-SUM($N179:AD179)))))</f>
        <v>0</v>
      </c>
      <c r="AF179" s="153">
        <f>IF(OR($I174=0,AE183=0),0,IF($N182&gt;0,(MIN($N182/IF($I174&lt;=5,1,($I174-5)),$N182-SUM($N179:AE179))), (MAX($N182/IF($I174&lt;=5,1,($I174-5)),$N182-SUM($N179:AE179)))))</f>
        <v>0</v>
      </c>
      <c r="AG179" s="153">
        <f>IF(OR($I174=0,AF183=0),0,IF($N182&gt;0,(MIN($N182/IF($I174&lt;=5,1,($I174-5)),$N182-SUM($N179:AF179))), (MAX($N182/IF($I174&lt;=5,1,($I174-5)),$N182-SUM($N179:AF179)))))</f>
        <v>0</v>
      </c>
      <c r="AH179" s="153">
        <f>IF(OR($I174=0,AG183=0),0,IF($N182&gt;0,(MIN($N182/IF($I174&lt;=5,1,($I174-5)),$N182-SUM($N179:AG179))), (MAX($N182/IF($I174&lt;=5,1,($I174-5)),$N182-SUM($N179:AG179)))))</f>
        <v>0</v>
      </c>
      <c r="AI179" s="153">
        <f>IF(OR($I174=0,AH183=0),0,IF($N182&gt;0,(MIN($N182/IF($I174&lt;=5,1,($I174-5)),$N182-SUM($N179:AH179))), (MAX($N182/IF($I174&lt;=5,1,($I174-5)),$N182-SUM($N179:AH179)))))</f>
        <v>0</v>
      </c>
      <c r="AJ179" s="153">
        <f>IF(OR($I174=0,AI183=0),0,IF($N182&gt;0,(MIN($N182/IF($I174&lt;=5,1,($I174-5)),$N182-SUM($N179:AI179))), (MAX($N182/IF($I174&lt;=5,1,($I174-5)),$N182-SUM($N179:AI179)))))</f>
        <v>0</v>
      </c>
      <c r="AK179" s="153">
        <f>IF(OR($I174=0,AJ183=0),0,IF($N182&gt;0,(MIN($N182/IF($I174&lt;=5,1,($I174-5)),$N182-SUM($N179:AJ179))), (MAX($N182/IF($I174&lt;=5,1,($I174-5)),$N182-SUM($N179:AJ179)))))</f>
        <v>0</v>
      </c>
      <c r="AL179" s="153">
        <f>IF(OR($I174=0,AK183=0),0,IF($N182&gt;0,(MIN($N182/IF($I174&lt;=5,1,($I174-5)),$N182-SUM($N179:AK179))), (MAX($N182/IF($I174&lt;=5,1,($I174-5)),$N182-SUM($N179:AK179)))))</f>
        <v>0</v>
      </c>
      <c r="AM179" s="153">
        <f>IF(OR($I174=0,AL183=0),0,IF($N182&gt;0,(MIN($N182/IF($I174&lt;=5,1,($I174-5)),$N182-SUM($N179:AL179))), (MAX($N182/IF($I174&lt;=5,1,($I174-5)),$N182-SUM($N179:AL179)))))</f>
        <v>0</v>
      </c>
      <c r="AN179" s="153">
        <f>IF(OR($I174=0,AM183=0),0,IF($N182&gt;0,(MIN($N182/IF($I174&lt;=5,1,($I174-5)),$N182-SUM($N179:AM179))), (MAX($N182/IF($I174&lt;=5,1,($I174-5)),$N182-SUM($N179:AM179)))))</f>
        <v>0</v>
      </c>
      <c r="AO179" s="153">
        <f>IF(OR($I174=0,AN183=0),0,IF($N182&gt;0,(MIN($N182/IF($I174&lt;=5,1,($I174-5)),$N182-SUM($N179:AN179))), (MAX($N182/IF($I174&lt;=5,1,($I174-5)),$N182-SUM($N179:AN179)))))</f>
        <v>0</v>
      </c>
      <c r="AP179" s="153">
        <f>IF(OR($I174=0,AO183=0),0,IF($N182&gt;0,(MIN($N182/IF($I174&lt;=5,1,($I174-5)),$N182-SUM($N179:AO179))), (MAX($N182/IF($I174&lt;=5,1,($I174-5)),$N182-SUM($N179:AO179)))))</f>
        <v>0</v>
      </c>
      <c r="AQ179" s="153">
        <f>IF(OR($I174=0,AP183=0),0,IF($N182&gt;0,(MIN($N182/IF($I174&lt;=5,1,($I174-5)),$N182-SUM($N179:AP179))), (MAX($N182/IF($I174&lt;=5,1,($I174-5)),$N182-SUM($N179:AP179)))))</f>
        <v>0</v>
      </c>
      <c r="AR179" s="153">
        <f>IF(OR($I174=0,AQ183=0),0,IF($N182&gt;0,(MIN($N182/IF($I174&lt;=5,1,($I174-5)),$N182-SUM($N179:AQ179))), (MAX($N182/IF($I174&lt;=5,1,($I174-5)),$N182-SUM($N179:AQ179)))))</f>
        <v>0</v>
      </c>
      <c r="AS179" s="153">
        <f>IF(OR($I174=0,AR183=0),0,IF($N182&gt;0,(MIN($N182/IF($I174&lt;=5,1,($I174-5)),$N182-SUM($N179:AR179))), (MAX($N182/IF($I174&lt;=5,1,($I174-5)),$N182-SUM($N179:AR179)))))</f>
        <v>0</v>
      </c>
      <c r="AT179" s="153">
        <f>IF(OR($I174=0,AS183=0),0,IF($N182&gt;0,(MIN($N182/IF($I174&lt;=5,1,($I174-5)),$N182-SUM($N179:AS179))), (MAX($N182/IF($I174&lt;=5,1,($I174-5)),$N182-SUM($N179:AS179)))))</f>
        <v>0</v>
      </c>
      <c r="AU179" s="153">
        <f>IF(OR($I174=0,AT183=0),0,IF($N182&gt;0,(MIN($N182/IF($I174&lt;=5,1,($I174-5)),$N182-SUM($N179:AT179))), (MAX($N182/IF($I174&lt;=5,1,($I174-5)),$N182-SUM($N179:AT179)))))</f>
        <v>0</v>
      </c>
      <c r="AV179" s="153">
        <f>IF(OR($I174=0,AU183=0),0,IF($N182&gt;0,(MIN($N182/IF($I174&lt;=5,1,($I174-5)),$N182-SUM($N179:AU179))), (MAX($N182/IF($I174&lt;=5,1,($I174-5)),$N182-SUM($N179:AU179)))))</f>
        <v>0</v>
      </c>
      <c r="AW179" s="153">
        <f>IF(OR($I174=0,AV183=0),0,IF($N182&gt;0,(MIN($N182/IF($I174&lt;=5,1,($I174-5)),$N182-SUM($N179:AV179))), (MAX($N182/IF($I174&lt;=5,1,($I174-5)),$N182-SUM($N179:AV179)))))</f>
        <v>0</v>
      </c>
      <c r="AX179" s="153">
        <f>IF(OR($I174=0,AW183=0),0,IF($N182&gt;0,(MIN($N182/IF($I174&lt;=5,1,($I174-5)),$N182-SUM($N179:AW179))), (MAX($N182/IF($I174&lt;=5,1,($I174-5)),$N182-SUM($N179:AW179)))))</f>
        <v>0</v>
      </c>
      <c r="AY179" s="153">
        <f>IF(OR($I174=0,AX183=0),0,IF($N182&gt;0,(MIN($N182/IF($I174&lt;=5,1,($I174-5)),$N182-SUM($N179:AX179))), (MAX($N182/IF($I174&lt;=5,1,($I174-5)),$N182-SUM($N179:AX179)))))</f>
        <v>0</v>
      </c>
      <c r="AZ179" s="153">
        <f>IF(OR($I174=0,AY183=0),0,IF($N182&gt;0,(MIN($N182/IF($I174&lt;=5,1,($I174-5)),$N182-SUM($N179:AY179))), (MAX($N182/IF($I174&lt;=5,1,($I174-5)),$N182-SUM($N179:AY179)))))</f>
        <v>0</v>
      </c>
      <c r="BA179" s="153">
        <f>IF(OR($I174=0,AZ183=0),0,IF($N182&gt;0,(MIN($N182/IF($I174&lt;=5,1,($I174-5)),$N182-SUM($N179:AZ179))), (MAX($N182/IF($I174&lt;=5,1,($I174-5)),$N182-SUM($N179:AZ179)))))</f>
        <v>0</v>
      </c>
      <c r="BB179" s="153">
        <f>IF(OR($I174=0,BA183=0),0,IF($N182&gt;0,(MIN($N182/IF($I174&lt;=5,1,($I174-5)),$N182-SUM($N179:BA179))), (MAX($N182/IF($I174&lt;=5,1,($I174-5)),$N182-SUM($N179:BA179)))))</f>
        <v>0</v>
      </c>
      <c r="BC179" s="153">
        <f>IF(OR($I174=0,BB183=0),0,IF($N182&gt;0,(MIN($N182/IF($I174&lt;=5,1,($I174-5)),$N182-SUM($N179:BB179))), (MAX($N182/IF($I174&lt;=5,1,($I174-5)),$N182-SUM($N179:BB179)))))</f>
        <v>0</v>
      </c>
      <c r="BD179" s="153">
        <f>IF(OR($I174=0,BC183=0),0,IF($N182&gt;0,(MIN($N182/IF($I174&lt;=5,1,($I174-5)),$N182-SUM($N179:BC179))), (MAX($N182/IF($I174&lt;=5,1,($I174-5)),$N182-SUM($N179:BC179)))))</f>
        <v>0</v>
      </c>
      <c r="BE179" s="153">
        <f>IF(OR($I174=0,BD183=0),0,IF($N182&gt;0,(MIN($N182/IF($I174&lt;=5,1,($I174-5)),$N182-SUM($N179:BD179))), (MAX($N182/IF($I174&lt;=5,1,($I174-5)),$N182-SUM($N179:BD179)))))</f>
        <v>0</v>
      </c>
      <c r="BF179" s="153">
        <f>IF(OR($I174=0,BE183=0),0,IF($N182&gt;0,(MIN($N182/IF($I174&lt;=5,1,($I174-5)),$N182-SUM($N179:BE179))), (MAX($N182/IF($I174&lt;=5,1,($I174-5)),$N182-SUM($N179:BE179)))))</f>
        <v>0</v>
      </c>
      <c r="BG179" s="153">
        <f>IF(OR($I174=0,BF183=0),0,IF($N182&gt;0,(MIN($N182/IF($I174&lt;=5,1,($I174-5)),$N182-SUM($N179:BF179))), (MAX($N182/IF($I174&lt;=5,1,($I174-5)),$N182-SUM($N179:BF179)))))</f>
        <v>0</v>
      </c>
      <c r="BH179" s="153">
        <f>IF(OR($I174=0,BG183=0),0,IF($N182&gt;0,(MIN($N182/IF($I174&lt;=5,1,($I174-5)),$N182-SUM($N179:BG179))), (MAX($N182/IF($I174&lt;=5,1,($I174-5)),$N182-SUM($N179:BG179)))))</f>
        <v>0</v>
      </c>
      <c r="BI179" s="153">
        <f>IF(OR($I174=0,BH183=0),0,IF($N182&gt;0,(MIN($N182/IF($I174&lt;=5,1,($I174-5)),$N182-SUM($N179:BH179))), (MAX($N182/IF($I174&lt;=5,1,($I174-5)),$N182-SUM($N179:BH179)))))</f>
        <v>0</v>
      </c>
      <c r="BJ179" s="153">
        <f>IF(OR($I174=0,BI183=0),0,IF($N182&gt;0,(MIN($N182/IF($I174&lt;=5,1,($I174-5)),$N182-SUM($N179:BI179))), (MAX($N182/IF($I174&lt;=5,1,($I174-5)),$N182-SUM($N179:BI179)))))</f>
        <v>0</v>
      </c>
      <c r="BK179" s="153">
        <f>IF(OR($I174=0,BJ183=0),0,IF($N182&gt;0,(MIN($N182/IF($I174&lt;=5,1,($I174-5)),$N182-SUM($N179:BJ179))), (MAX($N182/IF($I174&lt;=5,1,($I174-5)),$N182-SUM($N179:BJ179)))))</f>
        <v>0</v>
      </c>
      <c r="BL179" s="153">
        <f>IF(OR($I174=0,BK183=0),0,IF($N182&gt;0,(MIN($N182/IF($I174&lt;=5,1,($I174-5)),$N182-SUM($N179:BK179))), (MAX($N182/IF($I174&lt;=5,1,($I174-5)),$N182-SUM($N179:BK179)))))</f>
        <v>0</v>
      </c>
      <c r="BM179" s="153">
        <f>IF(OR($I174=0,BL183=0),0,IF($N182&gt;0,(MIN($N182/IF($I174&lt;=5,1,($I174-5)),$N182-SUM($N179:BL179))), (MAX($N182/IF($I174&lt;=5,1,($I174-5)),$N182-SUM($N179:BL179)))))</f>
        <v>0</v>
      </c>
      <c r="BN179" s="153">
        <f>IF(OR($I174=0,BM183=0),0,IF($N182&gt;0,(MIN($N182/IF($I174&lt;=5,1,($I174-5)),$N182-SUM($N179:BM179))), (MAX($N182/IF($I174&lt;=5,1,($I174-5)),$N182-SUM($N179:BM179)))))</f>
        <v>0</v>
      </c>
      <c r="BO179" s="153">
        <f>IF(OR($I174=0,BN183=0),0,IF($N182&gt;0,(MIN($N182/IF($I174&lt;=5,1,($I174-5)),$N182-SUM($N179:BN179))), (MAX($N182/IF($I174&lt;=5,1,($I174-5)),$N182-SUM($N179:BN179)))))</f>
        <v>0</v>
      </c>
      <c r="BP179" s="153">
        <f>IF(OR($I174=0,BO183=0),0,IF($N182&gt;0,(MIN($N182/IF($I174&lt;=5,1,($I174-5)),$N182-SUM($N179:BO179))), (MAX($N182/IF($I174&lt;=5,1,($I174-5)),$N182-SUM($N179:BO179)))))</f>
        <v>0</v>
      </c>
      <c r="BQ179" s="153">
        <f>IF(OR($I174=0,BP183=0),0,IF($N182&gt;0,(MIN($N182/IF($I174&lt;=5,1,($I174-5)),$N182-SUM($N179:BP179))), (MAX($N182/IF($I174&lt;=5,1,($I174-5)),$N182-SUM($N179:BP179)))))</f>
        <v>0</v>
      </c>
    </row>
    <row r="180" spans="1:69" ht="12.75" customHeight="1">
      <c r="D180" s="152" t="s">
        <v>64</v>
      </c>
      <c r="E180" s="154" t="s">
        <v>25</v>
      </c>
      <c r="F180" s="154"/>
      <c r="G180" s="154"/>
      <c r="H180" s="154"/>
      <c r="I180" s="155"/>
      <c r="J180" s="156">
        <f>SUM(J178:J179)</f>
        <v>1.2576776917663615</v>
      </c>
      <c r="K180" s="156">
        <f t="shared" ref="K180:BQ180" si="154">SUM(K178:K179)</f>
        <v>1.2576776917663615</v>
      </c>
      <c r="L180" s="156">
        <f t="shared" si="154"/>
        <v>1.2576776917663615</v>
      </c>
      <c r="M180" s="156">
        <f t="shared" si="154"/>
        <v>1.2576776917663615</v>
      </c>
      <c r="N180" s="156">
        <f t="shared" si="154"/>
        <v>1.2576776917663615</v>
      </c>
      <c r="O180" s="156">
        <f>SUM(O178:O179)</f>
        <v>1.2576776917663615</v>
      </c>
      <c r="P180" s="156">
        <f t="shared" si="154"/>
        <v>1.2576776917663615</v>
      </c>
      <c r="Q180" s="156">
        <f t="shared" si="154"/>
        <v>1.2576776917663615</v>
      </c>
      <c r="R180" s="156">
        <f t="shared" si="154"/>
        <v>1.2576776917663615</v>
      </c>
      <c r="S180" s="156">
        <f t="shared" si="154"/>
        <v>1.2576776917663615</v>
      </c>
      <c r="T180" s="156">
        <f t="shared" si="154"/>
        <v>4.5853515344035145E-2</v>
      </c>
      <c r="U180" s="156">
        <f t="shared" si="154"/>
        <v>0</v>
      </c>
      <c r="V180" s="156">
        <f t="shared" si="154"/>
        <v>0</v>
      </c>
      <c r="W180" s="156">
        <f t="shared" si="154"/>
        <v>0</v>
      </c>
      <c r="X180" s="156">
        <f t="shared" si="154"/>
        <v>0</v>
      </c>
      <c r="Y180" s="156">
        <f t="shared" si="154"/>
        <v>0</v>
      </c>
      <c r="Z180" s="156">
        <f t="shared" si="154"/>
        <v>0</v>
      </c>
      <c r="AA180" s="156">
        <f t="shared" si="154"/>
        <v>0</v>
      </c>
      <c r="AB180" s="156">
        <f t="shared" si="154"/>
        <v>0</v>
      </c>
      <c r="AC180" s="156">
        <f t="shared" si="154"/>
        <v>0</v>
      </c>
      <c r="AD180" s="156">
        <f t="shared" si="154"/>
        <v>0</v>
      </c>
      <c r="AE180" s="156">
        <f t="shared" si="154"/>
        <v>0</v>
      </c>
      <c r="AF180" s="156">
        <f t="shared" si="154"/>
        <v>0</v>
      </c>
      <c r="AG180" s="156">
        <f t="shared" si="154"/>
        <v>0</v>
      </c>
      <c r="AH180" s="156">
        <f t="shared" si="154"/>
        <v>0</v>
      </c>
      <c r="AI180" s="156">
        <f t="shared" si="154"/>
        <v>0</v>
      </c>
      <c r="AJ180" s="156">
        <f t="shared" si="154"/>
        <v>0</v>
      </c>
      <c r="AK180" s="156">
        <f t="shared" si="154"/>
        <v>0</v>
      </c>
      <c r="AL180" s="156">
        <f t="shared" si="154"/>
        <v>0</v>
      </c>
      <c r="AM180" s="156">
        <f t="shared" si="154"/>
        <v>0</v>
      </c>
      <c r="AN180" s="156">
        <f t="shared" si="154"/>
        <v>0</v>
      </c>
      <c r="AO180" s="156">
        <f t="shared" si="154"/>
        <v>0</v>
      </c>
      <c r="AP180" s="156">
        <f t="shared" si="154"/>
        <v>0</v>
      </c>
      <c r="AQ180" s="156">
        <f t="shared" si="154"/>
        <v>0</v>
      </c>
      <c r="AR180" s="156">
        <f t="shared" si="154"/>
        <v>0</v>
      </c>
      <c r="AS180" s="156">
        <f t="shared" si="154"/>
        <v>0</v>
      </c>
      <c r="AT180" s="156">
        <f t="shared" si="154"/>
        <v>0</v>
      </c>
      <c r="AU180" s="156">
        <f t="shared" si="154"/>
        <v>0</v>
      </c>
      <c r="AV180" s="156">
        <f t="shared" si="154"/>
        <v>0</v>
      </c>
      <c r="AW180" s="156">
        <f t="shared" si="154"/>
        <v>0</v>
      </c>
      <c r="AX180" s="156">
        <f t="shared" si="154"/>
        <v>0</v>
      </c>
      <c r="AY180" s="156">
        <f t="shared" si="154"/>
        <v>0</v>
      </c>
      <c r="AZ180" s="156">
        <f t="shared" si="154"/>
        <v>0</v>
      </c>
      <c r="BA180" s="156">
        <f t="shared" si="154"/>
        <v>0</v>
      </c>
      <c r="BB180" s="156">
        <f t="shared" si="154"/>
        <v>0</v>
      </c>
      <c r="BC180" s="156">
        <f t="shared" si="154"/>
        <v>0</v>
      </c>
      <c r="BD180" s="156">
        <f t="shared" si="154"/>
        <v>0</v>
      </c>
      <c r="BE180" s="156">
        <f t="shared" si="154"/>
        <v>0</v>
      </c>
      <c r="BF180" s="156">
        <f t="shared" si="154"/>
        <v>0</v>
      </c>
      <c r="BG180" s="156">
        <f t="shared" si="154"/>
        <v>0</v>
      </c>
      <c r="BH180" s="156">
        <f t="shared" si="154"/>
        <v>0</v>
      </c>
      <c r="BI180" s="156">
        <f t="shared" si="154"/>
        <v>0</v>
      </c>
      <c r="BJ180" s="156">
        <f t="shared" si="154"/>
        <v>0</v>
      </c>
      <c r="BK180" s="156">
        <f t="shared" si="154"/>
        <v>0</v>
      </c>
      <c r="BL180" s="156">
        <f t="shared" si="154"/>
        <v>0</v>
      </c>
      <c r="BM180" s="156">
        <f t="shared" si="154"/>
        <v>0</v>
      </c>
      <c r="BN180" s="156">
        <f t="shared" si="154"/>
        <v>0</v>
      </c>
      <c r="BO180" s="156">
        <f t="shared" si="154"/>
        <v>0</v>
      </c>
      <c r="BP180" s="156">
        <f t="shared" si="154"/>
        <v>0</v>
      </c>
      <c r="BQ180" s="156">
        <f t="shared" si="154"/>
        <v>0</v>
      </c>
    </row>
    <row r="181" spans="1:69" ht="12.75" customHeight="1">
      <c r="D181" s="19" t="s">
        <v>13</v>
      </c>
      <c r="I181" s="34">
        <f>IF(I$5=first_reg_period, INDEX(Inputs!$I$43:$I$49,MATCH(B173,Inputs!$C$43:$C$49,0)),0)</f>
        <v>12.622630433007648</v>
      </c>
      <c r="J181" s="34">
        <f>IF(J$5=first_reg_period, INDEX(Inputs!$I$43:$I$49,MATCH(C173,Inputs!$C$43:$C$49,0)),0)</f>
        <v>0</v>
      </c>
      <c r="K181" s="34">
        <f>IF(K$5=first_reg_period, INDEX(Inputs!$I$43:$I$49,MATCH(D173,Inputs!$C$43:$C$49,0)),0)</f>
        <v>0</v>
      </c>
      <c r="L181" s="34">
        <f>IF(L$5=first_reg_period, INDEX(Inputs!$I$43:$I$49,MATCH(E173,Inputs!$C$43:$C$49,0)),0)</f>
        <v>0</v>
      </c>
      <c r="M181" s="34">
        <f>IF(M$5=first_reg_period, INDEX(Inputs!$I$43:$I$49,MATCH(F173,Inputs!$C$43:$C$49,0)),0)</f>
        <v>0</v>
      </c>
      <c r="N181" s="34">
        <f>IF(N$5=first_reg_period, INDEX(Inputs!$I$43:$I$49,MATCH(G173,Inputs!$C$43:$C$49,0)),0)</f>
        <v>0</v>
      </c>
      <c r="O181" s="34">
        <f>IF(O$5=first_reg_period, INDEX(Inputs!$I$43:$I$49,MATCH(H173,Inputs!$C$43:$C$49,0)),0)</f>
        <v>0</v>
      </c>
      <c r="P181" s="34">
        <f>IF(P$5=first_reg_period, INDEX(Inputs!$I$43:$I$49,MATCH(I173,Inputs!$C$43:$C$49,0)),0)</f>
        <v>0</v>
      </c>
      <c r="Q181" s="34">
        <f>IF(Q$5=first_reg_period, INDEX(Inputs!$I$43:$I$49,MATCH(J173,Inputs!$C$43:$C$49,0)),0)</f>
        <v>0</v>
      </c>
      <c r="R181" s="34">
        <f>IF(R$5=first_reg_period, INDEX(Inputs!$I$43:$I$49,MATCH(K173,Inputs!$C$43:$C$49,0)),0)</f>
        <v>0</v>
      </c>
      <c r="S181" s="34">
        <f>IF(S$5=first_reg_period, INDEX(Inputs!$I$43:$I$49,MATCH(L173,Inputs!$C$43:$C$49,0)),0)</f>
        <v>0</v>
      </c>
      <c r="T181" s="34">
        <f>IF(T$5=first_reg_period, INDEX(Inputs!$I$43:$I$49,MATCH(M173,Inputs!$C$43:$C$49,0)),0)</f>
        <v>0</v>
      </c>
      <c r="U181" s="34">
        <f>IF(U$5=first_reg_period, INDEX(Inputs!$I$43:$I$49,MATCH(N173,Inputs!$C$43:$C$49,0)),0)</f>
        <v>0</v>
      </c>
      <c r="V181" s="34">
        <f>IF(V$5=first_reg_period, INDEX(Inputs!$I$43:$I$49,MATCH(O173,Inputs!$C$43:$C$49,0)),0)</f>
        <v>0</v>
      </c>
      <c r="W181" s="34">
        <f>IF(W$5=first_reg_period, INDEX(Inputs!$I$43:$I$49,MATCH(P173,Inputs!$C$43:$C$49,0)),0)</f>
        <v>0</v>
      </c>
      <c r="X181" s="34">
        <f>IF(X$5=first_reg_period, INDEX(Inputs!$I$43:$I$49,MATCH(Q173,Inputs!$C$43:$C$49,0)),0)</f>
        <v>0</v>
      </c>
      <c r="Y181" s="34">
        <f>IF(Y$5=first_reg_period, INDEX(Inputs!$I$43:$I$49,MATCH(R173,Inputs!$C$43:$C$49,0)),0)</f>
        <v>0</v>
      </c>
      <c r="Z181" s="34">
        <f>IF(Z$5=first_reg_period, INDEX(Inputs!$I$43:$I$49,MATCH(S173,Inputs!$C$43:$C$49,0)),0)</f>
        <v>0</v>
      </c>
      <c r="AA181" s="34">
        <f>IF(AA$5=first_reg_period, INDEX(Inputs!$I$43:$I$49,MATCH(T173,Inputs!$C$43:$C$49,0)),0)</f>
        <v>0</v>
      </c>
      <c r="AB181" s="34">
        <f>IF(AB$5=first_reg_period, INDEX(Inputs!$I$43:$I$49,MATCH(U173,Inputs!$C$43:$C$49,0)),0)</f>
        <v>0</v>
      </c>
      <c r="AC181" s="34">
        <f>IF(AC$5=first_reg_period, INDEX(Inputs!$I$43:$I$49,MATCH(V173,Inputs!$C$43:$C$49,0)),0)</f>
        <v>0</v>
      </c>
      <c r="AD181" s="34">
        <f>IF(AD$5=first_reg_period, INDEX(Inputs!$I$43:$I$49,MATCH(W173,Inputs!$C$43:$C$49,0)),0)</f>
        <v>0</v>
      </c>
      <c r="AE181" s="34">
        <f>IF(AE$5=first_reg_period, INDEX(Inputs!$I$43:$I$49,MATCH(X173,Inputs!$C$43:$C$49,0)),0)</f>
        <v>0</v>
      </c>
      <c r="AF181" s="34">
        <f>IF(AF$5=first_reg_period, INDEX(Inputs!$I$43:$I$49,MATCH(Y173,Inputs!$C$43:$C$49,0)),0)</f>
        <v>0</v>
      </c>
      <c r="AG181" s="34">
        <f>IF(AG$5=first_reg_period, INDEX(Inputs!$I$43:$I$49,MATCH(Z173,Inputs!$C$43:$C$49,0)),0)</f>
        <v>0</v>
      </c>
      <c r="AH181" s="34">
        <f>IF(AH$5=first_reg_period, INDEX(Inputs!$I$43:$I$49,MATCH(AA173,Inputs!$C$43:$C$49,0)),0)</f>
        <v>0</v>
      </c>
      <c r="AI181" s="34">
        <f>IF(AI$5=first_reg_period, INDEX(Inputs!$I$43:$I$49,MATCH(AB173,Inputs!$C$43:$C$49,0)),0)</f>
        <v>0</v>
      </c>
      <c r="AJ181" s="34">
        <f>IF(AJ$5=first_reg_period, INDEX(Inputs!$I$43:$I$49,MATCH(AC173,Inputs!$C$43:$C$49,0)),0)</f>
        <v>0</v>
      </c>
      <c r="AK181" s="34">
        <f>IF(AK$5=first_reg_period, INDEX(Inputs!$I$43:$I$49,MATCH(AD173,Inputs!$C$43:$C$49,0)),0)</f>
        <v>0</v>
      </c>
      <c r="AL181" s="34">
        <f>IF(AL$5=first_reg_period, INDEX(Inputs!$I$43:$I$49,MATCH(AE173,Inputs!$C$43:$C$49,0)),0)</f>
        <v>0</v>
      </c>
      <c r="AM181" s="34">
        <f>IF(AM$5=first_reg_period, INDEX(Inputs!$I$43:$I$49,MATCH(AF173,Inputs!$C$43:$C$49,0)),0)</f>
        <v>0</v>
      </c>
      <c r="AN181" s="34">
        <f>IF(AN$5=first_reg_period, INDEX(Inputs!$I$43:$I$49,MATCH(AG173,Inputs!$C$43:$C$49,0)),0)</f>
        <v>0</v>
      </c>
      <c r="AO181" s="34">
        <f>IF(AO$5=first_reg_period, INDEX(Inputs!$I$43:$I$49,MATCH(AH173,Inputs!$C$43:$C$49,0)),0)</f>
        <v>0</v>
      </c>
      <c r="AP181" s="34">
        <f>IF(AP$5=first_reg_period, INDEX(Inputs!$I$43:$I$49,MATCH(AI173,Inputs!$C$43:$C$49,0)),0)</f>
        <v>0</v>
      </c>
      <c r="AQ181" s="34">
        <f>IF(AQ$5=first_reg_period, INDEX(Inputs!$I$43:$I$49,MATCH(AJ173,Inputs!$C$43:$C$49,0)),0)</f>
        <v>0</v>
      </c>
      <c r="AR181" s="34">
        <f>IF(AR$5=first_reg_period, INDEX(Inputs!$I$43:$I$49,MATCH(AK173,Inputs!$C$43:$C$49,0)),0)</f>
        <v>0</v>
      </c>
      <c r="AS181" s="34">
        <f>IF(AS$5=first_reg_period, INDEX(Inputs!$I$43:$I$49,MATCH(AL173,Inputs!$C$43:$C$49,0)),0)</f>
        <v>0</v>
      </c>
      <c r="AT181" s="34">
        <f>IF(AT$5=first_reg_period, INDEX(Inputs!$I$43:$I$49,MATCH(AM173,Inputs!$C$43:$C$49,0)),0)</f>
        <v>0</v>
      </c>
      <c r="AU181" s="34">
        <f>IF(AU$5=first_reg_period, INDEX(Inputs!$I$43:$I$49,MATCH(AN173,Inputs!$C$43:$C$49,0)),0)</f>
        <v>0</v>
      </c>
      <c r="AV181" s="34">
        <f>IF(AV$5=first_reg_period, INDEX(Inputs!$I$43:$I$49,MATCH(AO173,Inputs!$C$43:$C$49,0)),0)</f>
        <v>0</v>
      </c>
      <c r="AW181" s="34">
        <f>IF(AW$5=first_reg_period, INDEX(Inputs!$I$43:$I$49,MATCH(AP173,Inputs!$C$43:$C$49,0)),0)</f>
        <v>0</v>
      </c>
      <c r="AX181" s="34">
        <f>IF(AX$5=first_reg_period, INDEX(Inputs!$I$43:$I$49,MATCH(AQ173,Inputs!$C$43:$C$49,0)),0)</f>
        <v>0</v>
      </c>
      <c r="AY181" s="34">
        <f>IF(AY$5=first_reg_period, INDEX(Inputs!$I$43:$I$49,MATCH(AR173,Inputs!$C$43:$C$49,0)),0)</f>
        <v>0</v>
      </c>
      <c r="AZ181" s="34">
        <f>IF(AZ$5=first_reg_period, INDEX(Inputs!$I$43:$I$49,MATCH(AS173,Inputs!$C$43:$C$49,0)),0)</f>
        <v>0</v>
      </c>
      <c r="BA181" s="34">
        <f>IF(BA$5=first_reg_period, INDEX(Inputs!$I$43:$I$49,MATCH(AT173,Inputs!$C$43:$C$49,0)),0)</f>
        <v>0</v>
      </c>
      <c r="BB181" s="34">
        <f>IF(BB$5=first_reg_period, INDEX(Inputs!$I$43:$I$49,MATCH(AU173,Inputs!$C$43:$C$49,0)),0)</f>
        <v>0</v>
      </c>
      <c r="BC181" s="34">
        <f>IF(BC$5=first_reg_period, INDEX(Inputs!$I$43:$I$49,MATCH(AV173,Inputs!$C$43:$C$49,0)),0)</f>
        <v>0</v>
      </c>
      <c r="BD181" s="34">
        <f>IF(BD$5=first_reg_period, INDEX(Inputs!$I$43:$I$49,MATCH(AW173,Inputs!$C$43:$C$49,0)),0)</f>
        <v>0</v>
      </c>
      <c r="BE181" s="34">
        <f>IF(BE$5=first_reg_period, INDEX(Inputs!$I$43:$I$49,MATCH(AX173,Inputs!$C$43:$C$49,0)),0)</f>
        <v>0</v>
      </c>
      <c r="BF181" s="34">
        <f>IF(BF$5=first_reg_period, INDEX(Inputs!$I$43:$I$49,MATCH(AY173,Inputs!$C$43:$C$49,0)),0)</f>
        <v>0</v>
      </c>
      <c r="BG181" s="34">
        <f>IF(BG$5=first_reg_period, INDEX(Inputs!$I$43:$I$49,MATCH(AZ173,Inputs!$C$43:$C$49,0)),0)</f>
        <v>0</v>
      </c>
      <c r="BH181" s="34">
        <f>IF(BH$5=first_reg_period, INDEX(Inputs!$I$43:$I$49,MATCH(BA173,Inputs!$C$43:$C$49,0)),0)</f>
        <v>0</v>
      </c>
      <c r="BI181" s="34">
        <f>IF(BI$5=first_reg_period, INDEX(Inputs!$I$43:$I$49,MATCH(BB173,Inputs!$C$43:$C$49,0)),0)</f>
        <v>0</v>
      </c>
      <c r="BJ181" s="34">
        <f>IF(BJ$5=first_reg_period, INDEX(Inputs!$I$43:$I$49,MATCH(BC173,Inputs!$C$43:$C$49,0)),0)</f>
        <v>0</v>
      </c>
      <c r="BK181" s="34">
        <f>IF(BK$5=first_reg_period, INDEX(Inputs!$I$43:$I$49,MATCH(BD173,Inputs!$C$43:$C$49,0)),0)</f>
        <v>0</v>
      </c>
      <c r="BL181" s="34">
        <f>IF(BL$5=first_reg_period, INDEX(Inputs!$I$43:$I$49,MATCH(BE173,Inputs!$C$43:$C$49,0)),0)</f>
        <v>0</v>
      </c>
      <c r="BM181" s="34">
        <f>IF(BM$5=first_reg_period, INDEX(Inputs!$I$43:$I$49,MATCH(BF173,Inputs!$C$43:$C$49,0)),0)</f>
        <v>0</v>
      </c>
      <c r="BN181" s="34">
        <f>IF(BN$5=first_reg_period, INDEX(Inputs!$I$43:$I$49,MATCH(BG173,Inputs!$C$43:$C$49,0)),0)</f>
        <v>0</v>
      </c>
      <c r="BO181" s="34">
        <f>IF(BO$5=first_reg_period, INDEX(Inputs!$I$43:$I$49,MATCH(BH173,Inputs!$C$43:$C$49,0)),0)</f>
        <v>0</v>
      </c>
      <c r="BP181" s="34">
        <f>IF(BP$5=first_reg_period, INDEX(Inputs!$I$43:$I$49,MATCH(BI173,Inputs!$C$43:$C$49,0)),0)</f>
        <v>0</v>
      </c>
      <c r="BQ181" s="34">
        <f>IF(BQ$5=first_reg_period, INDEX(Inputs!$I$43:$I$49,MATCH(BJ173,Inputs!$C$43:$C$49,0)),0)</f>
        <v>0</v>
      </c>
    </row>
    <row r="182" spans="1:69" s="145" customFormat="1" ht="12.75" customHeight="1">
      <c r="D182" s="146" t="s">
        <v>60</v>
      </c>
      <c r="I182" s="147"/>
      <c r="J182" s="148">
        <f>IF(J$5=second_reg_period, INDEX(Inputs!$N$116:$N$122,MATCH($B173,Inputs!$C$116:$C$122,0)),0)/conv_2015_2010</f>
        <v>0</v>
      </c>
      <c r="K182" s="148">
        <f>IF(K$5=second_reg_period, INDEX(Inputs!$N$116:$N$122,MATCH($B173,Inputs!$C$116:$C$122,0)),0)/conv_2015_2010</f>
        <v>0</v>
      </c>
      <c r="L182" s="148">
        <f>IF(L$5=second_reg_period, INDEX(Inputs!$N$116:$N$122,MATCH($B173,Inputs!$C$116:$C$122,0)),0)/conv_2015_2010</f>
        <v>0</v>
      </c>
      <c r="M182" s="148">
        <f>IF(M$5=second_reg_period, INDEX(Inputs!$N$116:$N$122,MATCH($B173,Inputs!$C$116:$C$122,0)),0)/conv_2015_2010</f>
        <v>0</v>
      </c>
      <c r="N182" s="148">
        <f>IF(N$5=second_reg_period, INDEX(Inputs!$N$116:$N$122,MATCH($B173,Inputs!$C$116:$C$122,0)),0)/conv_2015_2010</f>
        <v>0</v>
      </c>
      <c r="O182" s="148">
        <f>IF(O$5=second_reg_period, INDEX(Inputs!$N$116:$N$122,MATCH($B173,Inputs!$C$116:$C$122,0)),0)/conv_2015_2010</f>
        <v>0</v>
      </c>
      <c r="P182" s="148">
        <f>IF(P$5=second_reg_period, INDEX(Inputs!$N$116:$N$122,MATCH($B173,Inputs!$C$116:$C$122,0)),0)/conv_2015_2010</f>
        <v>0</v>
      </c>
      <c r="Q182" s="148">
        <f>IF(Q$5=second_reg_period, INDEX(Inputs!$N$116:$N$122,MATCH($B173,Inputs!$C$116:$C$122,0)),0)/conv_2015_2010</f>
        <v>0</v>
      </c>
      <c r="R182" s="148">
        <f>IF(R$5=second_reg_period, INDEX(Inputs!$N$116:$N$122,MATCH($B173,Inputs!$C$116:$C$122,0)),0)/conv_2015_2010</f>
        <v>0</v>
      </c>
      <c r="S182" s="148">
        <f>IF(S$5=second_reg_period, INDEX(Inputs!$N$116:$N$122,MATCH($B173,Inputs!$C$116:$C$122,0)),0)/conv_2015_2010</f>
        <v>0</v>
      </c>
      <c r="T182" s="148">
        <f>IF(T$5=second_reg_period, INDEX(Inputs!$N$116:$N$122,MATCH($B173,Inputs!$C$116:$C$122,0)),0)/conv_2015_2010</f>
        <v>0</v>
      </c>
      <c r="U182" s="148">
        <f>IF(U$5=second_reg_period, INDEX(Inputs!$N$116:$N$122,MATCH($B173,Inputs!$C$116:$C$122,0)),0)/conv_2015_2010</f>
        <v>0</v>
      </c>
      <c r="V182" s="148">
        <f>IF(V$5=second_reg_period, INDEX(Inputs!$N$116:$N$122,MATCH($B173,Inputs!$C$116:$C$122,0)),0)/conv_2015_2010</f>
        <v>0</v>
      </c>
      <c r="W182" s="148">
        <f>IF(W$5=second_reg_period, INDEX(Inputs!$N$116:$N$122,MATCH($B173,Inputs!$C$116:$C$122,0)),0)/conv_2015_2010</f>
        <v>0</v>
      </c>
      <c r="X182" s="148">
        <f>IF(X$5=second_reg_period, INDEX(Inputs!$N$116:$N$122,MATCH($B173,Inputs!$C$116:$C$122,0)),0)/conv_2015_2010</f>
        <v>0</v>
      </c>
      <c r="Y182" s="148">
        <f>IF(Y$5=second_reg_period, INDEX(Inputs!$N$116:$N$122,MATCH($B173,Inputs!$C$116:$C$122,0)),0)/conv_2015_2010</f>
        <v>0</v>
      </c>
      <c r="Z182" s="148">
        <f>IF(Z$5=second_reg_period, INDEX(Inputs!$N$116:$N$122,MATCH($B173,Inputs!$C$116:$C$122,0)),0)/conv_2015_2010</f>
        <v>0</v>
      </c>
      <c r="AA182" s="148">
        <f>IF(AA$5=second_reg_period, INDEX(Inputs!$N$116:$N$122,MATCH($B173,Inputs!$C$116:$C$122,0)),0)/conv_2015_2010</f>
        <v>0</v>
      </c>
      <c r="AB182" s="148">
        <f>IF(AB$5=second_reg_period, INDEX(Inputs!$N$116:$N$122,MATCH($B173,Inputs!$C$116:$C$122,0)),0)/conv_2015_2010</f>
        <v>0</v>
      </c>
      <c r="AC182" s="148">
        <f>IF(AC$5=second_reg_period, INDEX(Inputs!$N$116:$N$122,MATCH($B173,Inputs!$C$116:$C$122,0)),0)/conv_2015_2010</f>
        <v>0</v>
      </c>
      <c r="AD182" s="148">
        <f>IF(AD$5=second_reg_period, INDEX(Inputs!$N$116:$N$122,MATCH($B173,Inputs!$C$116:$C$122,0)),0)/conv_2015_2010</f>
        <v>0</v>
      </c>
      <c r="AE182" s="148">
        <f>IF(AE$5=second_reg_period, INDEX(Inputs!$N$116:$N$122,MATCH($B173,Inputs!$C$116:$C$122,0)),0)/conv_2015_2010</f>
        <v>0</v>
      </c>
      <c r="AF182" s="148">
        <f>IF(AF$5=second_reg_period, INDEX(Inputs!$N$116:$N$122,MATCH($B173,Inputs!$C$116:$C$122,0)),0)/conv_2015_2010</f>
        <v>0</v>
      </c>
      <c r="AG182" s="148">
        <f>IF(AG$5=second_reg_period, INDEX(Inputs!$N$116:$N$122,MATCH($B173,Inputs!$C$116:$C$122,0)),0)/conv_2015_2010</f>
        <v>0</v>
      </c>
      <c r="AH182" s="148">
        <f>IF(AH$5=second_reg_period, INDEX(Inputs!$N$116:$N$122,MATCH($B173,Inputs!$C$116:$C$122,0)),0)/conv_2015_2010</f>
        <v>0</v>
      </c>
      <c r="AI182" s="148">
        <f>IF(AI$5=second_reg_period, INDEX(Inputs!$N$116:$N$122,MATCH($B173,Inputs!$C$116:$C$122,0)),0)/conv_2015_2010</f>
        <v>0</v>
      </c>
      <c r="AJ182" s="148">
        <f>IF(AJ$5=second_reg_period, INDEX(Inputs!$N$116:$N$122,MATCH($B173,Inputs!$C$116:$C$122,0)),0)/conv_2015_2010</f>
        <v>0</v>
      </c>
      <c r="AK182" s="148">
        <f>IF(AK$5=second_reg_period, INDEX(Inputs!$N$116:$N$122,MATCH($B173,Inputs!$C$116:$C$122,0)),0)/conv_2015_2010</f>
        <v>0</v>
      </c>
      <c r="AL182" s="148">
        <f>IF(AL$5=second_reg_period, INDEX(Inputs!$N$116:$N$122,MATCH($B173,Inputs!$C$116:$C$122,0)),0)/conv_2015_2010</f>
        <v>0</v>
      </c>
      <c r="AM182" s="148">
        <f>IF(AM$5=second_reg_period, INDEX(Inputs!$N$116:$N$122,MATCH($B173,Inputs!$C$116:$C$122,0)),0)/conv_2015_2010</f>
        <v>0</v>
      </c>
      <c r="AN182" s="148">
        <f>IF(AN$5=second_reg_period, INDEX(Inputs!$N$116:$N$122,MATCH($B173,Inputs!$C$116:$C$122,0)),0)/conv_2015_2010</f>
        <v>0</v>
      </c>
      <c r="AO182" s="148">
        <f>IF(AO$5=second_reg_period, INDEX(Inputs!$N$116:$N$122,MATCH($B173,Inputs!$C$116:$C$122,0)),0)/conv_2015_2010</f>
        <v>0</v>
      </c>
      <c r="AP182" s="148">
        <f>IF(AP$5=second_reg_period, INDEX(Inputs!$N$116:$N$122,MATCH($B173,Inputs!$C$116:$C$122,0)),0)/conv_2015_2010</f>
        <v>0</v>
      </c>
      <c r="AQ182" s="148">
        <f>IF(AQ$5=second_reg_period, INDEX(Inputs!$N$116:$N$122,MATCH($B173,Inputs!$C$116:$C$122,0)),0)/conv_2015_2010</f>
        <v>0</v>
      </c>
      <c r="AR182" s="148">
        <f>IF(AR$5=second_reg_period, INDEX(Inputs!$N$116:$N$122,MATCH($B173,Inputs!$C$116:$C$122,0)),0)/conv_2015_2010</f>
        <v>0</v>
      </c>
      <c r="AS182" s="148">
        <f>IF(AS$5=second_reg_period, INDEX(Inputs!$N$116:$N$122,MATCH($B173,Inputs!$C$116:$C$122,0)),0)/conv_2015_2010</f>
        <v>0</v>
      </c>
      <c r="AT182" s="148">
        <f>IF(AT$5=second_reg_period, INDEX(Inputs!$N$116:$N$122,MATCH($B173,Inputs!$C$116:$C$122,0)),0)/conv_2015_2010</f>
        <v>0</v>
      </c>
      <c r="AU182" s="148">
        <f>IF(AU$5=second_reg_period, INDEX(Inputs!$N$116:$N$122,MATCH($B173,Inputs!$C$116:$C$122,0)),0)/conv_2015_2010</f>
        <v>0</v>
      </c>
      <c r="AV182" s="148">
        <f>IF(AV$5=second_reg_period, INDEX(Inputs!$N$116:$N$122,MATCH($B173,Inputs!$C$116:$C$122,0)),0)/conv_2015_2010</f>
        <v>0</v>
      </c>
      <c r="AW182" s="148">
        <f>IF(AW$5=second_reg_period, INDEX(Inputs!$N$116:$N$122,MATCH($B173,Inputs!$C$116:$C$122,0)),0)/conv_2015_2010</f>
        <v>0</v>
      </c>
      <c r="AX182" s="148">
        <f>IF(AX$5=second_reg_period, INDEX(Inputs!$N$116:$N$122,MATCH($B173,Inputs!$C$116:$C$122,0)),0)/conv_2015_2010</f>
        <v>0</v>
      </c>
      <c r="AY182" s="148">
        <f>IF(AY$5=second_reg_period, INDEX(Inputs!$N$116:$N$122,MATCH($B173,Inputs!$C$116:$C$122,0)),0)/conv_2015_2010</f>
        <v>0</v>
      </c>
      <c r="AZ182" s="148">
        <f>IF(AZ$5=second_reg_period, INDEX(Inputs!$N$116:$N$122,MATCH($B173,Inputs!$C$116:$C$122,0)),0)/conv_2015_2010</f>
        <v>0</v>
      </c>
      <c r="BA182" s="148">
        <f>IF(BA$5=second_reg_period, INDEX(Inputs!$N$116:$N$122,MATCH($B173,Inputs!$C$116:$C$122,0)),0)/conv_2015_2010</f>
        <v>0</v>
      </c>
      <c r="BB182" s="148">
        <f>IF(BB$5=second_reg_period, INDEX(Inputs!$N$116:$N$122,MATCH($B173,Inputs!$C$116:$C$122,0)),0)/conv_2015_2010</f>
        <v>0</v>
      </c>
      <c r="BC182" s="148">
        <f>IF(BC$5=second_reg_period, INDEX(Inputs!$N$116:$N$122,MATCH($B173,Inputs!$C$116:$C$122,0)),0)/conv_2015_2010</f>
        <v>0</v>
      </c>
      <c r="BD182" s="148">
        <f>IF(BD$5=second_reg_period, INDEX(Inputs!$N$116:$N$122,MATCH($B173,Inputs!$C$116:$C$122,0)),0)/conv_2015_2010</f>
        <v>0</v>
      </c>
      <c r="BE182" s="148">
        <f>IF(BE$5=second_reg_period, INDEX(Inputs!$N$116:$N$122,MATCH($B173,Inputs!$C$116:$C$122,0)),0)/conv_2015_2010</f>
        <v>0</v>
      </c>
      <c r="BF182" s="148">
        <f>IF(BF$5=second_reg_period, INDEX(Inputs!$N$116:$N$122,MATCH($B173,Inputs!$C$116:$C$122,0)),0)/conv_2015_2010</f>
        <v>0</v>
      </c>
      <c r="BG182" s="148">
        <f>IF(BG$5=second_reg_period, INDEX(Inputs!$N$116:$N$122,MATCH($B173,Inputs!$C$116:$C$122,0)),0)/conv_2015_2010</f>
        <v>0</v>
      </c>
      <c r="BH182" s="148">
        <f>IF(BH$5=second_reg_period, INDEX(Inputs!$N$116:$N$122,MATCH($B173,Inputs!$C$116:$C$122,0)),0)/conv_2015_2010</f>
        <v>0</v>
      </c>
      <c r="BI182" s="148">
        <f>IF(BI$5=second_reg_period, INDEX(Inputs!$N$116:$N$122,MATCH($B173,Inputs!$C$116:$C$122,0)),0)/conv_2015_2010</f>
        <v>0</v>
      </c>
      <c r="BJ182" s="148">
        <f>IF(BJ$5=second_reg_period, INDEX(Inputs!$N$116:$N$122,MATCH($B173,Inputs!$C$116:$C$122,0)),0)/conv_2015_2010</f>
        <v>0</v>
      </c>
      <c r="BK182" s="148">
        <f>IF(BK$5=second_reg_period, INDEX(Inputs!$N$116:$N$122,MATCH($B173,Inputs!$C$116:$C$122,0)),0)/conv_2015_2010</f>
        <v>0</v>
      </c>
      <c r="BL182" s="148">
        <f>IF(BL$5=second_reg_period, INDEX(Inputs!$N$116:$N$122,MATCH($B173,Inputs!$C$116:$C$122,0)),0)/conv_2015_2010</f>
        <v>0</v>
      </c>
      <c r="BM182" s="148">
        <f>IF(BM$5=second_reg_period, INDEX(Inputs!$N$116:$N$122,MATCH($B173,Inputs!$C$116:$C$122,0)),0)/conv_2015_2010</f>
        <v>0</v>
      </c>
      <c r="BN182" s="148">
        <f>IF(BN$5=second_reg_period, INDEX(Inputs!$N$116:$N$122,MATCH($B173,Inputs!$C$116:$C$122,0)),0)/conv_2015_2010</f>
        <v>0</v>
      </c>
      <c r="BO182" s="148">
        <f>IF(BO$5=second_reg_period, INDEX(Inputs!$N$116:$N$122,MATCH($B173,Inputs!$C$116:$C$122,0)),0)/conv_2015_2010</f>
        <v>0</v>
      </c>
      <c r="BP182" s="148">
        <f>IF(BP$5=second_reg_period, INDEX(Inputs!$N$116:$N$122,MATCH($B173,Inputs!$C$116:$C$122,0)),0)/conv_2015_2010</f>
        <v>0</v>
      </c>
      <c r="BQ182" s="148">
        <f>IF(BQ$5=second_reg_period, INDEX(Inputs!$N$116:$N$122,MATCH($B173,Inputs!$C$116:$C$122,0)),0)/conv_2015_2010</f>
        <v>0</v>
      </c>
    </row>
    <row r="183" spans="1:69" ht="12.75" customHeight="1">
      <c r="D183" s="19" t="s">
        <v>26</v>
      </c>
      <c r="E183" s="1" t="s">
        <v>25</v>
      </c>
      <c r="I183" s="1">
        <f t="shared" ref="I183" si="155">H183-I180+I181+I182</f>
        <v>12.622630433007648</v>
      </c>
      <c r="J183" s="1">
        <f t="shared" ref="J183" si="156">I183-J180+J181+J182</f>
        <v>11.364952741241288</v>
      </c>
      <c r="K183" s="1">
        <f t="shared" ref="K183" si="157">J183-K180+K181+K182</f>
        <v>10.107275049474927</v>
      </c>
      <c r="L183" s="1">
        <f t="shared" ref="L183" si="158">K183-L180+L181+L182</f>
        <v>8.849597357708566</v>
      </c>
      <c r="M183" s="1">
        <f t="shared" ref="M183" si="159">L183-M180+M181+M182</f>
        <v>7.5919196659422044</v>
      </c>
      <c r="N183" s="1">
        <f t="shared" ref="N183" si="160">M183-N180+N181+N182</f>
        <v>6.3342419741758427</v>
      </c>
      <c r="O183" s="1">
        <f t="shared" ref="O183" si="161">N183-O180+O181+O182</f>
        <v>5.076564282409481</v>
      </c>
      <c r="P183" s="1">
        <f t="shared" ref="P183" si="162">O183-P180+P181+P182</f>
        <v>3.8188865906431193</v>
      </c>
      <c r="Q183" s="1">
        <f t="shared" ref="Q183" si="163">P183-Q180+Q181+Q182</f>
        <v>2.5612088988767576</v>
      </c>
      <c r="R183" s="1">
        <f t="shared" ref="R183" si="164">Q183-R180+R181+R182</f>
        <v>1.3035312071103962</v>
      </c>
      <c r="S183" s="1">
        <f t="shared" ref="S183" si="165">R183-S180+S181+S182</f>
        <v>4.5853515344034701E-2</v>
      </c>
      <c r="T183" s="1">
        <f t="shared" ref="T183" si="166">S183-T180+T181+T182</f>
        <v>-4.4408920985006262E-16</v>
      </c>
      <c r="U183" s="1">
        <f t="shared" ref="U183" si="167">T183-U180+U181+U182</f>
        <v>-4.4408920985006262E-16</v>
      </c>
      <c r="V183" s="1">
        <f t="shared" ref="V183" si="168">U183-V180+V181+V182</f>
        <v>-4.4408920985006262E-16</v>
      </c>
      <c r="W183" s="1">
        <f t="shared" ref="W183" si="169">V183-W180+W181+W182</f>
        <v>-4.4408920985006262E-16</v>
      </c>
      <c r="X183" s="1">
        <f t="shared" ref="X183" si="170">W183-X180+X181+X182</f>
        <v>-4.4408920985006262E-16</v>
      </c>
      <c r="Y183" s="1">
        <f t="shared" ref="Y183" si="171">X183-Y180+Y181+Y182</f>
        <v>-4.4408920985006262E-16</v>
      </c>
      <c r="Z183" s="1">
        <f t="shared" ref="Z183" si="172">Y183-Z180+Z181+Z182</f>
        <v>-4.4408920985006262E-16</v>
      </c>
      <c r="AA183" s="1">
        <f t="shared" ref="AA183" si="173">Z183-AA180+AA181+AA182</f>
        <v>-4.4408920985006262E-16</v>
      </c>
      <c r="AB183" s="1">
        <f t="shared" ref="AB183" si="174">AA183-AB180+AB181+AB182</f>
        <v>-4.4408920985006262E-16</v>
      </c>
      <c r="AC183" s="1">
        <f t="shared" ref="AC183" si="175">AB183-AC180+AC181+AC182</f>
        <v>-4.4408920985006262E-16</v>
      </c>
      <c r="AD183" s="1">
        <f t="shared" ref="AD183" si="176">AC183-AD180+AD181+AD182</f>
        <v>-4.4408920985006262E-16</v>
      </c>
      <c r="AE183" s="1">
        <f t="shared" ref="AE183" si="177">AD183-AE180+AE181+AE182</f>
        <v>-4.4408920985006262E-16</v>
      </c>
      <c r="AF183" s="1">
        <f t="shared" ref="AF183" si="178">AE183-AF180+AF181+AF182</f>
        <v>-4.4408920985006262E-16</v>
      </c>
      <c r="AG183" s="1">
        <f t="shared" ref="AG183" si="179">AF183-AG180+AG181+AG182</f>
        <v>-4.4408920985006262E-16</v>
      </c>
      <c r="AH183" s="1">
        <f t="shared" ref="AH183" si="180">AG183-AH180+AH181+AH182</f>
        <v>-4.4408920985006262E-16</v>
      </c>
      <c r="AI183" s="1">
        <f t="shared" ref="AI183" si="181">AH183-AI180+AI181+AI182</f>
        <v>-4.4408920985006262E-16</v>
      </c>
      <c r="AJ183" s="1">
        <f t="shared" ref="AJ183" si="182">AI183-AJ180+AJ181+AJ182</f>
        <v>-4.4408920985006262E-16</v>
      </c>
      <c r="AK183" s="1">
        <f t="shared" ref="AK183" si="183">AJ183-AK180+AK181+AK182</f>
        <v>-4.4408920985006262E-16</v>
      </c>
      <c r="AL183" s="1">
        <f t="shared" ref="AL183" si="184">AK183-AL180+AL181+AL182</f>
        <v>-4.4408920985006262E-16</v>
      </c>
      <c r="AM183" s="1">
        <f t="shared" ref="AM183" si="185">AL183-AM180+AM181+AM182</f>
        <v>-4.4408920985006262E-16</v>
      </c>
      <c r="AN183" s="1">
        <f t="shared" ref="AN183" si="186">AM183-AN180+AN181+AN182</f>
        <v>-4.4408920985006262E-16</v>
      </c>
      <c r="AO183" s="1">
        <f t="shared" ref="AO183" si="187">AN183-AO180+AO181+AO182</f>
        <v>-4.4408920985006262E-16</v>
      </c>
      <c r="AP183" s="1">
        <f t="shared" ref="AP183" si="188">AO183-AP180+AP181+AP182</f>
        <v>-4.4408920985006262E-16</v>
      </c>
      <c r="AQ183" s="1">
        <f t="shared" ref="AQ183" si="189">AP183-AQ180+AQ181+AQ182</f>
        <v>-4.4408920985006262E-16</v>
      </c>
      <c r="AR183" s="1">
        <f t="shared" ref="AR183" si="190">AQ183-AR180+AR181+AR182</f>
        <v>-4.4408920985006262E-16</v>
      </c>
      <c r="AS183" s="1">
        <f t="shared" ref="AS183" si="191">AR183-AS180+AS181+AS182</f>
        <v>-4.4408920985006262E-16</v>
      </c>
      <c r="AT183" s="1">
        <f t="shared" ref="AT183" si="192">AS183-AT180+AT181+AT182</f>
        <v>-4.4408920985006262E-16</v>
      </c>
      <c r="AU183" s="1">
        <f t="shared" ref="AU183" si="193">AT183-AU180+AU181+AU182</f>
        <v>-4.4408920985006262E-16</v>
      </c>
      <c r="AV183" s="1">
        <f t="shared" ref="AV183" si="194">AU183-AV180+AV181+AV182</f>
        <v>-4.4408920985006262E-16</v>
      </c>
      <c r="AW183" s="1">
        <f t="shared" ref="AW183" si="195">AV183-AW180+AW181+AW182</f>
        <v>-4.4408920985006262E-16</v>
      </c>
      <c r="AX183" s="1">
        <f t="shared" ref="AX183" si="196">AW183-AX180+AX181+AX182</f>
        <v>-4.4408920985006262E-16</v>
      </c>
      <c r="AY183" s="1">
        <f t="shared" ref="AY183" si="197">AX183-AY180+AY181+AY182</f>
        <v>-4.4408920985006262E-16</v>
      </c>
      <c r="AZ183" s="1">
        <f t="shared" ref="AZ183" si="198">AY183-AZ180+AZ181+AZ182</f>
        <v>-4.4408920985006262E-16</v>
      </c>
      <c r="BA183" s="1">
        <f t="shared" ref="BA183" si="199">AZ183-BA180+BA181+BA182</f>
        <v>-4.4408920985006262E-16</v>
      </c>
      <c r="BB183" s="1">
        <f t="shared" ref="BB183" si="200">BA183-BB180+BB181+BB182</f>
        <v>-4.4408920985006262E-16</v>
      </c>
      <c r="BC183" s="1">
        <f t="shared" ref="BC183" si="201">BB183-BC180+BC181+BC182</f>
        <v>-4.4408920985006262E-16</v>
      </c>
      <c r="BD183" s="1">
        <f t="shared" ref="BD183" si="202">BC183-BD180+BD181+BD182</f>
        <v>-4.4408920985006262E-16</v>
      </c>
      <c r="BE183" s="1">
        <f t="shared" ref="BE183" si="203">BD183-BE180+BE181+BE182</f>
        <v>-4.4408920985006262E-16</v>
      </c>
      <c r="BF183" s="1">
        <f t="shared" ref="BF183" si="204">BE183-BF180+BF181+BF182</f>
        <v>-4.4408920985006262E-16</v>
      </c>
      <c r="BG183" s="1">
        <f t="shared" ref="BG183" si="205">BF183-BG180+BG181+BG182</f>
        <v>-4.4408920985006262E-16</v>
      </c>
      <c r="BH183" s="1">
        <f t="shared" ref="BH183" si="206">BG183-BH180+BH181+BH182</f>
        <v>-4.4408920985006262E-16</v>
      </c>
      <c r="BI183" s="1">
        <f t="shared" ref="BI183" si="207">BH183-BI180+BI181+BI182</f>
        <v>-4.4408920985006262E-16</v>
      </c>
      <c r="BJ183" s="1">
        <f t="shared" ref="BJ183" si="208">BI183-BJ180+BJ181+BJ182</f>
        <v>-4.4408920985006262E-16</v>
      </c>
      <c r="BK183" s="1">
        <f t="shared" ref="BK183" si="209">BJ183-BK180+BK181+BK182</f>
        <v>-4.4408920985006262E-16</v>
      </c>
      <c r="BL183" s="1">
        <f t="shared" ref="BL183" si="210">BK183-BL180+BL181+BL182</f>
        <v>-4.4408920985006262E-16</v>
      </c>
      <c r="BM183" s="1">
        <f t="shared" ref="BM183" si="211">BL183-BM180+BM181+BM182</f>
        <v>-4.4408920985006262E-16</v>
      </c>
      <c r="BN183" s="1">
        <f t="shared" ref="BN183" si="212">BM183-BN180+BN181+BN182</f>
        <v>-4.4408920985006262E-16</v>
      </c>
      <c r="BO183" s="1">
        <f t="shared" ref="BO183" si="213">BN183-BO180+BO181+BO182</f>
        <v>-4.4408920985006262E-16</v>
      </c>
      <c r="BP183" s="1">
        <f t="shared" ref="BP183:BQ183" si="214">BO183-BP180+BP181+BP182</f>
        <v>-4.4408920985006262E-16</v>
      </c>
      <c r="BQ183" s="1">
        <f t="shared" si="214"/>
        <v>-4.4408920985006262E-16</v>
      </c>
    </row>
    <row r="184" spans="1:69" ht="12.75" customHeight="1">
      <c r="I184" s="34"/>
    </row>
    <row r="185" spans="1:69" ht="12.75" customHeight="1">
      <c r="A185" s="166"/>
      <c r="B185" s="166"/>
      <c r="C185" s="166"/>
      <c r="D185" s="167" t="s">
        <v>63</v>
      </c>
      <c r="I185" s="34"/>
      <c r="J185" s="168"/>
      <c r="K185" s="168"/>
      <c r="L185" s="168"/>
      <c r="M185" s="168"/>
      <c r="N185" s="169">
        <f>INDEX(Inputs!$N$104:$N$110,MATCH($B173,Inputs!$C$104:$C$110,0))/conv_2015_2010</f>
        <v>0</v>
      </c>
    </row>
    <row r="186" spans="1:69" ht="12.75" customHeight="1">
      <c r="C186" s="2" t="s">
        <v>16</v>
      </c>
      <c r="E186" s="1" t="s">
        <v>25</v>
      </c>
      <c r="I186" s="34"/>
      <c r="J186" s="9">
        <f>INDEX(Inputs!J$43:J$49,MATCH($B173,Inputs!$C$43:$C$49,0))*(1+IF(J$5&lt;=second_reg_period, J$7, J$6))^0.5</f>
        <v>0</v>
      </c>
      <c r="K186" s="9">
        <f>INDEX(Inputs!K$43:K$49,MATCH($B173,Inputs!$C$43:$C$49,0))*(1+IF(K$5&lt;=second_reg_period, K$7, K$6))^0.5</f>
        <v>0</v>
      </c>
      <c r="L186" s="9">
        <f>INDEX(Inputs!L$43:L$49,MATCH($B173,Inputs!$C$43:$C$49,0))*(1+IF(L$5&lt;=second_reg_period, L$7, L$6))^0.5</f>
        <v>0</v>
      </c>
      <c r="M186" s="9">
        <f>INDEX(Inputs!M$43:M$49,MATCH($B173,Inputs!$C$43:$C$49,0))*(1+IF(M$5&lt;=second_reg_period, M$7, M$6))^0.5</f>
        <v>0</v>
      </c>
      <c r="N186" s="9">
        <f>INDEX(Inputs!N$43:N$49,MATCH($B173,Inputs!$C$43:$C$49,0))*(1+IF(N$5&lt;=second_reg_period, N$7, N$6))^0.5</f>
        <v>0</v>
      </c>
      <c r="O186" s="9">
        <f>INDEX(Inputs!O$43:O$49,MATCH($B173,Inputs!$C$43:$C$49,0))*(1+IF(O$5&lt;=second_reg_period, O$7, O$6))^0.5</f>
        <v>0</v>
      </c>
      <c r="P186" s="9">
        <f>INDEX(Inputs!P$43:P$49,MATCH($B173,Inputs!$C$43:$C$49,0))*(1+IF(P$5&lt;=second_reg_period, P$7, P$6))^0.5</f>
        <v>0</v>
      </c>
      <c r="Q186" s="9">
        <f>INDEX(Inputs!Q$43:Q$49,MATCH($B173,Inputs!$C$43:$C$49,0))*(1+IF(Q$5&lt;=second_reg_period, Q$7, Q$6))^0.5</f>
        <v>0</v>
      </c>
      <c r="R186" s="9">
        <f>INDEX(Inputs!R$43:R$49,MATCH($B173,Inputs!$C$43:$C$49,0))*(1+IF(R$5&lt;=second_reg_period, R$7, R$6))^0.5</f>
        <v>0</v>
      </c>
      <c r="S186" s="9">
        <f>INDEX(Inputs!S$43:S$49,MATCH($B173,Inputs!$C$43:$C$49,0))*(1+IF(S$5&lt;=second_reg_period, S$7, S$6))^0.5</f>
        <v>0</v>
      </c>
      <c r="T186" s="9">
        <f>INDEX(Inputs!T$43:T$49,MATCH($B173,Inputs!$C$43:$C$49,0))*(1+IF(T$5&lt;=second_reg_period, T$7, T$6))^0.5</f>
        <v>0</v>
      </c>
      <c r="U186" s="9">
        <f>INDEX(Inputs!U$43:U$49,MATCH($B173,Inputs!$C$43:$C$49,0))*(1+IF(U$5&lt;=second_reg_period, U$7, U$6))^0.5</f>
        <v>0</v>
      </c>
      <c r="V186" s="9">
        <f>INDEX(Inputs!V$43:V$49,MATCH($B173,Inputs!$C$43:$C$49,0))*(1+IF(V$5&lt;=second_reg_period, V$7, V$6))^0.5</f>
        <v>0</v>
      </c>
      <c r="W186" s="9">
        <f>INDEX(Inputs!W$43:W$49,MATCH($B173,Inputs!$C$43:$C$49,0))*(1+IF(W$5&lt;=second_reg_period, W$7, W$6))^0.5</f>
        <v>0</v>
      </c>
      <c r="X186" s="9">
        <f>INDEX(Inputs!X$43:X$49,MATCH($B173,Inputs!$C$43:$C$49,0))*(1+IF(X$5&lt;=second_reg_period, X$7, X$6))^0.5</f>
        <v>0</v>
      </c>
      <c r="Y186" s="9">
        <f>INDEX(Inputs!Y$43:Y$49,MATCH($B173,Inputs!$C$43:$C$49,0))*(1+IF(Y$5&lt;=second_reg_period, Y$7, Y$6))^0.5</f>
        <v>0</v>
      </c>
      <c r="Z186" s="9">
        <f>INDEX(Inputs!Z$43:Z$49,MATCH($B173,Inputs!$C$43:$C$49,0))*(1+IF(Z$5&lt;=second_reg_period, Z$7, Z$6))^0.5</f>
        <v>0</v>
      </c>
      <c r="AA186" s="9">
        <f>INDEX(Inputs!AA$43:AA$49,MATCH($B173,Inputs!$C$43:$C$49,0))*(1+IF(AA$5&lt;=second_reg_period, AA$7, AA$6))^0.5</f>
        <v>0</v>
      </c>
      <c r="AB186" s="9">
        <f>INDEX(Inputs!AB$43:AB$49,MATCH($B173,Inputs!$C$43:$C$49,0))*(1+IF(AB$5&lt;=second_reg_period, AB$7, AB$6))^0.5</f>
        <v>0</v>
      </c>
      <c r="AC186" s="9">
        <f>INDEX(Inputs!AC$43:AC$49,MATCH($B173,Inputs!$C$43:$C$49,0))*(1+IF(AC$5&lt;=second_reg_period, AC$7, AC$6))^0.5</f>
        <v>0</v>
      </c>
      <c r="AD186" s="9">
        <f>INDEX(Inputs!AD$43:AD$49,MATCH($B173,Inputs!$C$43:$C$49,0))*(1+IF(AD$5&lt;=second_reg_period, AD$7, AD$6))^0.5</f>
        <v>0</v>
      </c>
      <c r="AE186" s="9">
        <f>INDEX(Inputs!AE$43:AE$49,MATCH($B173,Inputs!$C$43:$C$49,0))*(1+IF(AE$5&lt;=second_reg_period, AE$7, AE$6))^0.5</f>
        <v>0</v>
      </c>
      <c r="AF186" s="9">
        <f>INDEX(Inputs!AF$43:AF$49,MATCH($B173,Inputs!$C$43:$C$49,0))*(1+IF(AF$5&lt;=second_reg_period, AF$7, AF$6))^0.5</f>
        <v>0</v>
      </c>
      <c r="AG186" s="9">
        <f>INDEX(Inputs!AG$43:AG$49,MATCH($B173,Inputs!$C$43:$C$49,0))*(1+IF(AG$5&lt;=second_reg_period, AG$7, AG$6))^0.5</f>
        <v>0</v>
      </c>
      <c r="AH186" s="9">
        <f>INDEX(Inputs!AH$43:AH$49,MATCH($B173,Inputs!$C$43:$C$49,0))*(1+IF(AH$5&lt;=second_reg_period, AH$7, AH$6))^0.5</f>
        <v>0</v>
      </c>
      <c r="AI186" s="9">
        <f>INDEX(Inputs!AI$43:AI$49,MATCH($B173,Inputs!$C$43:$C$49,0))*(1+IF(AI$5&lt;=second_reg_period, AI$7, AI$6))^0.5</f>
        <v>0</v>
      </c>
      <c r="AJ186" s="9">
        <f>INDEX(Inputs!AJ$43:AJ$49,MATCH($B173,Inputs!$C$43:$C$49,0))*(1+IF(AJ$5&lt;=second_reg_period, AJ$7, AJ$6))^0.5</f>
        <v>0</v>
      </c>
      <c r="AK186" s="9">
        <f>INDEX(Inputs!AK$43:AK$49,MATCH($B173,Inputs!$C$43:$C$49,0))*(1+IF(AK$5&lt;=second_reg_period, AK$7, AK$6))^0.5</f>
        <v>0</v>
      </c>
      <c r="AL186" s="9">
        <f>INDEX(Inputs!AL$43:AL$49,MATCH($B173,Inputs!$C$43:$C$49,0))*(1+IF(AL$5&lt;=second_reg_period, AL$7, AL$6))^0.5</f>
        <v>0</v>
      </c>
      <c r="AM186" s="9">
        <f>INDEX(Inputs!AM$43:AM$49,MATCH($B173,Inputs!$C$43:$C$49,0))*(1+IF(AM$5&lt;=second_reg_period, AM$7, AM$6))^0.5</f>
        <v>0</v>
      </c>
      <c r="AN186" s="9">
        <f>INDEX(Inputs!AN$43:AN$49,MATCH($B173,Inputs!$C$43:$C$49,0))*(1+IF(AN$5&lt;=second_reg_period, AN$7, AN$6))^0.5</f>
        <v>0</v>
      </c>
      <c r="AO186" s="9">
        <f>INDEX(Inputs!AO$43:AO$49,MATCH($B173,Inputs!$C$43:$C$49,0))*(1+IF(AO$5&lt;=second_reg_period, AO$7, AO$6))^0.5</f>
        <v>0</v>
      </c>
      <c r="AP186" s="9">
        <f>INDEX(Inputs!AP$43:AP$49,MATCH($B173,Inputs!$C$43:$C$49,0))*(1+IF(AP$5&lt;=second_reg_period, AP$7, AP$6))^0.5</f>
        <v>0</v>
      </c>
      <c r="AQ186" s="9">
        <f>INDEX(Inputs!AQ$43:AQ$49,MATCH($B173,Inputs!$C$43:$C$49,0))*(1+IF(AQ$5&lt;=second_reg_period, AQ$7, AQ$6))^0.5</f>
        <v>0</v>
      </c>
      <c r="AR186" s="9">
        <f>INDEX(Inputs!AR$43:AR$49,MATCH($B173,Inputs!$C$43:$C$49,0))*(1+IF(AR$5&lt;=second_reg_period, AR$7, AR$6))^0.5</f>
        <v>0</v>
      </c>
      <c r="AS186" s="9">
        <f>INDEX(Inputs!AS$43:AS$49,MATCH($B173,Inputs!$C$43:$C$49,0))*(1+IF(AS$5&lt;=second_reg_period, AS$7, AS$6))^0.5</f>
        <v>0</v>
      </c>
      <c r="AT186" s="9">
        <f>INDEX(Inputs!AT$43:AT$49,MATCH($B173,Inputs!$C$43:$C$49,0))*(1+IF(AT$5&lt;=second_reg_period, AT$7, AT$6))^0.5</f>
        <v>0</v>
      </c>
      <c r="AU186" s="9">
        <f>INDEX(Inputs!AU$43:AU$49,MATCH($B173,Inputs!$C$43:$C$49,0))*(1+IF(AU$5&lt;=second_reg_period, AU$7, AU$6))^0.5</f>
        <v>0</v>
      </c>
      <c r="AV186" s="9">
        <f>INDEX(Inputs!AV$43:AV$49,MATCH($B173,Inputs!$C$43:$C$49,0))*(1+IF(AV$5&lt;=second_reg_period, AV$7, AV$6))^0.5</f>
        <v>0</v>
      </c>
      <c r="AW186" s="9">
        <f>INDEX(Inputs!AW$43:AW$49,MATCH($B173,Inputs!$C$43:$C$49,0))*(1+IF(AW$5&lt;=second_reg_period, AW$7, AW$6))^0.5</f>
        <v>0</v>
      </c>
      <c r="AX186" s="9">
        <f>INDEX(Inputs!AX$43:AX$49,MATCH($B173,Inputs!$C$43:$C$49,0))*(1+IF(AX$5&lt;=second_reg_period, AX$7, AX$6))^0.5</f>
        <v>0</v>
      </c>
      <c r="AY186" s="9">
        <f>INDEX(Inputs!AY$43:AY$49,MATCH($B173,Inputs!$C$43:$C$49,0))*(1+IF(AY$5&lt;=second_reg_period, AY$7, AY$6))^0.5</f>
        <v>0</v>
      </c>
      <c r="AZ186" s="9">
        <f>INDEX(Inputs!AZ$43:AZ$49,MATCH($B173,Inputs!$C$43:$C$49,0))*(1+IF(AZ$5&lt;=second_reg_period, AZ$7, AZ$6))^0.5</f>
        <v>0</v>
      </c>
      <c r="BA186" s="9">
        <f>INDEX(Inputs!BA$43:BA$49,MATCH($B173,Inputs!$C$43:$C$49,0))*(1+IF(BA$5&lt;=second_reg_period, BA$7, BA$6))^0.5</f>
        <v>0</v>
      </c>
      <c r="BB186" s="9">
        <f>INDEX(Inputs!BB$43:BB$49,MATCH($B173,Inputs!$C$43:$C$49,0))*(1+IF(BB$5&lt;=second_reg_period, BB$7, BB$6))^0.5</f>
        <v>0</v>
      </c>
      <c r="BC186" s="9">
        <f>INDEX(Inputs!BC$43:BC$49,MATCH($B173,Inputs!$C$43:$C$49,0))*(1+IF(BC$5&lt;=second_reg_period, BC$7, BC$6))^0.5</f>
        <v>0</v>
      </c>
      <c r="BD186" s="9">
        <f>INDEX(Inputs!BD$43:BD$49,MATCH($B173,Inputs!$C$43:$C$49,0))*(1+IF(BD$5&lt;=second_reg_period, BD$7, BD$6))^0.5</f>
        <v>0</v>
      </c>
      <c r="BE186" s="9">
        <f>INDEX(Inputs!BE$43:BE$49,MATCH($B173,Inputs!$C$43:$C$49,0))*(1+IF(BE$5&lt;=second_reg_period, BE$7, BE$6))^0.5</f>
        <v>0</v>
      </c>
      <c r="BF186" s="9">
        <f>INDEX(Inputs!BF$43:BF$49,MATCH($B173,Inputs!$C$43:$C$49,0))*(1+IF(BF$5&lt;=second_reg_period, BF$7, BF$6))^0.5</f>
        <v>0</v>
      </c>
      <c r="BG186" s="9">
        <f>INDEX(Inputs!BG$43:BG$49,MATCH($B173,Inputs!$C$43:$C$49,0))*(1+IF(BG$5&lt;=second_reg_period, BG$7, BG$6))^0.5</f>
        <v>0</v>
      </c>
      <c r="BH186" s="9">
        <f>INDEX(Inputs!BH$43:BH$49,MATCH($B173,Inputs!$C$43:$C$49,0))*(1+IF(BH$5&lt;=second_reg_period, BH$7, BH$6))^0.5</f>
        <v>0</v>
      </c>
      <c r="BI186" s="9">
        <f>INDEX(Inputs!BI$43:BI$49,MATCH($B173,Inputs!$C$43:$C$49,0))*(1+IF(BI$5&lt;=second_reg_period, BI$7, BI$6))^0.5</f>
        <v>0</v>
      </c>
      <c r="BJ186" s="9">
        <f>INDEX(Inputs!BJ$43:BJ$49,MATCH($B173,Inputs!$C$43:$C$49,0))*(1+IF(BJ$5&lt;=second_reg_period, BJ$7, BJ$6))^0.5</f>
        <v>0</v>
      </c>
      <c r="BK186" s="9">
        <f>INDEX(Inputs!BK$43:BK$49,MATCH($B173,Inputs!$C$43:$C$49,0))*(1+IF(BK$5&lt;=second_reg_period, BK$7, BK$6))^0.5</f>
        <v>0</v>
      </c>
      <c r="BL186" s="9">
        <f>INDEX(Inputs!BL$43:BL$49,MATCH($B173,Inputs!$C$43:$C$49,0))*(1+IF(BL$5&lt;=second_reg_period, BL$7, BL$6))^0.5</f>
        <v>0</v>
      </c>
      <c r="BM186" s="9">
        <f>INDEX(Inputs!BM$43:BM$49,MATCH($B173,Inputs!$C$43:$C$49,0))*(1+IF(BM$5&lt;=second_reg_period, BM$7, BM$6))^0.5</f>
        <v>0</v>
      </c>
      <c r="BN186" s="9">
        <f>INDEX(Inputs!BN$43:BN$49,MATCH($B173,Inputs!$C$43:$C$49,0))*(1+IF(BN$5&lt;=second_reg_period, BN$7, BN$6))^0.5</f>
        <v>0</v>
      </c>
      <c r="BO186" s="9">
        <f>INDEX(Inputs!BO$43:BO$49,MATCH($B173,Inputs!$C$43:$C$49,0))*(1+IF(BO$5&lt;=second_reg_period, BO$7, BO$6))^0.5</f>
        <v>0</v>
      </c>
      <c r="BP186" s="9">
        <f>INDEX(Inputs!BP$43:BP$49,MATCH($B173,Inputs!$C$43:$C$49,0))*(1+IF(BP$5&lt;=second_reg_period, BP$7, BP$6))^0.5</f>
        <v>0</v>
      </c>
      <c r="BQ186" s="9">
        <f>INDEX(Inputs!BQ$43:BQ$49,MATCH($B173,Inputs!$C$43:$C$49,0))*(1+IF(BQ$5&lt;=second_reg_period, BQ$7, BQ$6))^0.5</f>
        <v>0</v>
      </c>
    </row>
    <row r="187" spans="1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1:69" s="145" customFormat="1" ht="12.75" customHeight="1">
      <c r="D188" s="149" t="s">
        <v>63</v>
      </c>
      <c r="E188" s="145" t="s">
        <v>25</v>
      </c>
      <c r="I188" s="147"/>
      <c r="J188" s="165"/>
      <c r="K188" s="165"/>
      <c r="L188" s="165"/>
      <c r="M188" s="165"/>
      <c r="N188" s="165"/>
      <c r="O188" s="170">
        <f>IF($I175="n/a",0,IF(O$5-$N$5&gt;$I175-5,$N185-SUM($J188:N188),$N185/($I175-5)))</f>
        <v>0</v>
      </c>
      <c r="P188" s="170">
        <f>IF($I175="n/a",0,IF(P$5-$N$5&gt;$I175-5,$N185-SUM($J188:O188),$N185/($I175-5)))</f>
        <v>0</v>
      </c>
      <c r="Q188" s="170">
        <f>IF($I175="n/a",0,IF(Q$5-$N$5&gt;$I175-5,$N185-SUM($J188:P188),$N185/($I175-5)))</f>
        <v>0</v>
      </c>
      <c r="R188" s="170">
        <f>IF($I175="n/a",0,IF(R$5-$N$5&gt;$I175-5,$N185-SUM($J188:Q188),$N185/($I175-5)))</f>
        <v>0</v>
      </c>
      <c r="S188" s="170">
        <f>IF($I175="n/a",0,IF(S$5-$N$5&gt;$I175-5,$N185-SUM($J188:R188),$N185/($I175-5)))</f>
        <v>0</v>
      </c>
      <c r="T188" s="170">
        <f>IF($I175="n/a",0,IF(T$5-$N$5&gt;$I175-5,$N185-SUM($J188:S188),$N185/($I175-5)))</f>
        <v>0</v>
      </c>
      <c r="U188" s="170">
        <f>IF($I175="n/a",0,IF(U$5-$N$5&gt;$I175-5,$N185-SUM($J188:T188),$N185/($I175-5)))</f>
        <v>0</v>
      </c>
      <c r="V188" s="170">
        <f>IF($I175="n/a",0,IF(V$5-$N$5&gt;$I175-5,$N185-SUM($J188:U188),$N185/($I175-5)))</f>
        <v>0</v>
      </c>
      <c r="W188" s="170">
        <f>IF($I175="n/a",0,IF(W$5-$N$5&gt;$I175-5,$N185-SUM($J188:V188),$N185/($I175-5)))</f>
        <v>0</v>
      </c>
      <c r="X188" s="170">
        <f>IF($I175="n/a",0,IF(X$5-$N$5&gt;$I175-5,$N185-SUM($J188:W188),$N185/($I175-5)))</f>
        <v>0</v>
      </c>
      <c r="Y188" s="170">
        <f>IF($I175="n/a",0,IF(Y$5-$N$5&gt;$I175-5,$N185-SUM($J188:X188),$N185/($I175-5)))</f>
        <v>0</v>
      </c>
      <c r="Z188" s="170">
        <f>IF($I175="n/a",0,IF(Z$5-$N$5&gt;$I175-5,$N185-SUM($J188:Y188),$N185/($I175-5)))</f>
        <v>0</v>
      </c>
      <c r="AA188" s="170">
        <f>IF($I175="n/a",0,IF(AA$5-$N$5&gt;$I175-5,$N185-SUM($J188:Z188),$N185/($I175-5)))</f>
        <v>0</v>
      </c>
      <c r="AB188" s="170">
        <f>IF($I175="n/a",0,IF(AB$5-$N$5&gt;$I175-5,$N185-SUM($J188:AA188),$N185/($I175-5)))</f>
        <v>0</v>
      </c>
      <c r="AC188" s="170">
        <f>IF($I175="n/a",0,IF(AC$5-$N$5&gt;$I175-5,$N185-SUM($J188:AB188),$N185/($I175-5)))</f>
        <v>0</v>
      </c>
      <c r="AD188" s="170">
        <f>IF($I175="n/a",0,IF(AD$5-$N$5&gt;$I175-5,$N185-SUM($J188:AC188),$N185/($I175-5)))</f>
        <v>0</v>
      </c>
      <c r="AE188" s="170">
        <f>IF($I175="n/a",0,IF(AE$5-$N$5&gt;$I175-5,$N185-SUM($J188:AD188),$N185/($I175-5)))</f>
        <v>0</v>
      </c>
      <c r="AF188" s="170">
        <f>IF($I175="n/a",0,IF(AF$5-$N$5&gt;$I175-5,$N185-SUM($J188:AE188),$N185/($I175-5)))</f>
        <v>0</v>
      </c>
      <c r="AG188" s="170">
        <f>IF($I175="n/a",0,IF(AG$5-$N$5&gt;$I175-5,$N185-SUM($J188:AF188),$N185/($I175-5)))</f>
        <v>0</v>
      </c>
      <c r="AH188" s="170">
        <f>IF($I175="n/a",0,IF(AH$5-$N$5&gt;$I175-5,$N185-SUM($J188:AG188),$N185/($I175-5)))</f>
        <v>0</v>
      </c>
      <c r="AI188" s="170">
        <f>IF($I175="n/a",0,IF(AI$5-$N$5&gt;$I175-5,$N185-SUM($J188:AH188),$N185/($I175-5)))</f>
        <v>0</v>
      </c>
      <c r="AJ188" s="170">
        <f>IF($I175="n/a",0,IF(AJ$5-$N$5&gt;$I175-5,$N185-SUM($J188:AI188),$N185/($I175-5)))</f>
        <v>0</v>
      </c>
      <c r="AK188" s="170">
        <f>IF($I175="n/a",0,IF(AK$5-$N$5&gt;$I175-5,$N185-SUM($J188:AJ188),$N185/($I175-5)))</f>
        <v>0</v>
      </c>
      <c r="AL188" s="170">
        <f>IF($I175="n/a",0,IF(AL$5-$N$5&gt;$I175-5,$N185-SUM($J188:AK188),$N185/($I175-5)))</f>
        <v>0</v>
      </c>
      <c r="AM188" s="170">
        <f>IF($I175="n/a",0,IF(AM$5-$N$5&gt;$I175-5,$N185-SUM($J188:AL188),$N185/($I175-5)))</f>
        <v>0</v>
      </c>
      <c r="AN188" s="170">
        <f>IF($I175="n/a",0,IF(AN$5-$N$5&gt;$I175-5,$N185-SUM($J188:AM188),$N185/($I175-5)))</f>
        <v>0</v>
      </c>
      <c r="AO188" s="170">
        <f>IF($I175="n/a",0,IF(AO$5-$N$5&gt;$I175-5,$N185-SUM($J188:AN188),$N185/($I175-5)))</f>
        <v>0</v>
      </c>
      <c r="AP188" s="170">
        <f>IF($I175="n/a",0,IF(AP$5-$N$5&gt;$I175-5,$N185-SUM($J188:AO188),$N185/($I175-5)))</f>
        <v>0</v>
      </c>
      <c r="AQ188" s="170">
        <f>IF($I175="n/a",0,IF(AQ$5-$N$5&gt;$I175-5,$N185-SUM($J188:AP188),$N185/($I175-5)))</f>
        <v>0</v>
      </c>
      <c r="AR188" s="170">
        <f>IF($I175="n/a",0,IF(AR$5-$N$5&gt;$I175-5,$N185-SUM($J188:AQ188),$N185/($I175-5)))</f>
        <v>0</v>
      </c>
      <c r="AS188" s="170">
        <f>IF($I175="n/a",0,IF(AS$5-$N$5&gt;$I175-5,$N185-SUM($J188:AR188),$N185/($I175-5)))</f>
        <v>0</v>
      </c>
      <c r="AT188" s="170">
        <f>IF($I175="n/a",0,IF(AT$5-$N$5&gt;$I175-5,$N185-SUM($J188:AS188),$N185/($I175-5)))</f>
        <v>0</v>
      </c>
      <c r="AU188" s="170">
        <f>IF($I175="n/a",0,IF(AU$5-$N$5&gt;$I175-5,$N185-SUM($J188:AT188),$N185/($I175-5)))</f>
        <v>0</v>
      </c>
      <c r="AV188" s="170">
        <f>IF($I175="n/a",0,IF(AV$5-$N$5&gt;$I175-5,$N185-SUM($J188:AU188),$N185/($I175-5)))</f>
        <v>0</v>
      </c>
      <c r="AW188" s="170">
        <f>IF($I175="n/a",0,IF(AW$5-$N$5&gt;$I175-5,$N185-SUM($J188:AV188),$N185/($I175-5)))</f>
        <v>0</v>
      </c>
      <c r="AX188" s="170">
        <f>IF($I175="n/a",0,IF(AX$5-$N$5&gt;$I175-5,$N185-SUM($J188:AW188),$N185/($I175-5)))</f>
        <v>0</v>
      </c>
      <c r="AY188" s="170">
        <f>IF($I175="n/a",0,IF(AY$5-$N$5&gt;$I175-5,$N185-SUM($J188:AX188),$N185/($I175-5)))</f>
        <v>0</v>
      </c>
      <c r="AZ188" s="170">
        <f>IF($I175="n/a",0,IF(AZ$5-$N$5&gt;$I175-5,$N185-SUM($J188:AY188),$N185/($I175-5)))</f>
        <v>0</v>
      </c>
      <c r="BA188" s="170">
        <f>IF($I175="n/a",0,IF(BA$5-$N$5&gt;$I175-5,$N185-SUM($J188:AZ188),$N185/($I175-5)))</f>
        <v>0</v>
      </c>
      <c r="BB188" s="170">
        <f>IF($I175="n/a",0,IF(BB$5-$N$5&gt;$I175-5,$N185-SUM($J188:BA188),$N185/($I175-5)))</f>
        <v>0</v>
      </c>
      <c r="BC188" s="170">
        <f>IF($I175="n/a",0,IF(BC$5-$N$5&gt;$I175-5,$N185-SUM($J188:BB188),$N185/($I175-5)))</f>
        <v>0</v>
      </c>
      <c r="BD188" s="170">
        <f>IF($I175="n/a",0,IF(BD$5-$N$5&gt;$I175-5,$N185-SUM($J188:BC188),$N185/($I175-5)))</f>
        <v>0</v>
      </c>
      <c r="BE188" s="170">
        <f>IF($I175="n/a",0,IF(BE$5-$N$5&gt;$I175-5,$N185-SUM($J188:BD188),$N185/($I175-5)))</f>
        <v>0</v>
      </c>
      <c r="BF188" s="170">
        <f>IF($I175="n/a",0,IF(BF$5-$N$5&gt;$I175-5,$N185-SUM($J188:BE188),$N185/($I175-5)))</f>
        <v>0</v>
      </c>
      <c r="BG188" s="170">
        <f>IF($I175="n/a",0,IF(BG$5-$N$5&gt;$I175-5,$N185-SUM($J188:BF188),$N185/($I175-5)))</f>
        <v>0</v>
      </c>
      <c r="BH188" s="170">
        <f>IF($I175="n/a",0,IF(BH$5-$N$5&gt;$I175-5,$N185-SUM($J188:BG188),$N185/($I175-5)))</f>
        <v>0</v>
      </c>
      <c r="BI188" s="170">
        <f>IF($I175="n/a",0,IF(BI$5-$N$5&gt;$I175-5,$N185-SUM($J188:BH188),$N185/($I175-5)))</f>
        <v>0</v>
      </c>
      <c r="BJ188" s="170">
        <f>IF($I175="n/a",0,IF(BJ$5-$N$5&gt;$I175-5,$N185-SUM($J188:BI188),$N185/($I175-5)))</f>
        <v>0</v>
      </c>
      <c r="BK188" s="170">
        <f>IF($I175="n/a",0,IF(BK$5-$N$5&gt;$I175-5,$N185-SUM($J188:BJ188),$N185/($I175-5)))</f>
        <v>0</v>
      </c>
      <c r="BL188" s="170">
        <f>IF($I175="n/a",0,IF(BL$5-$N$5&gt;$I175-5,$N185-SUM($J188:BK188),$N185/($I175-5)))</f>
        <v>0</v>
      </c>
      <c r="BM188" s="170">
        <f>IF($I175="n/a",0,IF(BM$5-$N$5&gt;$I175-5,$N185-SUM($J188:BL188),$N185/($I175-5)))</f>
        <v>0</v>
      </c>
      <c r="BN188" s="170">
        <f>IF($I175="n/a",0,IF(BN$5-$N$5&gt;$I175-5,$N185-SUM($J188:BM188),$N185/($I175-5)))</f>
        <v>0</v>
      </c>
      <c r="BO188" s="170">
        <f>IF($I175="n/a",0,IF(BO$5-$N$5&gt;$I175-5,$N185-SUM($J188:BN188),$N185/($I175-5)))</f>
        <v>0</v>
      </c>
      <c r="BP188" s="170">
        <f>IF($I175="n/a",0,IF(BP$5-$N$5&gt;$I175-5,$N185-SUM($J188:BO188),$N185/($I175-5)))</f>
        <v>0</v>
      </c>
      <c r="BQ188" s="170">
        <f>IF($I175="n/a",0,IF(BQ$5-$N$5&gt;$I175-5,$N185-SUM($J188:BP188),$N185/($I175-5)))</f>
        <v>0</v>
      </c>
    </row>
    <row r="189" spans="1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1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1:69" ht="12.75" customHeight="1">
      <c r="D191" s="23">
        <f t="shared" ref="D191:D218" si="215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1:69" ht="12.75" customHeight="1">
      <c r="D192" s="23">
        <f t="shared" si="215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15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15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15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15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15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15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15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15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15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15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15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15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15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15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15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15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15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15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15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15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15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15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15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15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15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15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45">
        <f>J180+SUM(J188:J218)</f>
        <v>1.2576776917663615</v>
      </c>
      <c r="K220" s="145">
        <f t="shared" ref="K220:BQ220" si="216">K180+SUM(K188:K218)</f>
        <v>1.2576776917663615</v>
      </c>
      <c r="L220" s="145">
        <f t="shared" si="216"/>
        <v>1.2576776917663615</v>
      </c>
      <c r="M220" s="145">
        <f t="shared" si="216"/>
        <v>1.2576776917663615</v>
      </c>
      <c r="N220" s="145">
        <f t="shared" si="216"/>
        <v>1.2576776917663615</v>
      </c>
      <c r="O220" s="145">
        <f t="shared" si="216"/>
        <v>1.2576776917663615</v>
      </c>
      <c r="P220" s="145">
        <f t="shared" si="216"/>
        <v>1.2576776917663615</v>
      </c>
      <c r="Q220" s="145">
        <f t="shared" si="216"/>
        <v>1.2576776917663615</v>
      </c>
      <c r="R220" s="145">
        <f t="shared" si="216"/>
        <v>1.2576776917663615</v>
      </c>
      <c r="S220" s="145">
        <f t="shared" si="216"/>
        <v>1.2576776917663615</v>
      </c>
      <c r="T220" s="145">
        <f t="shared" si="216"/>
        <v>4.5853515344035145E-2</v>
      </c>
      <c r="U220" s="145">
        <f t="shared" si="216"/>
        <v>0</v>
      </c>
      <c r="V220" s="145">
        <f t="shared" si="216"/>
        <v>0</v>
      </c>
      <c r="W220" s="145">
        <f t="shared" si="216"/>
        <v>0</v>
      </c>
      <c r="X220" s="145">
        <f t="shared" si="216"/>
        <v>0</v>
      </c>
      <c r="Y220" s="145">
        <f t="shared" si="216"/>
        <v>0</v>
      </c>
      <c r="Z220" s="145">
        <f t="shared" si="216"/>
        <v>0</v>
      </c>
      <c r="AA220" s="145">
        <f t="shared" si="216"/>
        <v>0</v>
      </c>
      <c r="AB220" s="145">
        <f t="shared" si="216"/>
        <v>0</v>
      </c>
      <c r="AC220" s="145">
        <f t="shared" si="216"/>
        <v>0</v>
      </c>
      <c r="AD220" s="145">
        <f t="shared" si="216"/>
        <v>0</v>
      </c>
      <c r="AE220" s="145">
        <f t="shared" si="216"/>
        <v>0</v>
      </c>
      <c r="AF220" s="145">
        <f t="shared" si="216"/>
        <v>0</v>
      </c>
      <c r="AG220" s="145">
        <f t="shared" si="216"/>
        <v>0</v>
      </c>
      <c r="AH220" s="145">
        <f t="shared" si="216"/>
        <v>0</v>
      </c>
      <c r="AI220" s="145">
        <f t="shared" si="216"/>
        <v>0</v>
      </c>
      <c r="AJ220" s="145">
        <f t="shared" si="216"/>
        <v>0</v>
      </c>
      <c r="AK220" s="145">
        <f t="shared" si="216"/>
        <v>0</v>
      </c>
      <c r="AL220" s="145">
        <f t="shared" si="216"/>
        <v>0</v>
      </c>
      <c r="AM220" s="145">
        <f t="shared" si="216"/>
        <v>0</v>
      </c>
      <c r="AN220" s="145">
        <f t="shared" si="216"/>
        <v>0</v>
      </c>
      <c r="AO220" s="145">
        <f t="shared" si="216"/>
        <v>0</v>
      </c>
      <c r="AP220" s="145">
        <f t="shared" si="216"/>
        <v>0</v>
      </c>
      <c r="AQ220" s="145">
        <f t="shared" si="216"/>
        <v>0</v>
      </c>
      <c r="AR220" s="145">
        <f t="shared" si="216"/>
        <v>0</v>
      </c>
      <c r="AS220" s="145">
        <f t="shared" si="216"/>
        <v>0</v>
      </c>
      <c r="AT220" s="145">
        <f t="shared" si="216"/>
        <v>0</v>
      </c>
      <c r="AU220" s="145">
        <f t="shared" si="216"/>
        <v>0</v>
      </c>
      <c r="AV220" s="145">
        <f t="shared" si="216"/>
        <v>0</v>
      </c>
      <c r="AW220" s="145">
        <f t="shared" si="216"/>
        <v>0</v>
      </c>
      <c r="AX220" s="145">
        <f t="shared" si="216"/>
        <v>0</v>
      </c>
      <c r="AY220" s="145">
        <f t="shared" si="216"/>
        <v>0</v>
      </c>
      <c r="AZ220" s="145">
        <f t="shared" si="216"/>
        <v>0</v>
      </c>
      <c r="BA220" s="145">
        <f t="shared" si="216"/>
        <v>0</v>
      </c>
      <c r="BB220" s="145">
        <f t="shared" si="216"/>
        <v>0</v>
      </c>
      <c r="BC220" s="145">
        <f t="shared" si="216"/>
        <v>0</v>
      </c>
      <c r="BD220" s="145">
        <f t="shared" si="216"/>
        <v>0</v>
      </c>
      <c r="BE220" s="145">
        <f t="shared" si="216"/>
        <v>0</v>
      </c>
      <c r="BF220" s="145">
        <f t="shared" si="216"/>
        <v>0</v>
      </c>
      <c r="BG220" s="145">
        <f t="shared" si="216"/>
        <v>0</v>
      </c>
      <c r="BH220" s="145">
        <f t="shared" si="216"/>
        <v>0</v>
      </c>
      <c r="BI220" s="145">
        <f t="shared" si="216"/>
        <v>0</v>
      </c>
      <c r="BJ220" s="145">
        <f t="shared" si="216"/>
        <v>0</v>
      </c>
      <c r="BK220" s="145">
        <f t="shared" si="216"/>
        <v>0</v>
      </c>
      <c r="BL220" s="145">
        <f t="shared" si="216"/>
        <v>0</v>
      </c>
      <c r="BM220" s="145">
        <f t="shared" si="216"/>
        <v>0</v>
      </c>
      <c r="BN220" s="145">
        <f t="shared" si="216"/>
        <v>0</v>
      </c>
      <c r="BO220" s="145">
        <f t="shared" si="216"/>
        <v>0</v>
      </c>
      <c r="BP220" s="145">
        <f t="shared" si="216"/>
        <v>0</v>
      </c>
      <c r="BQ220" s="145">
        <f t="shared" si="216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17">K186-SUM(K189:K218)+J221</f>
        <v>0</v>
      </c>
      <c r="L221" s="9">
        <f t="shared" si="217"/>
        <v>0</v>
      </c>
      <c r="M221" s="9">
        <f t="shared" si="217"/>
        <v>0</v>
      </c>
      <c r="N221" s="9">
        <f t="shared" si="217"/>
        <v>0</v>
      </c>
      <c r="O221" s="9">
        <f t="shared" si="217"/>
        <v>0</v>
      </c>
      <c r="P221" s="9">
        <f t="shared" si="217"/>
        <v>0</v>
      </c>
      <c r="Q221" s="9">
        <f t="shared" si="217"/>
        <v>0</v>
      </c>
      <c r="R221" s="9">
        <f t="shared" si="217"/>
        <v>0</v>
      </c>
      <c r="S221" s="9">
        <f t="shared" si="217"/>
        <v>0</v>
      </c>
      <c r="T221" s="9">
        <f t="shared" si="217"/>
        <v>0</v>
      </c>
      <c r="U221" s="9">
        <f t="shared" si="217"/>
        <v>0</v>
      </c>
      <c r="V221" s="9">
        <f t="shared" si="217"/>
        <v>0</v>
      </c>
      <c r="W221" s="9">
        <f t="shared" si="217"/>
        <v>0</v>
      </c>
      <c r="X221" s="9">
        <f t="shared" si="217"/>
        <v>0</v>
      </c>
      <c r="Y221" s="9">
        <f t="shared" si="217"/>
        <v>0</v>
      </c>
      <c r="Z221" s="9">
        <f t="shared" si="217"/>
        <v>0</v>
      </c>
      <c r="AA221" s="9">
        <f t="shared" si="217"/>
        <v>0</v>
      </c>
      <c r="AB221" s="9">
        <f t="shared" si="217"/>
        <v>0</v>
      </c>
      <c r="AC221" s="9">
        <f t="shared" si="217"/>
        <v>0</v>
      </c>
      <c r="AD221" s="9">
        <f t="shared" si="217"/>
        <v>0</v>
      </c>
      <c r="AE221" s="9">
        <f t="shared" si="217"/>
        <v>0</v>
      </c>
      <c r="AF221" s="9">
        <f t="shared" si="217"/>
        <v>0</v>
      </c>
      <c r="AG221" s="9">
        <f t="shared" si="217"/>
        <v>0</v>
      </c>
      <c r="AH221" s="9">
        <f t="shared" si="217"/>
        <v>0</v>
      </c>
      <c r="AI221" s="9">
        <f t="shared" si="217"/>
        <v>0</v>
      </c>
      <c r="AJ221" s="9">
        <f t="shared" si="217"/>
        <v>0</v>
      </c>
      <c r="AK221" s="9">
        <f t="shared" si="217"/>
        <v>0</v>
      </c>
      <c r="AL221" s="9">
        <f t="shared" si="217"/>
        <v>0</v>
      </c>
      <c r="AM221" s="9">
        <f t="shared" si="217"/>
        <v>0</v>
      </c>
      <c r="AN221" s="9">
        <f t="shared" si="217"/>
        <v>0</v>
      </c>
      <c r="AO221" s="9">
        <f t="shared" si="217"/>
        <v>0</v>
      </c>
      <c r="AP221" s="9">
        <f t="shared" si="217"/>
        <v>0</v>
      </c>
      <c r="AQ221" s="9">
        <f t="shared" si="217"/>
        <v>0</v>
      </c>
      <c r="AR221" s="9">
        <f t="shared" si="217"/>
        <v>0</v>
      </c>
      <c r="AS221" s="9">
        <f t="shared" si="217"/>
        <v>0</v>
      </c>
      <c r="AT221" s="9">
        <f t="shared" si="217"/>
        <v>0</v>
      </c>
      <c r="AU221" s="9">
        <f t="shared" si="217"/>
        <v>0</v>
      </c>
      <c r="AV221" s="9">
        <f t="shared" si="217"/>
        <v>0</v>
      </c>
      <c r="AW221" s="9">
        <f t="shared" si="217"/>
        <v>0</v>
      </c>
      <c r="AX221" s="9">
        <f t="shared" si="217"/>
        <v>0</v>
      </c>
      <c r="AY221" s="9">
        <f t="shared" si="217"/>
        <v>0</v>
      </c>
      <c r="AZ221" s="9">
        <f t="shared" si="217"/>
        <v>0</v>
      </c>
      <c r="BA221" s="9">
        <f t="shared" si="217"/>
        <v>0</v>
      </c>
      <c r="BB221" s="9">
        <f t="shared" si="217"/>
        <v>0</v>
      </c>
      <c r="BC221" s="9">
        <f t="shared" si="217"/>
        <v>0</v>
      </c>
      <c r="BD221" s="9">
        <f t="shared" si="217"/>
        <v>0</v>
      </c>
      <c r="BE221" s="9">
        <f t="shared" si="217"/>
        <v>0</v>
      </c>
      <c r="BF221" s="9">
        <f t="shared" si="217"/>
        <v>0</v>
      </c>
      <c r="BG221" s="9">
        <f t="shared" si="217"/>
        <v>0</v>
      </c>
      <c r="BH221" s="9">
        <f t="shared" si="217"/>
        <v>0</v>
      </c>
      <c r="BI221" s="9">
        <f t="shared" si="217"/>
        <v>0</v>
      </c>
      <c r="BJ221" s="9">
        <f t="shared" si="217"/>
        <v>0</v>
      </c>
      <c r="BK221" s="9">
        <f t="shared" si="217"/>
        <v>0</v>
      </c>
      <c r="BL221" s="9">
        <f t="shared" si="217"/>
        <v>0</v>
      </c>
      <c r="BM221" s="9">
        <f t="shared" si="217"/>
        <v>0</v>
      </c>
      <c r="BN221" s="9">
        <f t="shared" si="217"/>
        <v>0</v>
      </c>
      <c r="BO221" s="9">
        <f t="shared" si="217"/>
        <v>0</v>
      </c>
      <c r="BP221" s="9">
        <f t="shared" si="217"/>
        <v>0</v>
      </c>
      <c r="BQ221" s="9">
        <f t="shared" si="217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18">J221+J183</f>
        <v>11.364952741241288</v>
      </c>
      <c r="K222" s="1">
        <f t="shared" si="218"/>
        <v>10.107275049474927</v>
      </c>
      <c r="L222" s="1">
        <f t="shared" si="218"/>
        <v>8.849597357708566</v>
      </c>
      <c r="M222" s="1">
        <f t="shared" si="218"/>
        <v>7.5919196659422044</v>
      </c>
      <c r="N222" s="1">
        <f t="shared" si="218"/>
        <v>6.3342419741758427</v>
      </c>
      <c r="O222" s="1">
        <f t="shared" ref="O222:S222" si="219">O221+O183</f>
        <v>5.076564282409481</v>
      </c>
      <c r="P222" s="1">
        <f t="shared" si="219"/>
        <v>3.8188865906431193</v>
      </c>
      <c r="Q222" s="1">
        <f t="shared" si="219"/>
        <v>2.5612088988767576</v>
      </c>
      <c r="R222" s="1">
        <f t="shared" si="219"/>
        <v>1.3035312071103962</v>
      </c>
      <c r="S222" s="1">
        <f t="shared" si="219"/>
        <v>4.5853515344034701E-2</v>
      </c>
      <c r="T222" s="1">
        <f t="shared" ref="T222:BK222" si="220">T221+T183</f>
        <v>-4.4408920985006262E-16</v>
      </c>
      <c r="U222" s="1">
        <f t="shared" si="220"/>
        <v>-4.4408920985006262E-16</v>
      </c>
      <c r="V222" s="1">
        <f t="shared" si="220"/>
        <v>-4.4408920985006262E-16</v>
      </c>
      <c r="W222" s="1">
        <f t="shared" si="220"/>
        <v>-4.4408920985006262E-16</v>
      </c>
      <c r="X222" s="1">
        <f t="shared" si="220"/>
        <v>-4.4408920985006262E-16</v>
      </c>
      <c r="Y222" s="1">
        <f t="shared" si="220"/>
        <v>-4.4408920985006262E-16</v>
      </c>
      <c r="Z222" s="1">
        <f t="shared" si="220"/>
        <v>-4.4408920985006262E-16</v>
      </c>
      <c r="AA222" s="1">
        <f t="shared" si="220"/>
        <v>-4.4408920985006262E-16</v>
      </c>
      <c r="AB222" s="1">
        <f t="shared" si="220"/>
        <v>-4.4408920985006262E-16</v>
      </c>
      <c r="AC222" s="1">
        <f t="shared" si="220"/>
        <v>-4.4408920985006262E-16</v>
      </c>
      <c r="AD222" s="1">
        <f t="shared" si="220"/>
        <v>-4.4408920985006262E-16</v>
      </c>
      <c r="AE222" s="1">
        <f t="shared" si="220"/>
        <v>-4.4408920985006262E-16</v>
      </c>
      <c r="AF222" s="1">
        <f t="shared" si="220"/>
        <v>-4.4408920985006262E-16</v>
      </c>
      <c r="AG222" s="1">
        <f t="shared" si="220"/>
        <v>-4.4408920985006262E-16</v>
      </c>
      <c r="AH222" s="1">
        <f t="shared" si="220"/>
        <v>-4.4408920985006262E-16</v>
      </c>
      <c r="AI222" s="1">
        <f t="shared" si="220"/>
        <v>-4.4408920985006262E-16</v>
      </c>
      <c r="AJ222" s="1">
        <f t="shared" si="220"/>
        <v>-4.4408920985006262E-16</v>
      </c>
      <c r="AK222" s="1">
        <f t="shared" si="220"/>
        <v>-4.4408920985006262E-16</v>
      </c>
      <c r="AL222" s="1">
        <f t="shared" si="220"/>
        <v>-4.4408920985006262E-16</v>
      </c>
      <c r="AM222" s="1">
        <f t="shared" si="220"/>
        <v>-4.4408920985006262E-16</v>
      </c>
      <c r="AN222" s="1">
        <f t="shared" si="220"/>
        <v>-4.4408920985006262E-16</v>
      </c>
      <c r="AO222" s="1">
        <f t="shared" si="220"/>
        <v>-4.4408920985006262E-16</v>
      </c>
      <c r="AP222" s="1">
        <f t="shared" si="220"/>
        <v>-4.4408920985006262E-16</v>
      </c>
      <c r="AQ222" s="1">
        <f t="shared" si="220"/>
        <v>-4.4408920985006262E-16</v>
      </c>
      <c r="AR222" s="1">
        <f t="shared" si="220"/>
        <v>-4.4408920985006262E-16</v>
      </c>
      <c r="AS222" s="1">
        <f t="shared" si="220"/>
        <v>-4.4408920985006262E-16</v>
      </c>
      <c r="AT222" s="1">
        <f t="shared" si="220"/>
        <v>-4.4408920985006262E-16</v>
      </c>
      <c r="AU222" s="1">
        <f t="shared" si="220"/>
        <v>-4.4408920985006262E-16</v>
      </c>
      <c r="AV222" s="1">
        <f t="shared" si="220"/>
        <v>-4.4408920985006262E-16</v>
      </c>
      <c r="AW222" s="1">
        <f t="shared" si="220"/>
        <v>-4.4408920985006262E-16</v>
      </c>
      <c r="AX222" s="1">
        <f t="shared" si="220"/>
        <v>-4.4408920985006262E-16</v>
      </c>
      <c r="AY222" s="1">
        <f t="shared" si="220"/>
        <v>-4.4408920985006262E-16</v>
      </c>
      <c r="AZ222" s="1">
        <f t="shared" si="220"/>
        <v>-4.4408920985006262E-16</v>
      </c>
      <c r="BA222" s="1">
        <f t="shared" si="220"/>
        <v>-4.4408920985006262E-16</v>
      </c>
      <c r="BB222" s="1">
        <f t="shared" si="220"/>
        <v>-4.4408920985006262E-16</v>
      </c>
      <c r="BC222" s="1">
        <f t="shared" si="220"/>
        <v>-4.4408920985006262E-16</v>
      </c>
      <c r="BD222" s="1">
        <f t="shared" si="220"/>
        <v>-4.4408920985006262E-16</v>
      </c>
      <c r="BE222" s="1">
        <f t="shared" si="220"/>
        <v>-4.4408920985006262E-16</v>
      </c>
      <c r="BF222" s="1">
        <f t="shared" si="220"/>
        <v>-4.4408920985006262E-16</v>
      </c>
      <c r="BG222" s="1">
        <f t="shared" si="220"/>
        <v>-4.4408920985006262E-16</v>
      </c>
      <c r="BH222" s="1">
        <f t="shared" si="220"/>
        <v>-4.4408920985006262E-16</v>
      </c>
      <c r="BI222" s="1">
        <f t="shared" si="220"/>
        <v>-4.4408920985006262E-16</v>
      </c>
      <c r="BJ222" s="1">
        <f t="shared" si="220"/>
        <v>-4.4408920985006262E-16</v>
      </c>
      <c r="BK222" s="1">
        <f t="shared" si="220"/>
        <v>-4.4408920985006262E-16</v>
      </c>
      <c r="BL222" s="1">
        <f t="shared" ref="BL222:BP222" si="221">BL221+BL183</f>
        <v>-4.4408920985006262E-16</v>
      </c>
      <c r="BM222" s="1">
        <f t="shared" si="221"/>
        <v>-4.4408920985006262E-16</v>
      </c>
      <c r="BN222" s="1">
        <f t="shared" si="221"/>
        <v>-4.4408920985006262E-16</v>
      </c>
      <c r="BO222" s="1">
        <f t="shared" si="221"/>
        <v>-4.4408920985006262E-16</v>
      </c>
      <c r="BP222" s="1">
        <f t="shared" si="221"/>
        <v>-4.4408920985006262E-16</v>
      </c>
      <c r="BQ222" s="1">
        <f t="shared" ref="BQ222" si="222">BQ221+BQ183</f>
        <v>-4.4408920985006262E-16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INDEX(Inputs!$E$43:$E$49, MATCH(B225, Inputs!$C$43:$C$49,0))</f>
        <v>5</v>
      </c>
    </row>
    <row r="227" spans="1:69" ht="12.75" customHeight="1">
      <c r="B227" s="8"/>
      <c r="C227" s="1" t="s">
        <v>10</v>
      </c>
      <c r="I227" s="171">
        <f>IF(INDEX(Inputs!$F$43:$F$49,MATCH(B225,Inputs!$C$43:$C$49,0))&lt;0,1,INDEX(Inputs!$F$43:$F$49,MATCH(B225,Inputs!$C$43:$C$49,0)))</f>
        <v>10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46" t="s">
        <v>66</v>
      </c>
      <c r="E230" s="145" t="s">
        <v>25</v>
      </c>
      <c r="F230" s="145"/>
      <c r="G230" s="145"/>
      <c r="H230" s="145"/>
      <c r="I230" s="147"/>
      <c r="J230" s="153">
        <f>IF(OR($I226=0,I235=0),0,IF($I233&gt;0,(MIN($I235/$I226, $I235-SUM($I230:I230))),(MAX($I235/$I226, $I235-SUM($I230:I230)))))</f>
        <v>-1.1243019482261194</v>
      </c>
      <c r="K230" s="153">
        <f>IF(OR($I226=0,J235=0),0,IF($I233&gt;0,(MIN($I235/$I226, $I235-SUM($I230:J230))),(MAX($I235/$I226, $I235-SUM($I230:J230)))))</f>
        <v>-1.1243019482261194</v>
      </c>
      <c r="L230" s="153">
        <f>IF(OR($I226=0,K235=0),0,IF($I233&gt;0,(MIN($I235/$I226, $I235-SUM($I230:K230))),(MAX($I235/$I226, $I235-SUM($I230:K230)))))</f>
        <v>-1.1243019482261194</v>
      </c>
      <c r="M230" s="153">
        <f>IF(OR($I226=0,L235=0),0,IF($I233&gt;0,(MIN($I235/$I226, $I235-SUM($I230:L230))),(MAX($I235/$I226, $I235-SUM($I230:L230)))))</f>
        <v>-1.1243019482261194</v>
      </c>
      <c r="N230" s="153">
        <f>IF(OR($I226=0,M235=0),0,IF($I233&gt;0,(MIN($I235/$I226, $I235-SUM($I230:M230))),(MAX($I235/$I226, $I235-SUM($I230:M230)))))</f>
        <v>-1.1243019482261194</v>
      </c>
      <c r="O230" s="153">
        <f>IF(OR($I226=0,N235=0),0,IF($I233&gt;0,(MIN($I235/$I226, $I235-SUM($I230:N230))),(MAX($I235/$I226, $I235-SUM($I230:N230)))))</f>
        <v>0</v>
      </c>
      <c r="P230" s="153">
        <f>IF(OR($I226=0,O235=0),0,IF($I233&gt;0,(MIN($I235/$I226, $I235-SUM($I230:O230))),(MAX($I235/$I226, $I235-SUM($I230:O230)))))</f>
        <v>0</v>
      </c>
      <c r="Q230" s="153">
        <f>IF(OR($I226=0,P235=0),0,IF($I233&gt;0,(MIN($I235/$I226, $I235-SUM($I230:P230))),(MAX($I235/$I226, $I235-SUM($I230:P230)))))</f>
        <v>0</v>
      </c>
      <c r="R230" s="153">
        <f>IF(OR($I226=0,Q235=0),0,IF($I233&gt;0,(MIN($I235/$I226, $I235-SUM($I230:Q230))),(MAX($I235/$I226, $I235-SUM($I230:Q230)))))</f>
        <v>0</v>
      </c>
      <c r="S230" s="153">
        <f>IF(OR($I226=0,R235=0),0,IF($I233&gt;0,(MIN($I235/$I226, $I235-SUM($I230:R230))),(MAX($I235/$I226, $I235-SUM($I230:R230)))))</f>
        <v>0</v>
      </c>
      <c r="T230" s="153">
        <f>IF(OR($I226=0,S235=0),0,IF($I233&gt;0,(MIN($I235/$I226, $I235-SUM($I230:S230))),(MAX($I235/$I226, $I235-SUM($I230:S230)))))</f>
        <v>0</v>
      </c>
      <c r="U230" s="153">
        <f>IF(OR($I226=0,T235=0),0,IF($I233&gt;0,(MIN($I235/$I226, $I235-SUM($I230:T230))),(MAX($I235/$I226, $I235-SUM($I230:T230)))))</f>
        <v>0</v>
      </c>
      <c r="V230" s="153">
        <f>IF(OR($I226=0,U235=0),0,IF($I233&gt;0,(MIN($I235/$I226, $I235-SUM($I230:U230))),(MAX($I235/$I226, $I235-SUM($I230:U230)))))</f>
        <v>0</v>
      </c>
      <c r="W230" s="153">
        <f>IF(OR($I226=0,V235=0),0,IF($I233&gt;0,(MIN($I235/$I226, $I235-SUM($I230:V230))),(MAX($I235/$I226, $I235-SUM($I230:V230)))))</f>
        <v>0</v>
      </c>
      <c r="X230" s="153">
        <f>IF(OR($I226=0,W235=0),0,IF($I233&gt;0,(MIN($I235/$I226, $I235-SUM($I230:W230))),(MAX($I235/$I226, $I235-SUM($I230:W230)))))</f>
        <v>0</v>
      </c>
      <c r="Y230" s="153">
        <f>IF(OR($I226=0,X235=0),0,IF($I233&gt;0,(MIN($I235/$I226, $I235-SUM($I230:X230))),(MAX($I235/$I226, $I235-SUM($I230:X230)))))</f>
        <v>0</v>
      </c>
      <c r="Z230" s="153">
        <f>IF(OR($I226=0,Y235=0),0,IF($I233&gt;0,(MIN($I235/$I226, $I235-SUM($I230:Y230))),(MAX($I235/$I226, $I235-SUM($I230:Y230)))))</f>
        <v>0</v>
      </c>
      <c r="AA230" s="153">
        <f>IF(OR($I226=0,Z235=0),0,IF($I233&gt;0,(MIN($I235/$I226, $I235-SUM($I230:Z230))),(MAX($I235/$I226, $I235-SUM($I230:Z230)))))</f>
        <v>0</v>
      </c>
      <c r="AB230" s="153">
        <f>IF(OR($I226=0,AA235=0),0,IF($I233&gt;0,(MIN($I235/$I226, $I235-SUM($I230:AA230))),(MAX($I235/$I226, $I235-SUM($I230:AA230)))))</f>
        <v>0</v>
      </c>
      <c r="AC230" s="153">
        <f>IF(OR($I226=0,AB235=0),0,IF($I233&gt;0,(MIN($I235/$I226, $I235-SUM($I230:AB230))),(MAX($I235/$I226, $I235-SUM($I230:AB230)))))</f>
        <v>0</v>
      </c>
      <c r="AD230" s="153">
        <f>IF(OR($I226=0,AC235=0),0,IF($I233&gt;0,(MIN($I235/$I226, $I235-SUM($I230:AC230))),(MAX($I235/$I226, $I235-SUM($I230:AC230)))))</f>
        <v>0</v>
      </c>
      <c r="AE230" s="153">
        <f>IF(OR($I226=0,AD235=0),0,IF($I233&gt;0,(MIN($I235/$I226, $I235-SUM($I230:AD230))),(MAX($I235/$I226, $I235-SUM($I230:AD230)))))</f>
        <v>0</v>
      </c>
      <c r="AF230" s="153">
        <f>IF(OR($I226=0,AE235=0),0,IF($I233&gt;0,(MIN($I235/$I226, $I235-SUM($I230:AE230))),(MAX($I235/$I226, $I235-SUM($I230:AE230)))))</f>
        <v>0</v>
      </c>
      <c r="AG230" s="153">
        <f>IF(OR($I226=0,AF235=0),0,IF($I233&gt;0,(MIN($I235/$I226, $I235-SUM($I230:AF230))),(MAX($I235/$I226, $I235-SUM($I230:AF230)))))</f>
        <v>0</v>
      </c>
      <c r="AH230" s="153">
        <f>IF(OR($I226=0,AG235=0),0,IF($I233&gt;0,(MIN($I235/$I226, $I235-SUM($I230:AG230))),(MAX($I235/$I226, $I235-SUM($I230:AG230)))))</f>
        <v>0</v>
      </c>
      <c r="AI230" s="153">
        <f>IF(OR($I226=0,AH235=0),0,IF($I233&gt;0,(MIN($I235/$I226, $I235-SUM($I230:AH230))),(MAX($I235/$I226, $I235-SUM($I230:AH230)))))</f>
        <v>0</v>
      </c>
      <c r="AJ230" s="153">
        <f>IF(OR($I226=0,AI235=0),0,IF($I233&gt;0,(MIN($I235/$I226, $I235-SUM($I230:AI230))),(MAX($I235/$I226, $I235-SUM($I230:AI230)))))</f>
        <v>0</v>
      </c>
      <c r="AK230" s="153">
        <f>IF(OR($I226=0,AJ235=0),0,IF($I233&gt;0,(MIN($I235/$I226, $I235-SUM($I230:AJ230))),(MAX($I235/$I226, $I235-SUM($I230:AJ230)))))</f>
        <v>0</v>
      </c>
      <c r="AL230" s="153">
        <f>IF(OR($I226=0,AK235=0),0,IF($I233&gt;0,(MIN($I235/$I226, $I235-SUM($I230:AK230))),(MAX($I235/$I226, $I235-SUM($I230:AK230)))))</f>
        <v>0</v>
      </c>
      <c r="AM230" s="153">
        <f>IF(OR($I226=0,AL235=0),0,IF($I233&gt;0,(MIN($I235/$I226, $I235-SUM($I230:AL230))),(MAX($I235/$I226, $I235-SUM($I230:AL230)))))</f>
        <v>0</v>
      </c>
      <c r="AN230" s="153">
        <f>IF(OR($I226=0,AM235=0),0,IF($I233&gt;0,(MIN($I235/$I226, $I235-SUM($I230:AM230))),(MAX($I235/$I226, $I235-SUM($I230:AM230)))))</f>
        <v>0</v>
      </c>
      <c r="AO230" s="153">
        <f>IF(OR($I226=0,AN235=0),0,IF($I233&gt;0,(MIN($I235/$I226, $I235-SUM($I230:AN230))),(MAX($I235/$I226, $I235-SUM($I230:AN230)))))</f>
        <v>0</v>
      </c>
      <c r="AP230" s="153">
        <f>IF(OR($I226=0,AO235=0),0,IF($I233&gt;0,(MIN($I235/$I226, $I235-SUM($I230:AO230))),(MAX($I235/$I226, $I235-SUM($I230:AO230)))))</f>
        <v>0</v>
      </c>
      <c r="AQ230" s="153">
        <f>IF(OR($I226=0,AP235=0),0,IF($I233&gt;0,(MIN($I235/$I226, $I235-SUM($I230:AP230))),(MAX($I235/$I226, $I235-SUM($I230:AP230)))))</f>
        <v>0</v>
      </c>
      <c r="AR230" s="153">
        <f>IF(OR($I226=0,AQ235=0),0,IF($I233&gt;0,(MIN($I235/$I226, $I235-SUM($I230:AQ230))),(MAX($I235/$I226, $I235-SUM($I230:AQ230)))))</f>
        <v>0</v>
      </c>
      <c r="AS230" s="153">
        <f>IF(OR($I226=0,AR235=0),0,IF($I233&gt;0,(MIN($I235/$I226, $I235-SUM($I230:AR230))),(MAX($I235/$I226, $I235-SUM($I230:AR230)))))</f>
        <v>0</v>
      </c>
      <c r="AT230" s="153">
        <f>IF(OR($I226=0,AS235=0),0,IF($I233&gt;0,(MIN($I235/$I226, $I235-SUM($I230:AS230))),(MAX($I235/$I226, $I235-SUM($I230:AS230)))))</f>
        <v>0</v>
      </c>
      <c r="AU230" s="153">
        <f>IF(OR($I226=0,AT235=0),0,IF($I233&gt;0,(MIN($I235/$I226, $I235-SUM($I230:AT230))),(MAX($I235/$I226, $I235-SUM($I230:AT230)))))</f>
        <v>0</v>
      </c>
      <c r="AV230" s="153">
        <f>IF(OR($I226=0,AU235=0),0,IF($I233&gt;0,(MIN($I235/$I226, $I235-SUM($I230:AU230))),(MAX($I235/$I226, $I235-SUM($I230:AU230)))))</f>
        <v>0</v>
      </c>
      <c r="AW230" s="153">
        <f>IF(OR($I226=0,AV235=0),0,IF($I233&gt;0,(MIN($I235/$I226, $I235-SUM($I230:AV230))),(MAX($I235/$I226, $I235-SUM($I230:AV230)))))</f>
        <v>0</v>
      </c>
      <c r="AX230" s="153">
        <f>IF(OR($I226=0,AW235=0),0,IF($I233&gt;0,(MIN($I235/$I226, $I235-SUM($I230:AW230))),(MAX($I235/$I226, $I235-SUM($I230:AW230)))))</f>
        <v>0</v>
      </c>
      <c r="AY230" s="153">
        <f>IF(OR($I226=0,AX235=0),0,IF($I233&gt;0,(MIN($I235/$I226, $I235-SUM($I230:AX230))),(MAX($I235/$I226, $I235-SUM($I230:AX230)))))</f>
        <v>0</v>
      </c>
      <c r="AZ230" s="153">
        <f>IF(OR($I226=0,AY235=0),0,IF($I233&gt;0,(MIN($I235/$I226, $I235-SUM($I230:AY230))),(MAX($I235/$I226, $I235-SUM($I230:AY230)))))</f>
        <v>0</v>
      </c>
      <c r="BA230" s="153">
        <f>IF(OR($I226=0,AZ235=0),0,IF($I233&gt;0,(MIN($I235/$I226, $I235-SUM($I230:AZ230))),(MAX($I235/$I226, $I235-SUM($I230:AZ230)))))</f>
        <v>0</v>
      </c>
      <c r="BB230" s="153">
        <f>IF(OR($I226=0,BA235=0),0,IF($I233&gt;0,(MIN($I235/$I226, $I235-SUM($I230:BA230))),(MAX($I235/$I226, $I235-SUM($I230:BA230)))))</f>
        <v>0</v>
      </c>
      <c r="BC230" s="153">
        <f>IF(OR($I226=0,BB235=0),0,IF($I233&gt;0,(MIN($I235/$I226, $I235-SUM($I230:BB230))),(MAX($I235/$I226, $I235-SUM($I230:BB230)))))</f>
        <v>0</v>
      </c>
      <c r="BD230" s="153">
        <f>IF(OR($I226=0,BC235=0),0,IF($I233&gt;0,(MIN($I235/$I226, $I235-SUM($I230:BC230))),(MAX($I235/$I226, $I235-SUM($I230:BC230)))))</f>
        <v>0</v>
      </c>
      <c r="BE230" s="153">
        <f>IF(OR($I226=0,BD235=0),0,IF($I233&gt;0,(MIN($I235/$I226, $I235-SUM($I230:BD230))),(MAX($I235/$I226, $I235-SUM($I230:BD230)))))</f>
        <v>0</v>
      </c>
      <c r="BF230" s="153">
        <f>IF(OR($I226=0,BE235=0),0,IF($I233&gt;0,(MIN($I235/$I226, $I235-SUM($I230:BE230))),(MAX($I235/$I226, $I235-SUM($I230:BE230)))))</f>
        <v>0</v>
      </c>
      <c r="BG230" s="153">
        <f>IF(OR($I226=0,BF235=0),0,IF($I233&gt;0,(MIN($I235/$I226, $I235-SUM($I230:BF230))),(MAX($I235/$I226, $I235-SUM($I230:BF230)))))</f>
        <v>0</v>
      </c>
      <c r="BH230" s="153">
        <f>IF(OR($I226=0,BG235=0),0,IF($I233&gt;0,(MIN($I235/$I226, $I235-SUM($I230:BG230))),(MAX($I235/$I226, $I235-SUM($I230:BG230)))))</f>
        <v>0</v>
      </c>
      <c r="BI230" s="153">
        <f>IF(OR($I226=0,BH235=0),0,IF($I233&gt;0,(MIN($I235/$I226, $I235-SUM($I230:BH230))),(MAX($I235/$I226, $I235-SUM($I230:BH230)))))</f>
        <v>0</v>
      </c>
      <c r="BJ230" s="153">
        <f>IF(OR($I226=0,BI235=0),0,IF($I233&gt;0,(MIN($I235/$I226, $I235-SUM($I230:BI230))),(MAX($I235/$I226, $I235-SUM($I230:BI230)))))</f>
        <v>0</v>
      </c>
      <c r="BK230" s="153">
        <f>IF(OR($I226=0,BJ235=0),0,IF($I233&gt;0,(MIN($I235/$I226, $I235-SUM($I230:BJ230))),(MAX($I235/$I226, $I235-SUM($I230:BJ230)))))</f>
        <v>0</v>
      </c>
      <c r="BL230" s="153">
        <f>IF(OR($I226=0,BK235=0),0,IF($I233&gt;0,(MIN($I235/$I226, $I235-SUM($I230:BK230))),(MAX($I235/$I226, $I235-SUM($I230:BK230)))))</f>
        <v>0</v>
      </c>
      <c r="BM230" s="153">
        <f>IF(OR($I226=0,BL235=0),0,IF($I233&gt;0,(MIN($I235/$I226, $I235-SUM($I230:BL230))),(MAX($I235/$I226, $I235-SUM($I230:BL230)))))</f>
        <v>0</v>
      </c>
      <c r="BN230" s="153">
        <f>IF(OR($I226=0,BM235=0),0,IF($I233&gt;0,(MIN($I235/$I226, $I235-SUM($I230:BM230))),(MAX($I235/$I226, $I235-SUM($I230:BM230)))))</f>
        <v>0</v>
      </c>
      <c r="BO230" s="153">
        <f>IF(OR($I226=0,BN235=0),0,IF($I233&gt;0,(MIN($I235/$I226, $I235-SUM($I230:BN230))),(MAX($I235/$I226, $I235-SUM($I230:BN230)))))</f>
        <v>0</v>
      </c>
      <c r="BP230" s="153">
        <f>IF(OR($I226=0,BO235=0),0,IF($I233&gt;0,(MIN($I235/$I226, $I235-SUM($I230:BO230))),(MAX($I235/$I226, $I235-SUM($I230:BO230)))))</f>
        <v>0</v>
      </c>
      <c r="BQ230" s="153">
        <f>IF(OR($I226=0,BP235=0),0,IF($I233&gt;0,(MIN($I235/$I226, $I235-SUM($I230:BP230))),(MAX($I235/$I226, $I235-SUM($I230:BP230)))))</f>
        <v>0</v>
      </c>
    </row>
    <row r="231" spans="1:69" ht="12.75" customHeight="1">
      <c r="D231" s="146" t="s">
        <v>65</v>
      </c>
      <c r="E231" s="145" t="s">
        <v>25</v>
      </c>
      <c r="F231" s="145"/>
      <c r="G231" s="145"/>
      <c r="H231" s="145"/>
      <c r="I231" s="147"/>
      <c r="J231" s="157"/>
      <c r="K231" s="157"/>
      <c r="L231" s="157"/>
      <c r="M231" s="157"/>
      <c r="N231" s="157"/>
      <c r="O231" s="153">
        <f>IF(OR($I226=0,N235=0),0,IF($N234&gt;0,(MIN($N234/IF($I226&lt;=5,1,($I226-5)),$N234-SUM($N231:N231))), (MAX($N234/IF($I226&lt;=5,1,($I226-5)),$N234-SUM($N231:N231)))))</f>
        <v>0</v>
      </c>
      <c r="P231" s="153">
        <f>IF(OR($I226=0,O235=0),0,IF($N234&gt;0,(MIN($N234/IF($I226&lt;=5,1,($I226-5)),$N234-SUM($N231:O231))), (MAX($N234/IF($I226&lt;=5,1,($I226-5)),$N234-SUM($N231:O231)))))</f>
        <v>0</v>
      </c>
      <c r="Q231" s="153">
        <f>IF(OR($I226=0,P235=0),0,IF($N234&gt;0,(MIN($N234/IF($I226&lt;=5,1,($I226-5)),$N234-SUM($N231:P231))), (MAX($N234/IF($I226&lt;=5,1,($I226-5)),$N234-SUM($N231:P231)))))</f>
        <v>0</v>
      </c>
      <c r="R231" s="153">
        <f>IF(OR($I226=0,Q235=0),0,IF($N234&gt;0,(MIN($N234/IF($I226&lt;=5,1,($I226-5)),$N234-SUM($N231:Q231))), (MAX($N234/IF($I226&lt;=5,1,($I226-5)),$N234-SUM($N231:Q231)))))</f>
        <v>0</v>
      </c>
      <c r="S231" s="153">
        <f>IF(OR($I226=0,R235=0),0,IF($N234&gt;0,(MIN($N234/IF($I226&lt;=5,1,($I226-5)),$N234-SUM($N231:R231))), (MAX($N234/IF($I226&lt;=5,1,($I226-5)),$N234-SUM($N231:R231)))))</f>
        <v>0</v>
      </c>
      <c r="T231" s="153">
        <f>IF(OR($I226=0,S235=0),0,IF($N234&gt;0,(MIN($N234/IF($I226&lt;=5,1,($I226-5)),$N234-SUM($N231:S231))), (MAX($N234/IF($I226&lt;=5,1,($I226-5)),$N234-SUM($N231:S231)))))</f>
        <v>0</v>
      </c>
      <c r="U231" s="153">
        <f>IF(OR($I226=0,T235=0),0,IF($N234&gt;0,(MIN($N234/IF($I226&lt;=5,1,($I226-5)),$N234-SUM($N231:T231))), (MAX($N234/IF($I226&lt;=5,1,($I226-5)),$N234-SUM($N231:T231)))))</f>
        <v>0</v>
      </c>
      <c r="V231" s="153">
        <f>IF(OR($I226=0,U235=0),0,IF($N234&gt;0,(MIN($N234/IF($I226&lt;=5,1,($I226-5)),$N234-SUM($N231:U231))), (MAX($N234/IF($I226&lt;=5,1,($I226-5)),$N234-SUM($N231:U231)))))</f>
        <v>0</v>
      </c>
      <c r="W231" s="153">
        <f>IF(OR($I226=0,V235=0),0,IF($N234&gt;0,(MIN($N234/IF($I226&lt;=5,1,($I226-5)),$N234-SUM($N231:V231))), (MAX($N234/IF($I226&lt;=5,1,($I226-5)),$N234-SUM($N231:V231)))))</f>
        <v>0</v>
      </c>
      <c r="X231" s="153">
        <f>IF(OR($I226=0,W235=0),0,IF($N234&gt;0,(MIN($N234/IF($I226&lt;=5,1,($I226-5)),$N234-SUM($N231:W231))), (MAX($N234/IF($I226&lt;=5,1,($I226-5)),$N234-SUM($N231:W231)))))</f>
        <v>0</v>
      </c>
      <c r="Y231" s="153">
        <f>IF(OR($I226=0,X235=0),0,IF($N234&gt;0,(MIN($N234/IF($I226&lt;=5,1,($I226-5)),$N234-SUM($N231:X231))), (MAX($N234/IF($I226&lt;=5,1,($I226-5)),$N234-SUM($N231:X231)))))</f>
        <v>0</v>
      </c>
      <c r="Z231" s="153">
        <f>IF(OR($I226=0,Y235=0),0,IF($N234&gt;0,(MIN($N234/IF($I226&lt;=5,1,($I226-5)),$N234-SUM($N231:Y231))), (MAX($N234/IF($I226&lt;=5,1,($I226-5)),$N234-SUM($N231:Y231)))))</f>
        <v>0</v>
      </c>
      <c r="AA231" s="153">
        <f>IF(OR($I226=0,Z235=0),0,IF($N234&gt;0,(MIN($N234/IF($I226&lt;=5,1,($I226-5)),$N234-SUM($N231:Z231))), (MAX($N234/IF($I226&lt;=5,1,($I226-5)),$N234-SUM($N231:Z231)))))</f>
        <v>0</v>
      </c>
      <c r="AB231" s="153">
        <f>IF(OR($I226=0,AA235=0),0,IF($N234&gt;0,(MIN($N234/IF($I226&lt;=5,1,($I226-5)),$N234-SUM($N231:AA231))), (MAX($N234/IF($I226&lt;=5,1,($I226-5)),$N234-SUM($N231:AA231)))))</f>
        <v>0</v>
      </c>
      <c r="AC231" s="153">
        <f>IF(OR($I226=0,AB235=0),0,IF($N234&gt;0,(MIN($N234/IF($I226&lt;=5,1,($I226-5)),$N234-SUM($N231:AB231))), (MAX($N234/IF($I226&lt;=5,1,($I226-5)),$N234-SUM($N231:AB231)))))</f>
        <v>0</v>
      </c>
      <c r="AD231" s="153">
        <f>IF(OR($I226=0,AC235=0),0,IF($N234&gt;0,(MIN($N234/IF($I226&lt;=5,1,($I226-5)),$N234-SUM($N231:AC231))), (MAX($N234/IF($I226&lt;=5,1,($I226-5)),$N234-SUM($N231:AC231)))))</f>
        <v>0</v>
      </c>
      <c r="AE231" s="153">
        <f>IF(OR($I226=0,AD235=0),0,IF($N234&gt;0,(MIN($N234/IF($I226&lt;=5,1,($I226-5)),$N234-SUM($N231:AD231))), (MAX($N234/IF($I226&lt;=5,1,($I226-5)),$N234-SUM($N231:AD231)))))</f>
        <v>0</v>
      </c>
      <c r="AF231" s="153">
        <f>IF(OR($I226=0,AE235=0),0,IF($N234&gt;0,(MIN($N234/IF($I226&lt;=5,1,($I226-5)),$N234-SUM($N231:AE231))), (MAX($N234/IF($I226&lt;=5,1,($I226-5)),$N234-SUM($N231:AE231)))))</f>
        <v>0</v>
      </c>
      <c r="AG231" s="153">
        <f>IF(OR($I226=0,AF235=0),0,IF($N234&gt;0,(MIN($N234/IF($I226&lt;=5,1,($I226-5)),$N234-SUM($N231:AF231))), (MAX($N234/IF($I226&lt;=5,1,($I226-5)),$N234-SUM($N231:AF231)))))</f>
        <v>0</v>
      </c>
      <c r="AH231" s="153">
        <f>IF(OR($I226=0,AG235=0),0,IF($N234&gt;0,(MIN($N234/IF($I226&lt;=5,1,($I226-5)),$N234-SUM($N231:AG231))), (MAX($N234/IF($I226&lt;=5,1,($I226-5)),$N234-SUM($N231:AG231)))))</f>
        <v>0</v>
      </c>
      <c r="AI231" s="153">
        <f>IF(OR($I226=0,AH235=0),0,IF($N234&gt;0,(MIN($N234/IF($I226&lt;=5,1,($I226-5)),$N234-SUM($N231:AH231))), (MAX($N234/IF($I226&lt;=5,1,($I226-5)),$N234-SUM($N231:AH231)))))</f>
        <v>0</v>
      </c>
      <c r="AJ231" s="153">
        <f>IF(OR($I226=0,AI235=0),0,IF($N234&gt;0,(MIN($N234/IF($I226&lt;=5,1,($I226-5)),$N234-SUM($N231:AI231))), (MAX($N234/IF($I226&lt;=5,1,($I226-5)),$N234-SUM($N231:AI231)))))</f>
        <v>0</v>
      </c>
      <c r="AK231" s="153">
        <f>IF(OR($I226=0,AJ235=0),0,IF($N234&gt;0,(MIN($N234/IF($I226&lt;=5,1,($I226-5)),$N234-SUM($N231:AJ231))), (MAX($N234/IF($I226&lt;=5,1,($I226-5)),$N234-SUM($N231:AJ231)))))</f>
        <v>0</v>
      </c>
      <c r="AL231" s="153">
        <f>IF(OR($I226=0,AK235=0),0,IF($N234&gt;0,(MIN($N234/IF($I226&lt;=5,1,($I226-5)),$N234-SUM($N231:AK231))), (MAX($N234/IF($I226&lt;=5,1,($I226-5)),$N234-SUM($N231:AK231)))))</f>
        <v>0</v>
      </c>
      <c r="AM231" s="153">
        <f>IF(OR($I226=0,AL235=0),0,IF($N234&gt;0,(MIN($N234/IF($I226&lt;=5,1,($I226-5)),$N234-SUM($N231:AL231))), (MAX($N234/IF($I226&lt;=5,1,($I226-5)),$N234-SUM($N231:AL231)))))</f>
        <v>0</v>
      </c>
      <c r="AN231" s="153">
        <f>IF(OR($I226=0,AM235=0),0,IF($N234&gt;0,(MIN($N234/IF($I226&lt;=5,1,($I226-5)),$N234-SUM($N231:AM231))), (MAX($N234/IF($I226&lt;=5,1,($I226-5)),$N234-SUM($N231:AM231)))))</f>
        <v>0</v>
      </c>
      <c r="AO231" s="153">
        <f>IF(OR($I226=0,AN235=0),0,IF($N234&gt;0,(MIN($N234/IF($I226&lt;=5,1,($I226-5)),$N234-SUM($N231:AN231))), (MAX($N234/IF($I226&lt;=5,1,($I226-5)),$N234-SUM($N231:AN231)))))</f>
        <v>0</v>
      </c>
      <c r="AP231" s="153">
        <f>IF(OR($I226=0,AO235=0),0,IF($N234&gt;0,(MIN($N234/IF($I226&lt;=5,1,($I226-5)),$N234-SUM($N231:AO231))), (MAX($N234/IF($I226&lt;=5,1,($I226-5)),$N234-SUM($N231:AO231)))))</f>
        <v>0</v>
      </c>
      <c r="AQ231" s="153">
        <f>IF(OR($I226=0,AP235=0),0,IF($N234&gt;0,(MIN($N234/IF($I226&lt;=5,1,($I226-5)),$N234-SUM($N231:AP231))), (MAX($N234/IF($I226&lt;=5,1,($I226-5)),$N234-SUM($N231:AP231)))))</f>
        <v>0</v>
      </c>
      <c r="AR231" s="153">
        <f>IF(OR($I226=0,AQ235=0),0,IF($N234&gt;0,(MIN($N234/IF($I226&lt;=5,1,($I226-5)),$N234-SUM($N231:AQ231))), (MAX($N234/IF($I226&lt;=5,1,($I226-5)),$N234-SUM($N231:AQ231)))))</f>
        <v>0</v>
      </c>
      <c r="AS231" s="153">
        <f>IF(OR($I226=0,AR235=0),0,IF($N234&gt;0,(MIN($N234/IF($I226&lt;=5,1,($I226-5)),$N234-SUM($N231:AR231))), (MAX($N234/IF($I226&lt;=5,1,($I226-5)),$N234-SUM($N231:AR231)))))</f>
        <v>0</v>
      </c>
      <c r="AT231" s="153">
        <f>IF(OR($I226=0,AS235=0),0,IF($N234&gt;0,(MIN($N234/IF($I226&lt;=5,1,($I226-5)),$N234-SUM($N231:AS231))), (MAX($N234/IF($I226&lt;=5,1,($I226-5)),$N234-SUM($N231:AS231)))))</f>
        <v>0</v>
      </c>
      <c r="AU231" s="153">
        <f>IF(OR($I226=0,AT235=0),0,IF($N234&gt;0,(MIN($N234/IF($I226&lt;=5,1,($I226-5)),$N234-SUM($N231:AT231))), (MAX($N234/IF($I226&lt;=5,1,($I226-5)),$N234-SUM($N231:AT231)))))</f>
        <v>0</v>
      </c>
      <c r="AV231" s="153">
        <f>IF(OR($I226=0,AU235=0),0,IF($N234&gt;0,(MIN($N234/IF($I226&lt;=5,1,($I226-5)),$N234-SUM($N231:AU231))), (MAX($N234/IF($I226&lt;=5,1,($I226-5)),$N234-SUM($N231:AU231)))))</f>
        <v>0</v>
      </c>
      <c r="AW231" s="153">
        <f>IF(OR($I226=0,AV235=0),0,IF($N234&gt;0,(MIN($N234/IF($I226&lt;=5,1,($I226-5)),$N234-SUM($N231:AV231))), (MAX($N234/IF($I226&lt;=5,1,($I226-5)),$N234-SUM($N231:AV231)))))</f>
        <v>0</v>
      </c>
      <c r="AX231" s="153">
        <f>IF(OR($I226=0,AW235=0),0,IF($N234&gt;0,(MIN($N234/IF($I226&lt;=5,1,($I226-5)),$N234-SUM($N231:AW231))), (MAX($N234/IF($I226&lt;=5,1,($I226-5)),$N234-SUM($N231:AW231)))))</f>
        <v>0</v>
      </c>
      <c r="AY231" s="153">
        <f>IF(OR($I226=0,AX235=0),0,IF($N234&gt;0,(MIN($N234/IF($I226&lt;=5,1,($I226-5)),$N234-SUM($N231:AX231))), (MAX($N234/IF($I226&lt;=5,1,($I226-5)),$N234-SUM($N231:AX231)))))</f>
        <v>0</v>
      </c>
      <c r="AZ231" s="153">
        <f>IF(OR($I226=0,AY235=0),0,IF($N234&gt;0,(MIN($N234/IF($I226&lt;=5,1,($I226-5)),$N234-SUM($N231:AY231))), (MAX($N234/IF($I226&lt;=5,1,($I226-5)),$N234-SUM($N231:AY231)))))</f>
        <v>0</v>
      </c>
      <c r="BA231" s="153">
        <f>IF(OR($I226=0,AZ235=0),0,IF($N234&gt;0,(MIN($N234/IF($I226&lt;=5,1,($I226-5)),$N234-SUM($N231:AZ231))), (MAX($N234/IF($I226&lt;=5,1,($I226-5)),$N234-SUM($N231:AZ231)))))</f>
        <v>0</v>
      </c>
      <c r="BB231" s="153">
        <f>IF(OR($I226=0,BA235=0),0,IF($N234&gt;0,(MIN($N234/IF($I226&lt;=5,1,($I226-5)),$N234-SUM($N231:BA231))), (MAX($N234/IF($I226&lt;=5,1,($I226-5)),$N234-SUM($N231:BA231)))))</f>
        <v>0</v>
      </c>
      <c r="BC231" s="153">
        <f>IF(OR($I226=0,BB235=0),0,IF($N234&gt;0,(MIN($N234/IF($I226&lt;=5,1,($I226-5)),$N234-SUM($N231:BB231))), (MAX($N234/IF($I226&lt;=5,1,($I226-5)),$N234-SUM($N231:BB231)))))</f>
        <v>0</v>
      </c>
      <c r="BD231" s="153">
        <f>IF(OR($I226=0,BC235=0),0,IF($N234&gt;0,(MIN($N234/IF($I226&lt;=5,1,($I226-5)),$N234-SUM($N231:BC231))), (MAX($N234/IF($I226&lt;=5,1,($I226-5)),$N234-SUM($N231:BC231)))))</f>
        <v>0</v>
      </c>
      <c r="BE231" s="153">
        <f>IF(OR($I226=0,BD235=0),0,IF($N234&gt;0,(MIN($N234/IF($I226&lt;=5,1,($I226-5)),$N234-SUM($N231:BD231))), (MAX($N234/IF($I226&lt;=5,1,($I226-5)),$N234-SUM($N231:BD231)))))</f>
        <v>0</v>
      </c>
      <c r="BF231" s="153">
        <f>IF(OR($I226=0,BE235=0),0,IF($N234&gt;0,(MIN($N234/IF($I226&lt;=5,1,($I226-5)),$N234-SUM($N231:BE231))), (MAX($N234/IF($I226&lt;=5,1,($I226-5)),$N234-SUM($N231:BE231)))))</f>
        <v>0</v>
      </c>
      <c r="BG231" s="153">
        <f>IF(OR($I226=0,BF235=0),0,IF($N234&gt;0,(MIN($N234/IF($I226&lt;=5,1,($I226-5)),$N234-SUM($N231:BF231))), (MAX($N234/IF($I226&lt;=5,1,($I226-5)),$N234-SUM($N231:BF231)))))</f>
        <v>0</v>
      </c>
      <c r="BH231" s="153">
        <f>IF(OR($I226=0,BG235=0),0,IF($N234&gt;0,(MIN($N234/IF($I226&lt;=5,1,($I226-5)),$N234-SUM($N231:BG231))), (MAX($N234/IF($I226&lt;=5,1,($I226-5)),$N234-SUM($N231:BG231)))))</f>
        <v>0</v>
      </c>
      <c r="BI231" s="153">
        <f>IF(OR($I226=0,BH235=0),0,IF($N234&gt;0,(MIN($N234/IF($I226&lt;=5,1,($I226-5)),$N234-SUM($N231:BH231))), (MAX($N234/IF($I226&lt;=5,1,($I226-5)),$N234-SUM($N231:BH231)))))</f>
        <v>0</v>
      </c>
      <c r="BJ231" s="153">
        <f>IF(OR($I226=0,BI235=0),0,IF($N234&gt;0,(MIN($N234/IF($I226&lt;=5,1,($I226-5)),$N234-SUM($N231:BI231))), (MAX($N234/IF($I226&lt;=5,1,($I226-5)),$N234-SUM($N231:BI231)))))</f>
        <v>0</v>
      </c>
      <c r="BK231" s="153">
        <f>IF(OR($I226=0,BJ235=0),0,IF($N234&gt;0,(MIN($N234/IF($I226&lt;=5,1,($I226-5)),$N234-SUM($N231:BJ231))), (MAX($N234/IF($I226&lt;=5,1,($I226-5)),$N234-SUM($N231:BJ231)))))</f>
        <v>0</v>
      </c>
      <c r="BL231" s="153">
        <f>IF(OR($I226=0,BK235=0),0,IF($N234&gt;0,(MIN($N234/IF($I226&lt;=5,1,($I226-5)),$N234-SUM($N231:BK231))), (MAX($N234/IF($I226&lt;=5,1,($I226-5)),$N234-SUM($N231:BK231)))))</f>
        <v>0</v>
      </c>
      <c r="BM231" s="153">
        <f>IF(OR($I226=0,BL235=0),0,IF($N234&gt;0,(MIN($N234/IF($I226&lt;=5,1,($I226-5)),$N234-SUM($N231:BL231))), (MAX($N234/IF($I226&lt;=5,1,($I226-5)),$N234-SUM($N231:BL231)))))</f>
        <v>0</v>
      </c>
      <c r="BN231" s="153">
        <f>IF(OR($I226=0,BM235=0),0,IF($N234&gt;0,(MIN($N234/IF($I226&lt;=5,1,($I226-5)),$N234-SUM($N231:BM231))), (MAX($N234/IF($I226&lt;=5,1,($I226-5)),$N234-SUM($N231:BM231)))))</f>
        <v>0</v>
      </c>
      <c r="BO231" s="153">
        <f>IF(OR($I226=0,BN235=0),0,IF($N234&gt;0,(MIN($N234/IF($I226&lt;=5,1,($I226-5)),$N234-SUM($N231:BN231))), (MAX($N234/IF($I226&lt;=5,1,($I226-5)),$N234-SUM($N231:BN231)))))</f>
        <v>0</v>
      </c>
      <c r="BP231" s="153">
        <f>IF(OR($I226=0,BO235=0),0,IF($N234&gt;0,(MIN($N234/IF($I226&lt;=5,1,($I226-5)),$N234-SUM($N231:BO231))), (MAX($N234/IF($I226&lt;=5,1,($I226-5)),$N234-SUM($N231:BO231)))))</f>
        <v>0</v>
      </c>
      <c r="BQ231" s="153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52" t="s">
        <v>64</v>
      </c>
      <c r="E232" s="154" t="s">
        <v>25</v>
      </c>
      <c r="F232" s="154"/>
      <c r="G232" s="154"/>
      <c r="H232" s="154"/>
      <c r="I232" s="155"/>
      <c r="J232" s="156">
        <f>SUM(J230:J231)</f>
        <v>-1.1243019482261194</v>
      </c>
      <c r="K232" s="156">
        <f t="shared" ref="K232:N232" si="223">SUM(K230:K231)</f>
        <v>-1.1243019482261194</v>
      </c>
      <c r="L232" s="156">
        <f t="shared" si="223"/>
        <v>-1.1243019482261194</v>
      </c>
      <c r="M232" s="156">
        <f t="shared" si="223"/>
        <v>-1.1243019482261194</v>
      </c>
      <c r="N232" s="156">
        <f t="shared" si="223"/>
        <v>-1.1243019482261194</v>
      </c>
      <c r="O232" s="156">
        <f>SUM(O230:O231)</f>
        <v>0</v>
      </c>
      <c r="P232" s="156">
        <f t="shared" ref="P232:BQ232" si="224">SUM(P230:P231)</f>
        <v>0</v>
      </c>
      <c r="Q232" s="156">
        <f t="shared" si="224"/>
        <v>0</v>
      </c>
      <c r="R232" s="156">
        <f t="shared" si="224"/>
        <v>0</v>
      </c>
      <c r="S232" s="156">
        <f t="shared" si="224"/>
        <v>0</v>
      </c>
      <c r="T232" s="156">
        <f t="shared" si="224"/>
        <v>0</v>
      </c>
      <c r="U232" s="156">
        <f t="shared" si="224"/>
        <v>0</v>
      </c>
      <c r="V232" s="156">
        <f t="shared" si="224"/>
        <v>0</v>
      </c>
      <c r="W232" s="156">
        <f t="shared" si="224"/>
        <v>0</v>
      </c>
      <c r="X232" s="156">
        <f t="shared" si="224"/>
        <v>0</v>
      </c>
      <c r="Y232" s="156">
        <f t="shared" si="224"/>
        <v>0</v>
      </c>
      <c r="Z232" s="156">
        <f t="shared" si="224"/>
        <v>0</v>
      </c>
      <c r="AA232" s="156">
        <f t="shared" si="224"/>
        <v>0</v>
      </c>
      <c r="AB232" s="156">
        <f t="shared" si="224"/>
        <v>0</v>
      </c>
      <c r="AC232" s="156">
        <f t="shared" si="224"/>
        <v>0</v>
      </c>
      <c r="AD232" s="156">
        <f t="shared" si="224"/>
        <v>0</v>
      </c>
      <c r="AE232" s="156">
        <f t="shared" si="224"/>
        <v>0</v>
      </c>
      <c r="AF232" s="156">
        <f t="shared" si="224"/>
        <v>0</v>
      </c>
      <c r="AG232" s="156">
        <f t="shared" si="224"/>
        <v>0</v>
      </c>
      <c r="AH232" s="156">
        <f t="shared" si="224"/>
        <v>0</v>
      </c>
      <c r="AI232" s="156">
        <f t="shared" si="224"/>
        <v>0</v>
      </c>
      <c r="AJ232" s="156">
        <f t="shared" si="224"/>
        <v>0</v>
      </c>
      <c r="AK232" s="156">
        <f t="shared" si="224"/>
        <v>0</v>
      </c>
      <c r="AL232" s="156">
        <f t="shared" si="224"/>
        <v>0</v>
      </c>
      <c r="AM232" s="156">
        <f t="shared" si="224"/>
        <v>0</v>
      </c>
      <c r="AN232" s="156">
        <f t="shared" si="224"/>
        <v>0</v>
      </c>
      <c r="AO232" s="156">
        <f t="shared" si="224"/>
        <v>0</v>
      </c>
      <c r="AP232" s="156">
        <f t="shared" si="224"/>
        <v>0</v>
      </c>
      <c r="AQ232" s="156">
        <f t="shared" si="224"/>
        <v>0</v>
      </c>
      <c r="AR232" s="156">
        <f t="shared" si="224"/>
        <v>0</v>
      </c>
      <c r="AS232" s="156">
        <f t="shared" si="224"/>
        <v>0</v>
      </c>
      <c r="AT232" s="156">
        <f t="shared" si="224"/>
        <v>0</v>
      </c>
      <c r="AU232" s="156">
        <f t="shared" si="224"/>
        <v>0</v>
      </c>
      <c r="AV232" s="156">
        <f t="shared" si="224"/>
        <v>0</v>
      </c>
      <c r="AW232" s="156">
        <f t="shared" si="224"/>
        <v>0</v>
      </c>
      <c r="AX232" s="156">
        <f t="shared" si="224"/>
        <v>0</v>
      </c>
      <c r="AY232" s="156">
        <f t="shared" si="224"/>
        <v>0</v>
      </c>
      <c r="AZ232" s="156">
        <f t="shared" si="224"/>
        <v>0</v>
      </c>
      <c r="BA232" s="156">
        <f t="shared" si="224"/>
        <v>0</v>
      </c>
      <c r="BB232" s="156">
        <f t="shared" si="224"/>
        <v>0</v>
      </c>
      <c r="BC232" s="156">
        <f t="shared" si="224"/>
        <v>0</v>
      </c>
      <c r="BD232" s="156">
        <f t="shared" si="224"/>
        <v>0</v>
      </c>
      <c r="BE232" s="156">
        <f t="shared" si="224"/>
        <v>0</v>
      </c>
      <c r="BF232" s="156">
        <f t="shared" si="224"/>
        <v>0</v>
      </c>
      <c r="BG232" s="156">
        <f t="shared" si="224"/>
        <v>0</v>
      </c>
      <c r="BH232" s="156">
        <f t="shared" si="224"/>
        <v>0</v>
      </c>
      <c r="BI232" s="156">
        <f t="shared" si="224"/>
        <v>0</v>
      </c>
      <c r="BJ232" s="156">
        <f t="shared" si="224"/>
        <v>0</v>
      </c>
      <c r="BK232" s="156">
        <f t="shared" si="224"/>
        <v>0</v>
      </c>
      <c r="BL232" s="156">
        <f t="shared" si="224"/>
        <v>0</v>
      </c>
      <c r="BM232" s="156">
        <f t="shared" si="224"/>
        <v>0</v>
      </c>
      <c r="BN232" s="156">
        <f t="shared" si="224"/>
        <v>0</v>
      </c>
      <c r="BO232" s="156">
        <f t="shared" si="224"/>
        <v>0</v>
      </c>
      <c r="BP232" s="156">
        <f t="shared" si="224"/>
        <v>0</v>
      </c>
      <c r="BQ232" s="156">
        <f t="shared" si="224"/>
        <v>0</v>
      </c>
    </row>
    <row r="233" spans="1:69" ht="12.75" customHeight="1">
      <c r="D233" s="19" t="s">
        <v>13</v>
      </c>
      <c r="I233" s="34">
        <f>IF(I$5=first_reg_period, INDEX(Inputs!$I$43:$I$49,MATCH(B225,Inputs!$C$43:$C$49,0)),0)</f>
        <v>-5.6215097411305974</v>
      </c>
      <c r="J233" s="34">
        <f>IF(J$5=first_reg_period, INDEX(Inputs!$I$43:$I$49,MATCH(C225,Inputs!$C$43:$C$49,0)),0)</f>
        <v>0</v>
      </c>
      <c r="K233" s="34">
        <f>IF(K$5=first_reg_period, INDEX(Inputs!$I$43:$I$49,MATCH(D225,Inputs!$C$43:$C$49,0)),0)</f>
        <v>0</v>
      </c>
      <c r="L233" s="34">
        <f>IF(L$5=first_reg_period, INDEX(Inputs!$I$43:$I$49,MATCH(E225,Inputs!$C$43:$C$49,0)),0)</f>
        <v>0</v>
      </c>
      <c r="M233" s="34">
        <f>IF(M$5=first_reg_period, INDEX(Inputs!$I$43:$I$49,MATCH(F225,Inputs!$C$43:$C$49,0)),0)</f>
        <v>0</v>
      </c>
      <c r="N233" s="34">
        <f>IF(N$5=first_reg_period, INDEX(Inputs!$I$43:$I$49,MATCH(G225,Inputs!$C$43:$C$49,0)),0)</f>
        <v>0</v>
      </c>
      <c r="O233" s="34">
        <f>IF(O$5=first_reg_period, INDEX(Inputs!$I$43:$I$49,MATCH(H225,Inputs!$C$43:$C$49,0)),0)</f>
        <v>0</v>
      </c>
      <c r="P233" s="34">
        <f>IF(P$5=first_reg_period, INDEX(Inputs!$I$43:$I$49,MATCH(I225,Inputs!$C$43:$C$49,0)),0)</f>
        <v>0</v>
      </c>
      <c r="Q233" s="34">
        <f>IF(Q$5=first_reg_period, INDEX(Inputs!$I$43:$I$49,MATCH(J225,Inputs!$C$43:$C$49,0)),0)</f>
        <v>0</v>
      </c>
      <c r="R233" s="34">
        <f>IF(R$5=first_reg_period, INDEX(Inputs!$I$43:$I$49,MATCH(K225,Inputs!$C$43:$C$49,0)),0)</f>
        <v>0</v>
      </c>
      <c r="S233" s="34">
        <f>IF(S$5=first_reg_period, INDEX(Inputs!$I$43:$I$49,MATCH(L225,Inputs!$C$43:$C$49,0)),0)</f>
        <v>0</v>
      </c>
      <c r="T233" s="34">
        <f>IF(T$5=first_reg_period, INDEX(Inputs!$I$43:$I$49,MATCH(M225,Inputs!$C$43:$C$49,0)),0)</f>
        <v>0</v>
      </c>
      <c r="U233" s="34">
        <f>IF(U$5=first_reg_period, INDEX(Inputs!$I$43:$I$49,MATCH(N225,Inputs!$C$43:$C$49,0)),0)</f>
        <v>0</v>
      </c>
      <c r="V233" s="34">
        <f>IF(V$5=first_reg_period, INDEX(Inputs!$I$43:$I$49,MATCH(O225,Inputs!$C$43:$C$49,0)),0)</f>
        <v>0</v>
      </c>
      <c r="W233" s="34">
        <f>IF(W$5=first_reg_period, INDEX(Inputs!$I$43:$I$49,MATCH(P225,Inputs!$C$43:$C$49,0)),0)</f>
        <v>0</v>
      </c>
      <c r="X233" s="34">
        <f>IF(X$5=first_reg_period, INDEX(Inputs!$I$43:$I$49,MATCH(Q225,Inputs!$C$43:$C$49,0)),0)</f>
        <v>0</v>
      </c>
      <c r="Y233" s="34">
        <f>IF(Y$5=first_reg_period, INDEX(Inputs!$I$43:$I$49,MATCH(R225,Inputs!$C$43:$C$49,0)),0)</f>
        <v>0</v>
      </c>
      <c r="Z233" s="34">
        <f>IF(Z$5=first_reg_period, INDEX(Inputs!$I$43:$I$49,MATCH(S225,Inputs!$C$43:$C$49,0)),0)</f>
        <v>0</v>
      </c>
      <c r="AA233" s="34">
        <f>IF(AA$5=first_reg_period, INDEX(Inputs!$I$43:$I$49,MATCH(T225,Inputs!$C$43:$C$49,0)),0)</f>
        <v>0</v>
      </c>
      <c r="AB233" s="34">
        <f>IF(AB$5=first_reg_period, INDEX(Inputs!$I$43:$I$49,MATCH(U225,Inputs!$C$43:$C$49,0)),0)</f>
        <v>0</v>
      </c>
      <c r="AC233" s="34">
        <f>IF(AC$5=first_reg_period, INDEX(Inputs!$I$43:$I$49,MATCH(V225,Inputs!$C$43:$C$49,0)),0)</f>
        <v>0</v>
      </c>
      <c r="AD233" s="34">
        <f>IF(AD$5=first_reg_period, INDEX(Inputs!$I$43:$I$49,MATCH(W225,Inputs!$C$43:$C$49,0)),0)</f>
        <v>0</v>
      </c>
      <c r="AE233" s="34">
        <f>IF(AE$5=first_reg_period, INDEX(Inputs!$I$43:$I$49,MATCH(X225,Inputs!$C$43:$C$49,0)),0)</f>
        <v>0</v>
      </c>
      <c r="AF233" s="34">
        <f>IF(AF$5=first_reg_period, INDEX(Inputs!$I$43:$I$49,MATCH(Y225,Inputs!$C$43:$C$49,0)),0)</f>
        <v>0</v>
      </c>
      <c r="AG233" s="34">
        <f>IF(AG$5=first_reg_period, INDEX(Inputs!$I$43:$I$49,MATCH(Z225,Inputs!$C$43:$C$49,0)),0)</f>
        <v>0</v>
      </c>
      <c r="AH233" s="34">
        <f>IF(AH$5=first_reg_period, INDEX(Inputs!$I$43:$I$49,MATCH(AA225,Inputs!$C$43:$C$49,0)),0)</f>
        <v>0</v>
      </c>
      <c r="AI233" s="34">
        <f>IF(AI$5=first_reg_period, INDEX(Inputs!$I$43:$I$49,MATCH(AB225,Inputs!$C$43:$C$49,0)),0)</f>
        <v>0</v>
      </c>
      <c r="AJ233" s="34">
        <f>IF(AJ$5=first_reg_period, INDEX(Inputs!$I$43:$I$49,MATCH(AC225,Inputs!$C$43:$C$49,0)),0)</f>
        <v>0</v>
      </c>
      <c r="AK233" s="34">
        <f>IF(AK$5=first_reg_period, INDEX(Inputs!$I$43:$I$49,MATCH(AD225,Inputs!$C$43:$C$49,0)),0)</f>
        <v>0</v>
      </c>
      <c r="AL233" s="34">
        <f>IF(AL$5=first_reg_period, INDEX(Inputs!$I$43:$I$49,MATCH(AE225,Inputs!$C$43:$C$49,0)),0)</f>
        <v>0</v>
      </c>
      <c r="AM233" s="34">
        <f>IF(AM$5=first_reg_period, INDEX(Inputs!$I$43:$I$49,MATCH(AF225,Inputs!$C$43:$C$49,0)),0)</f>
        <v>0</v>
      </c>
      <c r="AN233" s="34">
        <f>IF(AN$5=first_reg_period, INDEX(Inputs!$I$43:$I$49,MATCH(AG225,Inputs!$C$43:$C$49,0)),0)</f>
        <v>0</v>
      </c>
      <c r="AO233" s="34">
        <f>IF(AO$5=first_reg_period, INDEX(Inputs!$I$43:$I$49,MATCH(AH225,Inputs!$C$43:$C$49,0)),0)</f>
        <v>0</v>
      </c>
      <c r="AP233" s="34">
        <f>IF(AP$5=first_reg_period, INDEX(Inputs!$I$43:$I$49,MATCH(AI225,Inputs!$C$43:$C$49,0)),0)</f>
        <v>0</v>
      </c>
      <c r="AQ233" s="34">
        <f>IF(AQ$5=first_reg_period, INDEX(Inputs!$I$43:$I$49,MATCH(AJ225,Inputs!$C$43:$C$49,0)),0)</f>
        <v>0</v>
      </c>
      <c r="AR233" s="34">
        <f>IF(AR$5=first_reg_period, INDEX(Inputs!$I$43:$I$49,MATCH(AK225,Inputs!$C$43:$C$49,0)),0)</f>
        <v>0</v>
      </c>
      <c r="AS233" s="34">
        <f>IF(AS$5=first_reg_period, INDEX(Inputs!$I$43:$I$49,MATCH(AL225,Inputs!$C$43:$C$49,0)),0)</f>
        <v>0</v>
      </c>
      <c r="AT233" s="34">
        <f>IF(AT$5=first_reg_period, INDEX(Inputs!$I$43:$I$49,MATCH(AM225,Inputs!$C$43:$C$49,0)),0)</f>
        <v>0</v>
      </c>
      <c r="AU233" s="34">
        <f>IF(AU$5=first_reg_period, INDEX(Inputs!$I$43:$I$49,MATCH(AN225,Inputs!$C$43:$C$49,0)),0)</f>
        <v>0</v>
      </c>
      <c r="AV233" s="34">
        <f>IF(AV$5=first_reg_period, INDEX(Inputs!$I$43:$I$49,MATCH(AO225,Inputs!$C$43:$C$49,0)),0)</f>
        <v>0</v>
      </c>
      <c r="AW233" s="34">
        <f>IF(AW$5=first_reg_period, INDEX(Inputs!$I$43:$I$49,MATCH(AP225,Inputs!$C$43:$C$49,0)),0)</f>
        <v>0</v>
      </c>
      <c r="AX233" s="34">
        <f>IF(AX$5=first_reg_period, INDEX(Inputs!$I$43:$I$49,MATCH(AQ225,Inputs!$C$43:$C$49,0)),0)</f>
        <v>0</v>
      </c>
      <c r="AY233" s="34">
        <f>IF(AY$5=first_reg_period, INDEX(Inputs!$I$43:$I$49,MATCH(AR225,Inputs!$C$43:$C$49,0)),0)</f>
        <v>0</v>
      </c>
      <c r="AZ233" s="34">
        <f>IF(AZ$5=first_reg_period, INDEX(Inputs!$I$43:$I$49,MATCH(AS225,Inputs!$C$43:$C$49,0)),0)</f>
        <v>0</v>
      </c>
      <c r="BA233" s="34">
        <f>IF(BA$5=first_reg_period, INDEX(Inputs!$I$43:$I$49,MATCH(AT225,Inputs!$C$43:$C$49,0)),0)</f>
        <v>0</v>
      </c>
      <c r="BB233" s="34">
        <f>IF(BB$5=first_reg_period, INDEX(Inputs!$I$43:$I$49,MATCH(AU225,Inputs!$C$43:$C$49,0)),0)</f>
        <v>0</v>
      </c>
      <c r="BC233" s="34">
        <f>IF(BC$5=first_reg_period, INDEX(Inputs!$I$43:$I$49,MATCH(AV225,Inputs!$C$43:$C$49,0)),0)</f>
        <v>0</v>
      </c>
      <c r="BD233" s="34">
        <f>IF(BD$5=first_reg_period, INDEX(Inputs!$I$43:$I$49,MATCH(AW225,Inputs!$C$43:$C$49,0)),0)</f>
        <v>0</v>
      </c>
      <c r="BE233" s="34">
        <f>IF(BE$5=first_reg_period, INDEX(Inputs!$I$43:$I$49,MATCH(AX225,Inputs!$C$43:$C$49,0)),0)</f>
        <v>0</v>
      </c>
      <c r="BF233" s="34">
        <f>IF(BF$5=first_reg_period, INDEX(Inputs!$I$43:$I$49,MATCH(AY225,Inputs!$C$43:$C$49,0)),0)</f>
        <v>0</v>
      </c>
      <c r="BG233" s="34">
        <f>IF(BG$5=first_reg_period, INDEX(Inputs!$I$43:$I$49,MATCH(AZ225,Inputs!$C$43:$C$49,0)),0)</f>
        <v>0</v>
      </c>
      <c r="BH233" s="34">
        <f>IF(BH$5=first_reg_period, INDEX(Inputs!$I$43:$I$49,MATCH(BA225,Inputs!$C$43:$C$49,0)),0)</f>
        <v>0</v>
      </c>
      <c r="BI233" s="34">
        <f>IF(BI$5=first_reg_period, INDEX(Inputs!$I$43:$I$49,MATCH(BB225,Inputs!$C$43:$C$49,0)),0)</f>
        <v>0</v>
      </c>
      <c r="BJ233" s="34">
        <f>IF(BJ$5=first_reg_period, INDEX(Inputs!$I$43:$I$49,MATCH(BC225,Inputs!$C$43:$C$49,0)),0)</f>
        <v>0</v>
      </c>
      <c r="BK233" s="34">
        <f>IF(BK$5=first_reg_period, INDEX(Inputs!$I$43:$I$49,MATCH(BD225,Inputs!$C$43:$C$49,0)),0)</f>
        <v>0</v>
      </c>
      <c r="BL233" s="34">
        <f>IF(BL$5=first_reg_period, INDEX(Inputs!$I$43:$I$49,MATCH(BE225,Inputs!$C$43:$C$49,0)),0)</f>
        <v>0</v>
      </c>
      <c r="BM233" s="34">
        <f>IF(BM$5=first_reg_period, INDEX(Inputs!$I$43:$I$49,MATCH(BF225,Inputs!$C$43:$C$49,0)),0)</f>
        <v>0</v>
      </c>
      <c r="BN233" s="34">
        <f>IF(BN$5=first_reg_period, INDEX(Inputs!$I$43:$I$49,MATCH(BG225,Inputs!$C$43:$C$49,0)),0)</f>
        <v>0</v>
      </c>
      <c r="BO233" s="34">
        <f>IF(BO$5=first_reg_period, INDEX(Inputs!$I$43:$I$49,MATCH(BH225,Inputs!$C$43:$C$49,0)),0)</f>
        <v>0</v>
      </c>
      <c r="BP233" s="34">
        <f>IF(BP$5=first_reg_period, INDEX(Inputs!$I$43:$I$49,MATCH(BI225,Inputs!$C$43:$C$49,0)),0)</f>
        <v>0</v>
      </c>
      <c r="BQ233" s="34">
        <f>IF(BQ$5=first_reg_period, INDEX(Inputs!$I$43:$I$49,MATCH(BJ225,Inputs!$C$43:$C$49,0)),0)</f>
        <v>0</v>
      </c>
    </row>
    <row r="234" spans="1:69" s="145" customFormat="1" ht="12.75" customHeight="1">
      <c r="D234" s="146" t="s">
        <v>60</v>
      </c>
      <c r="I234" s="147"/>
      <c r="J234" s="148">
        <f>IF(J$5=second_reg_period, INDEX(Inputs!$N$116:$N$122,MATCH($B225,Inputs!$C$116:$C$122,0)),0)/conv_2015_2010</f>
        <v>0</v>
      </c>
      <c r="K234" s="148">
        <f>IF(K$5=second_reg_period, INDEX(Inputs!$N$116:$N$122,MATCH($B225,Inputs!$C$116:$C$122,0)),0)/conv_2015_2010</f>
        <v>0</v>
      </c>
      <c r="L234" s="148">
        <f>IF(L$5=second_reg_period, INDEX(Inputs!$N$116:$N$122,MATCH($B225,Inputs!$C$116:$C$122,0)),0)/conv_2015_2010</f>
        <v>0</v>
      </c>
      <c r="M234" s="148">
        <f>IF(M$5=second_reg_period, INDEX(Inputs!$N$116:$N$122,MATCH($B225,Inputs!$C$116:$C$122,0)),0)/conv_2015_2010</f>
        <v>0</v>
      </c>
      <c r="N234" s="148">
        <f>IF(N$5=second_reg_period, INDEX(Inputs!$N$116:$N$122,MATCH($B225,Inputs!$C$116:$C$122,0)),0)/conv_2015_2010</f>
        <v>0</v>
      </c>
      <c r="O234" s="148">
        <f>IF(O$5=second_reg_period, INDEX(Inputs!$N$116:$N$122,MATCH($B225,Inputs!$C$116:$C$122,0)),0)/conv_2015_2010</f>
        <v>0</v>
      </c>
      <c r="P234" s="148">
        <f>IF(P$5=second_reg_period, INDEX(Inputs!$N$116:$N$122,MATCH($B225,Inputs!$C$116:$C$122,0)),0)/conv_2015_2010</f>
        <v>0</v>
      </c>
      <c r="Q234" s="148">
        <f>IF(Q$5=second_reg_period, INDEX(Inputs!$N$116:$N$122,MATCH($B225,Inputs!$C$116:$C$122,0)),0)/conv_2015_2010</f>
        <v>0</v>
      </c>
      <c r="R234" s="148">
        <f>IF(R$5=second_reg_period, INDEX(Inputs!$N$116:$N$122,MATCH($B225,Inputs!$C$116:$C$122,0)),0)/conv_2015_2010</f>
        <v>0</v>
      </c>
      <c r="S234" s="148">
        <f>IF(S$5=second_reg_period, INDEX(Inputs!$N$116:$N$122,MATCH($B225,Inputs!$C$116:$C$122,0)),0)/conv_2015_2010</f>
        <v>0</v>
      </c>
      <c r="T234" s="148">
        <f>IF(T$5=second_reg_period, INDEX(Inputs!$N$116:$N$122,MATCH($B225,Inputs!$C$116:$C$122,0)),0)/conv_2015_2010</f>
        <v>0</v>
      </c>
      <c r="U234" s="148">
        <f>IF(U$5=second_reg_period, INDEX(Inputs!$N$116:$N$122,MATCH($B225,Inputs!$C$116:$C$122,0)),0)/conv_2015_2010</f>
        <v>0</v>
      </c>
      <c r="V234" s="148">
        <f>IF(V$5=second_reg_period, INDEX(Inputs!$N$116:$N$122,MATCH($B225,Inputs!$C$116:$C$122,0)),0)/conv_2015_2010</f>
        <v>0</v>
      </c>
      <c r="W234" s="148">
        <f>IF(W$5=second_reg_period, INDEX(Inputs!$N$116:$N$122,MATCH($B225,Inputs!$C$116:$C$122,0)),0)/conv_2015_2010</f>
        <v>0</v>
      </c>
      <c r="X234" s="148">
        <f>IF(X$5=second_reg_period, INDEX(Inputs!$N$116:$N$122,MATCH($B225,Inputs!$C$116:$C$122,0)),0)/conv_2015_2010</f>
        <v>0</v>
      </c>
      <c r="Y234" s="148">
        <f>IF(Y$5=second_reg_period, INDEX(Inputs!$N$116:$N$122,MATCH($B225,Inputs!$C$116:$C$122,0)),0)/conv_2015_2010</f>
        <v>0</v>
      </c>
      <c r="Z234" s="148">
        <f>IF(Z$5=second_reg_period, INDEX(Inputs!$N$116:$N$122,MATCH($B225,Inputs!$C$116:$C$122,0)),0)/conv_2015_2010</f>
        <v>0</v>
      </c>
      <c r="AA234" s="148">
        <f>IF(AA$5=second_reg_period, INDEX(Inputs!$N$116:$N$122,MATCH($B225,Inputs!$C$116:$C$122,0)),0)/conv_2015_2010</f>
        <v>0</v>
      </c>
      <c r="AB234" s="148">
        <f>IF(AB$5=second_reg_period, INDEX(Inputs!$N$116:$N$122,MATCH($B225,Inputs!$C$116:$C$122,0)),0)/conv_2015_2010</f>
        <v>0</v>
      </c>
      <c r="AC234" s="148">
        <f>IF(AC$5=second_reg_period, INDEX(Inputs!$N$116:$N$122,MATCH($B225,Inputs!$C$116:$C$122,0)),0)/conv_2015_2010</f>
        <v>0</v>
      </c>
      <c r="AD234" s="148">
        <f>IF(AD$5=second_reg_period, INDEX(Inputs!$N$116:$N$122,MATCH($B225,Inputs!$C$116:$C$122,0)),0)/conv_2015_2010</f>
        <v>0</v>
      </c>
      <c r="AE234" s="148">
        <f>IF(AE$5=second_reg_period, INDEX(Inputs!$N$116:$N$122,MATCH($B225,Inputs!$C$116:$C$122,0)),0)/conv_2015_2010</f>
        <v>0</v>
      </c>
      <c r="AF234" s="148">
        <f>IF(AF$5=second_reg_period, INDEX(Inputs!$N$116:$N$122,MATCH($B225,Inputs!$C$116:$C$122,0)),0)/conv_2015_2010</f>
        <v>0</v>
      </c>
      <c r="AG234" s="148">
        <f>IF(AG$5=second_reg_period, INDEX(Inputs!$N$116:$N$122,MATCH($B225,Inputs!$C$116:$C$122,0)),0)/conv_2015_2010</f>
        <v>0</v>
      </c>
      <c r="AH234" s="148">
        <f>IF(AH$5=second_reg_period, INDEX(Inputs!$N$116:$N$122,MATCH($B225,Inputs!$C$116:$C$122,0)),0)/conv_2015_2010</f>
        <v>0</v>
      </c>
      <c r="AI234" s="148">
        <f>IF(AI$5=second_reg_period, INDEX(Inputs!$N$116:$N$122,MATCH($B225,Inputs!$C$116:$C$122,0)),0)/conv_2015_2010</f>
        <v>0</v>
      </c>
      <c r="AJ234" s="148">
        <f>IF(AJ$5=second_reg_period, INDEX(Inputs!$N$116:$N$122,MATCH($B225,Inputs!$C$116:$C$122,0)),0)/conv_2015_2010</f>
        <v>0</v>
      </c>
      <c r="AK234" s="148">
        <f>IF(AK$5=second_reg_period, INDEX(Inputs!$N$116:$N$122,MATCH($B225,Inputs!$C$116:$C$122,0)),0)/conv_2015_2010</f>
        <v>0</v>
      </c>
      <c r="AL234" s="148">
        <f>IF(AL$5=second_reg_period, INDEX(Inputs!$N$116:$N$122,MATCH($B225,Inputs!$C$116:$C$122,0)),0)/conv_2015_2010</f>
        <v>0</v>
      </c>
      <c r="AM234" s="148">
        <f>IF(AM$5=second_reg_period, INDEX(Inputs!$N$116:$N$122,MATCH($B225,Inputs!$C$116:$C$122,0)),0)/conv_2015_2010</f>
        <v>0</v>
      </c>
      <c r="AN234" s="148">
        <f>IF(AN$5=second_reg_period, INDEX(Inputs!$N$116:$N$122,MATCH($B225,Inputs!$C$116:$C$122,0)),0)/conv_2015_2010</f>
        <v>0</v>
      </c>
      <c r="AO234" s="148">
        <f>IF(AO$5=second_reg_period, INDEX(Inputs!$N$116:$N$122,MATCH($B225,Inputs!$C$116:$C$122,0)),0)/conv_2015_2010</f>
        <v>0</v>
      </c>
      <c r="AP234" s="148">
        <f>IF(AP$5=second_reg_period, INDEX(Inputs!$N$116:$N$122,MATCH($B225,Inputs!$C$116:$C$122,0)),0)/conv_2015_2010</f>
        <v>0</v>
      </c>
      <c r="AQ234" s="148">
        <f>IF(AQ$5=second_reg_period, INDEX(Inputs!$N$116:$N$122,MATCH($B225,Inputs!$C$116:$C$122,0)),0)/conv_2015_2010</f>
        <v>0</v>
      </c>
      <c r="AR234" s="148">
        <f>IF(AR$5=second_reg_period, INDEX(Inputs!$N$116:$N$122,MATCH($B225,Inputs!$C$116:$C$122,0)),0)/conv_2015_2010</f>
        <v>0</v>
      </c>
      <c r="AS234" s="148">
        <f>IF(AS$5=second_reg_period, INDEX(Inputs!$N$116:$N$122,MATCH($B225,Inputs!$C$116:$C$122,0)),0)/conv_2015_2010</f>
        <v>0</v>
      </c>
      <c r="AT234" s="148">
        <f>IF(AT$5=second_reg_period, INDEX(Inputs!$N$116:$N$122,MATCH($B225,Inputs!$C$116:$C$122,0)),0)/conv_2015_2010</f>
        <v>0</v>
      </c>
      <c r="AU234" s="148">
        <f>IF(AU$5=second_reg_period, INDEX(Inputs!$N$116:$N$122,MATCH($B225,Inputs!$C$116:$C$122,0)),0)/conv_2015_2010</f>
        <v>0</v>
      </c>
      <c r="AV234" s="148">
        <f>IF(AV$5=second_reg_period, INDEX(Inputs!$N$116:$N$122,MATCH($B225,Inputs!$C$116:$C$122,0)),0)/conv_2015_2010</f>
        <v>0</v>
      </c>
      <c r="AW234" s="148">
        <f>IF(AW$5=second_reg_period, INDEX(Inputs!$N$116:$N$122,MATCH($B225,Inputs!$C$116:$C$122,0)),0)/conv_2015_2010</f>
        <v>0</v>
      </c>
      <c r="AX234" s="148">
        <f>IF(AX$5=second_reg_period, INDEX(Inputs!$N$116:$N$122,MATCH($B225,Inputs!$C$116:$C$122,0)),0)/conv_2015_2010</f>
        <v>0</v>
      </c>
      <c r="AY234" s="148">
        <f>IF(AY$5=second_reg_period, INDEX(Inputs!$N$116:$N$122,MATCH($B225,Inputs!$C$116:$C$122,0)),0)/conv_2015_2010</f>
        <v>0</v>
      </c>
      <c r="AZ234" s="148">
        <f>IF(AZ$5=second_reg_period, INDEX(Inputs!$N$116:$N$122,MATCH($B225,Inputs!$C$116:$C$122,0)),0)/conv_2015_2010</f>
        <v>0</v>
      </c>
      <c r="BA234" s="148">
        <f>IF(BA$5=second_reg_period, INDEX(Inputs!$N$116:$N$122,MATCH($B225,Inputs!$C$116:$C$122,0)),0)/conv_2015_2010</f>
        <v>0</v>
      </c>
      <c r="BB234" s="148">
        <f>IF(BB$5=second_reg_period, INDEX(Inputs!$N$116:$N$122,MATCH($B225,Inputs!$C$116:$C$122,0)),0)/conv_2015_2010</f>
        <v>0</v>
      </c>
      <c r="BC234" s="148">
        <f>IF(BC$5=second_reg_period, INDEX(Inputs!$N$116:$N$122,MATCH($B225,Inputs!$C$116:$C$122,0)),0)/conv_2015_2010</f>
        <v>0</v>
      </c>
      <c r="BD234" s="148">
        <f>IF(BD$5=second_reg_period, INDEX(Inputs!$N$116:$N$122,MATCH($B225,Inputs!$C$116:$C$122,0)),0)/conv_2015_2010</f>
        <v>0</v>
      </c>
      <c r="BE234" s="148">
        <f>IF(BE$5=second_reg_period, INDEX(Inputs!$N$116:$N$122,MATCH($B225,Inputs!$C$116:$C$122,0)),0)/conv_2015_2010</f>
        <v>0</v>
      </c>
      <c r="BF234" s="148">
        <f>IF(BF$5=second_reg_period, INDEX(Inputs!$N$116:$N$122,MATCH($B225,Inputs!$C$116:$C$122,0)),0)/conv_2015_2010</f>
        <v>0</v>
      </c>
      <c r="BG234" s="148">
        <f>IF(BG$5=second_reg_period, INDEX(Inputs!$N$116:$N$122,MATCH($B225,Inputs!$C$116:$C$122,0)),0)/conv_2015_2010</f>
        <v>0</v>
      </c>
      <c r="BH234" s="148">
        <f>IF(BH$5=second_reg_period, INDEX(Inputs!$N$116:$N$122,MATCH($B225,Inputs!$C$116:$C$122,0)),0)/conv_2015_2010</f>
        <v>0</v>
      </c>
      <c r="BI234" s="148">
        <f>IF(BI$5=second_reg_period, INDEX(Inputs!$N$116:$N$122,MATCH($B225,Inputs!$C$116:$C$122,0)),0)/conv_2015_2010</f>
        <v>0</v>
      </c>
      <c r="BJ234" s="148">
        <f>IF(BJ$5=second_reg_period, INDEX(Inputs!$N$116:$N$122,MATCH($B225,Inputs!$C$116:$C$122,0)),0)/conv_2015_2010</f>
        <v>0</v>
      </c>
      <c r="BK234" s="148">
        <f>IF(BK$5=second_reg_period, INDEX(Inputs!$N$116:$N$122,MATCH($B225,Inputs!$C$116:$C$122,0)),0)/conv_2015_2010</f>
        <v>0</v>
      </c>
      <c r="BL234" s="148">
        <f>IF(BL$5=second_reg_period, INDEX(Inputs!$N$116:$N$122,MATCH($B225,Inputs!$C$116:$C$122,0)),0)/conv_2015_2010</f>
        <v>0</v>
      </c>
      <c r="BM234" s="148">
        <f>IF(BM$5=second_reg_period, INDEX(Inputs!$N$116:$N$122,MATCH($B225,Inputs!$C$116:$C$122,0)),0)/conv_2015_2010</f>
        <v>0</v>
      </c>
      <c r="BN234" s="148">
        <f>IF(BN$5=second_reg_period, INDEX(Inputs!$N$116:$N$122,MATCH($B225,Inputs!$C$116:$C$122,0)),0)/conv_2015_2010</f>
        <v>0</v>
      </c>
      <c r="BO234" s="148">
        <f>IF(BO$5=second_reg_period, INDEX(Inputs!$N$116:$N$122,MATCH($B225,Inputs!$C$116:$C$122,0)),0)/conv_2015_2010</f>
        <v>0</v>
      </c>
      <c r="BP234" s="148">
        <f>IF(BP$5=second_reg_period, INDEX(Inputs!$N$116:$N$122,MATCH($B225,Inputs!$C$116:$C$122,0)),0)/conv_2015_2010</f>
        <v>0</v>
      </c>
      <c r="BQ234" s="148">
        <f>IF(BQ$5=second_reg_period, INDEX(Inputs!$N$116:$N$122,MATCH($B225,Inputs!$C$116:$C$122,0)),0)/conv_2015_2010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25">H235-I232+I233+I234</f>
        <v>-5.6215097411305974</v>
      </c>
      <c r="J235" s="1">
        <f t="shared" ref="J235" si="226">I235-J232+J233+J234</f>
        <v>-4.4972077929044776</v>
      </c>
      <c r="K235" s="1">
        <f t="shared" ref="K235" si="227">J235-K232+K233+K234</f>
        <v>-3.3729058446783582</v>
      </c>
      <c r="L235" s="1">
        <f t="shared" ref="L235" si="228">K235-L232+L233+L234</f>
        <v>-2.2486038964522388</v>
      </c>
      <c r="M235" s="1">
        <f t="shared" ref="M235" si="229">L235-M232+M233+M234</f>
        <v>-1.1243019482261194</v>
      </c>
      <c r="N235" s="1">
        <f t="shared" ref="N235" si="230">M235-N232+N233+N234</f>
        <v>0</v>
      </c>
      <c r="O235" s="1">
        <f t="shared" ref="O235" si="231">N235-O232+O233+O234</f>
        <v>0</v>
      </c>
      <c r="P235" s="1">
        <f t="shared" ref="P235" si="232">O235-P232+P233+P234</f>
        <v>0</v>
      </c>
      <c r="Q235" s="1">
        <f t="shared" ref="Q235" si="233">P235-Q232+Q233+Q234</f>
        <v>0</v>
      </c>
      <c r="R235" s="1">
        <f t="shared" ref="R235" si="234">Q235-R232+R233+R234</f>
        <v>0</v>
      </c>
      <c r="S235" s="1">
        <f t="shared" ref="S235" si="235">R235-S232+S233+S234</f>
        <v>0</v>
      </c>
      <c r="T235" s="1">
        <f t="shared" ref="T235" si="236">S235-T232+T233+T234</f>
        <v>0</v>
      </c>
      <c r="U235" s="1">
        <f t="shared" ref="U235" si="237">T235-U232+U233+U234</f>
        <v>0</v>
      </c>
      <c r="V235" s="1">
        <f t="shared" ref="V235" si="238">U235-V232+V233+V234</f>
        <v>0</v>
      </c>
      <c r="W235" s="1">
        <f t="shared" ref="W235" si="239">V235-W232+W233+W234</f>
        <v>0</v>
      </c>
      <c r="X235" s="1">
        <f t="shared" ref="X235" si="240">W235-X232+X233+X234</f>
        <v>0</v>
      </c>
      <c r="Y235" s="1">
        <f t="shared" ref="Y235" si="241">X235-Y232+Y233+Y234</f>
        <v>0</v>
      </c>
      <c r="Z235" s="1">
        <f t="shared" ref="Z235" si="242">Y235-Z232+Z233+Z234</f>
        <v>0</v>
      </c>
      <c r="AA235" s="1">
        <f t="shared" ref="AA235" si="243">Z235-AA232+AA233+AA234</f>
        <v>0</v>
      </c>
      <c r="AB235" s="1">
        <f t="shared" ref="AB235" si="244">AA235-AB232+AB233+AB234</f>
        <v>0</v>
      </c>
      <c r="AC235" s="1">
        <f t="shared" ref="AC235" si="245">AB235-AC232+AC233+AC234</f>
        <v>0</v>
      </c>
      <c r="AD235" s="1">
        <f t="shared" ref="AD235" si="246">AC235-AD232+AD233+AD234</f>
        <v>0</v>
      </c>
      <c r="AE235" s="1">
        <f t="shared" ref="AE235" si="247">AD235-AE232+AE233+AE234</f>
        <v>0</v>
      </c>
      <c r="AF235" s="1">
        <f t="shared" ref="AF235" si="248">AE235-AF232+AF233+AF234</f>
        <v>0</v>
      </c>
      <c r="AG235" s="1">
        <f t="shared" ref="AG235" si="249">AF235-AG232+AG233+AG234</f>
        <v>0</v>
      </c>
      <c r="AH235" s="1">
        <f t="shared" ref="AH235" si="250">AG235-AH232+AH233+AH234</f>
        <v>0</v>
      </c>
      <c r="AI235" s="1">
        <f t="shared" ref="AI235" si="251">AH235-AI232+AI233+AI234</f>
        <v>0</v>
      </c>
      <c r="AJ235" s="1">
        <f t="shared" ref="AJ235" si="252">AI235-AJ232+AJ233+AJ234</f>
        <v>0</v>
      </c>
      <c r="AK235" s="1">
        <f t="shared" ref="AK235" si="253">AJ235-AK232+AK233+AK234</f>
        <v>0</v>
      </c>
      <c r="AL235" s="1">
        <f t="shared" ref="AL235" si="254">AK235-AL232+AL233+AL234</f>
        <v>0</v>
      </c>
      <c r="AM235" s="1">
        <f t="shared" ref="AM235" si="255">AL235-AM232+AM233+AM234</f>
        <v>0</v>
      </c>
      <c r="AN235" s="1">
        <f t="shared" ref="AN235" si="256">AM235-AN232+AN233+AN234</f>
        <v>0</v>
      </c>
      <c r="AO235" s="1">
        <f t="shared" ref="AO235" si="257">AN235-AO232+AO233+AO234</f>
        <v>0</v>
      </c>
      <c r="AP235" s="1">
        <f t="shared" ref="AP235" si="258">AO235-AP232+AP233+AP234</f>
        <v>0</v>
      </c>
      <c r="AQ235" s="1">
        <f t="shared" ref="AQ235" si="259">AP235-AQ232+AQ233+AQ234</f>
        <v>0</v>
      </c>
      <c r="AR235" s="1">
        <f t="shared" ref="AR235" si="260">AQ235-AR232+AR233+AR234</f>
        <v>0</v>
      </c>
      <c r="AS235" s="1">
        <f t="shared" ref="AS235" si="261">AR235-AS232+AS233+AS234</f>
        <v>0</v>
      </c>
      <c r="AT235" s="1">
        <f t="shared" ref="AT235" si="262">AS235-AT232+AT233+AT234</f>
        <v>0</v>
      </c>
      <c r="AU235" s="1">
        <f t="shared" ref="AU235" si="263">AT235-AU232+AU233+AU234</f>
        <v>0</v>
      </c>
      <c r="AV235" s="1">
        <f t="shared" ref="AV235" si="264">AU235-AV232+AV233+AV234</f>
        <v>0</v>
      </c>
      <c r="AW235" s="1">
        <f t="shared" ref="AW235" si="265">AV235-AW232+AW233+AW234</f>
        <v>0</v>
      </c>
      <c r="AX235" s="1">
        <f t="shared" ref="AX235" si="266">AW235-AX232+AX233+AX234</f>
        <v>0</v>
      </c>
      <c r="AY235" s="1">
        <f t="shared" ref="AY235" si="267">AX235-AY232+AY233+AY234</f>
        <v>0</v>
      </c>
      <c r="AZ235" s="1">
        <f t="shared" ref="AZ235" si="268">AY235-AZ232+AZ233+AZ234</f>
        <v>0</v>
      </c>
      <c r="BA235" s="1">
        <f t="shared" ref="BA235" si="269">AZ235-BA232+BA233+BA234</f>
        <v>0</v>
      </c>
      <c r="BB235" s="1">
        <f t="shared" ref="BB235" si="270">BA235-BB232+BB233+BB234</f>
        <v>0</v>
      </c>
      <c r="BC235" s="1">
        <f t="shared" ref="BC235" si="271">BB235-BC232+BC233+BC234</f>
        <v>0</v>
      </c>
      <c r="BD235" s="1">
        <f t="shared" ref="BD235" si="272">BC235-BD232+BD233+BD234</f>
        <v>0</v>
      </c>
      <c r="BE235" s="1">
        <f t="shared" ref="BE235" si="273">BD235-BE232+BE233+BE234</f>
        <v>0</v>
      </c>
      <c r="BF235" s="1">
        <f t="shared" ref="BF235" si="274">BE235-BF232+BF233+BF234</f>
        <v>0</v>
      </c>
      <c r="BG235" s="1">
        <f t="shared" ref="BG235" si="275">BF235-BG232+BG233+BG234</f>
        <v>0</v>
      </c>
      <c r="BH235" s="1">
        <f t="shared" ref="BH235" si="276">BG235-BH232+BH233+BH234</f>
        <v>0</v>
      </c>
      <c r="BI235" s="1">
        <f t="shared" ref="BI235" si="277">BH235-BI232+BI233+BI234</f>
        <v>0</v>
      </c>
      <c r="BJ235" s="1">
        <f t="shared" ref="BJ235" si="278">BI235-BJ232+BJ233+BJ234</f>
        <v>0</v>
      </c>
      <c r="BK235" s="1">
        <f t="shared" ref="BK235" si="279">BJ235-BK232+BK233+BK234</f>
        <v>0</v>
      </c>
      <c r="BL235" s="1">
        <f t="shared" ref="BL235" si="280">BK235-BL232+BL233+BL234</f>
        <v>0</v>
      </c>
      <c r="BM235" s="1">
        <f t="shared" ref="BM235" si="281">BL235-BM232+BM233+BM234</f>
        <v>0</v>
      </c>
      <c r="BN235" s="1">
        <f t="shared" ref="BN235" si="282">BM235-BN232+BN233+BN234</f>
        <v>0</v>
      </c>
      <c r="BO235" s="1">
        <f t="shared" ref="BO235" si="283">BN235-BO232+BO233+BO234</f>
        <v>0</v>
      </c>
      <c r="BP235" s="1">
        <f t="shared" ref="BP235:BQ235" si="284">BO235-BP232+BP233+BP234</f>
        <v>0</v>
      </c>
      <c r="BQ235" s="1">
        <f t="shared" si="284"/>
        <v>0</v>
      </c>
    </row>
    <row r="236" spans="1:69" ht="12.75" customHeight="1">
      <c r="I236" s="34"/>
    </row>
    <row r="237" spans="1:69" ht="12.75" customHeight="1">
      <c r="A237" s="166"/>
      <c r="B237" s="166"/>
      <c r="C237" s="166"/>
      <c r="D237" s="167" t="s">
        <v>63</v>
      </c>
      <c r="I237" s="34"/>
      <c r="J237" s="168"/>
      <c r="K237" s="168"/>
      <c r="L237" s="168"/>
      <c r="M237" s="168"/>
      <c r="N237" s="169">
        <f>INDEX(Inputs!$N$104:$N$110,MATCH($B225,Inputs!$C$104:$C$110,0))/conv_2015_2010</f>
        <v>-1.2382211288779468E-2</v>
      </c>
    </row>
    <row r="238" spans="1:69" ht="12.75" customHeight="1">
      <c r="C238" s="2" t="s">
        <v>16</v>
      </c>
      <c r="E238" s="1" t="s">
        <v>25</v>
      </c>
      <c r="I238" s="34"/>
      <c r="J238" s="9">
        <f>INDEX(Inputs!J$43:J$49,MATCH($B225,Inputs!$C$43:$C$49,0))*(1+IF(J$5&lt;=second_reg_period, J$7, J$6))^0.5</f>
        <v>0.13098190593115408</v>
      </c>
      <c r="K238" s="9">
        <f>INDEX(Inputs!K$43:K$49,MATCH($B225,Inputs!$C$43:$C$49,0))*(1+IF(K$5&lt;=second_reg_period, K$7, K$6))^0.5</f>
        <v>0.8406020294825961</v>
      </c>
      <c r="L238" s="9">
        <f>INDEX(Inputs!L$43:L$49,MATCH($B225,Inputs!$C$43:$C$49,0))*(1+IF(L$5&lt;=second_reg_period, L$7, L$6))^0.5</f>
        <v>0.88348773214917986</v>
      </c>
      <c r="M238" s="9">
        <f>INDEX(Inputs!M$43:M$49,MATCH($B225,Inputs!$C$43:$C$49,0))*(1+IF(M$5&lt;=second_reg_period, M$7, M$6))^0.5</f>
        <v>0.38830924078408435</v>
      </c>
      <c r="N238" s="9">
        <f>INDEX(Inputs!N$43:N$49,MATCH($B225,Inputs!$C$43:$C$49,0))*(1+IF(N$5&lt;=second_reg_period, N$7, N$6))^0.5</f>
        <v>3.5703504875106788</v>
      </c>
      <c r="O238" s="9">
        <f>INDEX(Inputs!O$43:O$49,MATCH($B225,Inputs!$C$43:$C$49,0))*(1+IF(O$5&lt;=second_reg_period, O$7, O$6))^0.5</f>
        <v>0</v>
      </c>
      <c r="P238" s="9">
        <f>INDEX(Inputs!P$43:P$49,MATCH($B225,Inputs!$C$43:$C$49,0))*(1+IF(P$5&lt;=second_reg_period, P$7, P$6))^0.5</f>
        <v>0</v>
      </c>
      <c r="Q238" s="9">
        <f>INDEX(Inputs!Q$43:Q$49,MATCH($B225,Inputs!$C$43:$C$49,0))*(1+IF(Q$5&lt;=second_reg_period, Q$7, Q$6))^0.5</f>
        <v>0</v>
      </c>
      <c r="R238" s="9">
        <f>INDEX(Inputs!R$43:R$49,MATCH($B225,Inputs!$C$43:$C$49,0))*(1+IF(R$5&lt;=second_reg_period, R$7, R$6))^0.5</f>
        <v>0</v>
      </c>
      <c r="S238" s="9">
        <f>INDEX(Inputs!S$43:S$49,MATCH($B225,Inputs!$C$43:$C$49,0))*(1+IF(S$5&lt;=second_reg_period, S$7, S$6))^0.5</f>
        <v>0</v>
      </c>
      <c r="T238" s="9">
        <f>INDEX(Inputs!T$43:T$49,MATCH($B225,Inputs!$C$43:$C$49,0))*(1+IF(T$5&lt;=second_reg_period, T$7, T$6))^0.5</f>
        <v>0</v>
      </c>
      <c r="U238" s="9">
        <f>INDEX(Inputs!U$43:U$49,MATCH($B225,Inputs!$C$43:$C$49,0))*(1+IF(U$5&lt;=second_reg_period, U$7, U$6))^0.5</f>
        <v>0</v>
      </c>
      <c r="V238" s="9">
        <f>INDEX(Inputs!V$43:V$49,MATCH($B225,Inputs!$C$43:$C$49,0))*(1+IF(V$5&lt;=second_reg_period, V$7, V$6))^0.5</f>
        <v>0</v>
      </c>
      <c r="W238" s="9">
        <f>INDEX(Inputs!W$43:W$49,MATCH($B225,Inputs!$C$43:$C$49,0))*(1+IF(W$5&lt;=second_reg_period, W$7, W$6))^0.5</f>
        <v>0</v>
      </c>
      <c r="X238" s="9">
        <f>INDEX(Inputs!X$43:X$49,MATCH($B225,Inputs!$C$43:$C$49,0))*(1+IF(X$5&lt;=second_reg_period, X$7, X$6))^0.5</f>
        <v>0</v>
      </c>
      <c r="Y238" s="9">
        <f>INDEX(Inputs!Y$43:Y$49,MATCH($B225,Inputs!$C$43:$C$49,0))*(1+IF(Y$5&lt;=second_reg_period, Y$7, Y$6))^0.5</f>
        <v>0</v>
      </c>
      <c r="Z238" s="9">
        <f>INDEX(Inputs!Z$43:Z$49,MATCH($B225,Inputs!$C$43:$C$49,0))*(1+IF(Z$5&lt;=second_reg_period, Z$7, Z$6))^0.5</f>
        <v>0</v>
      </c>
      <c r="AA238" s="9">
        <f>INDEX(Inputs!AA$43:AA$49,MATCH($B225,Inputs!$C$43:$C$49,0))*(1+IF(AA$5&lt;=second_reg_period, AA$7, AA$6))^0.5</f>
        <v>0</v>
      </c>
      <c r="AB238" s="9">
        <f>INDEX(Inputs!AB$43:AB$49,MATCH($B225,Inputs!$C$43:$C$49,0))*(1+IF(AB$5&lt;=second_reg_period, AB$7, AB$6))^0.5</f>
        <v>0</v>
      </c>
      <c r="AC238" s="9">
        <f>INDEX(Inputs!AC$43:AC$49,MATCH($B225,Inputs!$C$43:$C$49,0))*(1+IF(AC$5&lt;=second_reg_period, AC$7, AC$6))^0.5</f>
        <v>0</v>
      </c>
      <c r="AD238" s="9">
        <f>INDEX(Inputs!AD$43:AD$49,MATCH($B225,Inputs!$C$43:$C$49,0))*(1+IF(AD$5&lt;=second_reg_period, AD$7, AD$6))^0.5</f>
        <v>0</v>
      </c>
      <c r="AE238" s="9">
        <f>INDEX(Inputs!AE$43:AE$49,MATCH($B225,Inputs!$C$43:$C$49,0))*(1+IF(AE$5&lt;=second_reg_period, AE$7, AE$6))^0.5</f>
        <v>0</v>
      </c>
      <c r="AF238" s="9">
        <f>INDEX(Inputs!AF$43:AF$49,MATCH($B225,Inputs!$C$43:$C$49,0))*(1+IF(AF$5&lt;=second_reg_period, AF$7, AF$6))^0.5</f>
        <v>0</v>
      </c>
      <c r="AG238" s="9">
        <f>INDEX(Inputs!AG$43:AG$49,MATCH($B225,Inputs!$C$43:$C$49,0))*(1+IF(AG$5&lt;=second_reg_period, AG$7, AG$6))^0.5</f>
        <v>0</v>
      </c>
      <c r="AH238" s="9">
        <f>INDEX(Inputs!AH$43:AH$49,MATCH($B225,Inputs!$C$43:$C$49,0))*(1+IF(AH$5&lt;=second_reg_period, AH$7, AH$6))^0.5</f>
        <v>0</v>
      </c>
      <c r="AI238" s="9">
        <f>INDEX(Inputs!AI$43:AI$49,MATCH($B225,Inputs!$C$43:$C$49,0))*(1+IF(AI$5&lt;=second_reg_period, AI$7, AI$6))^0.5</f>
        <v>0</v>
      </c>
      <c r="AJ238" s="9">
        <f>INDEX(Inputs!AJ$43:AJ$49,MATCH($B225,Inputs!$C$43:$C$49,0))*(1+IF(AJ$5&lt;=second_reg_period, AJ$7, AJ$6))^0.5</f>
        <v>0</v>
      </c>
      <c r="AK238" s="9">
        <f>INDEX(Inputs!AK$43:AK$49,MATCH($B225,Inputs!$C$43:$C$49,0))*(1+IF(AK$5&lt;=second_reg_period, AK$7, AK$6))^0.5</f>
        <v>0</v>
      </c>
      <c r="AL238" s="9">
        <f>INDEX(Inputs!AL$43:AL$49,MATCH($B225,Inputs!$C$43:$C$49,0))*(1+IF(AL$5&lt;=second_reg_period, AL$7, AL$6))^0.5</f>
        <v>0</v>
      </c>
      <c r="AM238" s="9">
        <f>INDEX(Inputs!AM$43:AM$49,MATCH($B225,Inputs!$C$43:$C$49,0))*(1+IF(AM$5&lt;=second_reg_period, AM$7, AM$6))^0.5</f>
        <v>0</v>
      </c>
      <c r="AN238" s="9">
        <f>INDEX(Inputs!AN$43:AN$49,MATCH($B225,Inputs!$C$43:$C$49,0))*(1+IF(AN$5&lt;=second_reg_period, AN$7, AN$6))^0.5</f>
        <v>0</v>
      </c>
      <c r="AO238" s="9">
        <f>INDEX(Inputs!AO$43:AO$49,MATCH($B225,Inputs!$C$43:$C$49,0))*(1+IF(AO$5&lt;=second_reg_period, AO$7, AO$6))^0.5</f>
        <v>0</v>
      </c>
      <c r="AP238" s="9">
        <f>INDEX(Inputs!AP$43:AP$49,MATCH($B225,Inputs!$C$43:$C$49,0))*(1+IF(AP$5&lt;=second_reg_period, AP$7, AP$6))^0.5</f>
        <v>0</v>
      </c>
      <c r="AQ238" s="9">
        <f>INDEX(Inputs!AQ$43:AQ$49,MATCH($B225,Inputs!$C$43:$C$49,0))*(1+IF(AQ$5&lt;=second_reg_period, AQ$7, AQ$6))^0.5</f>
        <v>0</v>
      </c>
      <c r="AR238" s="9">
        <f>INDEX(Inputs!AR$43:AR$49,MATCH($B225,Inputs!$C$43:$C$49,0))*(1+IF(AR$5&lt;=second_reg_period, AR$7, AR$6))^0.5</f>
        <v>0</v>
      </c>
      <c r="AS238" s="9">
        <f>INDEX(Inputs!AS$43:AS$49,MATCH($B225,Inputs!$C$43:$C$49,0))*(1+IF(AS$5&lt;=second_reg_period, AS$7, AS$6))^0.5</f>
        <v>0</v>
      </c>
      <c r="AT238" s="9">
        <f>INDEX(Inputs!AT$43:AT$49,MATCH($B225,Inputs!$C$43:$C$49,0))*(1+IF(AT$5&lt;=second_reg_period, AT$7, AT$6))^0.5</f>
        <v>0</v>
      </c>
      <c r="AU238" s="9">
        <f>INDEX(Inputs!AU$43:AU$49,MATCH($B225,Inputs!$C$43:$C$49,0))*(1+IF(AU$5&lt;=second_reg_period, AU$7, AU$6))^0.5</f>
        <v>0</v>
      </c>
      <c r="AV238" s="9">
        <f>INDEX(Inputs!AV$43:AV$49,MATCH($B225,Inputs!$C$43:$C$49,0))*(1+IF(AV$5&lt;=second_reg_period, AV$7, AV$6))^0.5</f>
        <v>0</v>
      </c>
      <c r="AW238" s="9">
        <f>INDEX(Inputs!AW$43:AW$49,MATCH($B225,Inputs!$C$43:$C$49,0))*(1+IF(AW$5&lt;=second_reg_period, AW$7, AW$6))^0.5</f>
        <v>0</v>
      </c>
      <c r="AX238" s="9">
        <f>INDEX(Inputs!AX$43:AX$49,MATCH($B225,Inputs!$C$43:$C$49,0))*(1+IF(AX$5&lt;=second_reg_period, AX$7, AX$6))^0.5</f>
        <v>0</v>
      </c>
      <c r="AY238" s="9">
        <f>INDEX(Inputs!AY$43:AY$49,MATCH($B225,Inputs!$C$43:$C$49,0))*(1+IF(AY$5&lt;=second_reg_period, AY$7, AY$6))^0.5</f>
        <v>0</v>
      </c>
      <c r="AZ238" s="9">
        <f>INDEX(Inputs!AZ$43:AZ$49,MATCH($B225,Inputs!$C$43:$C$49,0))*(1+IF(AZ$5&lt;=second_reg_period, AZ$7, AZ$6))^0.5</f>
        <v>0</v>
      </c>
      <c r="BA238" s="9">
        <f>INDEX(Inputs!BA$43:BA$49,MATCH($B225,Inputs!$C$43:$C$49,0))*(1+IF(BA$5&lt;=second_reg_period, BA$7, BA$6))^0.5</f>
        <v>0</v>
      </c>
      <c r="BB238" s="9">
        <f>INDEX(Inputs!BB$43:BB$49,MATCH($B225,Inputs!$C$43:$C$49,0))*(1+IF(BB$5&lt;=second_reg_period, BB$7, BB$6))^0.5</f>
        <v>0</v>
      </c>
      <c r="BC238" s="9">
        <f>INDEX(Inputs!BC$43:BC$49,MATCH($B225,Inputs!$C$43:$C$49,0))*(1+IF(BC$5&lt;=second_reg_period, BC$7, BC$6))^0.5</f>
        <v>0</v>
      </c>
      <c r="BD238" s="9">
        <f>INDEX(Inputs!BD$43:BD$49,MATCH($B225,Inputs!$C$43:$C$49,0))*(1+IF(BD$5&lt;=second_reg_period, BD$7, BD$6))^0.5</f>
        <v>0</v>
      </c>
      <c r="BE238" s="9">
        <f>INDEX(Inputs!BE$43:BE$49,MATCH($B225,Inputs!$C$43:$C$49,0))*(1+IF(BE$5&lt;=second_reg_period, BE$7, BE$6))^0.5</f>
        <v>0</v>
      </c>
      <c r="BF238" s="9">
        <f>INDEX(Inputs!BF$43:BF$49,MATCH($B225,Inputs!$C$43:$C$49,0))*(1+IF(BF$5&lt;=second_reg_period, BF$7, BF$6))^0.5</f>
        <v>0</v>
      </c>
      <c r="BG238" s="9">
        <f>INDEX(Inputs!BG$43:BG$49,MATCH($B225,Inputs!$C$43:$C$49,0))*(1+IF(BG$5&lt;=second_reg_period, BG$7, BG$6))^0.5</f>
        <v>0</v>
      </c>
      <c r="BH238" s="9">
        <f>INDEX(Inputs!BH$43:BH$49,MATCH($B225,Inputs!$C$43:$C$49,0))*(1+IF(BH$5&lt;=second_reg_period, BH$7, BH$6))^0.5</f>
        <v>0</v>
      </c>
      <c r="BI238" s="9">
        <f>INDEX(Inputs!BI$43:BI$49,MATCH($B225,Inputs!$C$43:$C$49,0))*(1+IF(BI$5&lt;=second_reg_period, BI$7, BI$6))^0.5</f>
        <v>0</v>
      </c>
      <c r="BJ238" s="9">
        <f>INDEX(Inputs!BJ$43:BJ$49,MATCH($B225,Inputs!$C$43:$C$49,0))*(1+IF(BJ$5&lt;=second_reg_period, BJ$7, BJ$6))^0.5</f>
        <v>0</v>
      </c>
      <c r="BK238" s="9">
        <f>INDEX(Inputs!BK$43:BK$49,MATCH($B225,Inputs!$C$43:$C$49,0))*(1+IF(BK$5&lt;=second_reg_period, BK$7, BK$6))^0.5</f>
        <v>0</v>
      </c>
      <c r="BL238" s="9">
        <f>INDEX(Inputs!BL$43:BL$49,MATCH($B225,Inputs!$C$43:$C$49,0))*(1+IF(BL$5&lt;=second_reg_period, BL$7, BL$6))^0.5</f>
        <v>0</v>
      </c>
      <c r="BM238" s="9">
        <f>INDEX(Inputs!BM$43:BM$49,MATCH($B225,Inputs!$C$43:$C$49,0))*(1+IF(BM$5&lt;=second_reg_period, BM$7, BM$6))^0.5</f>
        <v>0</v>
      </c>
      <c r="BN238" s="9">
        <f>INDEX(Inputs!BN$43:BN$49,MATCH($B225,Inputs!$C$43:$C$49,0))*(1+IF(BN$5&lt;=second_reg_period, BN$7, BN$6))^0.5</f>
        <v>0</v>
      </c>
      <c r="BO238" s="9">
        <f>INDEX(Inputs!BO$43:BO$49,MATCH($B225,Inputs!$C$43:$C$49,0))*(1+IF(BO$5&lt;=second_reg_period, BO$7, BO$6))^0.5</f>
        <v>0</v>
      </c>
      <c r="BP238" s="9">
        <f>INDEX(Inputs!BP$43:BP$49,MATCH($B225,Inputs!$C$43:$C$49,0))*(1+IF(BP$5&lt;=second_reg_period, BP$7, BP$6))^0.5</f>
        <v>0</v>
      </c>
      <c r="BQ238" s="9">
        <f>INDEX(Inputs!BQ$43:BQ$49,MATCH($B225,Inputs!$C$43:$C$49,0))*(1+IF(BQ$5&lt;=second_reg_period,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45" customFormat="1" ht="12.75" customHeight="1">
      <c r="D240" s="149" t="s">
        <v>63</v>
      </c>
      <c r="E240" s="145" t="s">
        <v>25</v>
      </c>
      <c r="I240" s="147"/>
      <c r="J240" s="165"/>
      <c r="K240" s="165"/>
      <c r="L240" s="165"/>
      <c r="M240" s="165"/>
      <c r="N240" s="165"/>
      <c r="O240" s="170">
        <f>IF($I227="n/a",0,IF(O$5-$N$5&gt;$I227-5,$N237-SUM($J240:N240),$N237/($I227-5)))</f>
        <v>-2.4764422577558936E-3</v>
      </c>
      <c r="P240" s="170">
        <f>IF($I227="n/a",0,IF(P$5-$N$5&gt;$I227-5,$N237-SUM($J240:O240),$N237/($I227-5)))</f>
        <v>-2.4764422577558936E-3</v>
      </c>
      <c r="Q240" s="170">
        <f>IF($I227="n/a",0,IF(Q$5-$N$5&gt;$I227-5,$N237-SUM($J240:P240),$N237/($I227-5)))</f>
        <v>-2.4764422577558936E-3</v>
      </c>
      <c r="R240" s="170">
        <f>IF($I227="n/a",0,IF(R$5-$N$5&gt;$I227-5,$N237-SUM($J240:Q240),$N237/($I227-5)))</f>
        <v>-2.4764422577558936E-3</v>
      </c>
      <c r="S240" s="170">
        <f>IF($I227="n/a",0,IF(S$5-$N$5&gt;$I227-5,$N237-SUM($J240:R240),$N237/($I227-5)))</f>
        <v>-2.4764422577558936E-3</v>
      </c>
      <c r="T240" s="170">
        <f>IF($I227="n/a",0,IF(T$5-$N$5&gt;$I227-5,$N237-SUM($J240:S240),$N237/($I227-5)))</f>
        <v>0</v>
      </c>
      <c r="U240" s="170">
        <f>IF($I227="n/a",0,IF(U$5-$N$5&gt;$I227-5,$N237-SUM($J240:T240),$N237/($I227-5)))</f>
        <v>0</v>
      </c>
      <c r="V240" s="170">
        <f>IF($I227="n/a",0,IF(V$5-$N$5&gt;$I227-5,$N237-SUM($J240:U240),$N237/($I227-5)))</f>
        <v>0</v>
      </c>
      <c r="W240" s="170">
        <f>IF($I227="n/a",0,IF(W$5-$N$5&gt;$I227-5,$N237-SUM($J240:V240),$N237/($I227-5)))</f>
        <v>0</v>
      </c>
      <c r="X240" s="170">
        <f>IF($I227="n/a",0,IF(X$5-$N$5&gt;$I227-5,$N237-SUM($J240:W240),$N237/($I227-5)))</f>
        <v>0</v>
      </c>
      <c r="Y240" s="170">
        <f>IF($I227="n/a",0,IF(Y$5-$N$5&gt;$I227-5,$N237-SUM($J240:X240),$N237/($I227-5)))</f>
        <v>0</v>
      </c>
      <c r="Z240" s="170">
        <f>IF($I227="n/a",0,IF(Z$5-$N$5&gt;$I227-5,$N237-SUM($J240:Y240),$N237/($I227-5)))</f>
        <v>0</v>
      </c>
      <c r="AA240" s="170">
        <f>IF($I227="n/a",0,IF(AA$5-$N$5&gt;$I227-5,$N237-SUM($J240:Z240),$N237/($I227-5)))</f>
        <v>0</v>
      </c>
      <c r="AB240" s="170">
        <f>IF($I227="n/a",0,IF(AB$5-$N$5&gt;$I227-5,$N237-SUM($J240:AA240),$N237/($I227-5)))</f>
        <v>0</v>
      </c>
      <c r="AC240" s="170">
        <f>IF($I227="n/a",0,IF(AC$5-$N$5&gt;$I227-5,$N237-SUM($J240:AB240),$N237/($I227-5)))</f>
        <v>0</v>
      </c>
      <c r="AD240" s="170">
        <f>IF($I227="n/a",0,IF(AD$5-$N$5&gt;$I227-5,$N237-SUM($J240:AC240),$N237/($I227-5)))</f>
        <v>0</v>
      </c>
      <c r="AE240" s="170">
        <f>IF($I227="n/a",0,IF(AE$5-$N$5&gt;$I227-5,$N237-SUM($J240:AD240),$N237/($I227-5)))</f>
        <v>0</v>
      </c>
      <c r="AF240" s="170">
        <f>IF($I227="n/a",0,IF(AF$5-$N$5&gt;$I227-5,$N237-SUM($J240:AE240),$N237/($I227-5)))</f>
        <v>0</v>
      </c>
      <c r="AG240" s="170">
        <f>IF($I227="n/a",0,IF(AG$5-$N$5&gt;$I227-5,$N237-SUM($J240:AF240),$N237/($I227-5)))</f>
        <v>0</v>
      </c>
      <c r="AH240" s="170">
        <f>IF($I227="n/a",0,IF(AH$5-$N$5&gt;$I227-5,$N237-SUM($J240:AG240),$N237/($I227-5)))</f>
        <v>0</v>
      </c>
      <c r="AI240" s="170">
        <f>IF($I227="n/a",0,IF(AI$5-$N$5&gt;$I227-5,$N237-SUM($J240:AH240),$N237/($I227-5)))</f>
        <v>0</v>
      </c>
      <c r="AJ240" s="170">
        <f>IF($I227="n/a",0,IF(AJ$5-$N$5&gt;$I227-5,$N237-SUM($J240:AI240),$N237/($I227-5)))</f>
        <v>0</v>
      </c>
      <c r="AK240" s="170">
        <f>IF($I227="n/a",0,IF(AK$5-$N$5&gt;$I227-5,$N237-SUM($J240:AJ240),$N237/($I227-5)))</f>
        <v>0</v>
      </c>
      <c r="AL240" s="170">
        <f>IF($I227="n/a",0,IF(AL$5-$N$5&gt;$I227-5,$N237-SUM($J240:AK240),$N237/($I227-5)))</f>
        <v>0</v>
      </c>
      <c r="AM240" s="170">
        <f>IF($I227="n/a",0,IF(AM$5-$N$5&gt;$I227-5,$N237-SUM($J240:AL240),$N237/($I227-5)))</f>
        <v>0</v>
      </c>
      <c r="AN240" s="170">
        <f>IF($I227="n/a",0,IF(AN$5-$N$5&gt;$I227-5,$N237-SUM($J240:AM240),$N237/($I227-5)))</f>
        <v>0</v>
      </c>
      <c r="AO240" s="170">
        <f>IF($I227="n/a",0,IF(AO$5-$N$5&gt;$I227-5,$N237-SUM($J240:AN240),$N237/($I227-5)))</f>
        <v>0</v>
      </c>
      <c r="AP240" s="170">
        <f>IF($I227="n/a",0,IF(AP$5-$N$5&gt;$I227-5,$N237-SUM($J240:AO240),$N237/($I227-5)))</f>
        <v>0</v>
      </c>
      <c r="AQ240" s="170">
        <f>IF($I227="n/a",0,IF(AQ$5-$N$5&gt;$I227-5,$N237-SUM($J240:AP240),$N237/($I227-5)))</f>
        <v>0</v>
      </c>
      <c r="AR240" s="170">
        <f>IF($I227="n/a",0,IF(AR$5-$N$5&gt;$I227-5,$N237-SUM($J240:AQ240),$N237/($I227-5)))</f>
        <v>0</v>
      </c>
      <c r="AS240" s="170">
        <f>IF($I227="n/a",0,IF(AS$5-$N$5&gt;$I227-5,$N237-SUM($J240:AR240),$N237/($I227-5)))</f>
        <v>0</v>
      </c>
      <c r="AT240" s="170">
        <f>IF($I227="n/a",0,IF(AT$5-$N$5&gt;$I227-5,$N237-SUM($J240:AS240),$N237/($I227-5)))</f>
        <v>0</v>
      </c>
      <c r="AU240" s="170">
        <f>IF($I227="n/a",0,IF(AU$5-$N$5&gt;$I227-5,$N237-SUM($J240:AT240),$N237/($I227-5)))</f>
        <v>0</v>
      </c>
      <c r="AV240" s="170">
        <f>IF($I227="n/a",0,IF(AV$5-$N$5&gt;$I227-5,$N237-SUM($J240:AU240),$N237/($I227-5)))</f>
        <v>0</v>
      </c>
      <c r="AW240" s="170">
        <f>IF($I227="n/a",0,IF(AW$5-$N$5&gt;$I227-5,$N237-SUM($J240:AV240),$N237/($I227-5)))</f>
        <v>0</v>
      </c>
      <c r="AX240" s="170">
        <f>IF($I227="n/a",0,IF(AX$5-$N$5&gt;$I227-5,$N237-SUM($J240:AW240),$N237/($I227-5)))</f>
        <v>0</v>
      </c>
      <c r="AY240" s="170">
        <f>IF($I227="n/a",0,IF(AY$5-$N$5&gt;$I227-5,$N237-SUM($J240:AX240),$N237/($I227-5)))</f>
        <v>0</v>
      </c>
      <c r="AZ240" s="170">
        <f>IF($I227="n/a",0,IF(AZ$5-$N$5&gt;$I227-5,$N237-SUM($J240:AY240),$N237/($I227-5)))</f>
        <v>0</v>
      </c>
      <c r="BA240" s="170">
        <f>IF($I227="n/a",0,IF(BA$5-$N$5&gt;$I227-5,$N237-SUM($J240:AZ240),$N237/($I227-5)))</f>
        <v>0</v>
      </c>
      <c r="BB240" s="170">
        <f>IF($I227="n/a",0,IF(BB$5-$N$5&gt;$I227-5,$N237-SUM($J240:BA240),$N237/($I227-5)))</f>
        <v>0</v>
      </c>
      <c r="BC240" s="170">
        <f>IF($I227="n/a",0,IF(BC$5-$N$5&gt;$I227-5,$N237-SUM($J240:BB240),$N237/($I227-5)))</f>
        <v>0</v>
      </c>
      <c r="BD240" s="170">
        <f>IF($I227="n/a",0,IF(BD$5-$N$5&gt;$I227-5,$N237-SUM($J240:BC240),$N237/($I227-5)))</f>
        <v>0</v>
      </c>
      <c r="BE240" s="170">
        <f>IF($I227="n/a",0,IF(BE$5-$N$5&gt;$I227-5,$N237-SUM($J240:BD240),$N237/($I227-5)))</f>
        <v>0</v>
      </c>
      <c r="BF240" s="170">
        <f>IF($I227="n/a",0,IF(BF$5-$N$5&gt;$I227-5,$N237-SUM($J240:BE240),$N237/($I227-5)))</f>
        <v>0</v>
      </c>
      <c r="BG240" s="170">
        <f>IF($I227="n/a",0,IF(BG$5-$N$5&gt;$I227-5,$N237-SUM($J240:BF240),$N237/($I227-5)))</f>
        <v>0</v>
      </c>
      <c r="BH240" s="170">
        <f>IF($I227="n/a",0,IF(BH$5-$N$5&gt;$I227-5,$N237-SUM($J240:BG240),$N237/($I227-5)))</f>
        <v>0</v>
      </c>
      <c r="BI240" s="170">
        <f>IF($I227="n/a",0,IF(BI$5-$N$5&gt;$I227-5,$N237-SUM($J240:BH240),$N237/($I227-5)))</f>
        <v>0</v>
      </c>
      <c r="BJ240" s="170">
        <f>IF($I227="n/a",0,IF(BJ$5-$N$5&gt;$I227-5,$N237-SUM($J240:BI240),$N237/($I227-5)))</f>
        <v>0</v>
      </c>
      <c r="BK240" s="170">
        <f>IF($I227="n/a",0,IF(BK$5-$N$5&gt;$I227-5,$N237-SUM($J240:BJ240),$N237/($I227-5)))</f>
        <v>0</v>
      </c>
      <c r="BL240" s="170">
        <f>IF($I227="n/a",0,IF(BL$5-$N$5&gt;$I227-5,$N237-SUM($J240:BK240),$N237/($I227-5)))</f>
        <v>0</v>
      </c>
      <c r="BM240" s="170">
        <f>IF($I227="n/a",0,IF(BM$5-$N$5&gt;$I227-5,$N237-SUM($J240:BL240),$N237/($I227-5)))</f>
        <v>0</v>
      </c>
      <c r="BN240" s="170">
        <f>IF($I227="n/a",0,IF(BN$5-$N$5&gt;$I227-5,$N237-SUM($J240:BM240),$N237/($I227-5)))</f>
        <v>0</v>
      </c>
      <c r="BO240" s="170">
        <f>IF($I227="n/a",0,IF(BO$5-$N$5&gt;$I227-5,$N237-SUM($J240:BN240),$N237/($I227-5)))</f>
        <v>0</v>
      </c>
      <c r="BP240" s="170">
        <f>IF($I227="n/a",0,IF(BP$5-$N$5&gt;$I227-5,$N237-SUM($J240:BO240),$N237/($I227-5)))</f>
        <v>0</v>
      </c>
      <c r="BQ240" s="170">
        <f>IF($I227="n/a",0,IF(BQ$5-$N$5&gt;$I227-5,$N237-SUM($J240:BP240),$N237/($I227-5)))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1.3098190593115408E-2</v>
      </c>
      <c r="L241" s="4">
        <f>IF(L$5&lt;=$D241,0,IF(SUM($D241,I227)&gt;L$5,$J238/I227,$J238-SUM($I241:K241)))</f>
        <v>1.3098190593115408E-2</v>
      </c>
      <c r="M241" s="4">
        <f>IF(M$5&lt;=$D241,0,IF(SUM($D241,I227)&gt;M$5,$J238/I227,$J238-SUM($I241:L241)))</f>
        <v>1.3098190593115408E-2</v>
      </c>
      <c r="N241" s="4">
        <f>IF(N$5&lt;=$D241,0,IF(SUM($D241,I227)&gt;N$5,$J238/I227,$J238-SUM($I241:M241)))</f>
        <v>1.3098190593115408E-2</v>
      </c>
      <c r="O241" s="4">
        <f>IF(O$5&lt;=$D241,0,IF(SUM($D241,I227)&gt;O$5,$J238/I227,$J238-SUM($I241:N241)))</f>
        <v>1.3098190593115408E-2</v>
      </c>
      <c r="P241" s="4">
        <f>IF(P$5&lt;=$D241,0,IF(SUM($D241,I227)&gt;P$5,$J238/I227,$J238-SUM($I241:O241)))</f>
        <v>1.3098190593115408E-2</v>
      </c>
      <c r="Q241" s="4">
        <f>IF(Q$5&lt;=$D241,0,IF(SUM($D241,I227)&gt;Q$5,$J238/I227,$J238-SUM($I241:P241)))</f>
        <v>1.3098190593115408E-2</v>
      </c>
      <c r="R241" s="4">
        <f>IF(R$5&lt;=$D241,0,IF(SUM($D241,I227)&gt;R$5,$J238/I227,$J238-SUM($I241:Q241)))</f>
        <v>1.3098190593115408E-2</v>
      </c>
      <c r="S241" s="4">
        <f>IF(S$5&lt;=$D241,0,IF(SUM($D241,I227)&gt;S$5,$J238/I227,$J238-SUM($I241:R241)))</f>
        <v>1.3098190593115408E-2</v>
      </c>
      <c r="T241" s="4">
        <f>IF(T$5&lt;=$D241,0,IF(SUM($D241,I227)&gt;T$5,$J238/I227,$J238-SUM($I241:S241)))</f>
        <v>1.3098190593115386E-2</v>
      </c>
      <c r="U241" s="4">
        <f>IF(U$5&lt;=$D241,0,IF(SUM($D241,I227)&gt;U$5,$J238/I227,$J238-SUM($I241:T241)))</f>
        <v>0</v>
      </c>
      <c r="V241" s="4">
        <f>IF(V$5&lt;=$D241,0,IF(SUM($D241,I227)&gt;V$5,$J238/I227,$J238-SUM($I241:U241)))</f>
        <v>0</v>
      </c>
      <c r="W241" s="4">
        <f>IF(W$5&lt;=$D241,0,IF(SUM($D241,I227)&gt;W$5,$J238/I227,$J238-SUM($I241:V241)))</f>
        <v>0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8.406020294825961E-2</v>
      </c>
      <c r="M242" s="4">
        <f>IF(M$5&lt;=$D242,0,IF(SUM($D242,I227)&gt;M$5,$K238/I227,$K238-SUM($I242:L242)))</f>
        <v>8.406020294825961E-2</v>
      </c>
      <c r="N242" s="4">
        <f>IF(N$5&lt;=$D242,0,IF(SUM($D242,I227)&gt;N$5,$K238/I227,$K238-SUM($I242:M242)))</f>
        <v>8.406020294825961E-2</v>
      </c>
      <c r="O242" s="4">
        <f>IF(O$5&lt;=$D242,0,IF(SUM($D242,I227)&gt;O$5,$K238/I227,$K238-SUM($I242:N242)))</f>
        <v>8.406020294825961E-2</v>
      </c>
      <c r="P242" s="4">
        <f>IF(P$5&lt;=$D242,0,IF(SUM($D242,I227)&gt;P$5,$K238/I227,$K238-SUM($I242:O242)))</f>
        <v>8.406020294825961E-2</v>
      </c>
      <c r="Q242" s="4">
        <f>IF(Q$5&lt;=$D242,0,IF(SUM($D242,I227)&gt;Q$5,$K238/I227,$K238-SUM($I242:P242)))</f>
        <v>8.406020294825961E-2</v>
      </c>
      <c r="R242" s="4">
        <f>IF(R$5&lt;=$D242,0,IF(SUM($D242,I227)&gt;R$5,$K238/I227,$K238-SUM($I242:Q242)))</f>
        <v>8.406020294825961E-2</v>
      </c>
      <c r="S242" s="4">
        <f>IF(S$5&lt;=$D242,0,IF(SUM($D242,I227)&gt;S$5,$K238/I227,$K238-SUM($I242:R242)))</f>
        <v>8.406020294825961E-2</v>
      </c>
      <c r="T242" s="4">
        <f>IF(T$5&lt;=$D242,0,IF(SUM($D242,I227)&gt;T$5,$K238/I227,$K238-SUM($I242:S242)))</f>
        <v>8.406020294825961E-2</v>
      </c>
      <c r="U242" s="4">
        <f>IF(U$5&lt;=$D242,0,IF(SUM($D242,I227)&gt;U$5,$K238/I227,$K238-SUM($I242:T242)))</f>
        <v>8.4060202948259666E-2</v>
      </c>
      <c r="V242" s="4">
        <f>IF(V$5&lt;=$D242,0,IF(SUM($D242,I227)&gt;V$5,$K238/I227,$K238-SUM($I242:U242)))</f>
        <v>0</v>
      </c>
      <c r="W242" s="4">
        <f>IF(W$5&lt;=$D242,0,IF(SUM($D242,I227)&gt;W$5,$K238/I227,$K238-SUM($I242:V242)))</f>
        <v>0</v>
      </c>
      <c r="X242" s="4">
        <f>IF(X$5&lt;=$D242,0,IF(SUM($D242,I227)&gt;X$5,$K238/I227,$K238-SUM($I242:W242)))</f>
        <v>0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285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8.8348773214917992E-2</v>
      </c>
      <c r="N243" s="4">
        <f>IF(N$5&lt;=$D243,0,IF(SUM($D243,I227)&gt;N$5,$L238/I227,$L238-SUM($I243:M243)))</f>
        <v>8.8348773214917992E-2</v>
      </c>
      <c r="O243" s="4">
        <f>IF(O$5&lt;=$D243,0,IF(SUM($D243,I227)&gt;O$5,$L238/I227,$L238-SUM($I243:N243)))</f>
        <v>8.8348773214917992E-2</v>
      </c>
      <c r="P243" s="4">
        <f>IF(P$5&lt;=$D243,0,IF(SUM($D243,I227)&gt;P$5,$L238/I227,$L238-SUM($I243:O243)))</f>
        <v>8.8348773214917992E-2</v>
      </c>
      <c r="Q243" s="4">
        <f>IF(Q$5&lt;=$D243,0,IF(SUM($D243,I227)&gt;Q$5,$L238/I227,$L238-SUM($I243:P243)))</f>
        <v>8.8348773214917992E-2</v>
      </c>
      <c r="R243" s="4">
        <f>IF(R$5&lt;=$D243,0,IF(SUM($D243,I227)&gt;R$5,$L238/I227,$L238-SUM($I243:Q243)))</f>
        <v>8.8348773214917992E-2</v>
      </c>
      <c r="S243" s="4">
        <f>IF(S$5&lt;=$D243,0,IF(SUM($D243,I227)&gt;S$5,$L238/I227,$L238-SUM($I243:R243)))</f>
        <v>8.8348773214917992E-2</v>
      </c>
      <c r="T243" s="4">
        <f>IF(T$5&lt;=$D243,0,IF(SUM($D243,I227)&gt;T$5,$L238/I227,$L238-SUM($I243:S243)))</f>
        <v>8.8348773214917992E-2</v>
      </c>
      <c r="U243" s="4">
        <f>IF(U$5&lt;=$D243,0,IF(SUM($D243,I227)&gt;U$5,$L238/I227,$L238-SUM($I243:T243)))</f>
        <v>8.8348773214917992E-2</v>
      </c>
      <c r="V243" s="4">
        <f>IF(V$5&lt;=$D243,0,IF(SUM($D243,I227)&gt;V$5,$L238/I227,$L238-SUM($I243:U243)))</f>
        <v>8.8348773214918075E-2</v>
      </c>
      <c r="W243" s="4">
        <f>IF(W$5&lt;=$D243,0,IF(SUM($D243,I227)&gt;W$5,$L238/I227,$L238-SUM($I243:V243)))</f>
        <v>0</v>
      </c>
      <c r="X243" s="4">
        <f>IF(X$5&lt;=$D243,0,IF(SUM($D243,I227)&gt;X$5,$L238/I227,$L238-SUM($I243:W243)))</f>
        <v>0</v>
      </c>
      <c r="Y243" s="4">
        <f>IF(Y$5&lt;=$D243,0,IF(SUM($D243,I227)&gt;Y$5,$L238/I227,$L238-SUM($I243:X243)))</f>
        <v>0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285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3.8830924078408435E-2</v>
      </c>
      <c r="O244" s="4">
        <f>IF(O$5&lt;=$D244,0,IF(SUM($D244,I227)&gt;O$5,$M238/I227,$M238-SUM($I244:N244)))</f>
        <v>3.8830924078408435E-2</v>
      </c>
      <c r="P244" s="4">
        <f>IF(P$5&lt;=$D244,0,IF(SUM($D244,I227)&gt;P$5,$M238/I227,$M238-SUM($I244:O244)))</f>
        <v>3.8830924078408435E-2</v>
      </c>
      <c r="Q244" s="4">
        <f>IF(Q$5&lt;=$D244,0,IF(SUM($D244,I227)&gt;Q$5,$M238/I227,$M238-SUM($I244:P244)))</f>
        <v>3.8830924078408435E-2</v>
      </c>
      <c r="R244" s="4">
        <f>IF(R$5&lt;=$D244,0,IF(SUM($D244,I227)&gt;R$5,$M238/I227,$M238-SUM($I244:Q244)))</f>
        <v>3.8830924078408435E-2</v>
      </c>
      <c r="S244" s="4">
        <f>IF(S$5&lt;=$D244,0,IF(SUM($D244,I227)&gt;S$5,$M238/I227,$M238-SUM($I244:R244)))</f>
        <v>3.8830924078408435E-2</v>
      </c>
      <c r="T244" s="4">
        <f>IF(T$5&lt;=$D244,0,IF(SUM($D244,I227)&gt;T$5,$M238/I227,$M238-SUM($I244:S244)))</f>
        <v>3.8830924078408435E-2</v>
      </c>
      <c r="U244" s="4">
        <f>IF(U$5&lt;=$D244,0,IF(SUM($D244,I227)&gt;U$5,$M238/I227,$M238-SUM($I244:T244)))</f>
        <v>3.8830924078408435E-2</v>
      </c>
      <c r="V244" s="4">
        <f>IF(V$5&lt;=$D244,0,IF(SUM($D244,I227)&gt;V$5,$M238/I227,$M238-SUM($I244:U244)))</f>
        <v>3.8830924078408435E-2</v>
      </c>
      <c r="W244" s="4">
        <f>IF(W$5&lt;=$D244,0,IF(SUM($D244,I227)&gt;W$5,$M238/I227,$M238-SUM($I244:V244)))</f>
        <v>3.8830924078408435E-2</v>
      </c>
      <c r="X244" s="4">
        <f>IF(X$5&lt;=$D244,0,IF(SUM($D244,I227)&gt;X$5,$M238/I227,$M238-SUM($I244:W244)))</f>
        <v>0</v>
      </c>
      <c r="Y244" s="4">
        <f>IF(Y$5&lt;=$D244,0,IF(SUM($D244,I227)&gt;Y$5,$M238/I227,$M238-SUM($I244:X244)))</f>
        <v>0</v>
      </c>
      <c r="Z244" s="4">
        <f>IF(Z$5&lt;=$D244,0,IF(SUM($D244,I227)&gt;Z$5,$M238/I227,$M238-SUM($I244:Y244)))</f>
        <v>0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285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0.3570350487510679</v>
      </c>
      <c r="P245" s="4">
        <f>IF(P$5&lt;=$D245,0,IF(SUM($D245,I227)&gt;P$5,$N238/I227,$N238-SUM($I245:O245)))</f>
        <v>0.3570350487510679</v>
      </c>
      <c r="Q245" s="4">
        <f>IF(Q$5&lt;=$D245,0,IF(SUM($D245,I227)&gt;Q$5,$N238/I227,$N238-SUM($I245:P245)))</f>
        <v>0.3570350487510679</v>
      </c>
      <c r="R245" s="4">
        <f>IF(R$5&lt;=$D245,0,IF(SUM($D245,I227)&gt;R$5,$N238/I227,$N238-SUM($I245:Q245)))</f>
        <v>0.3570350487510679</v>
      </c>
      <c r="S245" s="4">
        <f>IF(S$5&lt;=$D245,0,IF(SUM($D245,I227)&gt;S$5,$N238/I227,$N238-SUM($I245:R245)))</f>
        <v>0.3570350487510679</v>
      </c>
      <c r="T245" s="4">
        <f>IF(T$5&lt;=$D245,0,IF(SUM($D245,I227)&gt;T$5,$N238/I227,$N238-SUM($I245:S245)))</f>
        <v>0.3570350487510679</v>
      </c>
      <c r="U245" s="4">
        <f>IF(U$5&lt;=$D245,0,IF(SUM($D245,I227)&gt;U$5,$N238/I227,$N238-SUM($I245:T245)))</f>
        <v>0.3570350487510679</v>
      </c>
      <c r="V245" s="4">
        <f>IF(V$5&lt;=$D245,0,IF(SUM($D245,I227)&gt;V$5,$N238/I227,$N238-SUM($I245:U245)))</f>
        <v>0.3570350487510679</v>
      </c>
      <c r="W245" s="4">
        <f>IF(W$5&lt;=$D245,0,IF(SUM($D245,I227)&gt;W$5,$N238/I227,$N238-SUM($I245:V245)))</f>
        <v>0.3570350487510679</v>
      </c>
      <c r="X245" s="4">
        <f>IF(X$5&lt;=$D245,0,IF(SUM($D245,I227)&gt;X$5,$N238/I227,$N238-SUM($I245:W245)))</f>
        <v>0.35703504875106784</v>
      </c>
      <c r="Y245" s="4">
        <f>IF(Y$5&lt;=$D245,0,IF(SUM($D245,I227)&gt;Y$5,$N238/I227,$N238-SUM($I245:X245)))</f>
        <v>0</v>
      </c>
      <c r="Z245" s="4">
        <f>IF(Z$5&lt;=$D245,0,IF(SUM($D245,I227)&gt;Z$5,$N238/I227,$N238-SUM($I245:Y245)))</f>
        <v>0</v>
      </c>
      <c r="AA245" s="4">
        <f>IF(AA$5&lt;=$D245,0,IF(SUM($D245,I227)&gt;AA$5,$N238/I227,$N238-SUM($I245:Z245)))</f>
        <v>0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285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285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285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285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285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285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285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285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285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285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285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285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285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285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285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285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285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285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285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285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285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285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285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285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285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45">
        <f>J232+SUM(J240:J270)</f>
        <v>-1.1243019482261194</v>
      </c>
      <c r="K272" s="145">
        <f t="shared" ref="K272:BQ272" si="286">K232+SUM(K240:K270)</f>
        <v>-1.1112037576330041</v>
      </c>
      <c r="L272" s="145">
        <f t="shared" si="286"/>
        <v>-1.0271435546847443</v>
      </c>
      <c r="M272" s="145">
        <f t="shared" si="286"/>
        <v>-0.93879478146982631</v>
      </c>
      <c r="N272" s="145">
        <f t="shared" si="286"/>
        <v>-0.89996385739141793</v>
      </c>
      <c r="O272" s="145">
        <f t="shared" si="286"/>
        <v>0.57889669732801341</v>
      </c>
      <c r="P272" s="145">
        <f t="shared" si="286"/>
        <v>0.57889669732801341</v>
      </c>
      <c r="Q272" s="145">
        <f t="shared" si="286"/>
        <v>0.57889669732801341</v>
      </c>
      <c r="R272" s="145">
        <f t="shared" si="286"/>
        <v>0.57889669732801341</v>
      </c>
      <c r="S272" s="145">
        <f t="shared" si="286"/>
        <v>0.57889669732801341</v>
      </c>
      <c r="T272" s="145">
        <f t="shared" si="286"/>
        <v>0.58137313958576931</v>
      </c>
      <c r="U272" s="145">
        <f t="shared" si="286"/>
        <v>0.56827494899265396</v>
      </c>
      <c r="V272" s="145">
        <f t="shared" si="286"/>
        <v>0.48421474604439441</v>
      </c>
      <c r="W272" s="145">
        <f t="shared" si="286"/>
        <v>0.39586597282947633</v>
      </c>
      <c r="X272" s="145">
        <f t="shared" si="286"/>
        <v>0.35703504875106784</v>
      </c>
      <c r="Y272" s="145">
        <f t="shared" si="286"/>
        <v>0</v>
      </c>
      <c r="Z272" s="145">
        <f t="shared" si="286"/>
        <v>0</v>
      </c>
      <c r="AA272" s="145">
        <f t="shared" si="286"/>
        <v>0</v>
      </c>
      <c r="AB272" s="145">
        <f t="shared" si="286"/>
        <v>0</v>
      </c>
      <c r="AC272" s="145">
        <f t="shared" si="286"/>
        <v>0</v>
      </c>
      <c r="AD272" s="145">
        <f t="shared" si="286"/>
        <v>0</v>
      </c>
      <c r="AE272" s="145">
        <f t="shared" si="286"/>
        <v>0</v>
      </c>
      <c r="AF272" s="145">
        <f t="shared" si="286"/>
        <v>0</v>
      </c>
      <c r="AG272" s="145">
        <f t="shared" si="286"/>
        <v>0</v>
      </c>
      <c r="AH272" s="145">
        <f t="shared" si="286"/>
        <v>0</v>
      </c>
      <c r="AI272" s="145">
        <f t="shared" si="286"/>
        <v>0</v>
      </c>
      <c r="AJ272" s="145">
        <f t="shared" si="286"/>
        <v>0</v>
      </c>
      <c r="AK272" s="145">
        <f t="shared" si="286"/>
        <v>0</v>
      </c>
      <c r="AL272" s="145">
        <f t="shared" si="286"/>
        <v>0</v>
      </c>
      <c r="AM272" s="145">
        <f t="shared" si="286"/>
        <v>0</v>
      </c>
      <c r="AN272" s="145">
        <f t="shared" si="286"/>
        <v>0</v>
      </c>
      <c r="AO272" s="145">
        <f t="shared" si="286"/>
        <v>0</v>
      </c>
      <c r="AP272" s="145">
        <f t="shared" si="286"/>
        <v>0</v>
      </c>
      <c r="AQ272" s="145">
        <f t="shared" si="286"/>
        <v>0</v>
      </c>
      <c r="AR272" s="145">
        <f t="shared" si="286"/>
        <v>0</v>
      </c>
      <c r="AS272" s="145">
        <f t="shared" si="286"/>
        <v>0</v>
      </c>
      <c r="AT272" s="145">
        <f t="shared" si="286"/>
        <v>0</v>
      </c>
      <c r="AU272" s="145">
        <f t="shared" si="286"/>
        <v>0</v>
      </c>
      <c r="AV272" s="145">
        <f t="shared" si="286"/>
        <v>0</v>
      </c>
      <c r="AW272" s="145">
        <f t="shared" si="286"/>
        <v>0</v>
      </c>
      <c r="AX272" s="145">
        <f t="shared" si="286"/>
        <v>0</v>
      </c>
      <c r="AY272" s="145">
        <f t="shared" si="286"/>
        <v>0</v>
      </c>
      <c r="AZ272" s="145">
        <f t="shared" si="286"/>
        <v>0</v>
      </c>
      <c r="BA272" s="145">
        <f t="shared" si="286"/>
        <v>0</v>
      </c>
      <c r="BB272" s="145">
        <f t="shared" si="286"/>
        <v>0</v>
      </c>
      <c r="BC272" s="145">
        <f t="shared" si="286"/>
        <v>0</v>
      </c>
      <c r="BD272" s="145">
        <f t="shared" si="286"/>
        <v>0</v>
      </c>
      <c r="BE272" s="145">
        <f t="shared" si="286"/>
        <v>0</v>
      </c>
      <c r="BF272" s="145">
        <f t="shared" si="286"/>
        <v>0</v>
      </c>
      <c r="BG272" s="145">
        <f t="shared" si="286"/>
        <v>0</v>
      </c>
      <c r="BH272" s="145">
        <f t="shared" si="286"/>
        <v>0</v>
      </c>
      <c r="BI272" s="145">
        <f t="shared" si="286"/>
        <v>0</v>
      </c>
      <c r="BJ272" s="145">
        <f t="shared" si="286"/>
        <v>0</v>
      </c>
      <c r="BK272" s="145">
        <f t="shared" si="286"/>
        <v>0</v>
      </c>
      <c r="BL272" s="145">
        <f t="shared" si="286"/>
        <v>0</v>
      </c>
      <c r="BM272" s="145">
        <f t="shared" si="286"/>
        <v>0</v>
      </c>
      <c r="BN272" s="145">
        <f t="shared" si="286"/>
        <v>0</v>
      </c>
      <c r="BO272" s="145">
        <f t="shared" si="286"/>
        <v>0</v>
      </c>
      <c r="BP272" s="145">
        <f t="shared" si="286"/>
        <v>0</v>
      </c>
      <c r="BQ272" s="145">
        <f t="shared" si="286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0.13098190593115408</v>
      </c>
      <c r="K273" s="9">
        <f t="shared" ref="K273:BQ273" si="287">K238-SUM(K241:K270)+J273</f>
        <v>0.95848574482063476</v>
      </c>
      <c r="L273" s="9">
        <f t="shared" si="287"/>
        <v>1.7448150834284397</v>
      </c>
      <c r="M273" s="9">
        <f t="shared" si="287"/>
        <v>1.9476171574562311</v>
      </c>
      <c r="N273" s="9">
        <f t="shared" si="287"/>
        <v>5.2936295541322087</v>
      </c>
      <c r="O273" s="9">
        <f t="shared" si="287"/>
        <v>4.7122564145464398</v>
      </c>
      <c r="P273" s="9">
        <f t="shared" si="287"/>
        <v>4.1308832749606701</v>
      </c>
      <c r="Q273" s="9">
        <f t="shared" si="287"/>
        <v>3.5495101353749008</v>
      </c>
      <c r="R273" s="9">
        <f t="shared" si="287"/>
        <v>2.9681369957891315</v>
      </c>
      <c r="S273" s="9">
        <f t="shared" si="287"/>
        <v>2.3867638562033622</v>
      </c>
      <c r="T273" s="9">
        <f t="shared" si="287"/>
        <v>1.8053907166175929</v>
      </c>
      <c r="U273" s="9">
        <f t="shared" si="287"/>
        <v>1.2371157676249389</v>
      </c>
      <c r="V273" s="9">
        <f t="shared" si="287"/>
        <v>0.7529010215805445</v>
      </c>
      <c r="W273" s="9">
        <f t="shared" si="287"/>
        <v>0.35703504875106817</v>
      </c>
      <c r="X273" s="9">
        <f t="shared" si="287"/>
        <v>0</v>
      </c>
      <c r="Y273" s="9">
        <f t="shared" si="287"/>
        <v>0</v>
      </c>
      <c r="Z273" s="9">
        <f t="shared" si="287"/>
        <v>0</v>
      </c>
      <c r="AA273" s="9">
        <f t="shared" si="287"/>
        <v>0</v>
      </c>
      <c r="AB273" s="9">
        <f t="shared" si="287"/>
        <v>0</v>
      </c>
      <c r="AC273" s="9">
        <f t="shared" si="287"/>
        <v>0</v>
      </c>
      <c r="AD273" s="9">
        <f t="shared" si="287"/>
        <v>0</v>
      </c>
      <c r="AE273" s="9">
        <f t="shared" si="287"/>
        <v>0</v>
      </c>
      <c r="AF273" s="9">
        <f t="shared" si="287"/>
        <v>0</v>
      </c>
      <c r="AG273" s="9">
        <f t="shared" si="287"/>
        <v>0</v>
      </c>
      <c r="AH273" s="9">
        <f t="shared" si="287"/>
        <v>0</v>
      </c>
      <c r="AI273" s="9">
        <f t="shared" si="287"/>
        <v>0</v>
      </c>
      <c r="AJ273" s="9">
        <f t="shared" si="287"/>
        <v>0</v>
      </c>
      <c r="AK273" s="9">
        <f t="shared" si="287"/>
        <v>0</v>
      </c>
      <c r="AL273" s="9">
        <f t="shared" si="287"/>
        <v>0</v>
      </c>
      <c r="AM273" s="9">
        <f t="shared" si="287"/>
        <v>0</v>
      </c>
      <c r="AN273" s="9">
        <f t="shared" si="287"/>
        <v>0</v>
      </c>
      <c r="AO273" s="9">
        <f t="shared" si="287"/>
        <v>0</v>
      </c>
      <c r="AP273" s="9">
        <f t="shared" si="287"/>
        <v>0</v>
      </c>
      <c r="AQ273" s="9">
        <f t="shared" si="287"/>
        <v>0</v>
      </c>
      <c r="AR273" s="9">
        <f t="shared" si="287"/>
        <v>0</v>
      </c>
      <c r="AS273" s="9">
        <f t="shared" si="287"/>
        <v>0</v>
      </c>
      <c r="AT273" s="9">
        <f t="shared" si="287"/>
        <v>0</v>
      </c>
      <c r="AU273" s="9">
        <f t="shared" si="287"/>
        <v>0</v>
      </c>
      <c r="AV273" s="9">
        <f t="shared" si="287"/>
        <v>0</v>
      </c>
      <c r="AW273" s="9">
        <f t="shared" si="287"/>
        <v>0</v>
      </c>
      <c r="AX273" s="9">
        <f t="shared" si="287"/>
        <v>0</v>
      </c>
      <c r="AY273" s="9">
        <f t="shared" si="287"/>
        <v>0</v>
      </c>
      <c r="AZ273" s="9">
        <f t="shared" si="287"/>
        <v>0</v>
      </c>
      <c r="BA273" s="9">
        <f t="shared" si="287"/>
        <v>0</v>
      </c>
      <c r="BB273" s="9">
        <f t="shared" si="287"/>
        <v>0</v>
      </c>
      <c r="BC273" s="9">
        <f t="shared" si="287"/>
        <v>0</v>
      </c>
      <c r="BD273" s="9">
        <f t="shared" si="287"/>
        <v>0</v>
      </c>
      <c r="BE273" s="9">
        <f t="shared" si="287"/>
        <v>0</v>
      </c>
      <c r="BF273" s="9">
        <f t="shared" si="287"/>
        <v>0</v>
      </c>
      <c r="BG273" s="9">
        <f t="shared" si="287"/>
        <v>0</v>
      </c>
      <c r="BH273" s="9">
        <f t="shared" si="287"/>
        <v>0</v>
      </c>
      <c r="BI273" s="9">
        <f t="shared" si="287"/>
        <v>0</v>
      </c>
      <c r="BJ273" s="9">
        <f t="shared" si="287"/>
        <v>0</v>
      </c>
      <c r="BK273" s="9">
        <f t="shared" si="287"/>
        <v>0</v>
      </c>
      <c r="BL273" s="9">
        <f t="shared" si="287"/>
        <v>0</v>
      </c>
      <c r="BM273" s="9">
        <f t="shared" si="287"/>
        <v>0</v>
      </c>
      <c r="BN273" s="9">
        <f t="shared" si="287"/>
        <v>0</v>
      </c>
      <c r="BO273" s="9">
        <f t="shared" si="287"/>
        <v>0</v>
      </c>
      <c r="BP273" s="9">
        <f t="shared" si="287"/>
        <v>0</v>
      </c>
      <c r="BQ273" s="9">
        <f t="shared" si="287"/>
        <v>0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288">J273+J235</f>
        <v>-4.3662258869733233</v>
      </c>
      <c r="K274" s="1">
        <f t="shared" si="288"/>
        <v>-2.4144200998577237</v>
      </c>
      <c r="L274" s="1">
        <f t="shared" si="288"/>
        <v>-0.50378881302379908</v>
      </c>
      <c r="M274" s="1">
        <f t="shared" si="288"/>
        <v>0.8233152092301117</v>
      </c>
      <c r="N274" s="1">
        <f t="shared" si="288"/>
        <v>5.2936295541322087</v>
      </c>
      <c r="O274" s="1">
        <f t="shared" ref="O274:S274" si="289">O273+O235</f>
        <v>4.7122564145464398</v>
      </c>
      <c r="P274" s="1">
        <f t="shared" si="289"/>
        <v>4.1308832749606701</v>
      </c>
      <c r="Q274" s="1">
        <f t="shared" si="289"/>
        <v>3.5495101353749008</v>
      </c>
      <c r="R274" s="1">
        <f t="shared" si="289"/>
        <v>2.9681369957891315</v>
      </c>
      <c r="S274" s="1">
        <f t="shared" si="289"/>
        <v>2.3867638562033622</v>
      </c>
      <c r="T274" s="1">
        <f t="shared" ref="T274:BK274" si="290">T273+T235</f>
        <v>1.8053907166175929</v>
      </c>
      <c r="U274" s="1">
        <f t="shared" si="290"/>
        <v>1.2371157676249389</v>
      </c>
      <c r="V274" s="1">
        <f t="shared" si="290"/>
        <v>0.7529010215805445</v>
      </c>
      <c r="W274" s="1">
        <f t="shared" si="290"/>
        <v>0.35703504875106817</v>
      </c>
      <c r="X274" s="1">
        <f t="shared" si="290"/>
        <v>0</v>
      </c>
      <c r="Y274" s="1">
        <f t="shared" si="290"/>
        <v>0</v>
      </c>
      <c r="Z274" s="1">
        <f t="shared" si="290"/>
        <v>0</v>
      </c>
      <c r="AA274" s="1">
        <f t="shared" si="290"/>
        <v>0</v>
      </c>
      <c r="AB274" s="1">
        <f t="shared" si="290"/>
        <v>0</v>
      </c>
      <c r="AC274" s="1">
        <f t="shared" si="290"/>
        <v>0</v>
      </c>
      <c r="AD274" s="1">
        <f t="shared" si="290"/>
        <v>0</v>
      </c>
      <c r="AE274" s="1">
        <f t="shared" si="290"/>
        <v>0</v>
      </c>
      <c r="AF274" s="1">
        <f t="shared" si="290"/>
        <v>0</v>
      </c>
      <c r="AG274" s="1">
        <f t="shared" si="290"/>
        <v>0</v>
      </c>
      <c r="AH274" s="1">
        <f t="shared" si="290"/>
        <v>0</v>
      </c>
      <c r="AI274" s="1">
        <f t="shared" si="290"/>
        <v>0</v>
      </c>
      <c r="AJ274" s="1">
        <f t="shared" si="290"/>
        <v>0</v>
      </c>
      <c r="AK274" s="1">
        <f t="shared" si="290"/>
        <v>0</v>
      </c>
      <c r="AL274" s="1">
        <f t="shared" si="290"/>
        <v>0</v>
      </c>
      <c r="AM274" s="1">
        <f t="shared" si="290"/>
        <v>0</v>
      </c>
      <c r="AN274" s="1">
        <f t="shared" si="290"/>
        <v>0</v>
      </c>
      <c r="AO274" s="1">
        <f t="shared" si="290"/>
        <v>0</v>
      </c>
      <c r="AP274" s="1">
        <f t="shared" si="290"/>
        <v>0</v>
      </c>
      <c r="AQ274" s="1">
        <f t="shared" si="290"/>
        <v>0</v>
      </c>
      <c r="AR274" s="1">
        <f t="shared" si="290"/>
        <v>0</v>
      </c>
      <c r="AS274" s="1">
        <f t="shared" si="290"/>
        <v>0</v>
      </c>
      <c r="AT274" s="1">
        <f t="shared" si="290"/>
        <v>0</v>
      </c>
      <c r="AU274" s="1">
        <f t="shared" si="290"/>
        <v>0</v>
      </c>
      <c r="AV274" s="1">
        <f t="shared" si="290"/>
        <v>0</v>
      </c>
      <c r="AW274" s="1">
        <f t="shared" si="290"/>
        <v>0</v>
      </c>
      <c r="AX274" s="1">
        <f t="shared" si="290"/>
        <v>0</v>
      </c>
      <c r="AY274" s="1">
        <f t="shared" si="290"/>
        <v>0</v>
      </c>
      <c r="AZ274" s="1">
        <f t="shared" si="290"/>
        <v>0</v>
      </c>
      <c r="BA274" s="1">
        <f t="shared" si="290"/>
        <v>0</v>
      </c>
      <c r="BB274" s="1">
        <f t="shared" si="290"/>
        <v>0</v>
      </c>
      <c r="BC274" s="1">
        <f t="shared" si="290"/>
        <v>0</v>
      </c>
      <c r="BD274" s="1">
        <f t="shared" si="290"/>
        <v>0</v>
      </c>
      <c r="BE274" s="1">
        <f t="shared" si="290"/>
        <v>0</v>
      </c>
      <c r="BF274" s="1">
        <f t="shared" si="290"/>
        <v>0</v>
      </c>
      <c r="BG274" s="1">
        <f t="shared" si="290"/>
        <v>0</v>
      </c>
      <c r="BH274" s="1">
        <f t="shared" si="290"/>
        <v>0</v>
      </c>
      <c r="BI274" s="1">
        <f t="shared" si="290"/>
        <v>0</v>
      </c>
      <c r="BJ274" s="1">
        <f t="shared" si="290"/>
        <v>0</v>
      </c>
      <c r="BK274" s="1">
        <f t="shared" si="290"/>
        <v>0</v>
      </c>
      <c r="BL274" s="1">
        <f t="shared" ref="BL274:BP274" si="291">BL273+BL235</f>
        <v>0</v>
      </c>
      <c r="BM274" s="1">
        <f t="shared" si="291"/>
        <v>0</v>
      </c>
      <c r="BN274" s="1">
        <f t="shared" si="291"/>
        <v>0</v>
      </c>
      <c r="BO274" s="1">
        <f t="shared" si="291"/>
        <v>0</v>
      </c>
      <c r="BP274" s="1">
        <f t="shared" si="291"/>
        <v>0</v>
      </c>
      <c r="BQ274" s="1">
        <f t="shared" ref="BQ274" si="292">BQ273+BQ235</f>
        <v>0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INDEX(Inputs!$E$43:$E$49, MATCH(B277, Inputs!$C$43:$C$49,0))</f>
        <v>5.7615225948141928</v>
      </c>
    </row>
    <row r="279" spans="1:69" ht="12.75" customHeight="1">
      <c r="B279" s="8"/>
      <c r="C279" s="1" t="s">
        <v>10</v>
      </c>
      <c r="I279" s="171">
        <f>IF(INDEX(Inputs!$F$43:$F$49,MATCH(B277,Inputs!$C$43:$C$49,0))&lt;0,1,INDEX(Inputs!$F$43:$F$49,MATCH(B277,Inputs!$C$43:$C$49,0)))</f>
        <v>5.1005595112544411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46" t="s">
        <v>66</v>
      </c>
      <c r="E282" s="145" t="s">
        <v>25</v>
      </c>
      <c r="F282" s="145"/>
      <c r="G282" s="145"/>
      <c r="H282" s="145"/>
      <c r="I282" s="147"/>
      <c r="J282" s="153">
        <f>IF(OR($I278=0,I287=0),0,IF($I285&gt;0,(MIN($I287/$I278, $I287-SUM($I282:I282))),(MAX($I287/$I278, $I287-SUM($I282:I282)))))</f>
        <v>8.2393083369524476</v>
      </c>
      <c r="K282" s="153">
        <f>IF(OR($I278=0,J287=0),0,IF($I285&gt;0,(MIN($I287/$I278, $I287-SUM($I282:J282))),(MAX($I287/$I278, $I287-SUM($I282:J282)))))</f>
        <v>8.2393083369524476</v>
      </c>
      <c r="L282" s="153">
        <f>IF(OR($I278=0,K287=0),0,IF($I285&gt;0,(MIN($I287/$I278, $I287-SUM($I282:K282))),(MAX($I287/$I278, $I287-SUM($I282:K282)))))</f>
        <v>8.2393083369524476</v>
      </c>
      <c r="M282" s="153">
        <f>IF(OR($I278=0,L287=0),0,IF($I285&gt;0,(MIN($I287/$I278, $I287-SUM($I282:L282))),(MAX($I287/$I278, $I287-SUM($I282:L282)))))</f>
        <v>8.2393083369524476</v>
      </c>
      <c r="N282" s="153">
        <f>IF(OR($I278=0,M287=0),0,IF($I285&gt;0,(MIN($I287/$I278, $I287-SUM($I282:M282))),(MAX($I287/$I278, $I287-SUM($I282:M282)))))</f>
        <v>8.2393083369524476</v>
      </c>
      <c r="O282" s="153">
        <f>IF(OR($I278=0,N287=0),0,IF($I285&gt;0,(MIN($I287/$I278, $I287-SUM($I282:N282))),(MAX($I287/$I278, $I287-SUM($I282:N282)))))</f>
        <v>6.2744194642302347</v>
      </c>
      <c r="P282" s="153">
        <f>IF(OR($I278=0,O287=0),0,IF($I285&gt;0,(MIN($I287/$I278, $I287-SUM($I282:O282))),(MAX($I287/$I278, $I287-SUM($I282:O282)))))</f>
        <v>0</v>
      </c>
      <c r="Q282" s="153">
        <f>IF(OR($I278=0,P287=0),0,IF($I285&gt;0,(MIN($I287/$I278, $I287-SUM($I282:P282))),(MAX($I287/$I278, $I287-SUM($I282:P282)))))</f>
        <v>0</v>
      </c>
      <c r="R282" s="153">
        <f>IF(OR($I278=0,Q287=0),0,IF($I285&gt;0,(MIN($I287/$I278, $I287-SUM($I282:Q282))),(MAX($I287/$I278, $I287-SUM($I282:Q282)))))</f>
        <v>0</v>
      </c>
      <c r="S282" s="153">
        <f>IF(OR($I278=0,R287=0),0,IF($I285&gt;0,(MIN($I287/$I278, $I287-SUM($I282:R282))),(MAX($I287/$I278, $I287-SUM($I282:R282)))))</f>
        <v>0</v>
      </c>
      <c r="T282" s="153">
        <f>IF(OR($I278=0,S287=0),0,IF($I285&gt;0,(MIN($I287/$I278, $I287-SUM($I282:S282))),(MAX($I287/$I278, $I287-SUM($I282:S282)))))</f>
        <v>0</v>
      </c>
      <c r="U282" s="153">
        <f>IF(OR($I278=0,T287=0),0,IF($I285&gt;0,(MIN($I287/$I278, $I287-SUM($I282:T282))),(MAX($I287/$I278, $I287-SUM($I282:T282)))))</f>
        <v>0</v>
      </c>
      <c r="V282" s="153">
        <f>IF(OR($I278=0,U287=0),0,IF($I285&gt;0,(MIN($I287/$I278, $I287-SUM($I282:U282))),(MAX($I287/$I278, $I287-SUM($I282:U282)))))</f>
        <v>0</v>
      </c>
      <c r="W282" s="153">
        <f>IF(OR($I278=0,V287=0),0,IF($I285&gt;0,(MIN($I287/$I278, $I287-SUM($I282:V282))),(MAX($I287/$I278, $I287-SUM($I282:V282)))))</f>
        <v>0</v>
      </c>
      <c r="X282" s="153">
        <f>IF(OR($I278=0,W287=0),0,IF($I285&gt;0,(MIN($I287/$I278, $I287-SUM($I282:W282))),(MAX($I287/$I278, $I287-SUM($I282:W282)))))</f>
        <v>0</v>
      </c>
      <c r="Y282" s="153">
        <f>IF(OR($I278=0,X287=0),0,IF($I285&gt;0,(MIN($I287/$I278, $I287-SUM($I282:X282))),(MAX($I287/$I278, $I287-SUM($I282:X282)))))</f>
        <v>0</v>
      </c>
      <c r="Z282" s="153">
        <f>IF(OR($I278=0,Y287=0),0,IF($I285&gt;0,(MIN($I287/$I278, $I287-SUM($I282:Y282))),(MAX($I287/$I278, $I287-SUM($I282:Y282)))))</f>
        <v>0</v>
      </c>
      <c r="AA282" s="153">
        <f>IF(OR($I278=0,Z287=0),0,IF($I285&gt;0,(MIN($I287/$I278, $I287-SUM($I282:Z282))),(MAX($I287/$I278, $I287-SUM($I282:Z282)))))</f>
        <v>0</v>
      </c>
      <c r="AB282" s="153">
        <f>IF(OR($I278=0,AA287=0),0,IF($I285&gt;0,(MIN($I287/$I278, $I287-SUM($I282:AA282))),(MAX($I287/$I278, $I287-SUM($I282:AA282)))))</f>
        <v>0</v>
      </c>
      <c r="AC282" s="153">
        <f>IF(OR($I278=0,AB287=0),0,IF($I285&gt;0,(MIN($I287/$I278, $I287-SUM($I282:AB282))),(MAX($I287/$I278, $I287-SUM($I282:AB282)))))</f>
        <v>0</v>
      </c>
      <c r="AD282" s="153">
        <f>IF(OR($I278=0,AC287=0),0,IF($I285&gt;0,(MIN($I287/$I278, $I287-SUM($I282:AC282))),(MAX($I287/$I278, $I287-SUM($I282:AC282)))))</f>
        <v>0</v>
      </c>
      <c r="AE282" s="153">
        <f>IF(OR($I278=0,AD287=0),0,IF($I285&gt;0,(MIN($I287/$I278, $I287-SUM($I282:AD282))),(MAX($I287/$I278, $I287-SUM($I282:AD282)))))</f>
        <v>0</v>
      </c>
      <c r="AF282" s="153">
        <f>IF(OR($I278=0,AE287=0),0,IF($I285&gt;0,(MIN($I287/$I278, $I287-SUM($I282:AE282))),(MAX($I287/$I278, $I287-SUM($I282:AE282)))))</f>
        <v>0</v>
      </c>
      <c r="AG282" s="153">
        <f>IF(OR($I278=0,AF287=0),0,IF($I285&gt;0,(MIN($I287/$I278, $I287-SUM($I282:AF282))),(MAX($I287/$I278, $I287-SUM($I282:AF282)))))</f>
        <v>0</v>
      </c>
      <c r="AH282" s="153">
        <f>IF(OR($I278=0,AG287=0),0,IF($I285&gt;0,(MIN($I287/$I278, $I287-SUM($I282:AG282))),(MAX($I287/$I278, $I287-SUM($I282:AG282)))))</f>
        <v>0</v>
      </c>
      <c r="AI282" s="153">
        <f>IF(OR($I278=0,AH287=0),0,IF($I285&gt;0,(MIN($I287/$I278, $I287-SUM($I282:AH282))),(MAX($I287/$I278, $I287-SUM($I282:AH282)))))</f>
        <v>0</v>
      </c>
      <c r="AJ282" s="153">
        <f>IF(OR($I278=0,AI287=0),0,IF($I285&gt;0,(MIN($I287/$I278, $I287-SUM($I282:AI282))),(MAX($I287/$I278, $I287-SUM($I282:AI282)))))</f>
        <v>0</v>
      </c>
      <c r="AK282" s="153">
        <f>IF(OR($I278=0,AJ287=0),0,IF($I285&gt;0,(MIN($I287/$I278, $I287-SUM($I282:AJ282))),(MAX($I287/$I278, $I287-SUM($I282:AJ282)))))</f>
        <v>0</v>
      </c>
      <c r="AL282" s="153">
        <f>IF(OR($I278=0,AK287=0),0,IF($I285&gt;0,(MIN($I287/$I278, $I287-SUM($I282:AK282))),(MAX($I287/$I278, $I287-SUM($I282:AK282)))))</f>
        <v>0</v>
      </c>
      <c r="AM282" s="153">
        <f>IF(OR($I278=0,AL287=0),0,IF($I285&gt;0,(MIN($I287/$I278, $I287-SUM($I282:AL282))),(MAX($I287/$I278, $I287-SUM($I282:AL282)))))</f>
        <v>0</v>
      </c>
      <c r="AN282" s="153">
        <f>IF(OR($I278=0,AM287=0),0,IF($I285&gt;0,(MIN($I287/$I278, $I287-SUM($I282:AM282))),(MAX($I287/$I278, $I287-SUM($I282:AM282)))))</f>
        <v>0</v>
      </c>
      <c r="AO282" s="153">
        <f>IF(OR($I278=0,AN287=0),0,IF($I285&gt;0,(MIN($I287/$I278, $I287-SUM($I282:AN282))),(MAX($I287/$I278, $I287-SUM($I282:AN282)))))</f>
        <v>0</v>
      </c>
      <c r="AP282" s="153">
        <f>IF(OR($I278=0,AO287=0),0,IF($I285&gt;0,(MIN($I287/$I278, $I287-SUM($I282:AO282))),(MAX($I287/$I278, $I287-SUM($I282:AO282)))))</f>
        <v>0</v>
      </c>
      <c r="AQ282" s="153">
        <f>IF(OR($I278=0,AP287=0),0,IF($I285&gt;0,(MIN($I287/$I278, $I287-SUM($I282:AP282))),(MAX($I287/$I278, $I287-SUM($I282:AP282)))))</f>
        <v>0</v>
      </c>
      <c r="AR282" s="153">
        <f>IF(OR($I278=0,AQ287=0),0,IF($I285&gt;0,(MIN($I287/$I278, $I287-SUM($I282:AQ282))),(MAX($I287/$I278, $I287-SUM($I282:AQ282)))))</f>
        <v>0</v>
      </c>
      <c r="AS282" s="153">
        <f>IF(OR($I278=0,AR287=0),0,IF($I285&gt;0,(MIN($I287/$I278, $I287-SUM($I282:AR282))),(MAX($I287/$I278, $I287-SUM($I282:AR282)))))</f>
        <v>0</v>
      </c>
      <c r="AT282" s="153">
        <f>IF(OR($I278=0,AS287=0),0,IF($I285&gt;0,(MIN($I287/$I278, $I287-SUM($I282:AS282))),(MAX($I287/$I278, $I287-SUM($I282:AS282)))))</f>
        <v>0</v>
      </c>
      <c r="AU282" s="153">
        <f>IF(OR($I278=0,AT287=0),0,IF($I285&gt;0,(MIN($I287/$I278, $I287-SUM($I282:AT282))),(MAX($I287/$I278, $I287-SUM($I282:AT282)))))</f>
        <v>0</v>
      </c>
      <c r="AV282" s="153">
        <f>IF(OR($I278=0,AU287=0),0,IF($I285&gt;0,(MIN($I287/$I278, $I287-SUM($I282:AU282))),(MAX($I287/$I278, $I287-SUM($I282:AU282)))))</f>
        <v>0</v>
      </c>
      <c r="AW282" s="153">
        <f>IF(OR($I278=0,AV287=0),0,IF($I285&gt;0,(MIN($I287/$I278, $I287-SUM($I282:AV282))),(MAX($I287/$I278, $I287-SUM($I282:AV282)))))</f>
        <v>0</v>
      </c>
      <c r="AX282" s="153">
        <f>IF(OR($I278=0,AW287=0),0,IF($I285&gt;0,(MIN($I287/$I278, $I287-SUM($I282:AW282))),(MAX($I287/$I278, $I287-SUM($I282:AW282)))))</f>
        <v>0</v>
      </c>
      <c r="AY282" s="153">
        <f>IF(OR($I278=0,AX287=0),0,IF($I285&gt;0,(MIN($I287/$I278, $I287-SUM($I282:AX282))),(MAX($I287/$I278, $I287-SUM($I282:AX282)))))</f>
        <v>0</v>
      </c>
      <c r="AZ282" s="153">
        <f>IF(OR($I278=0,AY287=0),0,IF($I285&gt;0,(MIN($I287/$I278, $I287-SUM($I282:AY282))),(MAX($I287/$I278, $I287-SUM($I282:AY282)))))</f>
        <v>0</v>
      </c>
      <c r="BA282" s="153">
        <f>IF(OR($I278=0,AZ287=0),0,IF($I285&gt;0,(MIN($I287/$I278, $I287-SUM($I282:AZ282))),(MAX($I287/$I278, $I287-SUM($I282:AZ282)))))</f>
        <v>0</v>
      </c>
      <c r="BB282" s="153">
        <f>IF(OR($I278=0,BA287=0),0,IF($I285&gt;0,(MIN($I287/$I278, $I287-SUM($I282:BA282))),(MAX($I287/$I278, $I287-SUM($I282:BA282)))))</f>
        <v>0</v>
      </c>
      <c r="BC282" s="153">
        <f>IF(OR($I278=0,BB287=0),0,IF($I285&gt;0,(MIN($I287/$I278, $I287-SUM($I282:BB282))),(MAX($I287/$I278, $I287-SUM($I282:BB282)))))</f>
        <v>0</v>
      </c>
      <c r="BD282" s="153">
        <f>IF(OR($I278=0,BC287=0),0,IF($I285&gt;0,(MIN($I287/$I278, $I287-SUM($I282:BC282))),(MAX($I287/$I278, $I287-SUM($I282:BC282)))))</f>
        <v>0</v>
      </c>
      <c r="BE282" s="153">
        <f>IF(OR($I278=0,BD287=0),0,IF($I285&gt;0,(MIN($I287/$I278, $I287-SUM($I282:BD282))),(MAX($I287/$I278, $I287-SUM($I282:BD282)))))</f>
        <v>0</v>
      </c>
      <c r="BF282" s="153">
        <f>IF(OR($I278=0,BE287=0),0,IF($I285&gt;0,(MIN($I287/$I278, $I287-SUM($I282:BE282))),(MAX($I287/$I278, $I287-SUM($I282:BE282)))))</f>
        <v>0</v>
      </c>
      <c r="BG282" s="153">
        <f>IF(OR($I278=0,BF287=0),0,IF($I285&gt;0,(MIN($I287/$I278, $I287-SUM($I282:BF282))),(MAX($I287/$I278, $I287-SUM($I282:BF282)))))</f>
        <v>0</v>
      </c>
      <c r="BH282" s="153">
        <f>IF(OR($I278=0,BG287=0),0,IF($I285&gt;0,(MIN($I287/$I278, $I287-SUM($I282:BG282))),(MAX($I287/$I278, $I287-SUM($I282:BG282)))))</f>
        <v>0</v>
      </c>
      <c r="BI282" s="153">
        <f>IF(OR($I278=0,BH287=0),0,IF($I285&gt;0,(MIN($I287/$I278, $I287-SUM($I282:BH282))),(MAX($I287/$I278, $I287-SUM($I282:BH282)))))</f>
        <v>0</v>
      </c>
      <c r="BJ282" s="153">
        <f>IF(OR($I278=0,BI287=0),0,IF($I285&gt;0,(MIN($I287/$I278, $I287-SUM($I282:BI282))),(MAX($I287/$I278, $I287-SUM($I282:BI282)))))</f>
        <v>0</v>
      </c>
      <c r="BK282" s="153">
        <f>IF(OR($I278=0,BJ287=0),0,IF($I285&gt;0,(MIN($I287/$I278, $I287-SUM($I282:BJ282))),(MAX($I287/$I278, $I287-SUM($I282:BJ282)))))</f>
        <v>0</v>
      </c>
      <c r="BL282" s="153">
        <f>IF(OR($I278=0,BK287=0),0,IF($I285&gt;0,(MIN($I287/$I278, $I287-SUM($I282:BK282))),(MAX($I287/$I278, $I287-SUM($I282:BK282)))))</f>
        <v>0</v>
      </c>
      <c r="BM282" s="153">
        <f>IF(OR($I278=0,BL287=0),0,IF($I285&gt;0,(MIN($I287/$I278, $I287-SUM($I282:BL282))),(MAX($I287/$I278, $I287-SUM($I282:BL282)))))</f>
        <v>0</v>
      </c>
      <c r="BN282" s="153">
        <f>IF(OR($I278=0,BM287=0),0,IF($I285&gt;0,(MIN($I287/$I278, $I287-SUM($I282:BM282))),(MAX($I287/$I278, $I287-SUM($I282:BM282)))))</f>
        <v>0</v>
      </c>
      <c r="BO282" s="153">
        <f>IF(OR($I278=0,BN287=0),0,IF($I285&gt;0,(MIN($I287/$I278, $I287-SUM($I282:BN282))),(MAX($I287/$I278, $I287-SUM($I282:BN282)))))</f>
        <v>0</v>
      </c>
      <c r="BP282" s="153">
        <f>IF(OR($I278=0,BO287=0),0,IF($I285&gt;0,(MIN($I287/$I278, $I287-SUM($I282:BO282))),(MAX($I287/$I278, $I287-SUM($I282:BO282)))))</f>
        <v>0</v>
      </c>
      <c r="BQ282" s="153">
        <f>IF(OR($I278=0,BP287=0),0,IF($I285&gt;0,(MIN($I287/$I278, $I287-SUM($I282:BP282))),(MAX($I287/$I278, $I287-SUM($I282:BP282)))))</f>
        <v>0</v>
      </c>
    </row>
    <row r="283" spans="1:69" ht="12.75" customHeight="1">
      <c r="D283" s="146" t="s">
        <v>65</v>
      </c>
      <c r="E283" s="145" t="s">
        <v>25</v>
      </c>
      <c r="F283" s="145"/>
      <c r="G283" s="145"/>
      <c r="H283" s="145"/>
      <c r="I283" s="147"/>
      <c r="J283" s="157"/>
      <c r="K283" s="157"/>
      <c r="L283" s="157"/>
      <c r="M283" s="157"/>
      <c r="N283" s="157"/>
      <c r="O283" s="153">
        <f>IF(OR($I278=0,N287=0),0,IF($N286&gt;0,(MIN($N286/IF($I278&lt;=5,1,($I278-5)),$N286-SUM($N283:N283))), (MAX($N286/IF($I278&lt;=5,1,($I278-5)),$N286-SUM($N283:N283)))))</f>
        <v>0</v>
      </c>
      <c r="P283" s="153">
        <f>IF(OR($I278=0,O287=0),0,IF($N286&gt;0,(MIN($N286/IF($I278&lt;=5,1,($I278-5)),$N286-SUM($N283:O283))), (MAX($N286/IF($I278&lt;=5,1,($I278-5)),$N286-SUM($N283:O283)))))</f>
        <v>0</v>
      </c>
      <c r="Q283" s="153">
        <f>IF(OR($I278=0,P287=0),0,IF($N286&gt;0,(MIN($N286/IF($I278&lt;=5,1,($I278-5)),$N286-SUM($N283:P283))), (MAX($N286/IF($I278&lt;=5,1,($I278-5)),$N286-SUM($N283:P283)))))</f>
        <v>0</v>
      </c>
      <c r="R283" s="153">
        <f>IF(OR($I278=0,Q287=0),0,IF($N286&gt;0,(MIN($N286/IF($I278&lt;=5,1,($I278-5)),$N286-SUM($N283:Q283))), (MAX($N286/IF($I278&lt;=5,1,($I278-5)),$N286-SUM($N283:Q283)))))</f>
        <v>0</v>
      </c>
      <c r="S283" s="153">
        <f>IF(OR($I278=0,R287=0),0,IF($N286&gt;0,(MIN($N286/IF($I278&lt;=5,1,($I278-5)),$N286-SUM($N283:R283))), (MAX($N286/IF($I278&lt;=5,1,($I278-5)),$N286-SUM($N283:R283)))))</f>
        <v>0</v>
      </c>
      <c r="T283" s="153">
        <f>IF(OR($I278=0,S287=0),0,IF($N286&gt;0,(MIN($N286/IF($I278&lt;=5,1,($I278-5)),$N286-SUM($N283:S283))), (MAX($N286/IF($I278&lt;=5,1,($I278-5)),$N286-SUM($N283:S283)))))</f>
        <v>0</v>
      </c>
      <c r="U283" s="153">
        <f>IF(OR($I278=0,T287=0),0,IF($N286&gt;0,(MIN($N286/IF($I278&lt;=5,1,($I278-5)),$N286-SUM($N283:T283))), (MAX($N286/IF($I278&lt;=5,1,($I278-5)),$N286-SUM($N283:T283)))))</f>
        <v>0</v>
      </c>
      <c r="V283" s="153">
        <f>IF(OR($I278=0,U287=0),0,IF($N286&gt;0,(MIN($N286/IF($I278&lt;=5,1,($I278-5)),$N286-SUM($N283:U283))), (MAX($N286/IF($I278&lt;=5,1,($I278-5)),$N286-SUM($N283:U283)))))</f>
        <v>0</v>
      </c>
      <c r="W283" s="153">
        <f>IF(OR($I278=0,V287=0),0,IF($N286&gt;0,(MIN($N286/IF($I278&lt;=5,1,($I278-5)),$N286-SUM($N283:V283))), (MAX($N286/IF($I278&lt;=5,1,($I278-5)),$N286-SUM($N283:V283)))))</f>
        <v>0</v>
      </c>
      <c r="X283" s="153">
        <f>IF(OR($I278=0,W287=0),0,IF($N286&gt;0,(MIN($N286/IF($I278&lt;=5,1,($I278-5)),$N286-SUM($N283:W283))), (MAX($N286/IF($I278&lt;=5,1,($I278-5)),$N286-SUM($N283:W283)))))</f>
        <v>0</v>
      </c>
      <c r="Y283" s="153">
        <f>IF(OR($I278=0,X287=0),0,IF($N286&gt;0,(MIN($N286/IF($I278&lt;=5,1,($I278-5)),$N286-SUM($N283:X283))), (MAX($N286/IF($I278&lt;=5,1,($I278-5)),$N286-SUM($N283:X283)))))</f>
        <v>0</v>
      </c>
      <c r="Z283" s="153">
        <f>IF(OR($I278=0,Y287=0),0,IF($N286&gt;0,(MIN($N286/IF($I278&lt;=5,1,($I278-5)),$N286-SUM($N283:Y283))), (MAX($N286/IF($I278&lt;=5,1,($I278-5)),$N286-SUM($N283:Y283)))))</f>
        <v>0</v>
      </c>
      <c r="AA283" s="153">
        <f>IF(OR($I278=0,Z287=0),0,IF($N286&gt;0,(MIN($N286/IF($I278&lt;=5,1,($I278-5)),$N286-SUM($N283:Z283))), (MAX($N286/IF($I278&lt;=5,1,($I278-5)),$N286-SUM($N283:Z283)))))</f>
        <v>0</v>
      </c>
      <c r="AB283" s="153">
        <f>IF(OR($I278=0,AA287=0),0,IF($N286&gt;0,(MIN($N286/IF($I278&lt;=5,1,($I278-5)),$N286-SUM($N283:AA283))), (MAX($N286/IF($I278&lt;=5,1,($I278-5)),$N286-SUM($N283:AA283)))))</f>
        <v>0</v>
      </c>
      <c r="AC283" s="153">
        <f>IF(OR($I278=0,AB287=0),0,IF($N286&gt;0,(MIN($N286/IF($I278&lt;=5,1,($I278-5)),$N286-SUM($N283:AB283))), (MAX($N286/IF($I278&lt;=5,1,($I278-5)),$N286-SUM($N283:AB283)))))</f>
        <v>0</v>
      </c>
      <c r="AD283" s="153">
        <f>IF(OR($I278=0,AC287=0),0,IF($N286&gt;0,(MIN($N286/IF($I278&lt;=5,1,($I278-5)),$N286-SUM($N283:AC283))), (MAX($N286/IF($I278&lt;=5,1,($I278-5)),$N286-SUM($N283:AC283)))))</f>
        <v>0</v>
      </c>
      <c r="AE283" s="153">
        <f>IF(OR($I278=0,AD287=0),0,IF($N286&gt;0,(MIN($N286/IF($I278&lt;=5,1,($I278-5)),$N286-SUM($N283:AD283))), (MAX($N286/IF($I278&lt;=5,1,($I278-5)),$N286-SUM($N283:AD283)))))</f>
        <v>0</v>
      </c>
      <c r="AF283" s="153">
        <f>IF(OR($I278=0,AE287=0),0,IF($N286&gt;0,(MIN($N286/IF($I278&lt;=5,1,($I278-5)),$N286-SUM($N283:AE283))), (MAX($N286/IF($I278&lt;=5,1,($I278-5)),$N286-SUM($N283:AE283)))))</f>
        <v>0</v>
      </c>
      <c r="AG283" s="153">
        <f>IF(OR($I278=0,AF287=0),0,IF($N286&gt;0,(MIN($N286/IF($I278&lt;=5,1,($I278-5)),$N286-SUM($N283:AF283))), (MAX($N286/IF($I278&lt;=5,1,($I278-5)),$N286-SUM($N283:AF283)))))</f>
        <v>0</v>
      </c>
      <c r="AH283" s="153">
        <f>IF(OR($I278=0,AG287=0),0,IF($N286&gt;0,(MIN($N286/IF($I278&lt;=5,1,($I278-5)),$N286-SUM($N283:AG283))), (MAX($N286/IF($I278&lt;=5,1,($I278-5)),$N286-SUM($N283:AG283)))))</f>
        <v>0</v>
      </c>
      <c r="AI283" s="153">
        <f>IF(OR($I278=0,AH287=0),0,IF($N286&gt;0,(MIN($N286/IF($I278&lt;=5,1,($I278-5)),$N286-SUM($N283:AH283))), (MAX($N286/IF($I278&lt;=5,1,($I278-5)),$N286-SUM($N283:AH283)))))</f>
        <v>0</v>
      </c>
      <c r="AJ283" s="153">
        <f>IF(OR($I278=0,AI287=0),0,IF($N286&gt;0,(MIN($N286/IF($I278&lt;=5,1,($I278-5)),$N286-SUM($N283:AI283))), (MAX($N286/IF($I278&lt;=5,1,($I278-5)),$N286-SUM($N283:AI283)))))</f>
        <v>0</v>
      </c>
      <c r="AK283" s="153">
        <f>IF(OR($I278=0,AJ287=0),0,IF($N286&gt;0,(MIN($N286/IF($I278&lt;=5,1,($I278-5)),$N286-SUM($N283:AJ283))), (MAX($N286/IF($I278&lt;=5,1,($I278-5)),$N286-SUM($N283:AJ283)))))</f>
        <v>0</v>
      </c>
      <c r="AL283" s="153">
        <f>IF(OR($I278=0,AK287=0),0,IF($N286&gt;0,(MIN($N286/IF($I278&lt;=5,1,($I278-5)),$N286-SUM($N283:AK283))), (MAX($N286/IF($I278&lt;=5,1,($I278-5)),$N286-SUM($N283:AK283)))))</f>
        <v>0</v>
      </c>
      <c r="AM283" s="153">
        <f>IF(OR($I278=0,AL287=0),0,IF($N286&gt;0,(MIN($N286/IF($I278&lt;=5,1,($I278-5)),$N286-SUM($N283:AL283))), (MAX($N286/IF($I278&lt;=5,1,($I278-5)),$N286-SUM($N283:AL283)))))</f>
        <v>0</v>
      </c>
      <c r="AN283" s="153">
        <f>IF(OR($I278=0,AM287=0),0,IF($N286&gt;0,(MIN($N286/IF($I278&lt;=5,1,($I278-5)),$N286-SUM($N283:AM283))), (MAX($N286/IF($I278&lt;=5,1,($I278-5)),$N286-SUM($N283:AM283)))))</f>
        <v>0</v>
      </c>
      <c r="AO283" s="153">
        <f>IF(OR($I278=0,AN287=0),0,IF($N286&gt;0,(MIN($N286/IF($I278&lt;=5,1,($I278-5)),$N286-SUM($N283:AN283))), (MAX($N286/IF($I278&lt;=5,1,($I278-5)),$N286-SUM($N283:AN283)))))</f>
        <v>0</v>
      </c>
      <c r="AP283" s="153">
        <f>IF(OR($I278=0,AO287=0),0,IF($N286&gt;0,(MIN($N286/IF($I278&lt;=5,1,($I278-5)),$N286-SUM($N283:AO283))), (MAX($N286/IF($I278&lt;=5,1,($I278-5)),$N286-SUM($N283:AO283)))))</f>
        <v>0</v>
      </c>
      <c r="AQ283" s="153">
        <f>IF(OR($I278=0,AP287=0),0,IF($N286&gt;0,(MIN($N286/IF($I278&lt;=5,1,($I278-5)),$N286-SUM($N283:AP283))), (MAX($N286/IF($I278&lt;=5,1,($I278-5)),$N286-SUM($N283:AP283)))))</f>
        <v>0</v>
      </c>
      <c r="AR283" s="153">
        <f>IF(OR($I278=0,AQ287=0),0,IF($N286&gt;0,(MIN($N286/IF($I278&lt;=5,1,($I278-5)),$N286-SUM($N283:AQ283))), (MAX($N286/IF($I278&lt;=5,1,($I278-5)),$N286-SUM($N283:AQ283)))))</f>
        <v>0</v>
      </c>
      <c r="AS283" s="153">
        <f>IF(OR($I278=0,AR287=0),0,IF($N286&gt;0,(MIN($N286/IF($I278&lt;=5,1,($I278-5)),$N286-SUM($N283:AR283))), (MAX($N286/IF($I278&lt;=5,1,($I278-5)),$N286-SUM($N283:AR283)))))</f>
        <v>0</v>
      </c>
      <c r="AT283" s="153">
        <f>IF(OR($I278=0,AS287=0),0,IF($N286&gt;0,(MIN($N286/IF($I278&lt;=5,1,($I278-5)),$N286-SUM($N283:AS283))), (MAX($N286/IF($I278&lt;=5,1,($I278-5)),$N286-SUM($N283:AS283)))))</f>
        <v>0</v>
      </c>
      <c r="AU283" s="153">
        <f>IF(OR($I278=0,AT287=0),0,IF($N286&gt;0,(MIN($N286/IF($I278&lt;=5,1,($I278-5)),$N286-SUM($N283:AT283))), (MAX($N286/IF($I278&lt;=5,1,($I278-5)),$N286-SUM($N283:AT283)))))</f>
        <v>0</v>
      </c>
      <c r="AV283" s="153">
        <f>IF(OR($I278=0,AU287=0),0,IF($N286&gt;0,(MIN($N286/IF($I278&lt;=5,1,($I278-5)),$N286-SUM($N283:AU283))), (MAX($N286/IF($I278&lt;=5,1,($I278-5)),$N286-SUM($N283:AU283)))))</f>
        <v>0</v>
      </c>
      <c r="AW283" s="153">
        <f>IF(OR($I278=0,AV287=0),0,IF($N286&gt;0,(MIN($N286/IF($I278&lt;=5,1,($I278-5)),$N286-SUM($N283:AV283))), (MAX($N286/IF($I278&lt;=5,1,($I278-5)),$N286-SUM($N283:AV283)))))</f>
        <v>0</v>
      </c>
      <c r="AX283" s="153">
        <f>IF(OR($I278=0,AW287=0),0,IF($N286&gt;0,(MIN($N286/IF($I278&lt;=5,1,($I278-5)),$N286-SUM($N283:AW283))), (MAX($N286/IF($I278&lt;=5,1,($I278-5)),$N286-SUM($N283:AW283)))))</f>
        <v>0</v>
      </c>
      <c r="AY283" s="153">
        <f>IF(OR($I278=0,AX287=0),0,IF($N286&gt;0,(MIN($N286/IF($I278&lt;=5,1,($I278-5)),$N286-SUM($N283:AX283))), (MAX($N286/IF($I278&lt;=5,1,($I278-5)),$N286-SUM($N283:AX283)))))</f>
        <v>0</v>
      </c>
      <c r="AZ283" s="153">
        <f>IF(OR($I278=0,AY287=0),0,IF($N286&gt;0,(MIN($N286/IF($I278&lt;=5,1,($I278-5)),$N286-SUM($N283:AY283))), (MAX($N286/IF($I278&lt;=5,1,($I278-5)),$N286-SUM($N283:AY283)))))</f>
        <v>0</v>
      </c>
      <c r="BA283" s="153">
        <f>IF(OR($I278=0,AZ287=0),0,IF($N286&gt;0,(MIN($N286/IF($I278&lt;=5,1,($I278-5)),$N286-SUM($N283:AZ283))), (MAX($N286/IF($I278&lt;=5,1,($I278-5)),$N286-SUM($N283:AZ283)))))</f>
        <v>0</v>
      </c>
      <c r="BB283" s="153">
        <f>IF(OR($I278=0,BA287=0),0,IF($N286&gt;0,(MIN($N286/IF($I278&lt;=5,1,($I278-5)),$N286-SUM($N283:BA283))), (MAX($N286/IF($I278&lt;=5,1,($I278-5)),$N286-SUM($N283:BA283)))))</f>
        <v>0</v>
      </c>
      <c r="BC283" s="153">
        <f>IF(OR($I278=0,BB287=0),0,IF($N286&gt;0,(MIN($N286/IF($I278&lt;=5,1,($I278-5)),$N286-SUM($N283:BB283))), (MAX($N286/IF($I278&lt;=5,1,($I278-5)),$N286-SUM($N283:BB283)))))</f>
        <v>0</v>
      </c>
      <c r="BD283" s="153">
        <f>IF(OR($I278=0,BC287=0),0,IF($N286&gt;0,(MIN($N286/IF($I278&lt;=5,1,($I278-5)),$N286-SUM($N283:BC283))), (MAX($N286/IF($I278&lt;=5,1,($I278-5)),$N286-SUM($N283:BC283)))))</f>
        <v>0</v>
      </c>
      <c r="BE283" s="153">
        <f>IF(OR($I278=0,BD287=0),0,IF($N286&gt;0,(MIN($N286/IF($I278&lt;=5,1,($I278-5)),$N286-SUM($N283:BD283))), (MAX($N286/IF($I278&lt;=5,1,($I278-5)),$N286-SUM($N283:BD283)))))</f>
        <v>0</v>
      </c>
      <c r="BF283" s="153">
        <f>IF(OR($I278=0,BE287=0),0,IF($N286&gt;0,(MIN($N286/IF($I278&lt;=5,1,($I278-5)),$N286-SUM($N283:BE283))), (MAX($N286/IF($I278&lt;=5,1,($I278-5)),$N286-SUM($N283:BE283)))))</f>
        <v>0</v>
      </c>
      <c r="BG283" s="153">
        <f>IF(OR($I278=0,BF287=0),0,IF($N286&gt;0,(MIN($N286/IF($I278&lt;=5,1,($I278-5)),$N286-SUM($N283:BF283))), (MAX($N286/IF($I278&lt;=5,1,($I278-5)),$N286-SUM($N283:BF283)))))</f>
        <v>0</v>
      </c>
      <c r="BH283" s="153">
        <f>IF(OR($I278=0,BG287=0),0,IF($N286&gt;0,(MIN($N286/IF($I278&lt;=5,1,($I278-5)),$N286-SUM($N283:BG283))), (MAX($N286/IF($I278&lt;=5,1,($I278-5)),$N286-SUM($N283:BG283)))))</f>
        <v>0</v>
      </c>
      <c r="BI283" s="153">
        <f>IF(OR($I278=0,BH287=0),0,IF($N286&gt;0,(MIN($N286/IF($I278&lt;=5,1,($I278-5)),$N286-SUM($N283:BH283))), (MAX($N286/IF($I278&lt;=5,1,($I278-5)),$N286-SUM($N283:BH283)))))</f>
        <v>0</v>
      </c>
      <c r="BJ283" s="153">
        <f>IF(OR($I278=0,BI287=0),0,IF($N286&gt;0,(MIN($N286/IF($I278&lt;=5,1,($I278-5)),$N286-SUM($N283:BI283))), (MAX($N286/IF($I278&lt;=5,1,($I278-5)),$N286-SUM($N283:BI283)))))</f>
        <v>0</v>
      </c>
      <c r="BK283" s="153">
        <f>IF(OR($I278=0,BJ287=0),0,IF($N286&gt;0,(MIN($N286/IF($I278&lt;=5,1,($I278-5)),$N286-SUM($N283:BJ283))), (MAX($N286/IF($I278&lt;=5,1,($I278-5)),$N286-SUM($N283:BJ283)))))</f>
        <v>0</v>
      </c>
      <c r="BL283" s="153">
        <f>IF(OR($I278=0,BK287=0),0,IF($N286&gt;0,(MIN($N286/IF($I278&lt;=5,1,($I278-5)),$N286-SUM($N283:BK283))), (MAX($N286/IF($I278&lt;=5,1,($I278-5)),$N286-SUM($N283:BK283)))))</f>
        <v>0</v>
      </c>
      <c r="BM283" s="153">
        <f>IF(OR($I278=0,BL287=0),0,IF($N286&gt;0,(MIN($N286/IF($I278&lt;=5,1,($I278-5)),$N286-SUM($N283:BL283))), (MAX($N286/IF($I278&lt;=5,1,($I278-5)),$N286-SUM($N283:BL283)))))</f>
        <v>0</v>
      </c>
      <c r="BN283" s="153">
        <f>IF(OR($I278=0,BM287=0),0,IF($N286&gt;0,(MIN($N286/IF($I278&lt;=5,1,($I278-5)),$N286-SUM($N283:BM283))), (MAX($N286/IF($I278&lt;=5,1,($I278-5)),$N286-SUM($N283:BM283)))))</f>
        <v>0</v>
      </c>
      <c r="BO283" s="153">
        <f>IF(OR($I278=0,BN287=0),0,IF($N286&gt;0,(MIN($N286/IF($I278&lt;=5,1,($I278-5)),$N286-SUM($N283:BN283))), (MAX($N286/IF($I278&lt;=5,1,($I278-5)),$N286-SUM($N283:BN283)))))</f>
        <v>0</v>
      </c>
      <c r="BP283" s="153">
        <f>IF(OR($I278=0,BO287=0),0,IF($N286&gt;0,(MIN($N286/IF($I278&lt;=5,1,($I278-5)),$N286-SUM($N283:BO283))), (MAX($N286/IF($I278&lt;=5,1,($I278-5)),$N286-SUM($N283:BO283)))))</f>
        <v>0</v>
      </c>
      <c r="BQ283" s="153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52" t="s">
        <v>64</v>
      </c>
      <c r="E284" s="154" t="s">
        <v>25</v>
      </c>
      <c r="F284" s="154"/>
      <c r="G284" s="154"/>
      <c r="H284" s="154"/>
      <c r="I284" s="155"/>
      <c r="J284" s="156">
        <f>SUM(J282:J283)</f>
        <v>8.2393083369524476</v>
      </c>
      <c r="K284" s="156">
        <f t="shared" ref="K284:N284" si="293">SUM(K282:K283)</f>
        <v>8.2393083369524476</v>
      </c>
      <c r="L284" s="156">
        <f t="shared" si="293"/>
        <v>8.2393083369524476</v>
      </c>
      <c r="M284" s="156">
        <f t="shared" si="293"/>
        <v>8.2393083369524476</v>
      </c>
      <c r="N284" s="156">
        <f t="shared" si="293"/>
        <v>8.2393083369524476</v>
      </c>
      <c r="O284" s="156">
        <f>SUM(O282:O283)</f>
        <v>6.2744194642302347</v>
      </c>
      <c r="P284" s="156">
        <f t="shared" ref="P284:BQ284" si="294">SUM(P282:P283)</f>
        <v>0</v>
      </c>
      <c r="Q284" s="156">
        <f t="shared" si="294"/>
        <v>0</v>
      </c>
      <c r="R284" s="156">
        <f t="shared" si="294"/>
        <v>0</v>
      </c>
      <c r="S284" s="156">
        <f t="shared" si="294"/>
        <v>0</v>
      </c>
      <c r="T284" s="156">
        <f t="shared" si="294"/>
        <v>0</v>
      </c>
      <c r="U284" s="156">
        <f t="shared" si="294"/>
        <v>0</v>
      </c>
      <c r="V284" s="156">
        <f t="shared" si="294"/>
        <v>0</v>
      </c>
      <c r="W284" s="156">
        <f t="shared" si="294"/>
        <v>0</v>
      </c>
      <c r="X284" s="156">
        <f t="shared" si="294"/>
        <v>0</v>
      </c>
      <c r="Y284" s="156">
        <f t="shared" si="294"/>
        <v>0</v>
      </c>
      <c r="Z284" s="156">
        <f t="shared" si="294"/>
        <v>0</v>
      </c>
      <c r="AA284" s="156">
        <f t="shared" si="294"/>
        <v>0</v>
      </c>
      <c r="AB284" s="156">
        <f t="shared" si="294"/>
        <v>0</v>
      </c>
      <c r="AC284" s="156">
        <f t="shared" si="294"/>
        <v>0</v>
      </c>
      <c r="AD284" s="156">
        <f t="shared" si="294"/>
        <v>0</v>
      </c>
      <c r="AE284" s="156">
        <f t="shared" si="294"/>
        <v>0</v>
      </c>
      <c r="AF284" s="156">
        <f t="shared" si="294"/>
        <v>0</v>
      </c>
      <c r="AG284" s="156">
        <f t="shared" si="294"/>
        <v>0</v>
      </c>
      <c r="AH284" s="156">
        <f t="shared" si="294"/>
        <v>0</v>
      </c>
      <c r="AI284" s="156">
        <f t="shared" si="294"/>
        <v>0</v>
      </c>
      <c r="AJ284" s="156">
        <f t="shared" si="294"/>
        <v>0</v>
      </c>
      <c r="AK284" s="156">
        <f t="shared" si="294"/>
        <v>0</v>
      </c>
      <c r="AL284" s="156">
        <f t="shared" si="294"/>
        <v>0</v>
      </c>
      <c r="AM284" s="156">
        <f t="shared" si="294"/>
        <v>0</v>
      </c>
      <c r="AN284" s="156">
        <f t="shared" si="294"/>
        <v>0</v>
      </c>
      <c r="AO284" s="156">
        <f t="shared" si="294"/>
        <v>0</v>
      </c>
      <c r="AP284" s="156">
        <f t="shared" si="294"/>
        <v>0</v>
      </c>
      <c r="AQ284" s="156">
        <f t="shared" si="294"/>
        <v>0</v>
      </c>
      <c r="AR284" s="156">
        <f t="shared" si="294"/>
        <v>0</v>
      </c>
      <c r="AS284" s="156">
        <f t="shared" si="294"/>
        <v>0</v>
      </c>
      <c r="AT284" s="156">
        <f t="shared" si="294"/>
        <v>0</v>
      </c>
      <c r="AU284" s="156">
        <f t="shared" si="294"/>
        <v>0</v>
      </c>
      <c r="AV284" s="156">
        <f t="shared" si="294"/>
        <v>0</v>
      </c>
      <c r="AW284" s="156">
        <f t="shared" si="294"/>
        <v>0</v>
      </c>
      <c r="AX284" s="156">
        <f t="shared" si="294"/>
        <v>0</v>
      </c>
      <c r="AY284" s="156">
        <f t="shared" si="294"/>
        <v>0</v>
      </c>
      <c r="AZ284" s="156">
        <f t="shared" si="294"/>
        <v>0</v>
      </c>
      <c r="BA284" s="156">
        <f t="shared" si="294"/>
        <v>0</v>
      </c>
      <c r="BB284" s="156">
        <f t="shared" si="294"/>
        <v>0</v>
      </c>
      <c r="BC284" s="156">
        <f t="shared" si="294"/>
        <v>0</v>
      </c>
      <c r="BD284" s="156">
        <f t="shared" si="294"/>
        <v>0</v>
      </c>
      <c r="BE284" s="156">
        <f t="shared" si="294"/>
        <v>0</v>
      </c>
      <c r="BF284" s="156">
        <f t="shared" si="294"/>
        <v>0</v>
      </c>
      <c r="BG284" s="156">
        <f t="shared" si="294"/>
        <v>0</v>
      </c>
      <c r="BH284" s="156">
        <f t="shared" si="294"/>
        <v>0</v>
      </c>
      <c r="BI284" s="156">
        <f t="shared" si="294"/>
        <v>0</v>
      </c>
      <c r="BJ284" s="156">
        <f t="shared" si="294"/>
        <v>0</v>
      </c>
      <c r="BK284" s="156">
        <f t="shared" si="294"/>
        <v>0</v>
      </c>
      <c r="BL284" s="156">
        <f t="shared" si="294"/>
        <v>0</v>
      </c>
      <c r="BM284" s="156">
        <f t="shared" si="294"/>
        <v>0</v>
      </c>
      <c r="BN284" s="156">
        <f t="shared" si="294"/>
        <v>0</v>
      </c>
      <c r="BO284" s="156">
        <f t="shared" si="294"/>
        <v>0</v>
      </c>
      <c r="BP284" s="156">
        <f t="shared" si="294"/>
        <v>0</v>
      </c>
      <c r="BQ284" s="156">
        <f t="shared" si="294"/>
        <v>0</v>
      </c>
    </row>
    <row r="285" spans="1:69" ht="12.75" customHeight="1">
      <c r="D285" s="19" t="s">
        <v>13</v>
      </c>
      <c r="I285" s="34">
        <f>IF(I$5=first_reg_period, INDEX(Inputs!$I$43:$I$49,MATCH(B277,Inputs!$C$43:$C$49,0)),0)</f>
        <v>47.470961148992473</v>
      </c>
      <c r="J285" s="34">
        <f>IF(J$5=first_reg_period, INDEX(Inputs!$I$43:$I$49,MATCH(C277,Inputs!$C$43:$C$49,0)),0)</f>
        <v>0</v>
      </c>
      <c r="K285" s="34">
        <f>IF(K$5=first_reg_period, INDEX(Inputs!$I$43:$I$49,MATCH(D277,Inputs!$C$43:$C$49,0)),0)</f>
        <v>0</v>
      </c>
      <c r="L285" s="34">
        <f>IF(L$5=first_reg_period, INDEX(Inputs!$I$43:$I$49,MATCH(E277,Inputs!$C$43:$C$49,0)),0)</f>
        <v>0</v>
      </c>
      <c r="M285" s="34">
        <f>IF(M$5=first_reg_period, INDEX(Inputs!$I$43:$I$49,MATCH(F277,Inputs!$C$43:$C$49,0)),0)</f>
        <v>0</v>
      </c>
      <c r="N285" s="34">
        <f>IF(N$5=first_reg_period, INDEX(Inputs!$I$43:$I$49,MATCH(G277,Inputs!$C$43:$C$49,0)),0)</f>
        <v>0</v>
      </c>
      <c r="O285" s="34">
        <f>IF(O$5=first_reg_period, INDEX(Inputs!$I$43:$I$49,MATCH(H277,Inputs!$C$43:$C$49,0)),0)</f>
        <v>0</v>
      </c>
      <c r="P285" s="34">
        <f>IF(P$5=first_reg_period, INDEX(Inputs!$I$43:$I$49,MATCH(I277,Inputs!$C$43:$C$49,0)),0)</f>
        <v>0</v>
      </c>
      <c r="Q285" s="34">
        <f>IF(Q$5=first_reg_period, INDEX(Inputs!$I$43:$I$49,MATCH(J277,Inputs!$C$43:$C$49,0)),0)</f>
        <v>0</v>
      </c>
      <c r="R285" s="34">
        <f>IF(R$5=first_reg_period, INDEX(Inputs!$I$43:$I$49,MATCH(K277,Inputs!$C$43:$C$49,0)),0)</f>
        <v>0</v>
      </c>
      <c r="S285" s="34">
        <f>IF(S$5=first_reg_period, INDEX(Inputs!$I$43:$I$49,MATCH(L277,Inputs!$C$43:$C$49,0)),0)</f>
        <v>0</v>
      </c>
      <c r="T285" s="34">
        <f>IF(T$5=first_reg_period, INDEX(Inputs!$I$43:$I$49,MATCH(M277,Inputs!$C$43:$C$49,0)),0)</f>
        <v>0</v>
      </c>
      <c r="U285" s="34">
        <f>IF(U$5=first_reg_period, INDEX(Inputs!$I$43:$I$49,MATCH(N277,Inputs!$C$43:$C$49,0)),0)</f>
        <v>0</v>
      </c>
      <c r="V285" s="34">
        <f>IF(V$5=first_reg_period, INDEX(Inputs!$I$43:$I$49,MATCH(O277,Inputs!$C$43:$C$49,0)),0)</f>
        <v>0</v>
      </c>
      <c r="W285" s="34">
        <f>IF(W$5=first_reg_period, INDEX(Inputs!$I$43:$I$49,MATCH(P277,Inputs!$C$43:$C$49,0)),0)</f>
        <v>0</v>
      </c>
      <c r="X285" s="34">
        <f>IF(X$5=first_reg_period, INDEX(Inputs!$I$43:$I$49,MATCH(Q277,Inputs!$C$43:$C$49,0)),0)</f>
        <v>0</v>
      </c>
      <c r="Y285" s="34">
        <f>IF(Y$5=first_reg_period, INDEX(Inputs!$I$43:$I$49,MATCH(R277,Inputs!$C$43:$C$49,0)),0)</f>
        <v>0</v>
      </c>
      <c r="Z285" s="34">
        <f>IF(Z$5=first_reg_period, INDEX(Inputs!$I$43:$I$49,MATCH(S277,Inputs!$C$43:$C$49,0)),0)</f>
        <v>0</v>
      </c>
      <c r="AA285" s="34">
        <f>IF(AA$5=first_reg_period, INDEX(Inputs!$I$43:$I$49,MATCH(T277,Inputs!$C$43:$C$49,0)),0)</f>
        <v>0</v>
      </c>
      <c r="AB285" s="34">
        <f>IF(AB$5=first_reg_period, INDEX(Inputs!$I$43:$I$49,MATCH(U277,Inputs!$C$43:$C$49,0)),0)</f>
        <v>0</v>
      </c>
      <c r="AC285" s="34">
        <f>IF(AC$5=first_reg_period, INDEX(Inputs!$I$43:$I$49,MATCH(V277,Inputs!$C$43:$C$49,0)),0)</f>
        <v>0</v>
      </c>
      <c r="AD285" s="34">
        <f>IF(AD$5=first_reg_period, INDEX(Inputs!$I$43:$I$49,MATCH(W277,Inputs!$C$43:$C$49,0)),0)</f>
        <v>0</v>
      </c>
      <c r="AE285" s="34">
        <f>IF(AE$5=first_reg_period, INDEX(Inputs!$I$43:$I$49,MATCH(X277,Inputs!$C$43:$C$49,0)),0)</f>
        <v>0</v>
      </c>
      <c r="AF285" s="34">
        <f>IF(AF$5=first_reg_period, INDEX(Inputs!$I$43:$I$49,MATCH(Y277,Inputs!$C$43:$C$49,0)),0)</f>
        <v>0</v>
      </c>
      <c r="AG285" s="34">
        <f>IF(AG$5=first_reg_period, INDEX(Inputs!$I$43:$I$49,MATCH(Z277,Inputs!$C$43:$C$49,0)),0)</f>
        <v>0</v>
      </c>
      <c r="AH285" s="34">
        <f>IF(AH$5=first_reg_period, INDEX(Inputs!$I$43:$I$49,MATCH(AA277,Inputs!$C$43:$C$49,0)),0)</f>
        <v>0</v>
      </c>
      <c r="AI285" s="34">
        <f>IF(AI$5=first_reg_period, INDEX(Inputs!$I$43:$I$49,MATCH(AB277,Inputs!$C$43:$C$49,0)),0)</f>
        <v>0</v>
      </c>
      <c r="AJ285" s="34">
        <f>IF(AJ$5=first_reg_period, INDEX(Inputs!$I$43:$I$49,MATCH(AC277,Inputs!$C$43:$C$49,0)),0)</f>
        <v>0</v>
      </c>
      <c r="AK285" s="34">
        <f>IF(AK$5=first_reg_period, INDEX(Inputs!$I$43:$I$49,MATCH(AD277,Inputs!$C$43:$C$49,0)),0)</f>
        <v>0</v>
      </c>
      <c r="AL285" s="34">
        <f>IF(AL$5=first_reg_period, INDEX(Inputs!$I$43:$I$49,MATCH(AE277,Inputs!$C$43:$C$49,0)),0)</f>
        <v>0</v>
      </c>
      <c r="AM285" s="34">
        <f>IF(AM$5=first_reg_period, INDEX(Inputs!$I$43:$I$49,MATCH(AF277,Inputs!$C$43:$C$49,0)),0)</f>
        <v>0</v>
      </c>
      <c r="AN285" s="34">
        <f>IF(AN$5=first_reg_period, INDEX(Inputs!$I$43:$I$49,MATCH(AG277,Inputs!$C$43:$C$49,0)),0)</f>
        <v>0</v>
      </c>
      <c r="AO285" s="34">
        <f>IF(AO$5=first_reg_period, INDEX(Inputs!$I$43:$I$49,MATCH(AH277,Inputs!$C$43:$C$49,0)),0)</f>
        <v>0</v>
      </c>
      <c r="AP285" s="34">
        <f>IF(AP$5=first_reg_period, INDEX(Inputs!$I$43:$I$49,MATCH(AI277,Inputs!$C$43:$C$49,0)),0)</f>
        <v>0</v>
      </c>
      <c r="AQ285" s="34">
        <f>IF(AQ$5=first_reg_period, INDEX(Inputs!$I$43:$I$49,MATCH(AJ277,Inputs!$C$43:$C$49,0)),0)</f>
        <v>0</v>
      </c>
      <c r="AR285" s="34">
        <f>IF(AR$5=first_reg_period, INDEX(Inputs!$I$43:$I$49,MATCH(AK277,Inputs!$C$43:$C$49,0)),0)</f>
        <v>0</v>
      </c>
      <c r="AS285" s="34">
        <f>IF(AS$5=first_reg_period, INDEX(Inputs!$I$43:$I$49,MATCH(AL277,Inputs!$C$43:$C$49,0)),0)</f>
        <v>0</v>
      </c>
      <c r="AT285" s="34">
        <f>IF(AT$5=first_reg_period, INDEX(Inputs!$I$43:$I$49,MATCH(AM277,Inputs!$C$43:$C$49,0)),0)</f>
        <v>0</v>
      </c>
      <c r="AU285" s="34">
        <f>IF(AU$5=first_reg_period, INDEX(Inputs!$I$43:$I$49,MATCH(AN277,Inputs!$C$43:$C$49,0)),0)</f>
        <v>0</v>
      </c>
      <c r="AV285" s="34">
        <f>IF(AV$5=first_reg_period, INDEX(Inputs!$I$43:$I$49,MATCH(AO277,Inputs!$C$43:$C$49,0)),0)</f>
        <v>0</v>
      </c>
      <c r="AW285" s="34">
        <f>IF(AW$5=first_reg_period, INDEX(Inputs!$I$43:$I$49,MATCH(AP277,Inputs!$C$43:$C$49,0)),0)</f>
        <v>0</v>
      </c>
      <c r="AX285" s="34">
        <f>IF(AX$5=first_reg_period, INDEX(Inputs!$I$43:$I$49,MATCH(AQ277,Inputs!$C$43:$C$49,0)),0)</f>
        <v>0</v>
      </c>
      <c r="AY285" s="34">
        <f>IF(AY$5=first_reg_period, INDEX(Inputs!$I$43:$I$49,MATCH(AR277,Inputs!$C$43:$C$49,0)),0)</f>
        <v>0</v>
      </c>
      <c r="AZ285" s="34">
        <f>IF(AZ$5=first_reg_period, INDEX(Inputs!$I$43:$I$49,MATCH(AS277,Inputs!$C$43:$C$49,0)),0)</f>
        <v>0</v>
      </c>
      <c r="BA285" s="34">
        <f>IF(BA$5=first_reg_period, INDEX(Inputs!$I$43:$I$49,MATCH(AT277,Inputs!$C$43:$C$49,0)),0)</f>
        <v>0</v>
      </c>
      <c r="BB285" s="34">
        <f>IF(BB$5=first_reg_period, INDEX(Inputs!$I$43:$I$49,MATCH(AU277,Inputs!$C$43:$C$49,0)),0)</f>
        <v>0</v>
      </c>
      <c r="BC285" s="34">
        <f>IF(BC$5=first_reg_period, INDEX(Inputs!$I$43:$I$49,MATCH(AV277,Inputs!$C$43:$C$49,0)),0)</f>
        <v>0</v>
      </c>
      <c r="BD285" s="34">
        <f>IF(BD$5=first_reg_period, INDEX(Inputs!$I$43:$I$49,MATCH(AW277,Inputs!$C$43:$C$49,0)),0)</f>
        <v>0</v>
      </c>
      <c r="BE285" s="34">
        <f>IF(BE$5=first_reg_period, INDEX(Inputs!$I$43:$I$49,MATCH(AX277,Inputs!$C$43:$C$49,0)),0)</f>
        <v>0</v>
      </c>
      <c r="BF285" s="34">
        <f>IF(BF$5=first_reg_period, INDEX(Inputs!$I$43:$I$49,MATCH(AY277,Inputs!$C$43:$C$49,0)),0)</f>
        <v>0</v>
      </c>
      <c r="BG285" s="34">
        <f>IF(BG$5=first_reg_period, INDEX(Inputs!$I$43:$I$49,MATCH(AZ277,Inputs!$C$43:$C$49,0)),0)</f>
        <v>0</v>
      </c>
      <c r="BH285" s="34">
        <f>IF(BH$5=first_reg_period, INDEX(Inputs!$I$43:$I$49,MATCH(BA277,Inputs!$C$43:$C$49,0)),0)</f>
        <v>0</v>
      </c>
      <c r="BI285" s="34">
        <f>IF(BI$5=first_reg_period, INDEX(Inputs!$I$43:$I$49,MATCH(BB277,Inputs!$C$43:$C$49,0)),0)</f>
        <v>0</v>
      </c>
      <c r="BJ285" s="34">
        <f>IF(BJ$5=first_reg_period, INDEX(Inputs!$I$43:$I$49,MATCH(BC277,Inputs!$C$43:$C$49,0)),0)</f>
        <v>0</v>
      </c>
      <c r="BK285" s="34">
        <f>IF(BK$5=first_reg_period, INDEX(Inputs!$I$43:$I$49,MATCH(BD277,Inputs!$C$43:$C$49,0)),0)</f>
        <v>0</v>
      </c>
      <c r="BL285" s="34">
        <f>IF(BL$5=first_reg_period, INDEX(Inputs!$I$43:$I$49,MATCH(BE277,Inputs!$C$43:$C$49,0)),0)</f>
        <v>0</v>
      </c>
      <c r="BM285" s="34">
        <f>IF(BM$5=first_reg_period, INDEX(Inputs!$I$43:$I$49,MATCH(BF277,Inputs!$C$43:$C$49,0)),0)</f>
        <v>0</v>
      </c>
      <c r="BN285" s="34">
        <f>IF(BN$5=first_reg_period, INDEX(Inputs!$I$43:$I$49,MATCH(BG277,Inputs!$C$43:$C$49,0)),0)</f>
        <v>0</v>
      </c>
      <c r="BO285" s="34">
        <f>IF(BO$5=first_reg_period, INDEX(Inputs!$I$43:$I$49,MATCH(BH277,Inputs!$C$43:$C$49,0)),0)</f>
        <v>0</v>
      </c>
      <c r="BP285" s="34">
        <f>IF(BP$5=first_reg_period, INDEX(Inputs!$I$43:$I$49,MATCH(BI277,Inputs!$C$43:$C$49,0)),0)</f>
        <v>0</v>
      </c>
      <c r="BQ285" s="34">
        <f>IF(BQ$5=first_reg_period, INDEX(Inputs!$I$43:$I$49,MATCH(BJ277,Inputs!$C$43:$C$49,0)),0)</f>
        <v>0</v>
      </c>
    </row>
    <row r="286" spans="1:69" s="145" customFormat="1" ht="12.75" customHeight="1">
      <c r="D286" s="146" t="s">
        <v>60</v>
      </c>
      <c r="I286" s="147"/>
      <c r="J286" s="148">
        <f>IF(J$5=second_reg_period, INDEX(Inputs!$N$116:$N$122,MATCH($B277,Inputs!$C$116:$C$122,0)),0)/conv_2015_2010</f>
        <v>0</v>
      </c>
      <c r="K286" s="148">
        <f>IF(K$5=second_reg_period, INDEX(Inputs!$N$116:$N$122,MATCH($B277,Inputs!$C$116:$C$122,0)),0)/conv_2015_2010</f>
        <v>0</v>
      </c>
      <c r="L286" s="148">
        <f>IF(L$5=second_reg_period, INDEX(Inputs!$N$116:$N$122,MATCH($B277,Inputs!$C$116:$C$122,0)),0)/conv_2015_2010</f>
        <v>0</v>
      </c>
      <c r="M286" s="148">
        <f>IF(M$5=second_reg_period, INDEX(Inputs!$N$116:$N$122,MATCH($B277,Inputs!$C$116:$C$122,0)),0)/conv_2015_2010</f>
        <v>0</v>
      </c>
      <c r="N286" s="148">
        <f>IF(N$5=second_reg_period, INDEX(Inputs!$N$116:$N$122,MATCH($B277,Inputs!$C$116:$C$122,0)),0)/conv_2015_2010</f>
        <v>0</v>
      </c>
      <c r="O286" s="148">
        <f>IF(O$5=second_reg_period, INDEX(Inputs!$N$116:$N$122,MATCH($B277,Inputs!$C$116:$C$122,0)),0)/conv_2015_2010</f>
        <v>0</v>
      </c>
      <c r="P286" s="148">
        <f>IF(P$5=second_reg_period, INDEX(Inputs!$N$116:$N$122,MATCH($B277,Inputs!$C$116:$C$122,0)),0)/conv_2015_2010</f>
        <v>0</v>
      </c>
      <c r="Q286" s="148">
        <f>IF(Q$5=second_reg_period, INDEX(Inputs!$N$116:$N$122,MATCH($B277,Inputs!$C$116:$C$122,0)),0)/conv_2015_2010</f>
        <v>0</v>
      </c>
      <c r="R286" s="148">
        <f>IF(R$5=second_reg_period, INDEX(Inputs!$N$116:$N$122,MATCH($B277,Inputs!$C$116:$C$122,0)),0)/conv_2015_2010</f>
        <v>0</v>
      </c>
      <c r="S286" s="148">
        <f>IF(S$5=second_reg_period, INDEX(Inputs!$N$116:$N$122,MATCH($B277,Inputs!$C$116:$C$122,0)),0)/conv_2015_2010</f>
        <v>0</v>
      </c>
      <c r="T286" s="148">
        <f>IF(T$5=second_reg_period, INDEX(Inputs!$N$116:$N$122,MATCH($B277,Inputs!$C$116:$C$122,0)),0)/conv_2015_2010</f>
        <v>0</v>
      </c>
      <c r="U286" s="148">
        <f>IF(U$5=second_reg_period, INDEX(Inputs!$N$116:$N$122,MATCH($B277,Inputs!$C$116:$C$122,0)),0)/conv_2015_2010</f>
        <v>0</v>
      </c>
      <c r="V286" s="148">
        <f>IF(V$5=second_reg_period, INDEX(Inputs!$N$116:$N$122,MATCH($B277,Inputs!$C$116:$C$122,0)),0)/conv_2015_2010</f>
        <v>0</v>
      </c>
      <c r="W286" s="148">
        <f>IF(W$5=second_reg_period, INDEX(Inputs!$N$116:$N$122,MATCH($B277,Inputs!$C$116:$C$122,0)),0)/conv_2015_2010</f>
        <v>0</v>
      </c>
      <c r="X286" s="148">
        <f>IF(X$5=second_reg_period, INDEX(Inputs!$N$116:$N$122,MATCH($B277,Inputs!$C$116:$C$122,0)),0)/conv_2015_2010</f>
        <v>0</v>
      </c>
      <c r="Y286" s="148">
        <f>IF(Y$5=second_reg_period, INDEX(Inputs!$N$116:$N$122,MATCH($B277,Inputs!$C$116:$C$122,0)),0)/conv_2015_2010</f>
        <v>0</v>
      </c>
      <c r="Z286" s="148">
        <f>IF(Z$5=second_reg_period, INDEX(Inputs!$N$116:$N$122,MATCH($B277,Inputs!$C$116:$C$122,0)),0)/conv_2015_2010</f>
        <v>0</v>
      </c>
      <c r="AA286" s="148">
        <f>IF(AA$5=second_reg_period, INDEX(Inputs!$N$116:$N$122,MATCH($B277,Inputs!$C$116:$C$122,0)),0)/conv_2015_2010</f>
        <v>0</v>
      </c>
      <c r="AB286" s="148">
        <f>IF(AB$5=second_reg_period, INDEX(Inputs!$N$116:$N$122,MATCH($B277,Inputs!$C$116:$C$122,0)),0)/conv_2015_2010</f>
        <v>0</v>
      </c>
      <c r="AC286" s="148">
        <f>IF(AC$5=second_reg_period, INDEX(Inputs!$N$116:$N$122,MATCH($B277,Inputs!$C$116:$C$122,0)),0)/conv_2015_2010</f>
        <v>0</v>
      </c>
      <c r="AD286" s="148">
        <f>IF(AD$5=second_reg_period, INDEX(Inputs!$N$116:$N$122,MATCH($B277,Inputs!$C$116:$C$122,0)),0)/conv_2015_2010</f>
        <v>0</v>
      </c>
      <c r="AE286" s="148">
        <f>IF(AE$5=second_reg_period, INDEX(Inputs!$N$116:$N$122,MATCH($B277,Inputs!$C$116:$C$122,0)),0)/conv_2015_2010</f>
        <v>0</v>
      </c>
      <c r="AF286" s="148">
        <f>IF(AF$5=second_reg_period, INDEX(Inputs!$N$116:$N$122,MATCH($B277,Inputs!$C$116:$C$122,0)),0)/conv_2015_2010</f>
        <v>0</v>
      </c>
      <c r="AG286" s="148">
        <f>IF(AG$5=second_reg_period, INDEX(Inputs!$N$116:$N$122,MATCH($B277,Inputs!$C$116:$C$122,0)),0)/conv_2015_2010</f>
        <v>0</v>
      </c>
      <c r="AH286" s="148">
        <f>IF(AH$5=second_reg_period, INDEX(Inputs!$N$116:$N$122,MATCH($B277,Inputs!$C$116:$C$122,0)),0)/conv_2015_2010</f>
        <v>0</v>
      </c>
      <c r="AI286" s="148">
        <f>IF(AI$5=second_reg_period, INDEX(Inputs!$N$116:$N$122,MATCH($B277,Inputs!$C$116:$C$122,0)),0)/conv_2015_2010</f>
        <v>0</v>
      </c>
      <c r="AJ286" s="148">
        <f>IF(AJ$5=second_reg_period, INDEX(Inputs!$N$116:$N$122,MATCH($B277,Inputs!$C$116:$C$122,0)),0)/conv_2015_2010</f>
        <v>0</v>
      </c>
      <c r="AK286" s="148">
        <f>IF(AK$5=second_reg_period, INDEX(Inputs!$N$116:$N$122,MATCH($B277,Inputs!$C$116:$C$122,0)),0)/conv_2015_2010</f>
        <v>0</v>
      </c>
      <c r="AL286" s="148">
        <f>IF(AL$5=second_reg_period, INDEX(Inputs!$N$116:$N$122,MATCH($B277,Inputs!$C$116:$C$122,0)),0)/conv_2015_2010</f>
        <v>0</v>
      </c>
      <c r="AM286" s="148">
        <f>IF(AM$5=second_reg_period, INDEX(Inputs!$N$116:$N$122,MATCH($B277,Inputs!$C$116:$C$122,0)),0)/conv_2015_2010</f>
        <v>0</v>
      </c>
      <c r="AN286" s="148">
        <f>IF(AN$5=second_reg_period, INDEX(Inputs!$N$116:$N$122,MATCH($B277,Inputs!$C$116:$C$122,0)),0)/conv_2015_2010</f>
        <v>0</v>
      </c>
      <c r="AO286" s="148">
        <f>IF(AO$5=second_reg_period, INDEX(Inputs!$N$116:$N$122,MATCH($B277,Inputs!$C$116:$C$122,0)),0)/conv_2015_2010</f>
        <v>0</v>
      </c>
      <c r="AP286" s="148">
        <f>IF(AP$5=second_reg_period, INDEX(Inputs!$N$116:$N$122,MATCH($B277,Inputs!$C$116:$C$122,0)),0)/conv_2015_2010</f>
        <v>0</v>
      </c>
      <c r="AQ286" s="148">
        <f>IF(AQ$5=second_reg_period, INDEX(Inputs!$N$116:$N$122,MATCH($B277,Inputs!$C$116:$C$122,0)),0)/conv_2015_2010</f>
        <v>0</v>
      </c>
      <c r="AR286" s="148">
        <f>IF(AR$5=second_reg_period, INDEX(Inputs!$N$116:$N$122,MATCH($B277,Inputs!$C$116:$C$122,0)),0)/conv_2015_2010</f>
        <v>0</v>
      </c>
      <c r="AS286" s="148">
        <f>IF(AS$5=second_reg_period, INDEX(Inputs!$N$116:$N$122,MATCH($B277,Inputs!$C$116:$C$122,0)),0)/conv_2015_2010</f>
        <v>0</v>
      </c>
      <c r="AT286" s="148">
        <f>IF(AT$5=second_reg_period, INDEX(Inputs!$N$116:$N$122,MATCH($B277,Inputs!$C$116:$C$122,0)),0)/conv_2015_2010</f>
        <v>0</v>
      </c>
      <c r="AU286" s="148">
        <f>IF(AU$5=second_reg_period, INDEX(Inputs!$N$116:$N$122,MATCH($B277,Inputs!$C$116:$C$122,0)),0)/conv_2015_2010</f>
        <v>0</v>
      </c>
      <c r="AV286" s="148">
        <f>IF(AV$5=second_reg_period, INDEX(Inputs!$N$116:$N$122,MATCH($B277,Inputs!$C$116:$C$122,0)),0)/conv_2015_2010</f>
        <v>0</v>
      </c>
      <c r="AW286" s="148">
        <f>IF(AW$5=second_reg_period, INDEX(Inputs!$N$116:$N$122,MATCH($B277,Inputs!$C$116:$C$122,0)),0)/conv_2015_2010</f>
        <v>0</v>
      </c>
      <c r="AX286" s="148">
        <f>IF(AX$5=second_reg_period, INDEX(Inputs!$N$116:$N$122,MATCH($B277,Inputs!$C$116:$C$122,0)),0)/conv_2015_2010</f>
        <v>0</v>
      </c>
      <c r="AY286" s="148">
        <f>IF(AY$5=second_reg_period, INDEX(Inputs!$N$116:$N$122,MATCH($B277,Inputs!$C$116:$C$122,0)),0)/conv_2015_2010</f>
        <v>0</v>
      </c>
      <c r="AZ286" s="148">
        <f>IF(AZ$5=second_reg_period, INDEX(Inputs!$N$116:$N$122,MATCH($B277,Inputs!$C$116:$C$122,0)),0)/conv_2015_2010</f>
        <v>0</v>
      </c>
      <c r="BA286" s="148">
        <f>IF(BA$5=second_reg_period, INDEX(Inputs!$N$116:$N$122,MATCH($B277,Inputs!$C$116:$C$122,0)),0)/conv_2015_2010</f>
        <v>0</v>
      </c>
      <c r="BB286" s="148">
        <f>IF(BB$5=second_reg_period, INDEX(Inputs!$N$116:$N$122,MATCH($B277,Inputs!$C$116:$C$122,0)),0)/conv_2015_2010</f>
        <v>0</v>
      </c>
      <c r="BC286" s="148">
        <f>IF(BC$5=second_reg_period, INDEX(Inputs!$N$116:$N$122,MATCH($B277,Inputs!$C$116:$C$122,0)),0)/conv_2015_2010</f>
        <v>0</v>
      </c>
      <c r="BD286" s="148">
        <f>IF(BD$5=second_reg_period, INDEX(Inputs!$N$116:$N$122,MATCH($B277,Inputs!$C$116:$C$122,0)),0)/conv_2015_2010</f>
        <v>0</v>
      </c>
      <c r="BE286" s="148">
        <f>IF(BE$5=second_reg_period, INDEX(Inputs!$N$116:$N$122,MATCH($B277,Inputs!$C$116:$C$122,0)),0)/conv_2015_2010</f>
        <v>0</v>
      </c>
      <c r="BF286" s="148">
        <f>IF(BF$5=second_reg_period, INDEX(Inputs!$N$116:$N$122,MATCH($B277,Inputs!$C$116:$C$122,0)),0)/conv_2015_2010</f>
        <v>0</v>
      </c>
      <c r="BG286" s="148">
        <f>IF(BG$5=second_reg_period, INDEX(Inputs!$N$116:$N$122,MATCH($B277,Inputs!$C$116:$C$122,0)),0)/conv_2015_2010</f>
        <v>0</v>
      </c>
      <c r="BH286" s="148">
        <f>IF(BH$5=second_reg_period, INDEX(Inputs!$N$116:$N$122,MATCH($B277,Inputs!$C$116:$C$122,0)),0)/conv_2015_2010</f>
        <v>0</v>
      </c>
      <c r="BI286" s="148">
        <f>IF(BI$5=second_reg_period, INDEX(Inputs!$N$116:$N$122,MATCH($B277,Inputs!$C$116:$C$122,0)),0)/conv_2015_2010</f>
        <v>0</v>
      </c>
      <c r="BJ286" s="148">
        <f>IF(BJ$5=second_reg_period, INDEX(Inputs!$N$116:$N$122,MATCH($B277,Inputs!$C$116:$C$122,0)),0)/conv_2015_2010</f>
        <v>0</v>
      </c>
      <c r="BK286" s="148">
        <f>IF(BK$5=second_reg_period, INDEX(Inputs!$N$116:$N$122,MATCH($B277,Inputs!$C$116:$C$122,0)),0)/conv_2015_2010</f>
        <v>0</v>
      </c>
      <c r="BL286" s="148">
        <f>IF(BL$5=second_reg_period, INDEX(Inputs!$N$116:$N$122,MATCH($B277,Inputs!$C$116:$C$122,0)),0)/conv_2015_2010</f>
        <v>0</v>
      </c>
      <c r="BM286" s="148">
        <f>IF(BM$5=second_reg_period, INDEX(Inputs!$N$116:$N$122,MATCH($B277,Inputs!$C$116:$C$122,0)),0)/conv_2015_2010</f>
        <v>0</v>
      </c>
      <c r="BN286" s="148">
        <f>IF(BN$5=second_reg_period, INDEX(Inputs!$N$116:$N$122,MATCH($B277,Inputs!$C$116:$C$122,0)),0)/conv_2015_2010</f>
        <v>0</v>
      </c>
      <c r="BO286" s="148">
        <f>IF(BO$5=second_reg_period, INDEX(Inputs!$N$116:$N$122,MATCH($B277,Inputs!$C$116:$C$122,0)),0)/conv_2015_2010</f>
        <v>0</v>
      </c>
      <c r="BP286" s="148">
        <f>IF(BP$5=second_reg_period, INDEX(Inputs!$N$116:$N$122,MATCH($B277,Inputs!$C$116:$C$122,0)),0)/conv_2015_2010</f>
        <v>0</v>
      </c>
      <c r="BQ286" s="148">
        <f>IF(BQ$5=second_reg_period, INDEX(Inputs!$N$116:$N$122,MATCH($B277,Inputs!$C$116:$C$122,0)),0)/conv_2015_2010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295">H287-I284+I285+I286</f>
        <v>47.470961148992473</v>
      </c>
      <c r="J287" s="1">
        <f t="shared" ref="J287" si="296">I287-J284+J285+J286</f>
        <v>39.231652812040025</v>
      </c>
      <c r="K287" s="1">
        <f t="shared" ref="K287" si="297">J287-K284+K285+K286</f>
        <v>30.992344475087577</v>
      </c>
      <c r="L287" s="1">
        <f t="shared" ref="L287" si="298">K287-L284+L285+L286</f>
        <v>22.75303613813513</v>
      </c>
      <c r="M287" s="1">
        <f t="shared" ref="M287" si="299">L287-M284+M285+M286</f>
        <v>14.513727801182682</v>
      </c>
      <c r="N287" s="1">
        <f t="shared" ref="N287" si="300">M287-N284+N285+N286</f>
        <v>6.2744194642302347</v>
      </c>
      <c r="O287" s="1">
        <f t="shared" ref="O287" si="301">N287-O284+O285+O286</f>
        <v>0</v>
      </c>
      <c r="P287" s="1">
        <f t="shared" ref="P287" si="302">O287-P284+P285+P286</f>
        <v>0</v>
      </c>
      <c r="Q287" s="1">
        <f t="shared" ref="Q287" si="303">P287-Q284+Q285+Q286</f>
        <v>0</v>
      </c>
      <c r="R287" s="1">
        <f t="shared" ref="R287" si="304">Q287-R284+R285+R286</f>
        <v>0</v>
      </c>
      <c r="S287" s="1">
        <f t="shared" ref="S287" si="305">R287-S284+S285+S286</f>
        <v>0</v>
      </c>
      <c r="T287" s="1">
        <f t="shared" ref="T287" si="306">S287-T284+T285+T286</f>
        <v>0</v>
      </c>
      <c r="U287" s="1">
        <f t="shared" ref="U287" si="307">T287-U284+U285+U286</f>
        <v>0</v>
      </c>
      <c r="V287" s="1">
        <f t="shared" ref="V287" si="308">U287-V284+V285+V286</f>
        <v>0</v>
      </c>
      <c r="W287" s="1">
        <f t="shared" ref="W287" si="309">V287-W284+W285+W286</f>
        <v>0</v>
      </c>
      <c r="X287" s="1">
        <f t="shared" ref="X287" si="310">W287-X284+X285+X286</f>
        <v>0</v>
      </c>
      <c r="Y287" s="1">
        <f t="shared" ref="Y287" si="311">X287-Y284+Y285+Y286</f>
        <v>0</v>
      </c>
      <c r="Z287" s="1">
        <f t="shared" ref="Z287" si="312">Y287-Z284+Z285+Z286</f>
        <v>0</v>
      </c>
      <c r="AA287" s="1">
        <f t="shared" ref="AA287" si="313">Z287-AA284+AA285+AA286</f>
        <v>0</v>
      </c>
      <c r="AB287" s="1">
        <f t="shared" ref="AB287" si="314">AA287-AB284+AB285+AB286</f>
        <v>0</v>
      </c>
      <c r="AC287" s="1">
        <f t="shared" ref="AC287" si="315">AB287-AC284+AC285+AC286</f>
        <v>0</v>
      </c>
      <c r="AD287" s="1">
        <f t="shared" ref="AD287" si="316">AC287-AD284+AD285+AD286</f>
        <v>0</v>
      </c>
      <c r="AE287" s="1">
        <f t="shared" ref="AE287" si="317">AD287-AE284+AE285+AE286</f>
        <v>0</v>
      </c>
      <c r="AF287" s="1">
        <f t="shared" ref="AF287" si="318">AE287-AF284+AF285+AF286</f>
        <v>0</v>
      </c>
      <c r="AG287" s="1">
        <f t="shared" ref="AG287" si="319">AF287-AG284+AG285+AG286</f>
        <v>0</v>
      </c>
      <c r="AH287" s="1">
        <f t="shared" ref="AH287" si="320">AG287-AH284+AH285+AH286</f>
        <v>0</v>
      </c>
      <c r="AI287" s="1">
        <f t="shared" ref="AI287" si="321">AH287-AI284+AI285+AI286</f>
        <v>0</v>
      </c>
      <c r="AJ287" s="1">
        <f t="shared" ref="AJ287" si="322">AI287-AJ284+AJ285+AJ286</f>
        <v>0</v>
      </c>
      <c r="AK287" s="1">
        <f t="shared" ref="AK287" si="323">AJ287-AK284+AK285+AK286</f>
        <v>0</v>
      </c>
      <c r="AL287" s="1">
        <f t="shared" ref="AL287" si="324">AK287-AL284+AL285+AL286</f>
        <v>0</v>
      </c>
      <c r="AM287" s="1">
        <f t="shared" ref="AM287" si="325">AL287-AM284+AM285+AM286</f>
        <v>0</v>
      </c>
      <c r="AN287" s="1">
        <f t="shared" ref="AN287" si="326">AM287-AN284+AN285+AN286</f>
        <v>0</v>
      </c>
      <c r="AO287" s="1">
        <f t="shared" ref="AO287" si="327">AN287-AO284+AO285+AO286</f>
        <v>0</v>
      </c>
      <c r="AP287" s="1">
        <f t="shared" ref="AP287" si="328">AO287-AP284+AP285+AP286</f>
        <v>0</v>
      </c>
      <c r="AQ287" s="1">
        <f t="shared" ref="AQ287" si="329">AP287-AQ284+AQ285+AQ286</f>
        <v>0</v>
      </c>
      <c r="AR287" s="1">
        <f t="shared" ref="AR287" si="330">AQ287-AR284+AR285+AR286</f>
        <v>0</v>
      </c>
      <c r="AS287" s="1">
        <f t="shared" ref="AS287" si="331">AR287-AS284+AS285+AS286</f>
        <v>0</v>
      </c>
      <c r="AT287" s="1">
        <f t="shared" ref="AT287" si="332">AS287-AT284+AT285+AT286</f>
        <v>0</v>
      </c>
      <c r="AU287" s="1">
        <f t="shared" ref="AU287" si="333">AT287-AU284+AU285+AU286</f>
        <v>0</v>
      </c>
      <c r="AV287" s="1">
        <f t="shared" ref="AV287" si="334">AU287-AV284+AV285+AV286</f>
        <v>0</v>
      </c>
      <c r="AW287" s="1">
        <f t="shared" ref="AW287" si="335">AV287-AW284+AW285+AW286</f>
        <v>0</v>
      </c>
      <c r="AX287" s="1">
        <f t="shared" ref="AX287" si="336">AW287-AX284+AX285+AX286</f>
        <v>0</v>
      </c>
      <c r="AY287" s="1">
        <f t="shared" ref="AY287" si="337">AX287-AY284+AY285+AY286</f>
        <v>0</v>
      </c>
      <c r="AZ287" s="1">
        <f t="shared" ref="AZ287" si="338">AY287-AZ284+AZ285+AZ286</f>
        <v>0</v>
      </c>
      <c r="BA287" s="1">
        <f t="shared" ref="BA287" si="339">AZ287-BA284+BA285+BA286</f>
        <v>0</v>
      </c>
      <c r="BB287" s="1">
        <f t="shared" ref="BB287" si="340">BA287-BB284+BB285+BB286</f>
        <v>0</v>
      </c>
      <c r="BC287" s="1">
        <f t="shared" ref="BC287" si="341">BB287-BC284+BC285+BC286</f>
        <v>0</v>
      </c>
      <c r="BD287" s="1">
        <f t="shared" ref="BD287" si="342">BC287-BD284+BD285+BD286</f>
        <v>0</v>
      </c>
      <c r="BE287" s="1">
        <f t="shared" ref="BE287" si="343">BD287-BE284+BE285+BE286</f>
        <v>0</v>
      </c>
      <c r="BF287" s="1">
        <f t="shared" ref="BF287" si="344">BE287-BF284+BF285+BF286</f>
        <v>0</v>
      </c>
      <c r="BG287" s="1">
        <f t="shared" ref="BG287" si="345">BF287-BG284+BG285+BG286</f>
        <v>0</v>
      </c>
      <c r="BH287" s="1">
        <f t="shared" ref="BH287" si="346">BG287-BH284+BH285+BH286</f>
        <v>0</v>
      </c>
      <c r="BI287" s="1">
        <f t="shared" ref="BI287" si="347">BH287-BI284+BI285+BI286</f>
        <v>0</v>
      </c>
      <c r="BJ287" s="1">
        <f t="shared" ref="BJ287" si="348">BI287-BJ284+BJ285+BJ286</f>
        <v>0</v>
      </c>
      <c r="BK287" s="1">
        <f t="shared" ref="BK287" si="349">BJ287-BK284+BK285+BK286</f>
        <v>0</v>
      </c>
      <c r="BL287" s="1">
        <f t="shared" ref="BL287" si="350">BK287-BL284+BL285+BL286</f>
        <v>0</v>
      </c>
      <c r="BM287" s="1">
        <f t="shared" ref="BM287" si="351">BL287-BM284+BM285+BM286</f>
        <v>0</v>
      </c>
      <c r="BN287" s="1">
        <f t="shared" ref="BN287" si="352">BM287-BN284+BN285+BN286</f>
        <v>0</v>
      </c>
      <c r="BO287" s="1">
        <f t="shared" ref="BO287" si="353">BN287-BO284+BO285+BO286</f>
        <v>0</v>
      </c>
      <c r="BP287" s="1">
        <f t="shared" ref="BP287:BQ287" si="354">BO287-BP284+BP285+BP286</f>
        <v>0</v>
      </c>
      <c r="BQ287" s="1">
        <f t="shared" si="354"/>
        <v>0</v>
      </c>
    </row>
    <row r="288" spans="1:69" ht="12.75" customHeight="1">
      <c r="I288" s="34"/>
    </row>
    <row r="289" spans="1:69" ht="12.75" customHeight="1">
      <c r="A289" s="166"/>
      <c r="B289" s="166"/>
      <c r="C289" s="166"/>
      <c r="D289" s="167" t="s">
        <v>63</v>
      </c>
      <c r="I289" s="34"/>
      <c r="J289" s="168"/>
      <c r="K289" s="168"/>
      <c r="L289" s="168"/>
      <c r="M289" s="168"/>
      <c r="N289" s="169">
        <f>INDEX(Inputs!$N$104:$N$110,MATCH($B277,Inputs!$C$104:$C$110,0))/conv_2015_2010</f>
        <v>7.1430166882741215</v>
      </c>
    </row>
    <row r="290" spans="1:69" ht="12.75" customHeight="1">
      <c r="C290" s="2" t="s">
        <v>16</v>
      </c>
      <c r="E290" s="1" t="s">
        <v>25</v>
      </c>
      <c r="I290" s="34"/>
      <c r="J290" s="9">
        <f>INDEX(Inputs!J$43:J$49,MATCH($B277,Inputs!$C$43:$C$49,0))*(1+IF(J$5&lt;=second_reg_period, J$7, J$6))^0.5</f>
        <v>17.975121455559083</v>
      </c>
      <c r="K290" s="9">
        <f>INDEX(Inputs!K$43:K$49,MATCH($B277,Inputs!$C$43:$C$49,0))*(1+IF(K$5&lt;=second_reg_period, K$7, K$6))^0.5</f>
        <v>23.86787770349704</v>
      </c>
      <c r="L290" s="9">
        <f>INDEX(Inputs!L$43:L$49,MATCH($B277,Inputs!$C$43:$C$49,0))*(1+IF(L$5&lt;=second_reg_period, L$7, L$6))^0.5</f>
        <v>8.9414779490851011</v>
      </c>
      <c r="M290" s="9">
        <f>INDEX(Inputs!M$43:M$49,MATCH($B277,Inputs!$C$43:$C$49,0))*(1+IF(M$5&lt;=second_reg_period, M$7, M$6))^0.5</f>
        <v>8.3669982327659547</v>
      </c>
      <c r="N290" s="9">
        <f>INDEX(Inputs!N$43:N$49,MATCH($B277,Inputs!$C$43:$C$49,0))*(1+IF(N$5&lt;=second_reg_period, N$7, N$6))^0.5</f>
        <v>9.3531908906756573</v>
      </c>
      <c r="O290" s="9">
        <f>INDEX(Inputs!O$43:O$49,MATCH($B277,Inputs!$C$43:$C$49,0))*(1+IF(O$5&lt;=second_reg_period, O$7, O$6))^0.5</f>
        <v>0</v>
      </c>
      <c r="P290" s="9">
        <f>INDEX(Inputs!P$43:P$49,MATCH($B277,Inputs!$C$43:$C$49,0))*(1+IF(P$5&lt;=second_reg_period, P$7, P$6))^0.5</f>
        <v>0</v>
      </c>
      <c r="Q290" s="9">
        <f>INDEX(Inputs!Q$43:Q$49,MATCH($B277,Inputs!$C$43:$C$49,0))*(1+IF(Q$5&lt;=second_reg_period, Q$7, Q$6))^0.5</f>
        <v>0</v>
      </c>
      <c r="R290" s="9">
        <f>INDEX(Inputs!R$43:R$49,MATCH($B277,Inputs!$C$43:$C$49,0))*(1+IF(R$5&lt;=second_reg_period, R$7, R$6))^0.5</f>
        <v>0</v>
      </c>
      <c r="S290" s="9">
        <f>INDEX(Inputs!S$43:S$49,MATCH($B277,Inputs!$C$43:$C$49,0))*(1+IF(S$5&lt;=second_reg_period, S$7, S$6))^0.5</f>
        <v>0</v>
      </c>
      <c r="T290" s="9">
        <f>INDEX(Inputs!T$43:T$49,MATCH($B277,Inputs!$C$43:$C$49,0))*(1+IF(T$5&lt;=second_reg_period, T$7, T$6))^0.5</f>
        <v>0</v>
      </c>
      <c r="U290" s="9">
        <f>INDEX(Inputs!U$43:U$49,MATCH($B277,Inputs!$C$43:$C$49,0))*(1+IF(U$5&lt;=second_reg_period, U$7, U$6))^0.5</f>
        <v>0</v>
      </c>
      <c r="V290" s="9">
        <f>INDEX(Inputs!V$43:V$49,MATCH($B277,Inputs!$C$43:$C$49,0))*(1+IF(V$5&lt;=second_reg_period, V$7, V$6))^0.5</f>
        <v>0</v>
      </c>
      <c r="W290" s="9">
        <f>INDEX(Inputs!W$43:W$49,MATCH($B277,Inputs!$C$43:$C$49,0))*(1+IF(W$5&lt;=second_reg_period, W$7, W$6))^0.5</f>
        <v>0</v>
      </c>
      <c r="X290" s="9">
        <f>INDEX(Inputs!X$43:X$49,MATCH($B277,Inputs!$C$43:$C$49,0))*(1+IF(X$5&lt;=second_reg_period, X$7, X$6))^0.5</f>
        <v>0</v>
      </c>
      <c r="Y290" s="9">
        <f>INDEX(Inputs!Y$43:Y$49,MATCH($B277,Inputs!$C$43:$C$49,0))*(1+IF(Y$5&lt;=second_reg_period, Y$7, Y$6))^0.5</f>
        <v>0</v>
      </c>
      <c r="Z290" s="9">
        <f>INDEX(Inputs!Z$43:Z$49,MATCH($B277,Inputs!$C$43:$C$49,0))*(1+IF(Z$5&lt;=second_reg_period, Z$7, Z$6))^0.5</f>
        <v>0</v>
      </c>
      <c r="AA290" s="9">
        <f>INDEX(Inputs!AA$43:AA$49,MATCH($B277,Inputs!$C$43:$C$49,0))*(1+IF(AA$5&lt;=second_reg_period, AA$7, AA$6))^0.5</f>
        <v>0</v>
      </c>
      <c r="AB290" s="9">
        <f>INDEX(Inputs!AB$43:AB$49,MATCH($B277,Inputs!$C$43:$C$49,0))*(1+IF(AB$5&lt;=second_reg_period, AB$7, AB$6))^0.5</f>
        <v>0</v>
      </c>
      <c r="AC290" s="9">
        <f>INDEX(Inputs!AC$43:AC$49,MATCH($B277,Inputs!$C$43:$C$49,0))*(1+IF(AC$5&lt;=second_reg_period, AC$7, AC$6))^0.5</f>
        <v>0</v>
      </c>
      <c r="AD290" s="9">
        <f>INDEX(Inputs!AD$43:AD$49,MATCH($B277,Inputs!$C$43:$C$49,0))*(1+IF(AD$5&lt;=second_reg_period, AD$7, AD$6))^0.5</f>
        <v>0</v>
      </c>
      <c r="AE290" s="9">
        <f>INDEX(Inputs!AE$43:AE$49,MATCH($B277,Inputs!$C$43:$C$49,0))*(1+IF(AE$5&lt;=second_reg_period, AE$7, AE$6))^0.5</f>
        <v>0</v>
      </c>
      <c r="AF290" s="9">
        <f>INDEX(Inputs!AF$43:AF$49,MATCH($B277,Inputs!$C$43:$C$49,0))*(1+IF(AF$5&lt;=second_reg_period, AF$7, AF$6))^0.5</f>
        <v>0</v>
      </c>
      <c r="AG290" s="9">
        <f>INDEX(Inputs!AG$43:AG$49,MATCH($B277,Inputs!$C$43:$C$49,0))*(1+IF(AG$5&lt;=second_reg_period, AG$7, AG$6))^0.5</f>
        <v>0</v>
      </c>
      <c r="AH290" s="9">
        <f>INDEX(Inputs!AH$43:AH$49,MATCH($B277,Inputs!$C$43:$C$49,0))*(1+IF(AH$5&lt;=second_reg_period, AH$7, AH$6))^0.5</f>
        <v>0</v>
      </c>
      <c r="AI290" s="9">
        <f>INDEX(Inputs!AI$43:AI$49,MATCH($B277,Inputs!$C$43:$C$49,0))*(1+IF(AI$5&lt;=second_reg_period, AI$7, AI$6))^0.5</f>
        <v>0</v>
      </c>
      <c r="AJ290" s="9">
        <f>INDEX(Inputs!AJ$43:AJ$49,MATCH($B277,Inputs!$C$43:$C$49,0))*(1+IF(AJ$5&lt;=second_reg_period, AJ$7, AJ$6))^0.5</f>
        <v>0</v>
      </c>
      <c r="AK290" s="9">
        <f>INDEX(Inputs!AK$43:AK$49,MATCH($B277,Inputs!$C$43:$C$49,0))*(1+IF(AK$5&lt;=second_reg_period, AK$7, AK$6))^0.5</f>
        <v>0</v>
      </c>
      <c r="AL290" s="9">
        <f>INDEX(Inputs!AL$43:AL$49,MATCH($B277,Inputs!$C$43:$C$49,0))*(1+IF(AL$5&lt;=second_reg_period, AL$7, AL$6))^0.5</f>
        <v>0</v>
      </c>
      <c r="AM290" s="9">
        <f>INDEX(Inputs!AM$43:AM$49,MATCH($B277,Inputs!$C$43:$C$49,0))*(1+IF(AM$5&lt;=second_reg_period, AM$7, AM$6))^0.5</f>
        <v>0</v>
      </c>
      <c r="AN290" s="9">
        <f>INDEX(Inputs!AN$43:AN$49,MATCH($B277,Inputs!$C$43:$C$49,0))*(1+IF(AN$5&lt;=second_reg_period, AN$7, AN$6))^0.5</f>
        <v>0</v>
      </c>
      <c r="AO290" s="9">
        <f>INDEX(Inputs!AO$43:AO$49,MATCH($B277,Inputs!$C$43:$C$49,0))*(1+IF(AO$5&lt;=second_reg_period, AO$7, AO$6))^0.5</f>
        <v>0</v>
      </c>
      <c r="AP290" s="9">
        <f>INDEX(Inputs!AP$43:AP$49,MATCH($B277,Inputs!$C$43:$C$49,0))*(1+IF(AP$5&lt;=second_reg_period, AP$7, AP$6))^0.5</f>
        <v>0</v>
      </c>
      <c r="AQ290" s="9">
        <f>INDEX(Inputs!AQ$43:AQ$49,MATCH($B277,Inputs!$C$43:$C$49,0))*(1+IF(AQ$5&lt;=second_reg_period, AQ$7, AQ$6))^0.5</f>
        <v>0</v>
      </c>
      <c r="AR290" s="9">
        <f>INDEX(Inputs!AR$43:AR$49,MATCH($B277,Inputs!$C$43:$C$49,0))*(1+IF(AR$5&lt;=second_reg_period, AR$7, AR$6))^0.5</f>
        <v>0</v>
      </c>
      <c r="AS290" s="9">
        <f>INDEX(Inputs!AS$43:AS$49,MATCH($B277,Inputs!$C$43:$C$49,0))*(1+IF(AS$5&lt;=second_reg_period, AS$7, AS$6))^0.5</f>
        <v>0</v>
      </c>
      <c r="AT290" s="9">
        <f>INDEX(Inputs!AT$43:AT$49,MATCH($B277,Inputs!$C$43:$C$49,0))*(1+IF(AT$5&lt;=second_reg_period, AT$7, AT$6))^0.5</f>
        <v>0</v>
      </c>
      <c r="AU290" s="9">
        <f>INDEX(Inputs!AU$43:AU$49,MATCH($B277,Inputs!$C$43:$C$49,0))*(1+IF(AU$5&lt;=second_reg_period, AU$7, AU$6))^0.5</f>
        <v>0</v>
      </c>
      <c r="AV290" s="9">
        <f>INDEX(Inputs!AV$43:AV$49,MATCH($B277,Inputs!$C$43:$C$49,0))*(1+IF(AV$5&lt;=second_reg_period, AV$7, AV$6))^0.5</f>
        <v>0</v>
      </c>
      <c r="AW290" s="9">
        <f>INDEX(Inputs!AW$43:AW$49,MATCH($B277,Inputs!$C$43:$C$49,0))*(1+IF(AW$5&lt;=second_reg_period, AW$7, AW$6))^0.5</f>
        <v>0</v>
      </c>
      <c r="AX290" s="9">
        <f>INDEX(Inputs!AX$43:AX$49,MATCH($B277,Inputs!$C$43:$C$49,0))*(1+IF(AX$5&lt;=second_reg_period, AX$7, AX$6))^0.5</f>
        <v>0</v>
      </c>
      <c r="AY290" s="9">
        <f>INDEX(Inputs!AY$43:AY$49,MATCH($B277,Inputs!$C$43:$C$49,0))*(1+IF(AY$5&lt;=second_reg_period, AY$7, AY$6))^0.5</f>
        <v>0</v>
      </c>
      <c r="AZ290" s="9">
        <f>INDEX(Inputs!AZ$43:AZ$49,MATCH($B277,Inputs!$C$43:$C$49,0))*(1+IF(AZ$5&lt;=second_reg_period, AZ$7, AZ$6))^0.5</f>
        <v>0</v>
      </c>
      <c r="BA290" s="9">
        <f>INDEX(Inputs!BA$43:BA$49,MATCH($B277,Inputs!$C$43:$C$49,0))*(1+IF(BA$5&lt;=second_reg_period, BA$7, BA$6))^0.5</f>
        <v>0</v>
      </c>
      <c r="BB290" s="9">
        <f>INDEX(Inputs!BB$43:BB$49,MATCH($B277,Inputs!$C$43:$C$49,0))*(1+IF(BB$5&lt;=second_reg_period, BB$7, BB$6))^0.5</f>
        <v>0</v>
      </c>
      <c r="BC290" s="9">
        <f>INDEX(Inputs!BC$43:BC$49,MATCH($B277,Inputs!$C$43:$C$49,0))*(1+IF(BC$5&lt;=second_reg_period, BC$7, BC$6))^0.5</f>
        <v>0</v>
      </c>
      <c r="BD290" s="9">
        <f>INDEX(Inputs!BD$43:BD$49,MATCH($B277,Inputs!$C$43:$C$49,0))*(1+IF(BD$5&lt;=second_reg_period, BD$7, BD$6))^0.5</f>
        <v>0</v>
      </c>
      <c r="BE290" s="9">
        <f>INDEX(Inputs!BE$43:BE$49,MATCH($B277,Inputs!$C$43:$C$49,0))*(1+IF(BE$5&lt;=second_reg_period, BE$7, BE$6))^0.5</f>
        <v>0</v>
      </c>
      <c r="BF290" s="9">
        <f>INDEX(Inputs!BF$43:BF$49,MATCH($B277,Inputs!$C$43:$C$49,0))*(1+IF(BF$5&lt;=second_reg_period, BF$7, BF$6))^0.5</f>
        <v>0</v>
      </c>
      <c r="BG290" s="9">
        <f>INDEX(Inputs!BG$43:BG$49,MATCH($B277,Inputs!$C$43:$C$49,0))*(1+IF(BG$5&lt;=second_reg_period, BG$7, BG$6))^0.5</f>
        <v>0</v>
      </c>
      <c r="BH290" s="9">
        <f>INDEX(Inputs!BH$43:BH$49,MATCH($B277,Inputs!$C$43:$C$49,0))*(1+IF(BH$5&lt;=second_reg_period, BH$7, BH$6))^0.5</f>
        <v>0</v>
      </c>
      <c r="BI290" s="9">
        <f>INDEX(Inputs!BI$43:BI$49,MATCH($B277,Inputs!$C$43:$C$49,0))*(1+IF(BI$5&lt;=second_reg_period, BI$7, BI$6))^0.5</f>
        <v>0</v>
      </c>
      <c r="BJ290" s="9">
        <f>INDEX(Inputs!BJ$43:BJ$49,MATCH($B277,Inputs!$C$43:$C$49,0))*(1+IF(BJ$5&lt;=second_reg_period, BJ$7, BJ$6))^0.5</f>
        <v>0</v>
      </c>
      <c r="BK290" s="9">
        <f>INDEX(Inputs!BK$43:BK$49,MATCH($B277,Inputs!$C$43:$C$49,0))*(1+IF(BK$5&lt;=second_reg_period, BK$7, BK$6))^0.5</f>
        <v>0</v>
      </c>
      <c r="BL290" s="9">
        <f>INDEX(Inputs!BL$43:BL$49,MATCH($B277,Inputs!$C$43:$C$49,0))*(1+IF(BL$5&lt;=second_reg_period, BL$7, BL$6))^0.5</f>
        <v>0</v>
      </c>
      <c r="BM290" s="9">
        <f>INDEX(Inputs!BM$43:BM$49,MATCH($B277,Inputs!$C$43:$C$49,0))*(1+IF(BM$5&lt;=second_reg_period, BM$7, BM$6))^0.5</f>
        <v>0</v>
      </c>
      <c r="BN290" s="9">
        <f>INDEX(Inputs!BN$43:BN$49,MATCH($B277,Inputs!$C$43:$C$49,0))*(1+IF(BN$5&lt;=second_reg_period, BN$7, BN$6))^0.5</f>
        <v>0</v>
      </c>
      <c r="BO290" s="9">
        <f>INDEX(Inputs!BO$43:BO$49,MATCH($B277,Inputs!$C$43:$C$49,0))*(1+IF(BO$5&lt;=second_reg_period, BO$7, BO$6))^0.5</f>
        <v>0</v>
      </c>
      <c r="BP290" s="9">
        <f>INDEX(Inputs!BP$43:BP$49,MATCH($B277,Inputs!$C$43:$C$49,0))*(1+IF(BP$5&lt;=second_reg_period, BP$7, BP$6))^0.5</f>
        <v>0</v>
      </c>
      <c r="BQ290" s="9">
        <f>INDEX(Inputs!BQ$43:BQ$49,MATCH($B277,Inputs!$C$43:$C$49,0))*(1+IF(BQ$5&lt;=second_reg_period, BQ$7, BQ$6))^0.5</f>
        <v>0</v>
      </c>
    </row>
    <row r="291" spans="1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1:69" s="145" customFormat="1" ht="12.75" customHeight="1">
      <c r="D292" s="149" t="s">
        <v>63</v>
      </c>
      <c r="E292" s="145" t="s">
        <v>25</v>
      </c>
      <c r="I292" s="147"/>
      <c r="J292" s="165"/>
      <c r="K292" s="165"/>
      <c r="L292" s="165"/>
      <c r="M292" s="165"/>
      <c r="N292" s="165"/>
      <c r="O292" s="170">
        <f>IF($I279="n/a",0,IF(O$5-$N$5&gt;$I279-5,$N289-SUM($J292:N292),$N289/($I279-5)))</f>
        <v>7.1430166882741215</v>
      </c>
      <c r="P292" s="170">
        <f>IF($I279="n/a",0,IF(P$5-$N$5&gt;$I279-5,$N289-SUM($J292:O292),$N289/($I279-5)))</f>
        <v>0</v>
      </c>
      <c r="Q292" s="170">
        <f>IF($I279="n/a",0,IF(Q$5-$N$5&gt;$I279-5,$N289-SUM($J292:P292),$N289/($I279-5)))</f>
        <v>0</v>
      </c>
      <c r="R292" s="170">
        <f>IF($I279="n/a",0,IF(R$5-$N$5&gt;$I279-5,$N289-SUM($J292:Q292),$N289/($I279-5)))</f>
        <v>0</v>
      </c>
      <c r="S292" s="170">
        <f>IF($I279="n/a",0,IF(S$5-$N$5&gt;$I279-5,$N289-SUM($J292:R292),$N289/($I279-5)))</f>
        <v>0</v>
      </c>
      <c r="T292" s="170">
        <f>IF($I279="n/a",0,IF(T$5-$N$5&gt;$I279-5,$N289-SUM($J292:S292),$N289/($I279-5)))</f>
        <v>0</v>
      </c>
      <c r="U292" s="170">
        <f>IF($I279="n/a",0,IF(U$5-$N$5&gt;$I279-5,$N289-SUM($J292:T292),$N289/($I279-5)))</f>
        <v>0</v>
      </c>
      <c r="V292" s="170">
        <f>IF($I279="n/a",0,IF(V$5-$N$5&gt;$I279-5,$N289-SUM($J292:U292),$N289/($I279-5)))</f>
        <v>0</v>
      </c>
      <c r="W292" s="170">
        <f>IF($I279="n/a",0,IF(W$5-$N$5&gt;$I279-5,$N289-SUM($J292:V292),$N289/($I279-5)))</f>
        <v>0</v>
      </c>
      <c r="X292" s="170">
        <f>IF($I279="n/a",0,IF(X$5-$N$5&gt;$I279-5,$N289-SUM($J292:W292),$N289/($I279-5)))</f>
        <v>0</v>
      </c>
      <c r="Y292" s="170">
        <f>IF($I279="n/a",0,IF(Y$5-$N$5&gt;$I279-5,$N289-SUM($J292:X292),$N289/($I279-5)))</f>
        <v>0</v>
      </c>
      <c r="Z292" s="170">
        <f>IF($I279="n/a",0,IF(Z$5-$N$5&gt;$I279-5,$N289-SUM($J292:Y292),$N289/($I279-5)))</f>
        <v>0</v>
      </c>
      <c r="AA292" s="170">
        <f>IF($I279="n/a",0,IF(AA$5-$N$5&gt;$I279-5,$N289-SUM($J292:Z292),$N289/($I279-5)))</f>
        <v>0</v>
      </c>
      <c r="AB292" s="170">
        <f>IF($I279="n/a",0,IF(AB$5-$N$5&gt;$I279-5,$N289-SUM($J292:AA292),$N289/($I279-5)))</f>
        <v>0</v>
      </c>
      <c r="AC292" s="170">
        <f>IF($I279="n/a",0,IF(AC$5-$N$5&gt;$I279-5,$N289-SUM($J292:AB292),$N289/($I279-5)))</f>
        <v>0</v>
      </c>
      <c r="AD292" s="170">
        <f>IF($I279="n/a",0,IF(AD$5-$N$5&gt;$I279-5,$N289-SUM($J292:AC292),$N289/($I279-5)))</f>
        <v>0</v>
      </c>
      <c r="AE292" s="170">
        <f>IF($I279="n/a",0,IF(AE$5-$N$5&gt;$I279-5,$N289-SUM($J292:AD292),$N289/($I279-5)))</f>
        <v>0</v>
      </c>
      <c r="AF292" s="170">
        <f>IF($I279="n/a",0,IF(AF$5-$N$5&gt;$I279-5,$N289-SUM($J292:AE292),$N289/($I279-5)))</f>
        <v>0</v>
      </c>
      <c r="AG292" s="170">
        <f>IF($I279="n/a",0,IF(AG$5-$N$5&gt;$I279-5,$N289-SUM($J292:AF292),$N289/($I279-5)))</f>
        <v>0</v>
      </c>
      <c r="AH292" s="170">
        <f>IF($I279="n/a",0,IF(AH$5-$N$5&gt;$I279-5,$N289-SUM($J292:AG292),$N289/($I279-5)))</f>
        <v>0</v>
      </c>
      <c r="AI292" s="170">
        <f>IF($I279="n/a",0,IF(AI$5-$N$5&gt;$I279-5,$N289-SUM($J292:AH292),$N289/($I279-5)))</f>
        <v>0</v>
      </c>
      <c r="AJ292" s="170">
        <f>IF($I279="n/a",0,IF(AJ$5-$N$5&gt;$I279-5,$N289-SUM($J292:AI292),$N289/($I279-5)))</f>
        <v>0</v>
      </c>
      <c r="AK292" s="170">
        <f>IF($I279="n/a",0,IF(AK$5-$N$5&gt;$I279-5,$N289-SUM($J292:AJ292),$N289/($I279-5)))</f>
        <v>0</v>
      </c>
      <c r="AL292" s="170">
        <f>IF($I279="n/a",0,IF(AL$5-$N$5&gt;$I279-5,$N289-SUM($J292:AK292),$N289/($I279-5)))</f>
        <v>0</v>
      </c>
      <c r="AM292" s="170">
        <f>IF($I279="n/a",0,IF(AM$5-$N$5&gt;$I279-5,$N289-SUM($J292:AL292),$N289/($I279-5)))</f>
        <v>0</v>
      </c>
      <c r="AN292" s="170">
        <f>IF($I279="n/a",0,IF(AN$5-$N$5&gt;$I279-5,$N289-SUM($J292:AM292),$N289/($I279-5)))</f>
        <v>0</v>
      </c>
      <c r="AO292" s="170">
        <f>IF($I279="n/a",0,IF(AO$5-$N$5&gt;$I279-5,$N289-SUM($J292:AN292),$N289/($I279-5)))</f>
        <v>0</v>
      </c>
      <c r="AP292" s="170">
        <f>IF($I279="n/a",0,IF(AP$5-$N$5&gt;$I279-5,$N289-SUM($J292:AO292),$N289/($I279-5)))</f>
        <v>0</v>
      </c>
      <c r="AQ292" s="170">
        <f>IF($I279="n/a",0,IF(AQ$5-$N$5&gt;$I279-5,$N289-SUM($J292:AP292),$N289/($I279-5)))</f>
        <v>0</v>
      </c>
      <c r="AR292" s="170">
        <f>IF($I279="n/a",0,IF(AR$5-$N$5&gt;$I279-5,$N289-SUM($J292:AQ292),$N289/($I279-5)))</f>
        <v>0</v>
      </c>
      <c r="AS292" s="170">
        <f>IF($I279="n/a",0,IF(AS$5-$N$5&gt;$I279-5,$N289-SUM($J292:AR292),$N289/($I279-5)))</f>
        <v>0</v>
      </c>
      <c r="AT292" s="170">
        <f>IF($I279="n/a",0,IF(AT$5-$N$5&gt;$I279-5,$N289-SUM($J292:AS292),$N289/($I279-5)))</f>
        <v>0</v>
      </c>
      <c r="AU292" s="170">
        <f>IF($I279="n/a",0,IF(AU$5-$N$5&gt;$I279-5,$N289-SUM($J292:AT292),$N289/($I279-5)))</f>
        <v>0</v>
      </c>
      <c r="AV292" s="170">
        <f>IF($I279="n/a",0,IF(AV$5-$N$5&gt;$I279-5,$N289-SUM($J292:AU292),$N289/($I279-5)))</f>
        <v>0</v>
      </c>
      <c r="AW292" s="170">
        <f>IF($I279="n/a",0,IF(AW$5-$N$5&gt;$I279-5,$N289-SUM($J292:AV292),$N289/($I279-5)))</f>
        <v>0</v>
      </c>
      <c r="AX292" s="170">
        <f>IF($I279="n/a",0,IF(AX$5-$N$5&gt;$I279-5,$N289-SUM($J292:AW292),$N289/($I279-5)))</f>
        <v>0</v>
      </c>
      <c r="AY292" s="170">
        <f>IF($I279="n/a",0,IF(AY$5-$N$5&gt;$I279-5,$N289-SUM($J292:AX292),$N289/($I279-5)))</f>
        <v>0</v>
      </c>
      <c r="AZ292" s="170">
        <f>IF($I279="n/a",0,IF(AZ$5-$N$5&gt;$I279-5,$N289-SUM($J292:AY292),$N289/($I279-5)))</f>
        <v>0</v>
      </c>
      <c r="BA292" s="170">
        <f>IF($I279="n/a",0,IF(BA$5-$N$5&gt;$I279-5,$N289-SUM($J292:AZ292),$N289/($I279-5)))</f>
        <v>0</v>
      </c>
      <c r="BB292" s="170">
        <f>IF($I279="n/a",0,IF(BB$5-$N$5&gt;$I279-5,$N289-SUM($J292:BA292),$N289/($I279-5)))</f>
        <v>0</v>
      </c>
      <c r="BC292" s="170">
        <f>IF($I279="n/a",0,IF(BC$5-$N$5&gt;$I279-5,$N289-SUM($J292:BB292),$N289/($I279-5)))</f>
        <v>0</v>
      </c>
      <c r="BD292" s="170">
        <f>IF($I279="n/a",0,IF(BD$5-$N$5&gt;$I279-5,$N289-SUM($J292:BC292),$N289/($I279-5)))</f>
        <v>0</v>
      </c>
      <c r="BE292" s="170">
        <f>IF($I279="n/a",0,IF(BE$5-$N$5&gt;$I279-5,$N289-SUM($J292:BD292),$N289/($I279-5)))</f>
        <v>0</v>
      </c>
      <c r="BF292" s="170">
        <f>IF($I279="n/a",0,IF(BF$5-$N$5&gt;$I279-5,$N289-SUM($J292:BE292),$N289/($I279-5)))</f>
        <v>0</v>
      </c>
      <c r="BG292" s="170">
        <f>IF($I279="n/a",0,IF(BG$5-$N$5&gt;$I279-5,$N289-SUM($J292:BF292),$N289/($I279-5)))</f>
        <v>0</v>
      </c>
      <c r="BH292" s="170">
        <f>IF($I279="n/a",0,IF(BH$5-$N$5&gt;$I279-5,$N289-SUM($J292:BG292),$N289/($I279-5)))</f>
        <v>0</v>
      </c>
      <c r="BI292" s="170">
        <f>IF($I279="n/a",0,IF(BI$5-$N$5&gt;$I279-5,$N289-SUM($J292:BH292),$N289/($I279-5)))</f>
        <v>0</v>
      </c>
      <c r="BJ292" s="170">
        <f>IF($I279="n/a",0,IF(BJ$5-$N$5&gt;$I279-5,$N289-SUM($J292:BI292),$N289/($I279-5)))</f>
        <v>0</v>
      </c>
      <c r="BK292" s="170">
        <f>IF($I279="n/a",0,IF(BK$5-$N$5&gt;$I279-5,$N289-SUM($J292:BJ292),$N289/($I279-5)))</f>
        <v>0</v>
      </c>
      <c r="BL292" s="170">
        <f>IF($I279="n/a",0,IF(BL$5-$N$5&gt;$I279-5,$N289-SUM($J292:BK292),$N289/($I279-5)))</f>
        <v>0</v>
      </c>
      <c r="BM292" s="170">
        <f>IF($I279="n/a",0,IF(BM$5-$N$5&gt;$I279-5,$N289-SUM($J292:BL292),$N289/($I279-5)))</f>
        <v>0</v>
      </c>
      <c r="BN292" s="170">
        <f>IF($I279="n/a",0,IF(BN$5-$N$5&gt;$I279-5,$N289-SUM($J292:BM292),$N289/($I279-5)))</f>
        <v>0</v>
      </c>
      <c r="BO292" s="170">
        <f>IF($I279="n/a",0,IF(BO$5-$N$5&gt;$I279-5,$N289-SUM($J292:BN292),$N289/($I279-5)))</f>
        <v>0</v>
      </c>
      <c r="BP292" s="170">
        <f>IF($I279="n/a",0,IF(BP$5-$N$5&gt;$I279-5,$N289-SUM($J292:BO292),$N289/($I279-5)))</f>
        <v>0</v>
      </c>
      <c r="BQ292" s="170">
        <f>IF($I279="n/a",0,IF(BQ$5-$N$5&gt;$I279-5,$N289-SUM($J292:BP292),$N289/($I279-5)))</f>
        <v>0</v>
      </c>
    </row>
    <row r="293" spans="1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3.5241469913049301</v>
      </c>
      <c r="L293" s="4">
        <f>IF(L$5&lt;=$D293,0,IF(SUM($D293,I279)&gt;L$5,$J290/I279,$J290-SUM($I293:K293)))</f>
        <v>3.5241469913049301</v>
      </c>
      <c r="M293" s="4">
        <f>IF(M$5&lt;=$D293,0,IF(SUM($D293,I279)&gt;M$5,$J290/I279,$J290-SUM($I293:L293)))</f>
        <v>3.5241469913049301</v>
      </c>
      <c r="N293" s="4">
        <f>IF(N$5&lt;=$D293,0,IF(SUM($D293,I279)&gt;N$5,$J290/I279,$J290-SUM($I293:M293)))</f>
        <v>3.5241469913049301</v>
      </c>
      <c r="O293" s="4">
        <f>IF(O$5&lt;=$D293,0,IF(SUM($D293,I279)&gt;O$5,$J290/I279,$J290-SUM($I293:N293)))</f>
        <v>3.5241469913049301</v>
      </c>
      <c r="P293" s="4">
        <f>IF(P$5&lt;=$D293,0,IF(SUM($D293,I279)&gt;P$5,$J290/I279,$J290-SUM($I293:O293)))</f>
        <v>0.3543864990344332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1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4.6794626453886687</v>
      </c>
      <c r="M294" s="4">
        <f>IF(M$5&lt;=$D294,0,IF(SUM($D294,I279)&gt;M$5,$K290/I279,$K290-SUM($I294:L294)))</f>
        <v>4.6794626453886687</v>
      </c>
      <c r="N294" s="4">
        <f>IF(N$5&lt;=$D294,0,IF(SUM($D294,I279)&gt;N$5,$K290/I279,$K290-SUM($I294:M294)))</f>
        <v>4.6794626453886687</v>
      </c>
      <c r="O294" s="4">
        <f>IF(O$5&lt;=$D294,0,IF(SUM($D294,I279)&gt;O$5,$K290/I279,$K290-SUM($I294:N294)))</f>
        <v>4.6794626453886687</v>
      </c>
      <c r="P294" s="4">
        <f>IF(P$5&lt;=$D294,0,IF(SUM($D294,I279)&gt;P$5,$K290/I279,$K290-SUM($I294:O294)))</f>
        <v>4.6794626453886687</v>
      </c>
      <c r="Q294" s="4">
        <f>IF(Q$5&lt;=$D294,0,IF(SUM($D294,I279)&gt;Q$5,$K290/I279,$K290-SUM($I294:P294)))</f>
        <v>0.47056447655369738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1:69" ht="12.75" customHeight="1">
      <c r="D295" s="23">
        <f t="shared" ref="D295:D322" si="355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1.7530386478886544</v>
      </c>
      <c r="N295" s="4">
        <f>IF(N$5&lt;=$D295,0,IF(SUM($D295,I279)&gt;N$5,$L290/I279,$L290-SUM($I295:M295)))</f>
        <v>1.7530386478886544</v>
      </c>
      <c r="O295" s="4">
        <f>IF(O$5&lt;=$D295,0,IF(SUM($D295,I279)&gt;O$5,$L290/I279,$L290-SUM($I295:N295)))</f>
        <v>1.7530386478886544</v>
      </c>
      <c r="P295" s="4">
        <f>IF(P$5&lt;=$D295,0,IF(SUM($D295,I279)&gt;P$5,$L290/I279,$L290-SUM($I295:O295)))</f>
        <v>1.7530386478886544</v>
      </c>
      <c r="Q295" s="4">
        <f>IF(Q$5&lt;=$D295,0,IF(SUM($D295,I279)&gt;Q$5,$L290/I279,$L290-SUM($I295:P295)))</f>
        <v>1.7530386478886544</v>
      </c>
      <c r="R295" s="4">
        <f>IF(R$5&lt;=$D295,0,IF(SUM($D295,I279)&gt;R$5,$L290/I279,$L290-SUM($I295:Q295)))</f>
        <v>0.17628470964182874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1:69" ht="12.75" customHeight="1">
      <c r="D296" s="23">
        <f t="shared" si="355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1.6404079227590778</v>
      </c>
      <c r="O296" s="4">
        <f>IF(O$5&lt;=$D296,0,IF(SUM($D296,I279)&gt;O$5,$M290/I279,$M290-SUM($I296:N296)))</f>
        <v>1.6404079227590778</v>
      </c>
      <c r="P296" s="4">
        <f>IF(P$5&lt;=$D296,0,IF(SUM($D296,I279)&gt;P$5,$M290/I279,$M290-SUM($I296:O296)))</f>
        <v>1.6404079227590778</v>
      </c>
      <c r="Q296" s="4">
        <f>IF(Q$5&lt;=$D296,0,IF(SUM($D296,I279)&gt;Q$5,$M290/I279,$M290-SUM($I296:P296)))</f>
        <v>1.6404079227590778</v>
      </c>
      <c r="R296" s="4">
        <f>IF(R$5&lt;=$D296,0,IF(SUM($D296,I279)&gt;R$5,$M290/I279,$M290-SUM($I296:Q296)))</f>
        <v>1.6404079227590778</v>
      </c>
      <c r="S296" s="4">
        <f>IF(S$5&lt;=$D296,0,IF(SUM($D296,I279)&gt;S$5,$M290/I279,$M290-SUM($I296:R296)))</f>
        <v>0.16495861897056585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1:69" ht="12.75" customHeight="1">
      <c r="D297" s="23">
        <f t="shared" si="355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1.8337578201053704</v>
      </c>
      <c r="P297" s="4">
        <f>IF(P$5&lt;=$D297,0,IF(SUM($D297,I279)&gt;P$5,$N290/I279,$N290-SUM($I297:O297)))</f>
        <v>1.8337578201053704</v>
      </c>
      <c r="Q297" s="4">
        <f>IF(Q$5&lt;=$D297,0,IF(SUM($D297,I279)&gt;Q$5,$N290/I279,$N290-SUM($I297:P297)))</f>
        <v>1.8337578201053704</v>
      </c>
      <c r="R297" s="4">
        <f>IF(R$5&lt;=$D297,0,IF(SUM($D297,I279)&gt;R$5,$N290/I279,$N290-SUM($I297:Q297)))</f>
        <v>1.8337578201053704</v>
      </c>
      <c r="S297" s="4">
        <f>IF(S$5&lt;=$D297,0,IF(SUM($D297,I279)&gt;S$5,$N290/I279,$N290-SUM($I297:R297)))</f>
        <v>1.8337578201053704</v>
      </c>
      <c r="T297" s="4">
        <f>IF(T$5&lt;=$D297,0,IF(SUM($D297,I279)&gt;T$5,$N290/I279,$N290-SUM($I297:S297)))</f>
        <v>0.1844017901488062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1:69" ht="12.75" customHeight="1">
      <c r="D298" s="23">
        <f t="shared" si="355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1:69" ht="12.75" customHeight="1">
      <c r="D299" s="23">
        <f t="shared" si="355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1:69" ht="12.75" customHeight="1">
      <c r="D300" s="23">
        <f t="shared" si="355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1:69" ht="12.75" customHeight="1">
      <c r="D301" s="23">
        <f t="shared" si="355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1:69" ht="12.75" customHeight="1">
      <c r="D302" s="23">
        <f t="shared" si="355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1:69" ht="12.75" customHeight="1">
      <c r="D303" s="23">
        <f t="shared" si="355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1:69" ht="12.75" customHeight="1">
      <c r="D304" s="23">
        <f t="shared" si="355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355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355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355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355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355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355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355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355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355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355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355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355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355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355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355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355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355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355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45">
        <f>J284+SUM(J292:J322)</f>
        <v>8.2393083369524476</v>
      </c>
      <c r="K324" s="145">
        <f t="shared" ref="K324:BQ324" si="356">K284+SUM(K292:K322)</f>
        <v>11.763455328257377</v>
      </c>
      <c r="L324" s="145">
        <f t="shared" si="356"/>
        <v>16.442917973646047</v>
      </c>
      <c r="M324" s="145">
        <f t="shared" si="356"/>
        <v>18.195956621534702</v>
      </c>
      <c r="N324" s="145">
        <f t="shared" si="356"/>
        <v>19.836364544293779</v>
      </c>
      <c r="O324" s="145">
        <f t="shared" si="356"/>
        <v>26.848250179951055</v>
      </c>
      <c r="P324" s="145">
        <f t="shared" si="356"/>
        <v>10.261053535176204</v>
      </c>
      <c r="Q324" s="145">
        <f t="shared" si="356"/>
        <v>5.6977688673067997</v>
      </c>
      <c r="R324" s="145">
        <f t="shared" si="356"/>
        <v>3.6504504525062771</v>
      </c>
      <c r="S324" s="145">
        <f t="shared" si="356"/>
        <v>1.9987164390759362</v>
      </c>
      <c r="T324" s="145">
        <f t="shared" si="356"/>
        <v>0.1844017901488062</v>
      </c>
      <c r="U324" s="145">
        <f t="shared" si="356"/>
        <v>0</v>
      </c>
      <c r="V324" s="145">
        <f t="shared" si="356"/>
        <v>0</v>
      </c>
      <c r="W324" s="145">
        <f t="shared" si="356"/>
        <v>0</v>
      </c>
      <c r="X324" s="145">
        <f t="shared" si="356"/>
        <v>0</v>
      </c>
      <c r="Y324" s="145">
        <f t="shared" si="356"/>
        <v>0</v>
      </c>
      <c r="Z324" s="145">
        <f t="shared" si="356"/>
        <v>0</v>
      </c>
      <c r="AA324" s="145">
        <f t="shared" si="356"/>
        <v>0</v>
      </c>
      <c r="AB324" s="145">
        <f t="shared" si="356"/>
        <v>0</v>
      </c>
      <c r="AC324" s="145">
        <f t="shared" si="356"/>
        <v>0</v>
      </c>
      <c r="AD324" s="145">
        <f t="shared" si="356"/>
        <v>0</v>
      </c>
      <c r="AE324" s="145">
        <f t="shared" si="356"/>
        <v>0</v>
      </c>
      <c r="AF324" s="145">
        <f t="shared" si="356"/>
        <v>0</v>
      </c>
      <c r="AG324" s="145">
        <f t="shared" si="356"/>
        <v>0</v>
      </c>
      <c r="AH324" s="145">
        <f t="shared" si="356"/>
        <v>0</v>
      </c>
      <c r="AI324" s="145">
        <f t="shared" si="356"/>
        <v>0</v>
      </c>
      <c r="AJ324" s="145">
        <f t="shared" si="356"/>
        <v>0</v>
      </c>
      <c r="AK324" s="145">
        <f t="shared" si="356"/>
        <v>0</v>
      </c>
      <c r="AL324" s="145">
        <f t="shared" si="356"/>
        <v>0</v>
      </c>
      <c r="AM324" s="145">
        <f t="shared" si="356"/>
        <v>0</v>
      </c>
      <c r="AN324" s="145">
        <f t="shared" si="356"/>
        <v>0</v>
      </c>
      <c r="AO324" s="145">
        <f t="shared" si="356"/>
        <v>0</v>
      </c>
      <c r="AP324" s="145">
        <f t="shared" si="356"/>
        <v>0</v>
      </c>
      <c r="AQ324" s="145">
        <f t="shared" si="356"/>
        <v>0</v>
      </c>
      <c r="AR324" s="145">
        <f t="shared" si="356"/>
        <v>0</v>
      </c>
      <c r="AS324" s="145">
        <f t="shared" si="356"/>
        <v>0</v>
      </c>
      <c r="AT324" s="145">
        <f t="shared" si="356"/>
        <v>0</v>
      </c>
      <c r="AU324" s="145">
        <f t="shared" si="356"/>
        <v>0</v>
      </c>
      <c r="AV324" s="145">
        <f t="shared" si="356"/>
        <v>0</v>
      </c>
      <c r="AW324" s="145">
        <f t="shared" si="356"/>
        <v>0</v>
      </c>
      <c r="AX324" s="145">
        <f t="shared" si="356"/>
        <v>0</v>
      </c>
      <c r="AY324" s="145">
        <f t="shared" si="356"/>
        <v>0</v>
      </c>
      <c r="AZ324" s="145">
        <f t="shared" si="356"/>
        <v>0</v>
      </c>
      <c r="BA324" s="145">
        <f t="shared" si="356"/>
        <v>0</v>
      </c>
      <c r="BB324" s="145">
        <f t="shared" si="356"/>
        <v>0</v>
      </c>
      <c r="BC324" s="145">
        <f t="shared" si="356"/>
        <v>0</v>
      </c>
      <c r="BD324" s="145">
        <f t="shared" si="356"/>
        <v>0</v>
      </c>
      <c r="BE324" s="145">
        <f t="shared" si="356"/>
        <v>0</v>
      </c>
      <c r="BF324" s="145">
        <f t="shared" si="356"/>
        <v>0</v>
      </c>
      <c r="BG324" s="145">
        <f t="shared" si="356"/>
        <v>0</v>
      </c>
      <c r="BH324" s="145">
        <f t="shared" si="356"/>
        <v>0</v>
      </c>
      <c r="BI324" s="145">
        <f t="shared" si="356"/>
        <v>0</v>
      </c>
      <c r="BJ324" s="145">
        <f t="shared" si="356"/>
        <v>0</v>
      </c>
      <c r="BK324" s="145">
        <f t="shared" si="356"/>
        <v>0</v>
      </c>
      <c r="BL324" s="145">
        <f t="shared" si="356"/>
        <v>0</v>
      </c>
      <c r="BM324" s="145">
        <f t="shared" si="356"/>
        <v>0</v>
      </c>
      <c r="BN324" s="145">
        <f t="shared" si="356"/>
        <v>0</v>
      </c>
      <c r="BO324" s="145">
        <f t="shared" si="356"/>
        <v>0</v>
      </c>
      <c r="BP324" s="145">
        <f t="shared" si="356"/>
        <v>0</v>
      </c>
      <c r="BQ324" s="145">
        <f t="shared" si="356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17.975121455559083</v>
      </c>
      <c r="K325" s="9">
        <f t="shared" ref="K325:BQ325" si="357">K290-SUM(K293:K322)+J325</f>
        <v>38.318852167751189</v>
      </c>
      <c r="L325" s="9">
        <f t="shared" si="357"/>
        <v>39.056720480142687</v>
      </c>
      <c r="M325" s="9">
        <f t="shared" si="357"/>
        <v>37.467070428326387</v>
      </c>
      <c r="N325" s="9">
        <f t="shared" si="357"/>
        <v>35.223205111660711</v>
      </c>
      <c r="O325" s="9">
        <f t="shared" si="357"/>
        <v>21.79239108421401</v>
      </c>
      <c r="P325" s="9">
        <f t="shared" si="357"/>
        <v>11.531337549037806</v>
      </c>
      <c r="Q325" s="9">
        <f t="shared" si="357"/>
        <v>5.8335686817310064</v>
      </c>
      <c r="R325" s="9">
        <f t="shared" si="357"/>
        <v>2.1831182292247293</v>
      </c>
      <c r="S325" s="9">
        <f t="shared" si="357"/>
        <v>0.1844017901487931</v>
      </c>
      <c r="T325" s="9">
        <f t="shared" si="357"/>
        <v>-1.3100631690576847E-14</v>
      </c>
      <c r="U325" s="9">
        <f t="shared" si="357"/>
        <v>-1.3100631690576847E-14</v>
      </c>
      <c r="V325" s="9">
        <f t="shared" si="357"/>
        <v>-1.3100631690576847E-14</v>
      </c>
      <c r="W325" s="9">
        <f t="shared" si="357"/>
        <v>-1.3100631690576847E-14</v>
      </c>
      <c r="X325" s="9">
        <f t="shared" si="357"/>
        <v>-1.3100631690576847E-14</v>
      </c>
      <c r="Y325" s="9">
        <f t="shared" si="357"/>
        <v>-1.3100631690576847E-14</v>
      </c>
      <c r="Z325" s="9">
        <f t="shared" si="357"/>
        <v>-1.3100631690576847E-14</v>
      </c>
      <c r="AA325" s="9">
        <f t="shared" si="357"/>
        <v>-1.3100631690576847E-14</v>
      </c>
      <c r="AB325" s="9">
        <f t="shared" si="357"/>
        <v>-1.3100631690576847E-14</v>
      </c>
      <c r="AC325" s="9">
        <f t="shared" si="357"/>
        <v>-1.3100631690576847E-14</v>
      </c>
      <c r="AD325" s="9">
        <f t="shared" si="357"/>
        <v>-1.3100631690576847E-14</v>
      </c>
      <c r="AE325" s="9">
        <f t="shared" si="357"/>
        <v>-1.3100631690576847E-14</v>
      </c>
      <c r="AF325" s="9">
        <f t="shared" si="357"/>
        <v>-1.3100631690576847E-14</v>
      </c>
      <c r="AG325" s="9">
        <f t="shared" si="357"/>
        <v>-1.3100631690576847E-14</v>
      </c>
      <c r="AH325" s="9">
        <f t="shared" si="357"/>
        <v>-1.3100631690576847E-14</v>
      </c>
      <c r="AI325" s="9">
        <f t="shared" si="357"/>
        <v>-1.3100631690576847E-14</v>
      </c>
      <c r="AJ325" s="9">
        <f t="shared" si="357"/>
        <v>-1.3100631690576847E-14</v>
      </c>
      <c r="AK325" s="9">
        <f t="shared" si="357"/>
        <v>-1.3100631690576847E-14</v>
      </c>
      <c r="AL325" s="9">
        <f t="shared" si="357"/>
        <v>-1.3100631690576847E-14</v>
      </c>
      <c r="AM325" s="9">
        <f t="shared" si="357"/>
        <v>-1.3100631690576847E-14</v>
      </c>
      <c r="AN325" s="9">
        <f t="shared" si="357"/>
        <v>-1.3100631690576847E-14</v>
      </c>
      <c r="AO325" s="9">
        <f t="shared" si="357"/>
        <v>-1.3100631690576847E-14</v>
      </c>
      <c r="AP325" s="9">
        <f t="shared" si="357"/>
        <v>-1.3100631690576847E-14</v>
      </c>
      <c r="AQ325" s="9">
        <f t="shared" si="357"/>
        <v>-1.3100631690576847E-14</v>
      </c>
      <c r="AR325" s="9">
        <f t="shared" si="357"/>
        <v>-1.3100631690576847E-14</v>
      </c>
      <c r="AS325" s="9">
        <f t="shared" si="357"/>
        <v>-1.3100631690576847E-14</v>
      </c>
      <c r="AT325" s="9">
        <f t="shared" si="357"/>
        <v>-1.3100631690576847E-14</v>
      </c>
      <c r="AU325" s="9">
        <f t="shared" si="357"/>
        <v>-1.3100631690576847E-14</v>
      </c>
      <c r="AV325" s="9">
        <f t="shared" si="357"/>
        <v>-1.3100631690576847E-14</v>
      </c>
      <c r="AW325" s="9">
        <f t="shared" si="357"/>
        <v>-1.3100631690576847E-14</v>
      </c>
      <c r="AX325" s="9">
        <f t="shared" si="357"/>
        <v>-1.3100631690576847E-14</v>
      </c>
      <c r="AY325" s="9">
        <f t="shared" si="357"/>
        <v>-1.3100631690576847E-14</v>
      </c>
      <c r="AZ325" s="9">
        <f t="shared" si="357"/>
        <v>-1.3100631690576847E-14</v>
      </c>
      <c r="BA325" s="9">
        <f t="shared" si="357"/>
        <v>-1.3100631690576847E-14</v>
      </c>
      <c r="BB325" s="9">
        <f t="shared" si="357"/>
        <v>-1.3100631690576847E-14</v>
      </c>
      <c r="BC325" s="9">
        <f t="shared" si="357"/>
        <v>-1.3100631690576847E-14</v>
      </c>
      <c r="BD325" s="9">
        <f t="shared" si="357"/>
        <v>-1.3100631690576847E-14</v>
      </c>
      <c r="BE325" s="9">
        <f t="shared" si="357"/>
        <v>-1.3100631690576847E-14</v>
      </c>
      <c r="BF325" s="9">
        <f t="shared" si="357"/>
        <v>-1.3100631690576847E-14</v>
      </c>
      <c r="BG325" s="9">
        <f t="shared" si="357"/>
        <v>-1.3100631690576847E-14</v>
      </c>
      <c r="BH325" s="9">
        <f t="shared" si="357"/>
        <v>-1.3100631690576847E-14</v>
      </c>
      <c r="BI325" s="9">
        <f t="shared" si="357"/>
        <v>-1.3100631690576847E-14</v>
      </c>
      <c r="BJ325" s="9">
        <f t="shared" si="357"/>
        <v>-1.3100631690576847E-14</v>
      </c>
      <c r="BK325" s="9">
        <f t="shared" si="357"/>
        <v>-1.3100631690576847E-14</v>
      </c>
      <c r="BL325" s="9">
        <f t="shared" si="357"/>
        <v>-1.3100631690576847E-14</v>
      </c>
      <c r="BM325" s="9">
        <f t="shared" si="357"/>
        <v>-1.3100631690576847E-14</v>
      </c>
      <c r="BN325" s="9">
        <f t="shared" si="357"/>
        <v>-1.3100631690576847E-14</v>
      </c>
      <c r="BO325" s="9">
        <f t="shared" si="357"/>
        <v>-1.3100631690576847E-14</v>
      </c>
      <c r="BP325" s="9">
        <f t="shared" si="357"/>
        <v>-1.3100631690576847E-14</v>
      </c>
      <c r="BQ325" s="9">
        <f t="shared" si="357"/>
        <v>-1.3100631690576847E-14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358">J325+J287</f>
        <v>57.206774267599108</v>
      </c>
      <c r="K326" s="1">
        <f t="shared" si="358"/>
        <v>69.311196642838766</v>
      </c>
      <c r="L326" s="1">
        <f t="shared" si="358"/>
        <v>61.809756618277817</v>
      </c>
      <c r="M326" s="1">
        <f t="shared" si="358"/>
        <v>51.98079822950907</v>
      </c>
      <c r="N326" s="1">
        <f t="shared" si="358"/>
        <v>41.497624575890946</v>
      </c>
      <c r="O326" s="1">
        <f t="shared" ref="O326:S326" si="359">O325+O287</f>
        <v>21.79239108421401</v>
      </c>
      <c r="P326" s="1">
        <f t="shared" si="359"/>
        <v>11.531337549037806</v>
      </c>
      <c r="Q326" s="1">
        <f t="shared" si="359"/>
        <v>5.8335686817310064</v>
      </c>
      <c r="R326" s="1">
        <f t="shared" si="359"/>
        <v>2.1831182292247293</v>
      </c>
      <c r="S326" s="1">
        <f t="shared" si="359"/>
        <v>0.1844017901487931</v>
      </c>
      <c r="T326" s="1">
        <f t="shared" ref="T326:BK326" si="360">T325+T287</f>
        <v>-1.3100631690576847E-14</v>
      </c>
      <c r="U326" s="1">
        <f t="shared" si="360"/>
        <v>-1.3100631690576847E-14</v>
      </c>
      <c r="V326" s="1">
        <f t="shared" si="360"/>
        <v>-1.3100631690576847E-14</v>
      </c>
      <c r="W326" s="1">
        <f t="shared" si="360"/>
        <v>-1.3100631690576847E-14</v>
      </c>
      <c r="X326" s="1">
        <f t="shared" si="360"/>
        <v>-1.3100631690576847E-14</v>
      </c>
      <c r="Y326" s="1">
        <f t="shared" si="360"/>
        <v>-1.3100631690576847E-14</v>
      </c>
      <c r="Z326" s="1">
        <f t="shared" si="360"/>
        <v>-1.3100631690576847E-14</v>
      </c>
      <c r="AA326" s="1">
        <f t="shared" si="360"/>
        <v>-1.3100631690576847E-14</v>
      </c>
      <c r="AB326" s="1">
        <f t="shared" si="360"/>
        <v>-1.3100631690576847E-14</v>
      </c>
      <c r="AC326" s="1">
        <f t="shared" si="360"/>
        <v>-1.3100631690576847E-14</v>
      </c>
      <c r="AD326" s="1">
        <f t="shared" si="360"/>
        <v>-1.3100631690576847E-14</v>
      </c>
      <c r="AE326" s="1">
        <f t="shared" si="360"/>
        <v>-1.3100631690576847E-14</v>
      </c>
      <c r="AF326" s="1">
        <f t="shared" si="360"/>
        <v>-1.3100631690576847E-14</v>
      </c>
      <c r="AG326" s="1">
        <f t="shared" si="360"/>
        <v>-1.3100631690576847E-14</v>
      </c>
      <c r="AH326" s="1">
        <f t="shared" si="360"/>
        <v>-1.3100631690576847E-14</v>
      </c>
      <c r="AI326" s="1">
        <f t="shared" si="360"/>
        <v>-1.3100631690576847E-14</v>
      </c>
      <c r="AJ326" s="1">
        <f t="shared" si="360"/>
        <v>-1.3100631690576847E-14</v>
      </c>
      <c r="AK326" s="1">
        <f t="shared" si="360"/>
        <v>-1.3100631690576847E-14</v>
      </c>
      <c r="AL326" s="1">
        <f t="shared" si="360"/>
        <v>-1.3100631690576847E-14</v>
      </c>
      <c r="AM326" s="1">
        <f t="shared" si="360"/>
        <v>-1.3100631690576847E-14</v>
      </c>
      <c r="AN326" s="1">
        <f t="shared" si="360"/>
        <v>-1.3100631690576847E-14</v>
      </c>
      <c r="AO326" s="1">
        <f t="shared" si="360"/>
        <v>-1.3100631690576847E-14</v>
      </c>
      <c r="AP326" s="1">
        <f t="shared" si="360"/>
        <v>-1.3100631690576847E-14</v>
      </c>
      <c r="AQ326" s="1">
        <f t="shared" si="360"/>
        <v>-1.3100631690576847E-14</v>
      </c>
      <c r="AR326" s="1">
        <f t="shared" si="360"/>
        <v>-1.3100631690576847E-14</v>
      </c>
      <c r="AS326" s="1">
        <f t="shared" si="360"/>
        <v>-1.3100631690576847E-14</v>
      </c>
      <c r="AT326" s="1">
        <f t="shared" si="360"/>
        <v>-1.3100631690576847E-14</v>
      </c>
      <c r="AU326" s="1">
        <f t="shared" si="360"/>
        <v>-1.3100631690576847E-14</v>
      </c>
      <c r="AV326" s="1">
        <f t="shared" si="360"/>
        <v>-1.3100631690576847E-14</v>
      </c>
      <c r="AW326" s="1">
        <f t="shared" si="360"/>
        <v>-1.3100631690576847E-14</v>
      </c>
      <c r="AX326" s="1">
        <f t="shared" si="360"/>
        <v>-1.3100631690576847E-14</v>
      </c>
      <c r="AY326" s="1">
        <f t="shared" si="360"/>
        <v>-1.3100631690576847E-14</v>
      </c>
      <c r="AZ326" s="1">
        <f t="shared" si="360"/>
        <v>-1.3100631690576847E-14</v>
      </c>
      <c r="BA326" s="1">
        <f t="shared" si="360"/>
        <v>-1.3100631690576847E-14</v>
      </c>
      <c r="BB326" s="1">
        <f t="shared" si="360"/>
        <v>-1.3100631690576847E-14</v>
      </c>
      <c r="BC326" s="1">
        <f t="shared" si="360"/>
        <v>-1.3100631690576847E-14</v>
      </c>
      <c r="BD326" s="1">
        <f t="shared" si="360"/>
        <v>-1.3100631690576847E-14</v>
      </c>
      <c r="BE326" s="1">
        <f t="shared" si="360"/>
        <v>-1.3100631690576847E-14</v>
      </c>
      <c r="BF326" s="1">
        <f t="shared" si="360"/>
        <v>-1.3100631690576847E-14</v>
      </c>
      <c r="BG326" s="1">
        <f t="shared" si="360"/>
        <v>-1.3100631690576847E-14</v>
      </c>
      <c r="BH326" s="1">
        <f t="shared" si="360"/>
        <v>-1.3100631690576847E-14</v>
      </c>
      <c r="BI326" s="1">
        <f t="shared" si="360"/>
        <v>-1.3100631690576847E-14</v>
      </c>
      <c r="BJ326" s="1">
        <f t="shared" si="360"/>
        <v>-1.3100631690576847E-14</v>
      </c>
      <c r="BK326" s="1">
        <f t="shared" si="360"/>
        <v>-1.3100631690576847E-14</v>
      </c>
      <c r="BL326" s="1">
        <f t="shared" ref="BL326:BP326" si="361">BL325+BL287</f>
        <v>-1.3100631690576847E-14</v>
      </c>
      <c r="BM326" s="1">
        <f t="shared" si="361"/>
        <v>-1.3100631690576847E-14</v>
      </c>
      <c r="BN326" s="1">
        <f t="shared" si="361"/>
        <v>-1.3100631690576847E-14</v>
      </c>
      <c r="BO326" s="1">
        <f t="shared" si="361"/>
        <v>-1.3100631690576847E-14</v>
      </c>
      <c r="BP326" s="1">
        <f t="shared" si="361"/>
        <v>-1.3100631690576847E-14</v>
      </c>
      <c r="BQ326" s="1">
        <f t="shared" ref="BQ326" si="362">BQ325+BQ287</f>
        <v>-1.3100631690576847E-14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INDEX(Inputs!$E$43:$E$49, MATCH(B329, Inputs!$C$43:$C$49,0))</f>
        <v>11.210988581229424</v>
      </c>
    </row>
    <row r="331" spans="1:69" ht="12.75" customHeight="1">
      <c r="B331" s="8"/>
      <c r="C331" s="1" t="s">
        <v>10</v>
      </c>
      <c r="I331" s="171">
        <f>IF(INDEX(Inputs!$F$43:$F$49,MATCH(B329,Inputs!$C$43:$C$49,0))&lt;0,1,INDEX(Inputs!$F$43:$F$49,MATCH(B329,Inputs!$C$43:$C$49,0)))</f>
        <v>19.91043420550189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46" t="s">
        <v>66</v>
      </c>
      <c r="E334" s="145" t="s">
        <v>25</v>
      </c>
      <c r="F334" s="145"/>
      <c r="G334" s="145"/>
      <c r="H334" s="145"/>
      <c r="I334" s="147"/>
      <c r="J334" s="153">
        <f>IF(OR($I330=0,I339=0),0,IF($I337&gt;0,(MIN($I339/$I330, $I339-SUM($I334:I334))),(MAX($I339/$I330, $I339-SUM($I334:I334)))))</f>
        <v>2.6010661549279317</v>
      </c>
      <c r="K334" s="153">
        <f>IF(OR($I330=0,J339=0),0,IF($I337&gt;0,(MIN($I339/$I330, $I339-SUM($I334:J334))),(MAX($I339/$I330, $I339-SUM($I334:J334)))))</f>
        <v>2.6010661549279317</v>
      </c>
      <c r="L334" s="153">
        <f>IF(OR($I330=0,K339=0),0,IF($I337&gt;0,(MIN($I339/$I330, $I339-SUM($I334:K334))),(MAX($I339/$I330, $I339-SUM($I334:K334)))))</f>
        <v>2.6010661549279317</v>
      </c>
      <c r="M334" s="153">
        <f>IF(OR($I330=0,L339=0),0,IF($I337&gt;0,(MIN($I339/$I330, $I339-SUM($I334:L334))),(MAX($I339/$I330, $I339-SUM($I334:L334)))))</f>
        <v>2.6010661549279317</v>
      </c>
      <c r="N334" s="153">
        <f>IF(OR($I330=0,M339=0),0,IF($I337&gt;0,(MIN($I339/$I330, $I339-SUM($I334:M334))),(MAX($I339/$I330, $I339-SUM($I334:M334)))))</f>
        <v>2.6010661549279317</v>
      </c>
      <c r="O334" s="153">
        <f>IF(OR($I330=0,N339=0),0,IF($I337&gt;0,(MIN($I339/$I330, $I339-SUM($I334:N334))),(MAX($I339/$I330, $I339-SUM($I334:N334)))))</f>
        <v>2.6010661549279317</v>
      </c>
      <c r="P334" s="153">
        <f>IF(OR($I330=0,O339=0),0,IF($I337&gt;0,(MIN($I339/$I330, $I339-SUM($I334:O334))),(MAX($I339/$I330, $I339-SUM($I334:O334)))))</f>
        <v>2.6010661549279317</v>
      </c>
      <c r="Q334" s="153">
        <f>IF(OR($I330=0,P339=0),0,IF($I337&gt;0,(MIN($I339/$I330, $I339-SUM($I334:P334))),(MAX($I339/$I330, $I339-SUM($I334:P334)))))</f>
        <v>2.6010661549279317</v>
      </c>
      <c r="R334" s="153">
        <f>IF(OR($I330=0,Q339=0),0,IF($I337&gt;0,(MIN($I339/$I330, $I339-SUM($I334:Q334))),(MAX($I339/$I330, $I339-SUM($I334:Q334)))))</f>
        <v>2.6010661549279317</v>
      </c>
      <c r="S334" s="153">
        <f>IF(OR($I330=0,R339=0),0,IF($I337&gt;0,(MIN($I339/$I330, $I339-SUM($I334:R334))),(MAX($I339/$I330, $I339-SUM($I334:R334)))))</f>
        <v>2.6010661549279317</v>
      </c>
      <c r="T334" s="153">
        <f>IF(OR($I330=0,S339=0),0,IF($I337&gt;0,(MIN($I339/$I330, $I339-SUM($I334:S334))),(MAX($I339/$I330, $I339-SUM($I334:S334)))))</f>
        <v>2.6010661549279317</v>
      </c>
      <c r="U334" s="153">
        <f>IF(OR($I330=0,T339=0),0,IF($I337&gt;0,(MIN($I339/$I330, $I339-SUM($I334:T334))),(MAX($I339/$I330, $I339-SUM($I334:T334)))))</f>
        <v>0.54879525771211846</v>
      </c>
      <c r="V334" s="153">
        <f>IF(OR($I330=0,U339=0),0,IF($I337&gt;0,(MIN($I339/$I330, $I339-SUM($I334:U334))),(MAX($I339/$I330, $I339-SUM($I334:U334)))))</f>
        <v>0</v>
      </c>
      <c r="W334" s="153">
        <f>IF(OR($I330=0,V339=0),0,IF($I337&gt;0,(MIN($I339/$I330, $I339-SUM($I334:V334))),(MAX($I339/$I330, $I339-SUM($I334:V334)))))</f>
        <v>0</v>
      </c>
      <c r="X334" s="153">
        <f>IF(OR($I330=0,W339=0),0,IF($I337&gt;0,(MIN($I339/$I330, $I339-SUM($I334:W334))),(MAX($I339/$I330, $I339-SUM($I334:W334)))))</f>
        <v>0</v>
      </c>
      <c r="Y334" s="153">
        <f>IF(OR($I330=0,X339=0),0,IF($I337&gt;0,(MIN($I339/$I330, $I339-SUM($I334:X334))),(MAX($I339/$I330, $I339-SUM($I334:X334)))))</f>
        <v>0</v>
      </c>
      <c r="Z334" s="153">
        <f>IF(OR($I330=0,Y339=0),0,IF($I337&gt;0,(MIN($I339/$I330, $I339-SUM($I334:Y334))),(MAX($I339/$I330, $I339-SUM($I334:Y334)))))</f>
        <v>0</v>
      </c>
      <c r="AA334" s="153">
        <f>IF(OR($I330=0,Z339=0),0,IF($I337&gt;0,(MIN($I339/$I330, $I339-SUM($I334:Z334))),(MAX($I339/$I330, $I339-SUM($I334:Z334)))))</f>
        <v>0</v>
      </c>
      <c r="AB334" s="153">
        <f>IF(OR($I330=0,AA339=0),0,IF($I337&gt;0,(MIN($I339/$I330, $I339-SUM($I334:AA334))),(MAX($I339/$I330, $I339-SUM($I334:AA334)))))</f>
        <v>0</v>
      </c>
      <c r="AC334" s="153">
        <f>IF(OR($I330=0,AB339=0),0,IF($I337&gt;0,(MIN($I339/$I330, $I339-SUM($I334:AB334))),(MAX($I339/$I330, $I339-SUM($I334:AB334)))))</f>
        <v>0</v>
      </c>
      <c r="AD334" s="153">
        <f>IF(OR($I330=0,AC339=0),0,IF($I337&gt;0,(MIN($I339/$I330, $I339-SUM($I334:AC334))),(MAX($I339/$I330, $I339-SUM($I334:AC334)))))</f>
        <v>0</v>
      </c>
      <c r="AE334" s="153">
        <f>IF(OR($I330=0,AD339=0),0,IF($I337&gt;0,(MIN($I339/$I330, $I339-SUM($I334:AD334))),(MAX($I339/$I330, $I339-SUM($I334:AD334)))))</f>
        <v>0</v>
      </c>
      <c r="AF334" s="153">
        <f>IF(OR($I330=0,AE339=0),0,IF($I337&gt;0,(MIN($I339/$I330, $I339-SUM($I334:AE334))),(MAX($I339/$I330, $I339-SUM($I334:AE334)))))</f>
        <v>0</v>
      </c>
      <c r="AG334" s="153">
        <f>IF(OR($I330=0,AF339=0),0,IF($I337&gt;0,(MIN($I339/$I330, $I339-SUM($I334:AF334))),(MAX($I339/$I330, $I339-SUM($I334:AF334)))))</f>
        <v>0</v>
      </c>
      <c r="AH334" s="153">
        <f>IF(OR($I330=0,AG339=0),0,IF($I337&gt;0,(MIN($I339/$I330, $I339-SUM($I334:AG334))),(MAX($I339/$I330, $I339-SUM($I334:AG334)))))</f>
        <v>0</v>
      </c>
      <c r="AI334" s="153">
        <f>IF(OR($I330=0,AH339=0),0,IF($I337&gt;0,(MIN($I339/$I330, $I339-SUM($I334:AH334))),(MAX($I339/$I330, $I339-SUM($I334:AH334)))))</f>
        <v>0</v>
      </c>
      <c r="AJ334" s="153">
        <f>IF(OR($I330=0,AI339=0),0,IF($I337&gt;0,(MIN($I339/$I330, $I339-SUM($I334:AI334))),(MAX($I339/$I330, $I339-SUM($I334:AI334)))))</f>
        <v>0</v>
      </c>
      <c r="AK334" s="153">
        <f>IF(OR($I330=0,AJ339=0),0,IF($I337&gt;0,(MIN($I339/$I330, $I339-SUM($I334:AJ334))),(MAX($I339/$I330, $I339-SUM($I334:AJ334)))))</f>
        <v>0</v>
      </c>
      <c r="AL334" s="153">
        <f>IF(OR($I330=0,AK339=0),0,IF($I337&gt;0,(MIN($I339/$I330, $I339-SUM($I334:AK334))),(MAX($I339/$I330, $I339-SUM($I334:AK334)))))</f>
        <v>0</v>
      </c>
      <c r="AM334" s="153">
        <f>IF(OR($I330=0,AL339=0),0,IF($I337&gt;0,(MIN($I339/$I330, $I339-SUM($I334:AL334))),(MAX($I339/$I330, $I339-SUM($I334:AL334)))))</f>
        <v>0</v>
      </c>
      <c r="AN334" s="153">
        <f>IF(OR($I330=0,AM339=0),0,IF($I337&gt;0,(MIN($I339/$I330, $I339-SUM($I334:AM334))),(MAX($I339/$I330, $I339-SUM($I334:AM334)))))</f>
        <v>0</v>
      </c>
      <c r="AO334" s="153">
        <f>IF(OR($I330=0,AN339=0),0,IF($I337&gt;0,(MIN($I339/$I330, $I339-SUM($I334:AN334))),(MAX($I339/$I330, $I339-SUM($I334:AN334)))))</f>
        <v>0</v>
      </c>
      <c r="AP334" s="153">
        <f>IF(OR($I330=0,AO339=0),0,IF($I337&gt;0,(MIN($I339/$I330, $I339-SUM($I334:AO334))),(MAX($I339/$I330, $I339-SUM($I334:AO334)))))</f>
        <v>0</v>
      </c>
      <c r="AQ334" s="153">
        <f>IF(OR($I330=0,AP339=0),0,IF($I337&gt;0,(MIN($I339/$I330, $I339-SUM($I334:AP334))),(MAX($I339/$I330, $I339-SUM($I334:AP334)))))</f>
        <v>0</v>
      </c>
      <c r="AR334" s="153">
        <f>IF(OR($I330=0,AQ339=0),0,IF($I337&gt;0,(MIN($I339/$I330, $I339-SUM($I334:AQ334))),(MAX($I339/$I330, $I339-SUM($I334:AQ334)))))</f>
        <v>0</v>
      </c>
      <c r="AS334" s="153">
        <f>IF(OR($I330=0,AR339=0),0,IF($I337&gt;0,(MIN($I339/$I330, $I339-SUM($I334:AR334))),(MAX($I339/$I330, $I339-SUM($I334:AR334)))))</f>
        <v>0</v>
      </c>
      <c r="AT334" s="153">
        <f>IF(OR($I330=0,AS339=0),0,IF($I337&gt;0,(MIN($I339/$I330, $I339-SUM($I334:AS334))),(MAX($I339/$I330, $I339-SUM($I334:AS334)))))</f>
        <v>0</v>
      </c>
      <c r="AU334" s="153">
        <f>IF(OR($I330=0,AT339=0),0,IF($I337&gt;0,(MIN($I339/$I330, $I339-SUM($I334:AT334))),(MAX($I339/$I330, $I339-SUM($I334:AT334)))))</f>
        <v>0</v>
      </c>
      <c r="AV334" s="153">
        <f>IF(OR($I330=0,AU339=0),0,IF($I337&gt;0,(MIN($I339/$I330, $I339-SUM($I334:AU334))),(MAX($I339/$I330, $I339-SUM($I334:AU334)))))</f>
        <v>0</v>
      </c>
      <c r="AW334" s="153">
        <f>IF(OR($I330=0,AV339=0),0,IF($I337&gt;0,(MIN($I339/$I330, $I339-SUM($I334:AV334))),(MAX($I339/$I330, $I339-SUM($I334:AV334)))))</f>
        <v>0</v>
      </c>
      <c r="AX334" s="153">
        <f>IF(OR($I330=0,AW339=0),0,IF($I337&gt;0,(MIN($I339/$I330, $I339-SUM($I334:AW334))),(MAX($I339/$I330, $I339-SUM($I334:AW334)))))</f>
        <v>0</v>
      </c>
      <c r="AY334" s="153">
        <f>IF(OR($I330=0,AX339=0),0,IF($I337&gt;0,(MIN($I339/$I330, $I339-SUM($I334:AX334))),(MAX($I339/$I330, $I339-SUM($I334:AX334)))))</f>
        <v>0</v>
      </c>
      <c r="AZ334" s="153">
        <f>IF(OR($I330=0,AY339=0),0,IF($I337&gt;0,(MIN($I339/$I330, $I339-SUM($I334:AY334))),(MAX($I339/$I330, $I339-SUM($I334:AY334)))))</f>
        <v>0</v>
      </c>
      <c r="BA334" s="153">
        <f>IF(OR($I330=0,AZ339=0),0,IF($I337&gt;0,(MIN($I339/$I330, $I339-SUM($I334:AZ334))),(MAX($I339/$I330, $I339-SUM($I334:AZ334)))))</f>
        <v>0</v>
      </c>
      <c r="BB334" s="153">
        <f>IF(OR($I330=0,BA339=0),0,IF($I337&gt;0,(MIN($I339/$I330, $I339-SUM($I334:BA334))),(MAX($I339/$I330, $I339-SUM($I334:BA334)))))</f>
        <v>0</v>
      </c>
      <c r="BC334" s="153">
        <f>IF(OR($I330=0,BB339=0),0,IF($I337&gt;0,(MIN($I339/$I330, $I339-SUM($I334:BB334))),(MAX($I339/$I330, $I339-SUM($I334:BB334)))))</f>
        <v>0</v>
      </c>
      <c r="BD334" s="153">
        <f>IF(OR($I330=0,BC339=0),0,IF($I337&gt;0,(MIN($I339/$I330, $I339-SUM($I334:BC334))),(MAX($I339/$I330, $I339-SUM($I334:BC334)))))</f>
        <v>0</v>
      </c>
      <c r="BE334" s="153">
        <f>IF(OR($I330=0,BD339=0),0,IF($I337&gt;0,(MIN($I339/$I330, $I339-SUM($I334:BD334))),(MAX($I339/$I330, $I339-SUM($I334:BD334)))))</f>
        <v>0</v>
      </c>
      <c r="BF334" s="153">
        <f>IF(OR($I330=0,BE339=0),0,IF($I337&gt;0,(MIN($I339/$I330, $I339-SUM($I334:BE334))),(MAX($I339/$I330, $I339-SUM($I334:BE334)))))</f>
        <v>0</v>
      </c>
      <c r="BG334" s="153">
        <f>IF(OR($I330=0,BF339=0),0,IF($I337&gt;0,(MIN($I339/$I330, $I339-SUM($I334:BF334))),(MAX($I339/$I330, $I339-SUM($I334:BF334)))))</f>
        <v>0</v>
      </c>
      <c r="BH334" s="153">
        <f>IF(OR($I330=0,BG339=0),0,IF($I337&gt;0,(MIN($I339/$I330, $I339-SUM($I334:BG334))),(MAX($I339/$I330, $I339-SUM($I334:BG334)))))</f>
        <v>0</v>
      </c>
      <c r="BI334" s="153">
        <f>IF(OR($I330=0,BH339=0),0,IF($I337&gt;0,(MIN($I339/$I330, $I339-SUM($I334:BH334))),(MAX($I339/$I330, $I339-SUM($I334:BH334)))))</f>
        <v>0</v>
      </c>
      <c r="BJ334" s="153">
        <f>IF(OR($I330=0,BI339=0),0,IF($I337&gt;0,(MIN($I339/$I330, $I339-SUM($I334:BI334))),(MAX($I339/$I330, $I339-SUM($I334:BI334)))))</f>
        <v>0</v>
      </c>
      <c r="BK334" s="153">
        <f>IF(OR($I330=0,BJ339=0),0,IF($I337&gt;0,(MIN($I339/$I330, $I339-SUM($I334:BJ334))),(MAX($I339/$I330, $I339-SUM($I334:BJ334)))))</f>
        <v>0</v>
      </c>
      <c r="BL334" s="153">
        <f>IF(OR($I330=0,BK339=0),0,IF($I337&gt;0,(MIN($I339/$I330, $I339-SUM($I334:BK334))),(MAX($I339/$I330, $I339-SUM($I334:BK334)))))</f>
        <v>0</v>
      </c>
      <c r="BM334" s="153">
        <f>IF(OR($I330=0,BL339=0),0,IF($I337&gt;0,(MIN($I339/$I330, $I339-SUM($I334:BL334))),(MAX($I339/$I330, $I339-SUM($I334:BL334)))))</f>
        <v>0</v>
      </c>
      <c r="BN334" s="153">
        <f>IF(OR($I330=0,BM339=0),0,IF($I337&gt;0,(MIN($I339/$I330, $I339-SUM($I334:BM334))),(MAX($I339/$I330, $I339-SUM($I334:BM334)))))</f>
        <v>0</v>
      </c>
      <c r="BO334" s="153">
        <f>IF(OR($I330=0,BN339=0),0,IF($I337&gt;0,(MIN($I339/$I330, $I339-SUM($I334:BN334))),(MAX($I339/$I330, $I339-SUM($I334:BN334)))))</f>
        <v>0</v>
      </c>
      <c r="BP334" s="153">
        <f>IF(OR($I330=0,BO339=0),0,IF($I337&gt;0,(MIN($I339/$I330, $I339-SUM($I334:BO334))),(MAX($I339/$I330, $I339-SUM($I334:BO334)))))</f>
        <v>0</v>
      </c>
      <c r="BQ334" s="153">
        <f>IF(OR($I330=0,BP339=0),0,IF($I337&gt;0,(MIN($I339/$I330, $I339-SUM($I334:BP334))),(MAX($I339/$I330, $I339-SUM($I334:BP334)))))</f>
        <v>0</v>
      </c>
    </row>
    <row r="335" spans="1:69" ht="12.75" customHeight="1">
      <c r="D335" s="146" t="s">
        <v>65</v>
      </c>
      <c r="E335" s="145" t="s">
        <v>25</v>
      </c>
      <c r="F335" s="145"/>
      <c r="G335" s="145"/>
      <c r="H335" s="145"/>
      <c r="I335" s="147"/>
      <c r="J335" s="157"/>
      <c r="K335" s="157"/>
      <c r="L335" s="157"/>
      <c r="M335" s="157"/>
      <c r="N335" s="157"/>
      <c r="O335" s="153">
        <f>IF(OR($I330=0,N339=0),0,IF($N338&gt;0,(MIN($N338/IF($I330&lt;=5,1,($I330-5)),$N338-SUM($N335:N335))), (MAX($N338/IF($I330&lt;=5,1,($I330-5)),$N338-SUM($N335:N335)))))</f>
        <v>0</v>
      </c>
      <c r="P335" s="153">
        <f>IF(OR($I330=0,O339=0),0,IF($N338&gt;0,(MIN($N338/IF($I330&lt;=5,1,($I330-5)),$N338-SUM($N335:O335))), (MAX($N338/IF($I330&lt;=5,1,($I330-5)),$N338-SUM($N335:O335)))))</f>
        <v>0</v>
      </c>
      <c r="Q335" s="153">
        <f>IF(OR($I330=0,P339=0),0,IF($N338&gt;0,(MIN($N338/IF($I330&lt;=5,1,($I330-5)),$N338-SUM($N335:P335))), (MAX($N338/IF($I330&lt;=5,1,($I330-5)),$N338-SUM($N335:P335)))))</f>
        <v>0</v>
      </c>
      <c r="R335" s="153">
        <f>IF(OR($I330=0,Q339=0),0,IF($N338&gt;0,(MIN($N338/IF($I330&lt;=5,1,($I330-5)),$N338-SUM($N335:Q335))), (MAX($N338/IF($I330&lt;=5,1,($I330-5)),$N338-SUM($N335:Q335)))))</f>
        <v>0</v>
      </c>
      <c r="S335" s="153">
        <f>IF(OR($I330=0,R339=0),0,IF($N338&gt;0,(MIN($N338/IF($I330&lt;=5,1,($I330-5)),$N338-SUM($N335:R335))), (MAX($N338/IF($I330&lt;=5,1,($I330-5)),$N338-SUM($N335:R335)))))</f>
        <v>0</v>
      </c>
      <c r="T335" s="153">
        <f>IF(OR($I330=0,S339=0),0,IF($N338&gt;0,(MIN($N338/IF($I330&lt;=5,1,($I330-5)),$N338-SUM($N335:S335))), (MAX($N338/IF($I330&lt;=5,1,($I330-5)),$N338-SUM($N335:S335)))))</f>
        <v>0</v>
      </c>
      <c r="U335" s="153">
        <f>IF(OR($I330=0,T339=0),0,IF($N338&gt;0,(MIN($N338/IF($I330&lt;=5,1,($I330-5)),$N338-SUM($N335:T335))), (MAX($N338/IF($I330&lt;=5,1,($I330-5)),$N338-SUM($N335:T335)))))</f>
        <v>0</v>
      </c>
      <c r="V335" s="153">
        <f>IF(OR($I330=0,U339=0),0,IF($N338&gt;0,(MIN($N338/IF($I330&lt;=5,1,($I330-5)),$N338-SUM($N335:U335))), (MAX($N338/IF($I330&lt;=5,1,($I330-5)),$N338-SUM($N335:U335)))))</f>
        <v>0</v>
      </c>
      <c r="W335" s="153">
        <f>IF(OR($I330=0,V339=0),0,IF($N338&gt;0,(MIN($N338/IF($I330&lt;=5,1,($I330-5)),$N338-SUM($N335:V335))), (MAX($N338/IF($I330&lt;=5,1,($I330-5)),$N338-SUM($N335:V335)))))</f>
        <v>0</v>
      </c>
      <c r="X335" s="153">
        <f>IF(OR($I330=0,W339=0),0,IF($N338&gt;0,(MIN($N338/IF($I330&lt;=5,1,($I330-5)),$N338-SUM($N335:W335))), (MAX($N338/IF($I330&lt;=5,1,($I330-5)),$N338-SUM($N335:W335)))))</f>
        <v>0</v>
      </c>
      <c r="Y335" s="153">
        <f>IF(OR($I330=0,X339=0),0,IF($N338&gt;0,(MIN($N338/IF($I330&lt;=5,1,($I330-5)),$N338-SUM($N335:X335))), (MAX($N338/IF($I330&lt;=5,1,($I330-5)),$N338-SUM($N335:X335)))))</f>
        <v>0</v>
      </c>
      <c r="Z335" s="153">
        <f>IF(OR($I330=0,Y339=0),0,IF($N338&gt;0,(MIN($N338/IF($I330&lt;=5,1,($I330-5)),$N338-SUM($N335:Y335))), (MAX($N338/IF($I330&lt;=5,1,($I330-5)),$N338-SUM($N335:Y335)))))</f>
        <v>0</v>
      </c>
      <c r="AA335" s="153">
        <f>IF(OR($I330=0,Z339=0),0,IF($N338&gt;0,(MIN($N338/IF($I330&lt;=5,1,($I330-5)),$N338-SUM($N335:Z335))), (MAX($N338/IF($I330&lt;=5,1,($I330-5)),$N338-SUM($N335:Z335)))))</f>
        <v>0</v>
      </c>
      <c r="AB335" s="153">
        <f>IF(OR($I330=0,AA339=0),0,IF($N338&gt;0,(MIN($N338/IF($I330&lt;=5,1,($I330-5)),$N338-SUM($N335:AA335))), (MAX($N338/IF($I330&lt;=5,1,($I330-5)),$N338-SUM($N335:AA335)))))</f>
        <v>0</v>
      </c>
      <c r="AC335" s="153">
        <f>IF(OR($I330=0,AB339=0),0,IF($N338&gt;0,(MIN($N338/IF($I330&lt;=5,1,($I330-5)),$N338-SUM($N335:AB335))), (MAX($N338/IF($I330&lt;=5,1,($I330-5)),$N338-SUM($N335:AB335)))))</f>
        <v>0</v>
      </c>
      <c r="AD335" s="153">
        <f>IF(OR($I330=0,AC339=0),0,IF($N338&gt;0,(MIN($N338/IF($I330&lt;=5,1,($I330-5)),$N338-SUM($N335:AC335))), (MAX($N338/IF($I330&lt;=5,1,($I330-5)),$N338-SUM($N335:AC335)))))</f>
        <v>0</v>
      </c>
      <c r="AE335" s="153">
        <f>IF(OR($I330=0,AD339=0),0,IF($N338&gt;0,(MIN($N338/IF($I330&lt;=5,1,($I330-5)),$N338-SUM($N335:AD335))), (MAX($N338/IF($I330&lt;=5,1,($I330-5)),$N338-SUM($N335:AD335)))))</f>
        <v>0</v>
      </c>
      <c r="AF335" s="153">
        <f>IF(OR($I330=0,AE339=0),0,IF($N338&gt;0,(MIN($N338/IF($I330&lt;=5,1,($I330-5)),$N338-SUM($N335:AE335))), (MAX($N338/IF($I330&lt;=5,1,($I330-5)),$N338-SUM($N335:AE335)))))</f>
        <v>0</v>
      </c>
      <c r="AG335" s="153">
        <f>IF(OR($I330=0,AF339=0),0,IF($N338&gt;0,(MIN($N338/IF($I330&lt;=5,1,($I330-5)),$N338-SUM($N335:AF335))), (MAX($N338/IF($I330&lt;=5,1,($I330-5)),$N338-SUM($N335:AF335)))))</f>
        <v>0</v>
      </c>
      <c r="AH335" s="153">
        <f>IF(OR($I330=0,AG339=0),0,IF($N338&gt;0,(MIN($N338/IF($I330&lt;=5,1,($I330-5)),$N338-SUM($N335:AG335))), (MAX($N338/IF($I330&lt;=5,1,($I330-5)),$N338-SUM($N335:AG335)))))</f>
        <v>0</v>
      </c>
      <c r="AI335" s="153">
        <f>IF(OR($I330=0,AH339=0),0,IF($N338&gt;0,(MIN($N338/IF($I330&lt;=5,1,($I330-5)),$N338-SUM($N335:AH335))), (MAX($N338/IF($I330&lt;=5,1,($I330-5)),$N338-SUM($N335:AH335)))))</f>
        <v>0</v>
      </c>
      <c r="AJ335" s="153">
        <f>IF(OR($I330=0,AI339=0),0,IF($N338&gt;0,(MIN($N338/IF($I330&lt;=5,1,($I330-5)),$N338-SUM($N335:AI335))), (MAX($N338/IF($I330&lt;=5,1,($I330-5)),$N338-SUM($N335:AI335)))))</f>
        <v>0</v>
      </c>
      <c r="AK335" s="153">
        <f>IF(OR($I330=0,AJ339=0),0,IF($N338&gt;0,(MIN($N338/IF($I330&lt;=5,1,($I330-5)),$N338-SUM($N335:AJ335))), (MAX($N338/IF($I330&lt;=5,1,($I330-5)),$N338-SUM($N335:AJ335)))))</f>
        <v>0</v>
      </c>
      <c r="AL335" s="153">
        <f>IF(OR($I330=0,AK339=0),0,IF($N338&gt;0,(MIN($N338/IF($I330&lt;=5,1,($I330-5)),$N338-SUM($N335:AK335))), (MAX($N338/IF($I330&lt;=5,1,($I330-5)),$N338-SUM($N335:AK335)))))</f>
        <v>0</v>
      </c>
      <c r="AM335" s="153">
        <f>IF(OR($I330=0,AL339=0),0,IF($N338&gt;0,(MIN($N338/IF($I330&lt;=5,1,($I330-5)),$N338-SUM($N335:AL335))), (MAX($N338/IF($I330&lt;=5,1,($I330-5)),$N338-SUM($N335:AL335)))))</f>
        <v>0</v>
      </c>
      <c r="AN335" s="153">
        <f>IF(OR($I330=0,AM339=0),0,IF($N338&gt;0,(MIN($N338/IF($I330&lt;=5,1,($I330-5)),$N338-SUM($N335:AM335))), (MAX($N338/IF($I330&lt;=5,1,($I330-5)),$N338-SUM($N335:AM335)))))</f>
        <v>0</v>
      </c>
      <c r="AO335" s="153">
        <f>IF(OR($I330=0,AN339=0),0,IF($N338&gt;0,(MIN($N338/IF($I330&lt;=5,1,($I330-5)),$N338-SUM($N335:AN335))), (MAX($N338/IF($I330&lt;=5,1,($I330-5)),$N338-SUM($N335:AN335)))))</f>
        <v>0</v>
      </c>
      <c r="AP335" s="153">
        <f>IF(OR($I330=0,AO339=0),0,IF($N338&gt;0,(MIN($N338/IF($I330&lt;=5,1,($I330-5)),$N338-SUM($N335:AO335))), (MAX($N338/IF($I330&lt;=5,1,($I330-5)),$N338-SUM($N335:AO335)))))</f>
        <v>0</v>
      </c>
      <c r="AQ335" s="153">
        <f>IF(OR($I330=0,AP339=0),0,IF($N338&gt;0,(MIN($N338/IF($I330&lt;=5,1,($I330-5)),$N338-SUM($N335:AP335))), (MAX($N338/IF($I330&lt;=5,1,($I330-5)),$N338-SUM($N335:AP335)))))</f>
        <v>0</v>
      </c>
      <c r="AR335" s="153">
        <f>IF(OR($I330=0,AQ339=0),0,IF($N338&gt;0,(MIN($N338/IF($I330&lt;=5,1,($I330-5)),$N338-SUM($N335:AQ335))), (MAX($N338/IF($I330&lt;=5,1,($I330-5)),$N338-SUM($N335:AQ335)))))</f>
        <v>0</v>
      </c>
      <c r="AS335" s="153">
        <f>IF(OR($I330=0,AR339=0),0,IF($N338&gt;0,(MIN($N338/IF($I330&lt;=5,1,($I330-5)),$N338-SUM($N335:AR335))), (MAX($N338/IF($I330&lt;=5,1,($I330-5)),$N338-SUM($N335:AR335)))))</f>
        <v>0</v>
      </c>
      <c r="AT335" s="153">
        <f>IF(OR($I330=0,AS339=0),0,IF($N338&gt;0,(MIN($N338/IF($I330&lt;=5,1,($I330-5)),$N338-SUM($N335:AS335))), (MAX($N338/IF($I330&lt;=5,1,($I330-5)),$N338-SUM($N335:AS335)))))</f>
        <v>0</v>
      </c>
      <c r="AU335" s="153">
        <f>IF(OR($I330=0,AT339=0),0,IF($N338&gt;0,(MIN($N338/IF($I330&lt;=5,1,($I330-5)),$N338-SUM($N335:AT335))), (MAX($N338/IF($I330&lt;=5,1,($I330-5)),$N338-SUM($N335:AT335)))))</f>
        <v>0</v>
      </c>
      <c r="AV335" s="153">
        <f>IF(OR($I330=0,AU339=0),0,IF($N338&gt;0,(MIN($N338/IF($I330&lt;=5,1,($I330-5)),$N338-SUM($N335:AU335))), (MAX($N338/IF($I330&lt;=5,1,($I330-5)),$N338-SUM($N335:AU335)))))</f>
        <v>0</v>
      </c>
      <c r="AW335" s="153">
        <f>IF(OR($I330=0,AV339=0),0,IF($N338&gt;0,(MIN($N338/IF($I330&lt;=5,1,($I330-5)),$N338-SUM($N335:AV335))), (MAX($N338/IF($I330&lt;=5,1,($I330-5)),$N338-SUM($N335:AV335)))))</f>
        <v>0</v>
      </c>
      <c r="AX335" s="153">
        <f>IF(OR($I330=0,AW339=0),0,IF($N338&gt;0,(MIN($N338/IF($I330&lt;=5,1,($I330-5)),$N338-SUM($N335:AW335))), (MAX($N338/IF($I330&lt;=5,1,($I330-5)),$N338-SUM($N335:AW335)))))</f>
        <v>0</v>
      </c>
      <c r="AY335" s="153">
        <f>IF(OR($I330=0,AX339=0),0,IF($N338&gt;0,(MIN($N338/IF($I330&lt;=5,1,($I330-5)),$N338-SUM($N335:AX335))), (MAX($N338/IF($I330&lt;=5,1,($I330-5)),$N338-SUM($N335:AX335)))))</f>
        <v>0</v>
      </c>
      <c r="AZ335" s="153">
        <f>IF(OR($I330=0,AY339=0),0,IF($N338&gt;0,(MIN($N338/IF($I330&lt;=5,1,($I330-5)),$N338-SUM($N335:AY335))), (MAX($N338/IF($I330&lt;=5,1,($I330-5)),$N338-SUM($N335:AY335)))))</f>
        <v>0</v>
      </c>
      <c r="BA335" s="153">
        <f>IF(OR($I330=0,AZ339=0),0,IF($N338&gt;0,(MIN($N338/IF($I330&lt;=5,1,($I330-5)),$N338-SUM($N335:AZ335))), (MAX($N338/IF($I330&lt;=5,1,($I330-5)),$N338-SUM($N335:AZ335)))))</f>
        <v>0</v>
      </c>
      <c r="BB335" s="153">
        <f>IF(OR($I330=0,BA339=0),0,IF($N338&gt;0,(MIN($N338/IF($I330&lt;=5,1,($I330-5)),$N338-SUM($N335:BA335))), (MAX($N338/IF($I330&lt;=5,1,($I330-5)),$N338-SUM($N335:BA335)))))</f>
        <v>0</v>
      </c>
      <c r="BC335" s="153">
        <f>IF(OR($I330=0,BB339=0),0,IF($N338&gt;0,(MIN($N338/IF($I330&lt;=5,1,($I330-5)),$N338-SUM($N335:BB335))), (MAX($N338/IF($I330&lt;=5,1,($I330-5)),$N338-SUM($N335:BB335)))))</f>
        <v>0</v>
      </c>
      <c r="BD335" s="153">
        <f>IF(OR($I330=0,BC339=0),0,IF($N338&gt;0,(MIN($N338/IF($I330&lt;=5,1,($I330-5)),$N338-SUM($N335:BC335))), (MAX($N338/IF($I330&lt;=5,1,($I330-5)),$N338-SUM($N335:BC335)))))</f>
        <v>0</v>
      </c>
      <c r="BE335" s="153">
        <f>IF(OR($I330=0,BD339=0),0,IF($N338&gt;0,(MIN($N338/IF($I330&lt;=5,1,($I330-5)),$N338-SUM($N335:BD335))), (MAX($N338/IF($I330&lt;=5,1,($I330-5)),$N338-SUM($N335:BD335)))))</f>
        <v>0</v>
      </c>
      <c r="BF335" s="153">
        <f>IF(OR($I330=0,BE339=0),0,IF($N338&gt;0,(MIN($N338/IF($I330&lt;=5,1,($I330-5)),$N338-SUM($N335:BE335))), (MAX($N338/IF($I330&lt;=5,1,($I330-5)),$N338-SUM($N335:BE335)))))</f>
        <v>0</v>
      </c>
      <c r="BG335" s="153">
        <f>IF(OR($I330=0,BF339=0),0,IF($N338&gt;0,(MIN($N338/IF($I330&lt;=5,1,($I330-5)),$N338-SUM($N335:BF335))), (MAX($N338/IF($I330&lt;=5,1,($I330-5)),$N338-SUM($N335:BF335)))))</f>
        <v>0</v>
      </c>
      <c r="BH335" s="153">
        <f>IF(OR($I330=0,BG339=0),0,IF($N338&gt;0,(MIN($N338/IF($I330&lt;=5,1,($I330-5)),$N338-SUM($N335:BG335))), (MAX($N338/IF($I330&lt;=5,1,($I330-5)),$N338-SUM($N335:BG335)))))</f>
        <v>0</v>
      </c>
      <c r="BI335" s="153">
        <f>IF(OR($I330=0,BH339=0),0,IF($N338&gt;0,(MIN($N338/IF($I330&lt;=5,1,($I330-5)),$N338-SUM($N335:BH335))), (MAX($N338/IF($I330&lt;=5,1,($I330-5)),$N338-SUM($N335:BH335)))))</f>
        <v>0</v>
      </c>
      <c r="BJ335" s="153">
        <f>IF(OR($I330=0,BI339=0),0,IF($N338&gt;0,(MIN($N338/IF($I330&lt;=5,1,($I330-5)),$N338-SUM($N335:BI335))), (MAX($N338/IF($I330&lt;=5,1,($I330-5)),$N338-SUM($N335:BI335)))))</f>
        <v>0</v>
      </c>
      <c r="BK335" s="153">
        <f>IF(OR($I330=0,BJ339=0),0,IF($N338&gt;0,(MIN($N338/IF($I330&lt;=5,1,($I330-5)),$N338-SUM($N335:BJ335))), (MAX($N338/IF($I330&lt;=5,1,($I330-5)),$N338-SUM($N335:BJ335)))))</f>
        <v>0</v>
      </c>
      <c r="BL335" s="153">
        <f>IF(OR($I330=0,BK339=0),0,IF($N338&gt;0,(MIN($N338/IF($I330&lt;=5,1,($I330-5)),$N338-SUM($N335:BK335))), (MAX($N338/IF($I330&lt;=5,1,($I330-5)),$N338-SUM($N335:BK335)))))</f>
        <v>0</v>
      </c>
      <c r="BM335" s="153">
        <f>IF(OR($I330=0,BL339=0),0,IF($N338&gt;0,(MIN($N338/IF($I330&lt;=5,1,($I330-5)),$N338-SUM($N335:BL335))), (MAX($N338/IF($I330&lt;=5,1,($I330-5)),$N338-SUM($N335:BL335)))))</f>
        <v>0</v>
      </c>
      <c r="BN335" s="153">
        <f>IF(OR($I330=0,BM339=0),0,IF($N338&gt;0,(MIN($N338/IF($I330&lt;=5,1,($I330-5)),$N338-SUM($N335:BM335))), (MAX($N338/IF($I330&lt;=5,1,($I330-5)),$N338-SUM($N335:BM335)))))</f>
        <v>0</v>
      </c>
      <c r="BO335" s="153">
        <f>IF(OR($I330=0,BN339=0),0,IF($N338&gt;0,(MIN($N338/IF($I330&lt;=5,1,($I330-5)),$N338-SUM($N335:BN335))), (MAX($N338/IF($I330&lt;=5,1,($I330-5)),$N338-SUM($N335:BN335)))))</f>
        <v>0</v>
      </c>
      <c r="BP335" s="153">
        <f>IF(OR($I330=0,BO339=0),0,IF($N338&gt;0,(MIN($N338/IF($I330&lt;=5,1,($I330-5)),$N338-SUM($N335:BO335))), (MAX($N338/IF($I330&lt;=5,1,($I330-5)),$N338-SUM($N335:BO335)))))</f>
        <v>0</v>
      </c>
      <c r="BQ335" s="153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52" t="s">
        <v>64</v>
      </c>
      <c r="E336" s="154" t="s">
        <v>25</v>
      </c>
      <c r="F336" s="154"/>
      <c r="G336" s="154"/>
      <c r="H336" s="154"/>
      <c r="I336" s="155"/>
      <c r="J336" s="156">
        <f>SUM(J334:J335)</f>
        <v>2.6010661549279317</v>
      </c>
      <c r="K336" s="156">
        <f t="shared" ref="K336:N336" si="363">SUM(K334:K335)</f>
        <v>2.6010661549279317</v>
      </c>
      <c r="L336" s="156">
        <f t="shared" si="363"/>
        <v>2.6010661549279317</v>
      </c>
      <c r="M336" s="156">
        <f t="shared" si="363"/>
        <v>2.6010661549279317</v>
      </c>
      <c r="N336" s="156">
        <f t="shared" si="363"/>
        <v>2.6010661549279317</v>
      </c>
      <c r="O336" s="156">
        <f>SUM(O334:O335)</f>
        <v>2.6010661549279317</v>
      </c>
      <c r="P336" s="156">
        <f t="shared" ref="P336:BQ336" si="364">SUM(P334:P335)</f>
        <v>2.6010661549279317</v>
      </c>
      <c r="Q336" s="156">
        <f t="shared" si="364"/>
        <v>2.6010661549279317</v>
      </c>
      <c r="R336" s="156">
        <f t="shared" si="364"/>
        <v>2.6010661549279317</v>
      </c>
      <c r="S336" s="156">
        <f t="shared" si="364"/>
        <v>2.6010661549279317</v>
      </c>
      <c r="T336" s="156">
        <f t="shared" si="364"/>
        <v>2.6010661549279317</v>
      </c>
      <c r="U336" s="156">
        <f t="shared" si="364"/>
        <v>0.54879525771211846</v>
      </c>
      <c r="V336" s="156">
        <f t="shared" si="364"/>
        <v>0</v>
      </c>
      <c r="W336" s="156">
        <f t="shared" si="364"/>
        <v>0</v>
      </c>
      <c r="X336" s="156">
        <f t="shared" si="364"/>
        <v>0</v>
      </c>
      <c r="Y336" s="156">
        <f t="shared" si="364"/>
        <v>0</v>
      </c>
      <c r="Z336" s="156">
        <f t="shared" si="364"/>
        <v>0</v>
      </c>
      <c r="AA336" s="156">
        <f t="shared" si="364"/>
        <v>0</v>
      </c>
      <c r="AB336" s="156">
        <f t="shared" si="364"/>
        <v>0</v>
      </c>
      <c r="AC336" s="156">
        <f t="shared" si="364"/>
        <v>0</v>
      </c>
      <c r="AD336" s="156">
        <f t="shared" si="364"/>
        <v>0</v>
      </c>
      <c r="AE336" s="156">
        <f t="shared" si="364"/>
        <v>0</v>
      </c>
      <c r="AF336" s="156">
        <f t="shared" si="364"/>
        <v>0</v>
      </c>
      <c r="AG336" s="156">
        <f t="shared" si="364"/>
        <v>0</v>
      </c>
      <c r="AH336" s="156">
        <f t="shared" si="364"/>
        <v>0</v>
      </c>
      <c r="AI336" s="156">
        <f t="shared" si="364"/>
        <v>0</v>
      </c>
      <c r="AJ336" s="156">
        <f t="shared" si="364"/>
        <v>0</v>
      </c>
      <c r="AK336" s="156">
        <f t="shared" si="364"/>
        <v>0</v>
      </c>
      <c r="AL336" s="156">
        <f t="shared" si="364"/>
        <v>0</v>
      </c>
      <c r="AM336" s="156">
        <f t="shared" si="364"/>
        <v>0</v>
      </c>
      <c r="AN336" s="156">
        <f t="shared" si="364"/>
        <v>0</v>
      </c>
      <c r="AO336" s="156">
        <f t="shared" si="364"/>
        <v>0</v>
      </c>
      <c r="AP336" s="156">
        <f t="shared" si="364"/>
        <v>0</v>
      </c>
      <c r="AQ336" s="156">
        <f t="shared" si="364"/>
        <v>0</v>
      </c>
      <c r="AR336" s="156">
        <f t="shared" si="364"/>
        <v>0</v>
      </c>
      <c r="AS336" s="156">
        <f t="shared" si="364"/>
        <v>0</v>
      </c>
      <c r="AT336" s="156">
        <f t="shared" si="364"/>
        <v>0</v>
      </c>
      <c r="AU336" s="156">
        <f t="shared" si="364"/>
        <v>0</v>
      </c>
      <c r="AV336" s="156">
        <f t="shared" si="364"/>
        <v>0</v>
      </c>
      <c r="AW336" s="156">
        <f t="shared" si="364"/>
        <v>0</v>
      </c>
      <c r="AX336" s="156">
        <f t="shared" si="364"/>
        <v>0</v>
      </c>
      <c r="AY336" s="156">
        <f t="shared" si="364"/>
        <v>0</v>
      </c>
      <c r="AZ336" s="156">
        <f t="shared" si="364"/>
        <v>0</v>
      </c>
      <c r="BA336" s="156">
        <f t="shared" si="364"/>
        <v>0</v>
      </c>
      <c r="BB336" s="156">
        <f t="shared" si="364"/>
        <v>0</v>
      </c>
      <c r="BC336" s="156">
        <f t="shared" si="364"/>
        <v>0</v>
      </c>
      <c r="BD336" s="156">
        <f t="shared" si="364"/>
        <v>0</v>
      </c>
      <c r="BE336" s="156">
        <f t="shared" si="364"/>
        <v>0</v>
      </c>
      <c r="BF336" s="156">
        <f t="shared" si="364"/>
        <v>0</v>
      </c>
      <c r="BG336" s="156">
        <f t="shared" si="364"/>
        <v>0</v>
      </c>
      <c r="BH336" s="156">
        <f t="shared" si="364"/>
        <v>0</v>
      </c>
      <c r="BI336" s="156">
        <f t="shared" si="364"/>
        <v>0</v>
      </c>
      <c r="BJ336" s="156">
        <f t="shared" si="364"/>
        <v>0</v>
      </c>
      <c r="BK336" s="156">
        <f t="shared" si="364"/>
        <v>0</v>
      </c>
      <c r="BL336" s="156">
        <f t="shared" si="364"/>
        <v>0</v>
      </c>
      <c r="BM336" s="156">
        <f t="shared" si="364"/>
        <v>0</v>
      </c>
      <c r="BN336" s="156">
        <f t="shared" si="364"/>
        <v>0</v>
      </c>
      <c r="BO336" s="156">
        <f t="shared" si="364"/>
        <v>0</v>
      </c>
      <c r="BP336" s="156">
        <f t="shared" si="364"/>
        <v>0</v>
      </c>
      <c r="BQ336" s="156">
        <f t="shared" si="364"/>
        <v>0</v>
      </c>
    </row>
    <row r="337" spans="1:69" ht="12.75" customHeight="1">
      <c r="D337" s="19" t="s">
        <v>13</v>
      </c>
      <c r="I337" s="34">
        <f>IF(I$5=first_reg_period, INDEX(Inputs!$I$43:$I$49,MATCH(B329,Inputs!$C$43:$C$49,0)),0)</f>
        <v>29.160522961919366</v>
      </c>
      <c r="J337" s="34">
        <f>IF(J$5=first_reg_period, INDEX(Inputs!$I$43:$I$49,MATCH(C329,Inputs!$C$43:$C$49,0)),0)</f>
        <v>0</v>
      </c>
      <c r="K337" s="34">
        <f>IF(K$5=first_reg_period, INDEX(Inputs!$I$43:$I$49,MATCH(D329,Inputs!$C$43:$C$49,0)),0)</f>
        <v>0</v>
      </c>
      <c r="L337" s="34">
        <f>IF(L$5=first_reg_period, INDEX(Inputs!$I$43:$I$49,MATCH(E329,Inputs!$C$43:$C$49,0)),0)</f>
        <v>0</v>
      </c>
      <c r="M337" s="34">
        <f>IF(M$5=first_reg_period, INDEX(Inputs!$I$43:$I$49,MATCH(F329,Inputs!$C$43:$C$49,0)),0)</f>
        <v>0</v>
      </c>
      <c r="N337" s="34">
        <f>IF(N$5=first_reg_period, INDEX(Inputs!$I$43:$I$49,MATCH(G329,Inputs!$C$43:$C$49,0)),0)</f>
        <v>0</v>
      </c>
      <c r="O337" s="34">
        <f>IF(O$5=first_reg_period, INDEX(Inputs!$I$43:$I$49,MATCH(H329,Inputs!$C$43:$C$49,0)),0)</f>
        <v>0</v>
      </c>
      <c r="P337" s="34">
        <f>IF(P$5=first_reg_period, INDEX(Inputs!$I$43:$I$49,MATCH(I329,Inputs!$C$43:$C$49,0)),0)</f>
        <v>0</v>
      </c>
      <c r="Q337" s="34">
        <f>IF(Q$5=first_reg_period, INDEX(Inputs!$I$43:$I$49,MATCH(J329,Inputs!$C$43:$C$49,0)),0)</f>
        <v>0</v>
      </c>
      <c r="R337" s="34">
        <f>IF(R$5=first_reg_period, INDEX(Inputs!$I$43:$I$49,MATCH(K329,Inputs!$C$43:$C$49,0)),0)</f>
        <v>0</v>
      </c>
      <c r="S337" s="34">
        <f>IF(S$5=first_reg_period, INDEX(Inputs!$I$43:$I$49,MATCH(L329,Inputs!$C$43:$C$49,0)),0)</f>
        <v>0</v>
      </c>
      <c r="T337" s="34">
        <f>IF(T$5=first_reg_period, INDEX(Inputs!$I$43:$I$49,MATCH(M329,Inputs!$C$43:$C$49,0)),0)</f>
        <v>0</v>
      </c>
      <c r="U337" s="34">
        <f>IF(U$5=first_reg_period, INDEX(Inputs!$I$43:$I$49,MATCH(N329,Inputs!$C$43:$C$49,0)),0)</f>
        <v>0</v>
      </c>
      <c r="V337" s="34">
        <f>IF(V$5=first_reg_period, INDEX(Inputs!$I$43:$I$49,MATCH(O329,Inputs!$C$43:$C$49,0)),0)</f>
        <v>0</v>
      </c>
      <c r="W337" s="34">
        <f>IF(W$5=first_reg_period, INDEX(Inputs!$I$43:$I$49,MATCH(P329,Inputs!$C$43:$C$49,0)),0)</f>
        <v>0</v>
      </c>
      <c r="X337" s="34">
        <f>IF(X$5=first_reg_period, INDEX(Inputs!$I$43:$I$49,MATCH(Q329,Inputs!$C$43:$C$49,0)),0)</f>
        <v>0</v>
      </c>
      <c r="Y337" s="34">
        <f>IF(Y$5=first_reg_period, INDEX(Inputs!$I$43:$I$49,MATCH(R329,Inputs!$C$43:$C$49,0)),0)</f>
        <v>0</v>
      </c>
      <c r="Z337" s="34">
        <f>IF(Z$5=first_reg_period, INDEX(Inputs!$I$43:$I$49,MATCH(S329,Inputs!$C$43:$C$49,0)),0)</f>
        <v>0</v>
      </c>
      <c r="AA337" s="34">
        <f>IF(AA$5=first_reg_period, INDEX(Inputs!$I$43:$I$49,MATCH(T329,Inputs!$C$43:$C$49,0)),0)</f>
        <v>0</v>
      </c>
      <c r="AB337" s="34">
        <f>IF(AB$5=first_reg_period, INDEX(Inputs!$I$43:$I$49,MATCH(U329,Inputs!$C$43:$C$49,0)),0)</f>
        <v>0</v>
      </c>
      <c r="AC337" s="34">
        <f>IF(AC$5=first_reg_period, INDEX(Inputs!$I$43:$I$49,MATCH(V329,Inputs!$C$43:$C$49,0)),0)</f>
        <v>0</v>
      </c>
      <c r="AD337" s="34">
        <f>IF(AD$5=first_reg_period, INDEX(Inputs!$I$43:$I$49,MATCH(W329,Inputs!$C$43:$C$49,0)),0)</f>
        <v>0</v>
      </c>
      <c r="AE337" s="34">
        <f>IF(AE$5=first_reg_period, INDEX(Inputs!$I$43:$I$49,MATCH(X329,Inputs!$C$43:$C$49,0)),0)</f>
        <v>0</v>
      </c>
      <c r="AF337" s="34">
        <f>IF(AF$5=first_reg_period, INDEX(Inputs!$I$43:$I$49,MATCH(Y329,Inputs!$C$43:$C$49,0)),0)</f>
        <v>0</v>
      </c>
      <c r="AG337" s="34">
        <f>IF(AG$5=first_reg_period, INDEX(Inputs!$I$43:$I$49,MATCH(Z329,Inputs!$C$43:$C$49,0)),0)</f>
        <v>0</v>
      </c>
      <c r="AH337" s="34">
        <f>IF(AH$5=first_reg_period, INDEX(Inputs!$I$43:$I$49,MATCH(AA329,Inputs!$C$43:$C$49,0)),0)</f>
        <v>0</v>
      </c>
      <c r="AI337" s="34">
        <f>IF(AI$5=first_reg_period, INDEX(Inputs!$I$43:$I$49,MATCH(AB329,Inputs!$C$43:$C$49,0)),0)</f>
        <v>0</v>
      </c>
      <c r="AJ337" s="34">
        <f>IF(AJ$5=first_reg_period, INDEX(Inputs!$I$43:$I$49,MATCH(AC329,Inputs!$C$43:$C$49,0)),0)</f>
        <v>0</v>
      </c>
      <c r="AK337" s="34">
        <f>IF(AK$5=first_reg_period, INDEX(Inputs!$I$43:$I$49,MATCH(AD329,Inputs!$C$43:$C$49,0)),0)</f>
        <v>0</v>
      </c>
      <c r="AL337" s="34">
        <f>IF(AL$5=first_reg_period, INDEX(Inputs!$I$43:$I$49,MATCH(AE329,Inputs!$C$43:$C$49,0)),0)</f>
        <v>0</v>
      </c>
      <c r="AM337" s="34">
        <f>IF(AM$5=first_reg_period, INDEX(Inputs!$I$43:$I$49,MATCH(AF329,Inputs!$C$43:$C$49,0)),0)</f>
        <v>0</v>
      </c>
      <c r="AN337" s="34">
        <f>IF(AN$5=first_reg_period, INDEX(Inputs!$I$43:$I$49,MATCH(AG329,Inputs!$C$43:$C$49,0)),0)</f>
        <v>0</v>
      </c>
      <c r="AO337" s="34">
        <f>IF(AO$5=first_reg_period, INDEX(Inputs!$I$43:$I$49,MATCH(AH329,Inputs!$C$43:$C$49,0)),0)</f>
        <v>0</v>
      </c>
      <c r="AP337" s="34">
        <f>IF(AP$5=first_reg_period, INDEX(Inputs!$I$43:$I$49,MATCH(AI329,Inputs!$C$43:$C$49,0)),0)</f>
        <v>0</v>
      </c>
      <c r="AQ337" s="34">
        <f>IF(AQ$5=first_reg_period, INDEX(Inputs!$I$43:$I$49,MATCH(AJ329,Inputs!$C$43:$C$49,0)),0)</f>
        <v>0</v>
      </c>
      <c r="AR337" s="34">
        <f>IF(AR$5=first_reg_period, INDEX(Inputs!$I$43:$I$49,MATCH(AK329,Inputs!$C$43:$C$49,0)),0)</f>
        <v>0</v>
      </c>
      <c r="AS337" s="34">
        <f>IF(AS$5=first_reg_period, INDEX(Inputs!$I$43:$I$49,MATCH(AL329,Inputs!$C$43:$C$49,0)),0)</f>
        <v>0</v>
      </c>
      <c r="AT337" s="34">
        <f>IF(AT$5=first_reg_period, INDEX(Inputs!$I$43:$I$49,MATCH(AM329,Inputs!$C$43:$C$49,0)),0)</f>
        <v>0</v>
      </c>
      <c r="AU337" s="34">
        <f>IF(AU$5=first_reg_period, INDEX(Inputs!$I$43:$I$49,MATCH(AN329,Inputs!$C$43:$C$49,0)),0)</f>
        <v>0</v>
      </c>
      <c r="AV337" s="34">
        <f>IF(AV$5=first_reg_period, INDEX(Inputs!$I$43:$I$49,MATCH(AO329,Inputs!$C$43:$C$49,0)),0)</f>
        <v>0</v>
      </c>
      <c r="AW337" s="34">
        <f>IF(AW$5=first_reg_period, INDEX(Inputs!$I$43:$I$49,MATCH(AP329,Inputs!$C$43:$C$49,0)),0)</f>
        <v>0</v>
      </c>
      <c r="AX337" s="34">
        <f>IF(AX$5=first_reg_period, INDEX(Inputs!$I$43:$I$49,MATCH(AQ329,Inputs!$C$43:$C$49,0)),0)</f>
        <v>0</v>
      </c>
      <c r="AY337" s="34">
        <f>IF(AY$5=first_reg_period, INDEX(Inputs!$I$43:$I$49,MATCH(AR329,Inputs!$C$43:$C$49,0)),0)</f>
        <v>0</v>
      </c>
      <c r="AZ337" s="34">
        <f>IF(AZ$5=first_reg_period, INDEX(Inputs!$I$43:$I$49,MATCH(AS329,Inputs!$C$43:$C$49,0)),0)</f>
        <v>0</v>
      </c>
      <c r="BA337" s="34">
        <f>IF(BA$5=first_reg_period, INDEX(Inputs!$I$43:$I$49,MATCH(AT329,Inputs!$C$43:$C$49,0)),0)</f>
        <v>0</v>
      </c>
      <c r="BB337" s="34">
        <f>IF(BB$5=first_reg_period, INDEX(Inputs!$I$43:$I$49,MATCH(AU329,Inputs!$C$43:$C$49,0)),0)</f>
        <v>0</v>
      </c>
      <c r="BC337" s="34">
        <f>IF(BC$5=first_reg_period, INDEX(Inputs!$I$43:$I$49,MATCH(AV329,Inputs!$C$43:$C$49,0)),0)</f>
        <v>0</v>
      </c>
      <c r="BD337" s="34">
        <f>IF(BD$5=first_reg_period, INDEX(Inputs!$I$43:$I$49,MATCH(AW329,Inputs!$C$43:$C$49,0)),0)</f>
        <v>0</v>
      </c>
      <c r="BE337" s="34">
        <f>IF(BE$5=first_reg_period, INDEX(Inputs!$I$43:$I$49,MATCH(AX329,Inputs!$C$43:$C$49,0)),0)</f>
        <v>0</v>
      </c>
      <c r="BF337" s="34">
        <f>IF(BF$5=first_reg_period, INDEX(Inputs!$I$43:$I$49,MATCH(AY329,Inputs!$C$43:$C$49,0)),0)</f>
        <v>0</v>
      </c>
      <c r="BG337" s="34">
        <f>IF(BG$5=first_reg_period, INDEX(Inputs!$I$43:$I$49,MATCH(AZ329,Inputs!$C$43:$C$49,0)),0)</f>
        <v>0</v>
      </c>
      <c r="BH337" s="34">
        <f>IF(BH$5=first_reg_period, INDEX(Inputs!$I$43:$I$49,MATCH(BA329,Inputs!$C$43:$C$49,0)),0)</f>
        <v>0</v>
      </c>
      <c r="BI337" s="34">
        <f>IF(BI$5=first_reg_period, INDEX(Inputs!$I$43:$I$49,MATCH(BB329,Inputs!$C$43:$C$49,0)),0)</f>
        <v>0</v>
      </c>
      <c r="BJ337" s="34">
        <f>IF(BJ$5=first_reg_period, INDEX(Inputs!$I$43:$I$49,MATCH(BC329,Inputs!$C$43:$C$49,0)),0)</f>
        <v>0</v>
      </c>
      <c r="BK337" s="34">
        <f>IF(BK$5=first_reg_period, INDEX(Inputs!$I$43:$I$49,MATCH(BD329,Inputs!$C$43:$C$49,0)),0)</f>
        <v>0</v>
      </c>
      <c r="BL337" s="34">
        <f>IF(BL$5=first_reg_period, INDEX(Inputs!$I$43:$I$49,MATCH(BE329,Inputs!$C$43:$C$49,0)),0)</f>
        <v>0</v>
      </c>
      <c r="BM337" s="34">
        <f>IF(BM$5=first_reg_period, INDEX(Inputs!$I$43:$I$49,MATCH(BF329,Inputs!$C$43:$C$49,0)),0)</f>
        <v>0</v>
      </c>
      <c r="BN337" s="34">
        <f>IF(BN$5=first_reg_period, INDEX(Inputs!$I$43:$I$49,MATCH(BG329,Inputs!$C$43:$C$49,0)),0)</f>
        <v>0</v>
      </c>
      <c r="BO337" s="34">
        <f>IF(BO$5=first_reg_period, INDEX(Inputs!$I$43:$I$49,MATCH(BH329,Inputs!$C$43:$C$49,0)),0)</f>
        <v>0</v>
      </c>
      <c r="BP337" s="34">
        <f>IF(BP$5=first_reg_period, INDEX(Inputs!$I$43:$I$49,MATCH(BI329,Inputs!$C$43:$C$49,0)),0)</f>
        <v>0</v>
      </c>
      <c r="BQ337" s="34">
        <f>IF(BQ$5=first_reg_period, INDEX(Inputs!$I$43:$I$49,MATCH(BJ329,Inputs!$C$43:$C$49,0)),0)</f>
        <v>0</v>
      </c>
    </row>
    <row r="338" spans="1:69" s="145" customFormat="1" ht="12.75" customHeight="1">
      <c r="D338" s="146" t="s">
        <v>60</v>
      </c>
      <c r="I338" s="147"/>
      <c r="J338" s="148">
        <f>IF(J$5=second_reg_period, INDEX(Inputs!$N$116:$N$122,MATCH($B329,Inputs!$C$116:$C$122,0)),0)/conv_2015_2010</f>
        <v>0</v>
      </c>
      <c r="K338" s="148">
        <f>IF(K$5=second_reg_period, INDEX(Inputs!$N$116:$N$122,MATCH($B329,Inputs!$C$116:$C$122,0)),0)/conv_2015_2010</f>
        <v>0</v>
      </c>
      <c r="L338" s="148">
        <f>IF(L$5=second_reg_period, INDEX(Inputs!$N$116:$N$122,MATCH($B329,Inputs!$C$116:$C$122,0)),0)/conv_2015_2010</f>
        <v>0</v>
      </c>
      <c r="M338" s="148">
        <f>IF(M$5=second_reg_period, INDEX(Inputs!$N$116:$N$122,MATCH($B329,Inputs!$C$116:$C$122,0)),0)/conv_2015_2010</f>
        <v>0</v>
      </c>
      <c r="N338" s="148">
        <f>IF(N$5=second_reg_period, INDEX(Inputs!$N$116:$N$122,MATCH($B329,Inputs!$C$116:$C$122,0)),0)/conv_2015_2010</f>
        <v>0</v>
      </c>
      <c r="O338" s="148">
        <f>IF(O$5=second_reg_period, INDEX(Inputs!$N$116:$N$122,MATCH($B329,Inputs!$C$116:$C$122,0)),0)/conv_2015_2010</f>
        <v>0</v>
      </c>
      <c r="P338" s="148">
        <f>IF(P$5=second_reg_period, INDEX(Inputs!$N$116:$N$122,MATCH($B329,Inputs!$C$116:$C$122,0)),0)/conv_2015_2010</f>
        <v>0</v>
      </c>
      <c r="Q338" s="148">
        <f>IF(Q$5=second_reg_period, INDEX(Inputs!$N$116:$N$122,MATCH($B329,Inputs!$C$116:$C$122,0)),0)/conv_2015_2010</f>
        <v>0</v>
      </c>
      <c r="R338" s="148">
        <f>IF(R$5=second_reg_period, INDEX(Inputs!$N$116:$N$122,MATCH($B329,Inputs!$C$116:$C$122,0)),0)/conv_2015_2010</f>
        <v>0</v>
      </c>
      <c r="S338" s="148">
        <f>IF(S$5=second_reg_period, INDEX(Inputs!$N$116:$N$122,MATCH($B329,Inputs!$C$116:$C$122,0)),0)/conv_2015_2010</f>
        <v>0</v>
      </c>
      <c r="T338" s="148">
        <f>IF(T$5=second_reg_period, INDEX(Inputs!$N$116:$N$122,MATCH($B329,Inputs!$C$116:$C$122,0)),0)/conv_2015_2010</f>
        <v>0</v>
      </c>
      <c r="U338" s="148">
        <f>IF(U$5=second_reg_period, INDEX(Inputs!$N$116:$N$122,MATCH($B329,Inputs!$C$116:$C$122,0)),0)/conv_2015_2010</f>
        <v>0</v>
      </c>
      <c r="V338" s="148">
        <f>IF(V$5=second_reg_period, INDEX(Inputs!$N$116:$N$122,MATCH($B329,Inputs!$C$116:$C$122,0)),0)/conv_2015_2010</f>
        <v>0</v>
      </c>
      <c r="W338" s="148">
        <f>IF(W$5=second_reg_period, INDEX(Inputs!$N$116:$N$122,MATCH($B329,Inputs!$C$116:$C$122,0)),0)/conv_2015_2010</f>
        <v>0</v>
      </c>
      <c r="X338" s="148">
        <f>IF(X$5=second_reg_period, INDEX(Inputs!$N$116:$N$122,MATCH($B329,Inputs!$C$116:$C$122,0)),0)/conv_2015_2010</f>
        <v>0</v>
      </c>
      <c r="Y338" s="148">
        <f>IF(Y$5=second_reg_period, INDEX(Inputs!$N$116:$N$122,MATCH($B329,Inputs!$C$116:$C$122,0)),0)/conv_2015_2010</f>
        <v>0</v>
      </c>
      <c r="Z338" s="148">
        <f>IF(Z$5=second_reg_period, INDEX(Inputs!$N$116:$N$122,MATCH($B329,Inputs!$C$116:$C$122,0)),0)/conv_2015_2010</f>
        <v>0</v>
      </c>
      <c r="AA338" s="148">
        <f>IF(AA$5=second_reg_period, INDEX(Inputs!$N$116:$N$122,MATCH($B329,Inputs!$C$116:$C$122,0)),0)/conv_2015_2010</f>
        <v>0</v>
      </c>
      <c r="AB338" s="148">
        <f>IF(AB$5=second_reg_period, INDEX(Inputs!$N$116:$N$122,MATCH($B329,Inputs!$C$116:$C$122,0)),0)/conv_2015_2010</f>
        <v>0</v>
      </c>
      <c r="AC338" s="148">
        <f>IF(AC$5=second_reg_period, INDEX(Inputs!$N$116:$N$122,MATCH($B329,Inputs!$C$116:$C$122,0)),0)/conv_2015_2010</f>
        <v>0</v>
      </c>
      <c r="AD338" s="148">
        <f>IF(AD$5=second_reg_period, INDEX(Inputs!$N$116:$N$122,MATCH($B329,Inputs!$C$116:$C$122,0)),0)/conv_2015_2010</f>
        <v>0</v>
      </c>
      <c r="AE338" s="148">
        <f>IF(AE$5=second_reg_period, INDEX(Inputs!$N$116:$N$122,MATCH($B329,Inputs!$C$116:$C$122,0)),0)/conv_2015_2010</f>
        <v>0</v>
      </c>
      <c r="AF338" s="148">
        <f>IF(AF$5=second_reg_period, INDEX(Inputs!$N$116:$N$122,MATCH($B329,Inputs!$C$116:$C$122,0)),0)/conv_2015_2010</f>
        <v>0</v>
      </c>
      <c r="AG338" s="148">
        <f>IF(AG$5=second_reg_period, INDEX(Inputs!$N$116:$N$122,MATCH($B329,Inputs!$C$116:$C$122,0)),0)/conv_2015_2010</f>
        <v>0</v>
      </c>
      <c r="AH338" s="148">
        <f>IF(AH$5=second_reg_period, INDEX(Inputs!$N$116:$N$122,MATCH($B329,Inputs!$C$116:$C$122,0)),0)/conv_2015_2010</f>
        <v>0</v>
      </c>
      <c r="AI338" s="148">
        <f>IF(AI$5=second_reg_period, INDEX(Inputs!$N$116:$N$122,MATCH($B329,Inputs!$C$116:$C$122,0)),0)/conv_2015_2010</f>
        <v>0</v>
      </c>
      <c r="AJ338" s="148">
        <f>IF(AJ$5=second_reg_period, INDEX(Inputs!$N$116:$N$122,MATCH($B329,Inputs!$C$116:$C$122,0)),0)/conv_2015_2010</f>
        <v>0</v>
      </c>
      <c r="AK338" s="148">
        <f>IF(AK$5=second_reg_period, INDEX(Inputs!$N$116:$N$122,MATCH($B329,Inputs!$C$116:$C$122,0)),0)/conv_2015_2010</f>
        <v>0</v>
      </c>
      <c r="AL338" s="148">
        <f>IF(AL$5=second_reg_period, INDEX(Inputs!$N$116:$N$122,MATCH($B329,Inputs!$C$116:$C$122,0)),0)/conv_2015_2010</f>
        <v>0</v>
      </c>
      <c r="AM338" s="148">
        <f>IF(AM$5=second_reg_period, INDEX(Inputs!$N$116:$N$122,MATCH($B329,Inputs!$C$116:$C$122,0)),0)/conv_2015_2010</f>
        <v>0</v>
      </c>
      <c r="AN338" s="148">
        <f>IF(AN$5=second_reg_period, INDEX(Inputs!$N$116:$N$122,MATCH($B329,Inputs!$C$116:$C$122,0)),0)/conv_2015_2010</f>
        <v>0</v>
      </c>
      <c r="AO338" s="148">
        <f>IF(AO$5=second_reg_period, INDEX(Inputs!$N$116:$N$122,MATCH($B329,Inputs!$C$116:$C$122,0)),0)/conv_2015_2010</f>
        <v>0</v>
      </c>
      <c r="AP338" s="148">
        <f>IF(AP$5=second_reg_period, INDEX(Inputs!$N$116:$N$122,MATCH($B329,Inputs!$C$116:$C$122,0)),0)/conv_2015_2010</f>
        <v>0</v>
      </c>
      <c r="AQ338" s="148">
        <f>IF(AQ$5=second_reg_period, INDEX(Inputs!$N$116:$N$122,MATCH($B329,Inputs!$C$116:$C$122,0)),0)/conv_2015_2010</f>
        <v>0</v>
      </c>
      <c r="AR338" s="148">
        <f>IF(AR$5=second_reg_period, INDEX(Inputs!$N$116:$N$122,MATCH($B329,Inputs!$C$116:$C$122,0)),0)/conv_2015_2010</f>
        <v>0</v>
      </c>
      <c r="AS338" s="148">
        <f>IF(AS$5=second_reg_period, INDEX(Inputs!$N$116:$N$122,MATCH($B329,Inputs!$C$116:$C$122,0)),0)/conv_2015_2010</f>
        <v>0</v>
      </c>
      <c r="AT338" s="148">
        <f>IF(AT$5=second_reg_period, INDEX(Inputs!$N$116:$N$122,MATCH($B329,Inputs!$C$116:$C$122,0)),0)/conv_2015_2010</f>
        <v>0</v>
      </c>
      <c r="AU338" s="148">
        <f>IF(AU$5=second_reg_period, INDEX(Inputs!$N$116:$N$122,MATCH($B329,Inputs!$C$116:$C$122,0)),0)/conv_2015_2010</f>
        <v>0</v>
      </c>
      <c r="AV338" s="148">
        <f>IF(AV$5=second_reg_period, INDEX(Inputs!$N$116:$N$122,MATCH($B329,Inputs!$C$116:$C$122,0)),0)/conv_2015_2010</f>
        <v>0</v>
      </c>
      <c r="AW338" s="148">
        <f>IF(AW$5=second_reg_period, INDEX(Inputs!$N$116:$N$122,MATCH($B329,Inputs!$C$116:$C$122,0)),0)/conv_2015_2010</f>
        <v>0</v>
      </c>
      <c r="AX338" s="148">
        <f>IF(AX$5=second_reg_period, INDEX(Inputs!$N$116:$N$122,MATCH($B329,Inputs!$C$116:$C$122,0)),0)/conv_2015_2010</f>
        <v>0</v>
      </c>
      <c r="AY338" s="148">
        <f>IF(AY$5=second_reg_period, INDEX(Inputs!$N$116:$N$122,MATCH($B329,Inputs!$C$116:$C$122,0)),0)/conv_2015_2010</f>
        <v>0</v>
      </c>
      <c r="AZ338" s="148">
        <f>IF(AZ$5=second_reg_period, INDEX(Inputs!$N$116:$N$122,MATCH($B329,Inputs!$C$116:$C$122,0)),0)/conv_2015_2010</f>
        <v>0</v>
      </c>
      <c r="BA338" s="148">
        <f>IF(BA$5=second_reg_period, INDEX(Inputs!$N$116:$N$122,MATCH($B329,Inputs!$C$116:$C$122,0)),0)/conv_2015_2010</f>
        <v>0</v>
      </c>
      <c r="BB338" s="148">
        <f>IF(BB$5=second_reg_period, INDEX(Inputs!$N$116:$N$122,MATCH($B329,Inputs!$C$116:$C$122,0)),0)/conv_2015_2010</f>
        <v>0</v>
      </c>
      <c r="BC338" s="148">
        <f>IF(BC$5=second_reg_period, INDEX(Inputs!$N$116:$N$122,MATCH($B329,Inputs!$C$116:$C$122,0)),0)/conv_2015_2010</f>
        <v>0</v>
      </c>
      <c r="BD338" s="148">
        <f>IF(BD$5=second_reg_period, INDEX(Inputs!$N$116:$N$122,MATCH($B329,Inputs!$C$116:$C$122,0)),0)/conv_2015_2010</f>
        <v>0</v>
      </c>
      <c r="BE338" s="148">
        <f>IF(BE$5=second_reg_period, INDEX(Inputs!$N$116:$N$122,MATCH($B329,Inputs!$C$116:$C$122,0)),0)/conv_2015_2010</f>
        <v>0</v>
      </c>
      <c r="BF338" s="148">
        <f>IF(BF$5=second_reg_period, INDEX(Inputs!$N$116:$N$122,MATCH($B329,Inputs!$C$116:$C$122,0)),0)/conv_2015_2010</f>
        <v>0</v>
      </c>
      <c r="BG338" s="148">
        <f>IF(BG$5=second_reg_period, INDEX(Inputs!$N$116:$N$122,MATCH($B329,Inputs!$C$116:$C$122,0)),0)/conv_2015_2010</f>
        <v>0</v>
      </c>
      <c r="BH338" s="148">
        <f>IF(BH$5=second_reg_period, INDEX(Inputs!$N$116:$N$122,MATCH($B329,Inputs!$C$116:$C$122,0)),0)/conv_2015_2010</f>
        <v>0</v>
      </c>
      <c r="BI338" s="148">
        <f>IF(BI$5=second_reg_period, INDEX(Inputs!$N$116:$N$122,MATCH($B329,Inputs!$C$116:$C$122,0)),0)/conv_2015_2010</f>
        <v>0</v>
      </c>
      <c r="BJ338" s="148">
        <f>IF(BJ$5=second_reg_period, INDEX(Inputs!$N$116:$N$122,MATCH($B329,Inputs!$C$116:$C$122,0)),0)/conv_2015_2010</f>
        <v>0</v>
      </c>
      <c r="BK338" s="148">
        <f>IF(BK$5=second_reg_period, INDEX(Inputs!$N$116:$N$122,MATCH($B329,Inputs!$C$116:$C$122,0)),0)/conv_2015_2010</f>
        <v>0</v>
      </c>
      <c r="BL338" s="148">
        <f>IF(BL$5=second_reg_period, INDEX(Inputs!$N$116:$N$122,MATCH($B329,Inputs!$C$116:$C$122,0)),0)/conv_2015_2010</f>
        <v>0</v>
      </c>
      <c r="BM338" s="148">
        <f>IF(BM$5=second_reg_period, INDEX(Inputs!$N$116:$N$122,MATCH($B329,Inputs!$C$116:$C$122,0)),0)/conv_2015_2010</f>
        <v>0</v>
      </c>
      <c r="BN338" s="148">
        <f>IF(BN$5=second_reg_period, INDEX(Inputs!$N$116:$N$122,MATCH($B329,Inputs!$C$116:$C$122,0)),0)/conv_2015_2010</f>
        <v>0</v>
      </c>
      <c r="BO338" s="148">
        <f>IF(BO$5=second_reg_period, INDEX(Inputs!$N$116:$N$122,MATCH($B329,Inputs!$C$116:$C$122,0)),0)/conv_2015_2010</f>
        <v>0</v>
      </c>
      <c r="BP338" s="148">
        <f>IF(BP$5=second_reg_period, INDEX(Inputs!$N$116:$N$122,MATCH($B329,Inputs!$C$116:$C$122,0)),0)/conv_2015_2010</f>
        <v>0</v>
      </c>
      <c r="BQ338" s="148">
        <f>IF(BQ$5=second_reg_period, INDEX(Inputs!$N$116:$N$122,MATCH($B329,Inputs!$C$116:$C$122,0)),0)/conv_2015_2010</f>
        <v>0</v>
      </c>
    </row>
    <row r="339" spans="1:69" ht="12.75" customHeight="1">
      <c r="D339" s="19" t="s">
        <v>26</v>
      </c>
      <c r="E339" s="1" t="s">
        <v>25</v>
      </c>
      <c r="I339" s="1">
        <f t="shared" ref="I339" si="365">H339-I336+I337+I338</f>
        <v>29.160522961919366</v>
      </c>
      <c r="J339" s="1">
        <f t="shared" ref="J339" si="366">I339-J336+J337+J338</f>
        <v>26.559456806991435</v>
      </c>
      <c r="K339" s="1">
        <f t="shared" ref="K339" si="367">J339-K336+K337+K338</f>
        <v>23.958390652063503</v>
      </c>
      <c r="L339" s="1">
        <f t="shared" ref="L339" si="368">K339-L336+L337+L338</f>
        <v>21.357324497135572</v>
      </c>
      <c r="M339" s="1">
        <f t="shared" ref="M339" si="369">L339-M336+M337+M338</f>
        <v>18.756258342207641</v>
      </c>
      <c r="N339" s="1">
        <f t="shared" ref="N339" si="370">M339-N336+N337+N338</f>
        <v>16.15519218727971</v>
      </c>
      <c r="O339" s="1">
        <f t="shared" ref="O339" si="371">N339-O336+O337+O338</f>
        <v>13.554126032351778</v>
      </c>
      <c r="P339" s="1">
        <f t="shared" ref="P339" si="372">O339-P336+P337+P338</f>
        <v>10.953059877423847</v>
      </c>
      <c r="Q339" s="1">
        <f t="shared" ref="Q339" si="373">P339-Q336+Q337+Q338</f>
        <v>8.3519937224959158</v>
      </c>
      <c r="R339" s="1">
        <f t="shared" ref="R339" si="374">Q339-R336+R337+R338</f>
        <v>5.7509275675679845</v>
      </c>
      <c r="S339" s="1">
        <f t="shared" ref="S339" si="375">R339-S336+S337+S338</f>
        <v>3.1498614126400528</v>
      </c>
      <c r="T339" s="1">
        <f t="shared" ref="T339" si="376">S339-T336+T337+T338</f>
        <v>0.54879525771212112</v>
      </c>
      <c r="U339" s="1">
        <f t="shared" ref="U339" si="377">T339-U336+U337+U338</f>
        <v>2.6645352591003757E-15</v>
      </c>
      <c r="V339" s="1">
        <f t="shared" ref="V339" si="378">U339-V336+V337+V338</f>
        <v>2.6645352591003757E-15</v>
      </c>
      <c r="W339" s="1">
        <f t="shared" ref="W339" si="379">V339-W336+W337+W338</f>
        <v>2.6645352591003757E-15</v>
      </c>
      <c r="X339" s="1">
        <f t="shared" ref="X339" si="380">W339-X336+X337+X338</f>
        <v>2.6645352591003757E-15</v>
      </c>
      <c r="Y339" s="1">
        <f t="shared" ref="Y339" si="381">X339-Y336+Y337+Y338</f>
        <v>2.6645352591003757E-15</v>
      </c>
      <c r="Z339" s="1">
        <f t="shared" ref="Z339" si="382">Y339-Z336+Z337+Z338</f>
        <v>2.6645352591003757E-15</v>
      </c>
      <c r="AA339" s="1">
        <f t="shared" ref="AA339" si="383">Z339-AA336+AA337+AA338</f>
        <v>2.6645352591003757E-15</v>
      </c>
      <c r="AB339" s="1">
        <f t="shared" ref="AB339" si="384">AA339-AB336+AB337+AB338</f>
        <v>2.6645352591003757E-15</v>
      </c>
      <c r="AC339" s="1">
        <f t="shared" ref="AC339" si="385">AB339-AC336+AC337+AC338</f>
        <v>2.6645352591003757E-15</v>
      </c>
      <c r="AD339" s="1">
        <f t="shared" ref="AD339" si="386">AC339-AD336+AD337+AD338</f>
        <v>2.6645352591003757E-15</v>
      </c>
      <c r="AE339" s="1">
        <f t="shared" ref="AE339" si="387">AD339-AE336+AE337+AE338</f>
        <v>2.6645352591003757E-15</v>
      </c>
      <c r="AF339" s="1">
        <f t="shared" ref="AF339" si="388">AE339-AF336+AF337+AF338</f>
        <v>2.6645352591003757E-15</v>
      </c>
      <c r="AG339" s="1">
        <f t="shared" ref="AG339" si="389">AF339-AG336+AG337+AG338</f>
        <v>2.6645352591003757E-15</v>
      </c>
      <c r="AH339" s="1">
        <f t="shared" ref="AH339" si="390">AG339-AH336+AH337+AH338</f>
        <v>2.6645352591003757E-15</v>
      </c>
      <c r="AI339" s="1">
        <f t="shared" ref="AI339" si="391">AH339-AI336+AI337+AI338</f>
        <v>2.6645352591003757E-15</v>
      </c>
      <c r="AJ339" s="1">
        <f t="shared" ref="AJ339" si="392">AI339-AJ336+AJ337+AJ338</f>
        <v>2.6645352591003757E-15</v>
      </c>
      <c r="AK339" s="1">
        <f t="shared" ref="AK339" si="393">AJ339-AK336+AK337+AK338</f>
        <v>2.6645352591003757E-15</v>
      </c>
      <c r="AL339" s="1">
        <f t="shared" ref="AL339" si="394">AK339-AL336+AL337+AL338</f>
        <v>2.6645352591003757E-15</v>
      </c>
      <c r="AM339" s="1">
        <f t="shared" ref="AM339" si="395">AL339-AM336+AM337+AM338</f>
        <v>2.6645352591003757E-15</v>
      </c>
      <c r="AN339" s="1">
        <f t="shared" ref="AN339" si="396">AM339-AN336+AN337+AN338</f>
        <v>2.6645352591003757E-15</v>
      </c>
      <c r="AO339" s="1">
        <f t="shared" ref="AO339" si="397">AN339-AO336+AO337+AO338</f>
        <v>2.6645352591003757E-15</v>
      </c>
      <c r="AP339" s="1">
        <f t="shared" ref="AP339" si="398">AO339-AP336+AP337+AP338</f>
        <v>2.6645352591003757E-15</v>
      </c>
      <c r="AQ339" s="1">
        <f t="shared" ref="AQ339" si="399">AP339-AQ336+AQ337+AQ338</f>
        <v>2.6645352591003757E-15</v>
      </c>
      <c r="AR339" s="1">
        <f t="shared" ref="AR339" si="400">AQ339-AR336+AR337+AR338</f>
        <v>2.6645352591003757E-15</v>
      </c>
      <c r="AS339" s="1">
        <f t="shared" ref="AS339" si="401">AR339-AS336+AS337+AS338</f>
        <v>2.6645352591003757E-15</v>
      </c>
      <c r="AT339" s="1">
        <f t="shared" ref="AT339" si="402">AS339-AT336+AT337+AT338</f>
        <v>2.6645352591003757E-15</v>
      </c>
      <c r="AU339" s="1">
        <f t="shared" ref="AU339" si="403">AT339-AU336+AU337+AU338</f>
        <v>2.6645352591003757E-15</v>
      </c>
      <c r="AV339" s="1">
        <f t="shared" ref="AV339" si="404">AU339-AV336+AV337+AV338</f>
        <v>2.6645352591003757E-15</v>
      </c>
      <c r="AW339" s="1">
        <f t="shared" ref="AW339" si="405">AV339-AW336+AW337+AW338</f>
        <v>2.6645352591003757E-15</v>
      </c>
      <c r="AX339" s="1">
        <f t="shared" ref="AX339" si="406">AW339-AX336+AX337+AX338</f>
        <v>2.6645352591003757E-15</v>
      </c>
      <c r="AY339" s="1">
        <f t="shared" ref="AY339" si="407">AX339-AY336+AY337+AY338</f>
        <v>2.6645352591003757E-15</v>
      </c>
      <c r="AZ339" s="1">
        <f t="shared" ref="AZ339" si="408">AY339-AZ336+AZ337+AZ338</f>
        <v>2.6645352591003757E-15</v>
      </c>
      <c r="BA339" s="1">
        <f t="shared" ref="BA339" si="409">AZ339-BA336+BA337+BA338</f>
        <v>2.6645352591003757E-15</v>
      </c>
      <c r="BB339" s="1">
        <f t="shared" ref="BB339" si="410">BA339-BB336+BB337+BB338</f>
        <v>2.6645352591003757E-15</v>
      </c>
      <c r="BC339" s="1">
        <f t="shared" ref="BC339" si="411">BB339-BC336+BC337+BC338</f>
        <v>2.6645352591003757E-15</v>
      </c>
      <c r="BD339" s="1">
        <f t="shared" ref="BD339" si="412">BC339-BD336+BD337+BD338</f>
        <v>2.6645352591003757E-15</v>
      </c>
      <c r="BE339" s="1">
        <f t="shared" ref="BE339" si="413">BD339-BE336+BE337+BE338</f>
        <v>2.6645352591003757E-15</v>
      </c>
      <c r="BF339" s="1">
        <f t="shared" ref="BF339" si="414">BE339-BF336+BF337+BF338</f>
        <v>2.6645352591003757E-15</v>
      </c>
      <c r="BG339" s="1">
        <f t="shared" ref="BG339" si="415">BF339-BG336+BG337+BG338</f>
        <v>2.6645352591003757E-15</v>
      </c>
      <c r="BH339" s="1">
        <f t="shared" ref="BH339" si="416">BG339-BH336+BH337+BH338</f>
        <v>2.6645352591003757E-15</v>
      </c>
      <c r="BI339" s="1">
        <f t="shared" ref="BI339" si="417">BH339-BI336+BI337+BI338</f>
        <v>2.6645352591003757E-15</v>
      </c>
      <c r="BJ339" s="1">
        <f t="shared" ref="BJ339" si="418">BI339-BJ336+BJ337+BJ338</f>
        <v>2.6645352591003757E-15</v>
      </c>
      <c r="BK339" s="1">
        <f t="shared" ref="BK339" si="419">BJ339-BK336+BK337+BK338</f>
        <v>2.6645352591003757E-15</v>
      </c>
      <c r="BL339" s="1">
        <f t="shared" ref="BL339" si="420">BK339-BL336+BL337+BL338</f>
        <v>2.6645352591003757E-15</v>
      </c>
      <c r="BM339" s="1">
        <f t="shared" ref="BM339" si="421">BL339-BM336+BM337+BM338</f>
        <v>2.6645352591003757E-15</v>
      </c>
      <c r="BN339" s="1">
        <f t="shared" ref="BN339" si="422">BM339-BN336+BN337+BN338</f>
        <v>2.6645352591003757E-15</v>
      </c>
      <c r="BO339" s="1">
        <f t="shared" ref="BO339" si="423">BN339-BO336+BO337+BO338</f>
        <v>2.6645352591003757E-15</v>
      </c>
      <c r="BP339" s="1">
        <f t="shared" ref="BP339:BQ339" si="424">BO339-BP336+BP337+BP338</f>
        <v>2.6645352591003757E-15</v>
      </c>
      <c r="BQ339" s="1">
        <f t="shared" si="424"/>
        <v>2.6645352591003757E-15</v>
      </c>
    </row>
    <row r="340" spans="1:69" ht="12.75" customHeight="1">
      <c r="I340" s="34"/>
    </row>
    <row r="341" spans="1:69" ht="12.75" customHeight="1">
      <c r="A341" s="166"/>
      <c r="B341" s="166"/>
      <c r="C341" s="166"/>
      <c r="D341" s="167" t="s">
        <v>63</v>
      </c>
      <c r="I341" s="34"/>
      <c r="J341" s="168"/>
      <c r="K341" s="168"/>
      <c r="L341" s="168"/>
      <c r="M341" s="168"/>
      <c r="N341" s="169">
        <f>INDEX(Inputs!$N$104:$N$110,MATCH($B329,Inputs!$C$104:$C$110,0))/conv_2015_2010</f>
        <v>-2.4406668352094418</v>
      </c>
    </row>
    <row r="342" spans="1:69" ht="12.75" customHeight="1">
      <c r="C342" s="2" t="s">
        <v>16</v>
      </c>
      <c r="E342" s="1" t="s">
        <v>25</v>
      </c>
      <c r="I342" s="34"/>
      <c r="J342" s="9">
        <f>INDEX(Inputs!J$43:J$49,MATCH($B329,Inputs!$C$43:$C$49,0))*(1+IF(J$5&lt;=second_reg_period, J$7, J$6))^0.5</f>
        <v>6.1709271019125662</v>
      </c>
      <c r="K342" s="9">
        <f>INDEX(Inputs!K$43:K$49,MATCH($B329,Inputs!$C$43:$C$49,0))*(1+IF(K$5&lt;=second_reg_period, K$7, K$6))^0.5</f>
        <v>11.759248827192716</v>
      </c>
      <c r="L342" s="9">
        <f>INDEX(Inputs!L$43:L$49,MATCH($B329,Inputs!$C$43:$C$49,0))*(1+IF(L$5&lt;=second_reg_period, L$7, L$6))^0.5</f>
        <v>11.893593352666121</v>
      </c>
      <c r="M342" s="9">
        <f>INDEX(Inputs!M$43:M$49,MATCH($B329,Inputs!$C$43:$C$49,0))*(1+IF(M$5&lt;=second_reg_period, M$7, M$6))^0.5</f>
        <v>9.4051860374595133</v>
      </c>
      <c r="N342" s="9">
        <f>INDEX(Inputs!N$43:N$49,MATCH($B329,Inputs!$C$43:$C$49,0))*(1+IF(N$5&lt;=second_reg_period, N$7, N$6))^0.5</f>
        <v>16.476891636788878</v>
      </c>
      <c r="O342" s="9">
        <f>INDEX(Inputs!O$43:O$49,MATCH($B329,Inputs!$C$43:$C$49,0))*(1+IF(O$5&lt;=second_reg_period, O$7, O$6))^0.5</f>
        <v>0</v>
      </c>
      <c r="P342" s="9">
        <f>INDEX(Inputs!P$43:P$49,MATCH($B329,Inputs!$C$43:$C$49,0))*(1+IF(P$5&lt;=second_reg_period, P$7, P$6))^0.5</f>
        <v>0</v>
      </c>
      <c r="Q342" s="9">
        <f>INDEX(Inputs!Q$43:Q$49,MATCH($B329,Inputs!$C$43:$C$49,0))*(1+IF(Q$5&lt;=second_reg_period, Q$7, Q$6))^0.5</f>
        <v>0</v>
      </c>
      <c r="R342" s="9">
        <f>INDEX(Inputs!R$43:R$49,MATCH($B329,Inputs!$C$43:$C$49,0))*(1+IF(R$5&lt;=second_reg_period, R$7, R$6))^0.5</f>
        <v>0</v>
      </c>
      <c r="S342" s="9">
        <f>INDEX(Inputs!S$43:S$49,MATCH($B329,Inputs!$C$43:$C$49,0))*(1+IF(S$5&lt;=second_reg_period, S$7, S$6))^0.5</f>
        <v>0</v>
      </c>
      <c r="T342" s="9">
        <f>INDEX(Inputs!T$43:T$49,MATCH($B329,Inputs!$C$43:$C$49,0))*(1+IF(T$5&lt;=second_reg_period, T$7, T$6))^0.5</f>
        <v>0</v>
      </c>
      <c r="U342" s="9">
        <f>INDEX(Inputs!U$43:U$49,MATCH($B329,Inputs!$C$43:$C$49,0))*(1+IF(U$5&lt;=second_reg_period, U$7, U$6))^0.5</f>
        <v>0</v>
      </c>
      <c r="V342" s="9">
        <f>INDEX(Inputs!V$43:V$49,MATCH($B329,Inputs!$C$43:$C$49,0))*(1+IF(V$5&lt;=second_reg_period, V$7, V$6))^0.5</f>
        <v>0</v>
      </c>
      <c r="W342" s="9">
        <f>INDEX(Inputs!W$43:W$49,MATCH($B329,Inputs!$C$43:$C$49,0))*(1+IF(W$5&lt;=second_reg_period, W$7, W$6))^0.5</f>
        <v>0</v>
      </c>
      <c r="X342" s="9">
        <f>INDEX(Inputs!X$43:X$49,MATCH($B329,Inputs!$C$43:$C$49,0))*(1+IF(X$5&lt;=second_reg_period, X$7, X$6))^0.5</f>
        <v>0</v>
      </c>
      <c r="Y342" s="9">
        <f>INDEX(Inputs!Y$43:Y$49,MATCH($B329,Inputs!$C$43:$C$49,0))*(1+IF(Y$5&lt;=second_reg_period, Y$7, Y$6))^0.5</f>
        <v>0</v>
      </c>
      <c r="Z342" s="9">
        <f>INDEX(Inputs!Z$43:Z$49,MATCH($B329,Inputs!$C$43:$C$49,0))*(1+IF(Z$5&lt;=second_reg_period, Z$7, Z$6))^0.5</f>
        <v>0</v>
      </c>
      <c r="AA342" s="9">
        <f>INDEX(Inputs!AA$43:AA$49,MATCH($B329,Inputs!$C$43:$C$49,0))*(1+IF(AA$5&lt;=second_reg_period, AA$7, AA$6))^0.5</f>
        <v>0</v>
      </c>
      <c r="AB342" s="9">
        <f>INDEX(Inputs!AB$43:AB$49,MATCH($B329,Inputs!$C$43:$C$49,0))*(1+IF(AB$5&lt;=second_reg_period, AB$7, AB$6))^0.5</f>
        <v>0</v>
      </c>
      <c r="AC342" s="9">
        <f>INDEX(Inputs!AC$43:AC$49,MATCH($B329,Inputs!$C$43:$C$49,0))*(1+IF(AC$5&lt;=second_reg_period, AC$7, AC$6))^0.5</f>
        <v>0</v>
      </c>
      <c r="AD342" s="9">
        <f>INDEX(Inputs!AD$43:AD$49,MATCH($B329,Inputs!$C$43:$C$49,0))*(1+IF(AD$5&lt;=second_reg_period, AD$7, AD$6))^0.5</f>
        <v>0</v>
      </c>
      <c r="AE342" s="9">
        <f>INDEX(Inputs!AE$43:AE$49,MATCH($B329,Inputs!$C$43:$C$49,0))*(1+IF(AE$5&lt;=second_reg_period, AE$7, AE$6))^0.5</f>
        <v>0</v>
      </c>
      <c r="AF342" s="9">
        <f>INDEX(Inputs!AF$43:AF$49,MATCH($B329,Inputs!$C$43:$C$49,0))*(1+IF(AF$5&lt;=second_reg_period, AF$7, AF$6))^0.5</f>
        <v>0</v>
      </c>
      <c r="AG342" s="9">
        <f>INDEX(Inputs!AG$43:AG$49,MATCH($B329,Inputs!$C$43:$C$49,0))*(1+IF(AG$5&lt;=second_reg_period, AG$7, AG$6))^0.5</f>
        <v>0</v>
      </c>
      <c r="AH342" s="9">
        <f>INDEX(Inputs!AH$43:AH$49,MATCH($B329,Inputs!$C$43:$C$49,0))*(1+IF(AH$5&lt;=second_reg_period, AH$7, AH$6))^0.5</f>
        <v>0</v>
      </c>
      <c r="AI342" s="9">
        <f>INDEX(Inputs!AI$43:AI$49,MATCH($B329,Inputs!$C$43:$C$49,0))*(1+IF(AI$5&lt;=second_reg_period, AI$7, AI$6))^0.5</f>
        <v>0</v>
      </c>
      <c r="AJ342" s="9">
        <f>INDEX(Inputs!AJ$43:AJ$49,MATCH($B329,Inputs!$C$43:$C$49,0))*(1+IF(AJ$5&lt;=second_reg_period, AJ$7, AJ$6))^0.5</f>
        <v>0</v>
      </c>
      <c r="AK342" s="9">
        <f>INDEX(Inputs!AK$43:AK$49,MATCH($B329,Inputs!$C$43:$C$49,0))*(1+IF(AK$5&lt;=second_reg_period, AK$7, AK$6))^0.5</f>
        <v>0</v>
      </c>
      <c r="AL342" s="9">
        <f>INDEX(Inputs!AL$43:AL$49,MATCH($B329,Inputs!$C$43:$C$49,0))*(1+IF(AL$5&lt;=second_reg_period, AL$7, AL$6))^0.5</f>
        <v>0</v>
      </c>
      <c r="AM342" s="9">
        <f>INDEX(Inputs!AM$43:AM$49,MATCH($B329,Inputs!$C$43:$C$49,0))*(1+IF(AM$5&lt;=second_reg_period, AM$7, AM$6))^0.5</f>
        <v>0</v>
      </c>
      <c r="AN342" s="9">
        <f>INDEX(Inputs!AN$43:AN$49,MATCH($B329,Inputs!$C$43:$C$49,0))*(1+IF(AN$5&lt;=second_reg_period, AN$7, AN$6))^0.5</f>
        <v>0</v>
      </c>
      <c r="AO342" s="9">
        <f>INDEX(Inputs!AO$43:AO$49,MATCH($B329,Inputs!$C$43:$C$49,0))*(1+IF(AO$5&lt;=second_reg_period, AO$7, AO$6))^0.5</f>
        <v>0</v>
      </c>
      <c r="AP342" s="9">
        <f>INDEX(Inputs!AP$43:AP$49,MATCH($B329,Inputs!$C$43:$C$49,0))*(1+IF(AP$5&lt;=second_reg_period, AP$7, AP$6))^0.5</f>
        <v>0</v>
      </c>
      <c r="AQ342" s="9">
        <f>INDEX(Inputs!AQ$43:AQ$49,MATCH($B329,Inputs!$C$43:$C$49,0))*(1+IF(AQ$5&lt;=second_reg_period, AQ$7, AQ$6))^0.5</f>
        <v>0</v>
      </c>
      <c r="AR342" s="9">
        <f>INDEX(Inputs!AR$43:AR$49,MATCH($B329,Inputs!$C$43:$C$49,0))*(1+IF(AR$5&lt;=second_reg_period, AR$7, AR$6))^0.5</f>
        <v>0</v>
      </c>
      <c r="AS342" s="9">
        <f>INDEX(Inputs!AS$43:AS$49,MATCH($B329,Inputs!$C$43:$C$49,0))*(1+IF(AS$5&lt;=second_reg_period, AS$7, AS$6))^0.5</f>
        <v>0</v>
      </c>
      <c r="AT342" s="9">
        <f>INDEX(Inputs!AT$43:AT$49,MATCH($B329,Inputs!$C$43:$C$49,0))*(1+IF(AT$5&lt;=second_reg_period, AT$7, AT$6))^0.5</f>
        <v>0</v>
      </c>
      <c r="AU342" s="9">
        <f>INDEX(Inputs!AU$43:AU$49,MATCH($B329,Inputs!$C$43:$C$49,0))*(1+IF(AU$5&lt;=second_reg_period, AU$7, AU$6))^0.5</f>
        <v>0</v>
      </c>
      <c r="AV342" s="9">
        <f>INDEX(Inputs!AV$43:AV$49,MATCH($B329,Inputs!$C$43:$C$49,0))*(1+IF(AV$5&lt;=second_reg_period, AV$7, AV$6))^0.5</f>
        <v>0</v>
      </c>
      <c r="AW342" s="9">
        <f>INDEX(Inputs!AW$43:AW$49,MATCH($B329,Inputs!$C$43:$C$49,0))*(1+IF(AW$5&lt;=second_reg_period, AW$7, AW$6))^0.5</f>
        <v>0</v>
      </c>
      <c r="AX342" s="9">
        <f>INDEX(Inputs!AX$43:AX$49,MATCH($B329,Inputs!$C$43:$C$49,0))*(1+IF(AX$5&lt;=second_reg_period, AX$7, AX$6))^0.5</f>
        <v>0</v>
      </c>
      <c r="AY342" s="9">
        <f>INDEX(Inputs!AY$43:AY$49,MATCH($B329,Inputs!$C$43:$C$49,0))*(1+IF(AY$5&lt;=second_reg_period, AY$7, AY$6))^0.5</f>
        <v>0</v>
      </c>
      <c r="AZ342" s="9">
        <f>INDEX(Inputs!AZ$43:AZ$49,MATCH($B329,Inputs!$C$43:$C$49,0))*(1+IF(AZ$5&lt;=second_reg_period, AZ$7, AZ$6))^0.5</f>
        <v>0</v>
      </c>
      <c r="BA342" s="9">
        <f>INDEX(Inputs!BA$43:BA$49,MATCH($B329,Inputs!$C$43:$C$49,0))*(1+IF(BA$5&lt;=second_reg_period, BA$7, BA$6))^0.5</f>
        <v>0</v>
      </c>
      <c r="BB342" s="9">
        <f>INDEX(Inputs!BB$43:BB$49,MATCH($B329,Inputs!$C$43:$C$49,0))*(1+IF(BB$5&lt;=second_reg_period, BB$7, BB$6))^0.5</f>
        <v>0</v>
      </c>
      <c r="BC342" s="9">
        <f>INDEX(Inputs!BC$43:BC$49,MATCH($B329,Inputs!$C$43:$C$49,0))*(1+IF(BC$5&lt;=second_reg_period, BC$7, BC$6))^0.5</f>
        <v>0</v>
      </c>
      <c r="BD342" s="9">
        <f>INDEX(Inputs!BD$43:BD$49,MATCH($B329,Inputs!$C$43:$C$49,0))*(1+IF(BD$5&lt;=second_reg_period, BD$7, BD$6))^0.5</f>
        <v>0</v>
      </c>
      <c r="BE342" s="9">
        <f>INDEX(Inputs!BE$43:BE$49,MATCH($B329,Inputs!$C$43:$C$49,0))*(1+IF(BE$5&lt;=second_reg_period, BE$7, BE$6))^0.5</f>
        <v>0</v>
      </c>
      <c r="BF342" s="9">
        <f>INDEX(Inputs!BF$43:BF$49,MATCH($B329,Inputs!$C$43:$C$49,0))*(1+IF(BF$5&lt;=second_reg_period, BF$7, BF$6))^0.5</f>
        <v>0</v>
      </c>
      <c r="BG342" s="9">
        <f>INDEX(Inputs!BG$43:BG$49,MATCH($B329,Inputs!$C$43:$C$49,0))*(1+IF(BG$5&lt;=second_reg_period, BG$7, BG$6))^0.5</f>
        <v>0</v>
      </c>
      <c r="BH342" s="9">
        <f>INDEX(Inputs!BH$43:BH$49,MATCH($B329,Inputs!$C$43:$C$49,0))*(1+IF(BH$5&lt;=second_reg_period, BH$7, BH$6))^0.5</f>
        <v>0</v>
      </c>
      <c r="BI342" s="9">
        <f>INDEX(Inputs!BI$43:BI$49,MATCH($B329,Inputs!$C$43:$C$49,0))*(1+IF(BI$5&lt;=second_reg_period, BI$7, BI$6))^0.5</f>
        <v>0</v>
      </c>
      <c r="BJ342" s="9">
        <f>INDEX(Inputs!BJ$43:BJ$49,MATCH($B329,Inputs!$C$43:$C$49,0))*(1+IF(BJ$5&lt;=second_reg_period, BJ$7, BJ$6))^0.5</f>
        <v>0</v>
      </c>
      <c r="BK342" s="9">
        <f>INDEX(Inputs!BK$43:BK$49,MATCH($B329,Inputs!$C$43:$C$49,0))*(1+IF(BK$5&lt;=second_reg_period, BK$7, BK$6))^0.5</f>
        <v>0</v>
      </c>
      <c r="BL342" s="9">
        <f>INDEX(Inputs!BL$43:BL$49,MATCH($B329,Inputs!$C$43:$C$49,0))*(1+IF(BL$5&lt;=second_reg_period, BL$7, BL$6))^0.5</f>
        <v>0</v>
      </c>
      <c r="BM342" s="9">
        <f>INDEX(Inputs!BM$43:BM$49,MATCH($B329,Inputs!$C$43:$C$49,0))*(1+IF(BM$5&lt;=second_reg_period, BM$7, BM$6))^0.5</f>
        <v>0</v>
      </c>
      <c r="BN342" s="9">
        <f>INDEX(Inputs!BN$43:BN$49,MATCH($B329,Inputs!$C$43:$C$49,0))*(1+IF(BN$5&lt;=second_reg_period, BN$7, BN$6))^0.5</f>
        <v>0</v>
      </c>
      <c r="BO342" s="9">
        <f>INDEX(Inputs!BO$43:BO$49,MATCH($B329,Inputs!$C$43:$C$49,0))*(1+IF(BO$5&lt;=second_reg_period, BO$7, BO$6))^0.5</f>
        <v>0</v>
      </c>
      <c r="BP342" s="9">
        <f>INDEX(Inputs!BP$43:BP$49,MATCH($B329,Inputs!$C$43:$C$49,0))*(1+IF(BP$5&lt;=second_reg_period, BP$7, BP$6))^0.5</f>
        <v>0</v>
      </c>
      <c r="BQ342" s="9">
        <f>INDEX(Inputs!BQ$43:BQ$49,MATCH($B329,Inputs!$C$43:$C$49,0))*(1+IF(BQ$5&lt;=second_reg_period, BQ$7, BQ$6))^0.5</f>
        <v>0</v>
      </c>
    </row>
    <row r="343" spans="1:69" ht="12.75" customHeight="1">
      <c r="D343" s="19" t="s">
        <v>20</v>
      </c>
      <c r="I343" s="34"/>
      <c r="O343" s="4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1:69" s="145" customFormat="1" ht="12.75" customHeight="1">
      <c r="D344" s="149" t="s">
        <v>63</v>
      </c>
      <c r="E344" s="145" t="s">
        <v>25</v>
      </c>
      <c r="I344" s="147"/>
      <c r="J344" s="165"/>
      <c r="K344" s="165"/>
      <c r="L344" s="165"/>
      <c r="M344" s="165"/>
      <c r="N344" s="165"/>
      <c r="O344" s="170">
        <f>IF($I331="n/a",0,IF(O$5-$N$5&gt;$I331-5,$N341-SUM($J344:N344),$N341/($I331-5)))</f>
        <v>-0.16368851514121874</v>
      </c>
      <c r="P344" s="170">
        <f>IF($I331="n/a",0,IF(P$5-$N$5&gt;$I331-5,$N341-SUM($J344:O344),$N341/($I331-5)))</f>
        <v>-0.16368851514121874</v>
      </c>
      <c r="Q344" s="170">
        <f>IF($I331="n/a",0,IF(Q$5-$N$5&gt;$I331-5,$N341-SUM($J344:P344),$N341/($I331-5)))</f>
        <v>-0.16368851514121874</v>
      </c>
      <c r="R344" s="170">
        <f>IF($I331="n/a",0,IF(R$5-$N$5&gt;$I331-5,$N341-SUM($J344:Q344),$N341/($I331-5)))</f>
        <v>-0.16368851514121874</v>
      </c>
      <c r="S344" s="170">
        <f>IF($I331="n/a",0,IF(S$5-$N$5&gt;$I331-5,$N341-SUM($J344:R344),$N341/($I331-5)))</f>
        <v>-0.16368851514121874</v>
      </c>
      <c r="T344" s="170">
        <f>IF($I331="n/a",0,IF(T$5-$N$5&gt;$I331-5,$N341-SUM($J344:S344),$N341/($I331-5)))</f>
        <v>-0.16368851514121874</v>
      </c>
      <c r="U344" s="170">
        <f>IF($I331="n/a",0,IF(U$5-$N$5&gt;$I331-5,$N341-SUM($J344:T344),$N341/($I331-5)))</f>
        <v>-0.16368851514121874</v>
      </c>
      <c r="V344" s="170">
        <f>IF($I331="n/a",0,IF(V$5-$N$5&gt;$I331-5,$N341-SUM($J344:U344),$N341/($I331-5)))</f>
        <v>-0.16368851514121874</v>
      </c>
      <c r="W344" s="170">
        <f>IF($I331="n/a",0,IF(W$5-$N$5&gt;$I331-5,$N341-SUM($J344:V344),$N341/($I331-5)))</f>
        <v>-0.16368851514121874</v>
      </c>
      <c r="X344" s="170">
        <f>IF($I331="n/a",0,IF(X$5-$N$5&gt;$I331-5,$N341-SUM($J344:W344),$N341/($I331-5)))</f>
        <v>-0.16368851514121874</v>
      </c>
      <c r="Y344" s="170">
        <f>IF($I331="n/a",0,IF(Y$5-$N$5&gt;$I331-5,$N341-SUM($J344:X344),$N341/($I331-5)))</f>
        <v>-0.16368851514121874</v>
      </c>
      <c r="Z344" s="170">
        <f>IF($I331="n/a",0,IF(Z$5-$N$5&gt;$I331-5,$N341-SUM($J344:Y344),$N341/($I331-5)))</f>
        <v>-0.16368851514121874</v>
      </c>
      <c r="AA344" s="170">
        <f>IF($I331="n/a",0,IF(AA$5-$N$5&gt;$I331-5,$N341-SUM($J344:Z344),$N341/($I331-5)))</f>
        <v>-0.16368851514121874</v>
      </c>
      <c r="AB344" s="170">
        <f>IF($I331="n/a",0,IF(AB$5-$N$5&gt;$I331-5,$N341-SUM($J344:AA344),$N341/($I331-5)))</f>
        <v>-0.16368851514121874</v>
      </c>
      <c r="AC344" s="170">
        <f>IF($I331="n/a",0,IF(AC$5-$N$5&gt;$I331-5,$N341-SUM($J344:AB344),$N341/($I331-5)))</f>
        <v>-0.14902762323238017</v>
      </c>
      <c r="AD344" s="170">
        <f>IF($I331="n/a",0,IF(AD$5-$N$5&gt;$I331-5,$N341-SUM($J344:AC344),$N341/($I331-5)))</f>
        <v>0</v>
      </c>
      <c r="AE344" s="170">
        <f>IF($I331="n/a",0,IF(AE$5-$N$5&gt;$I331-5,$N341-SUM($J344:AD344),$N341/($I331-5)))</f>
        <v>0</v>
      </c>
      <c r="AF344" s="170">
        <f>IF($I331="n/a",0,IF(AF$5-$N$5&gt;$I331-5,$N341-SUM($J344:AE344),$N341/($I331-5)))</f>
        <v>0</v>
      </c>
      <c r="AG344" s="170">
        <f>IF($I331="n/a",0,IF(AG$5-$N$5&gt;$I331-5,$N341-SUM($J344:AF344),$N341/($I331-5)))</f>
        <v>0</v>
      </c>
      <c r="AH344" s="170">
        <f>IF($I331="n/a",0,IF(AH$5-$N$5&gt;$I331-5,$N341-SUM($J344:AG344),$N341/($I331-5)))</f>
        <v>0</v>
      </c>
      <c r="AI344" s="170">
        <f>IF($I331="n/a",0,IF(AI$5-$N$5&gt;$I331-5,$N341-SUM($J344:AH344),$N341/($I331-5)))</f>
        <v>0</v>
      </c>
      <c r="AJ344" s="170">
        <f>IF($I331="n/a",0,IF(AJ$5-$N$5&gt;$I331-5,$N341-SUM($J344:AI344),$N341/($I331-5)))</f>
        <v>0</v>
      </c>
      <c r="AK344" s="170">
        <f>IF($I331="n/a",0,IF(AK$5-$N$5&gt;$I331-5,$N341-SUM($J344:AJ344),$N341/($I331-5)))</f>
        <v>0</v>
      </c>
      <c r="AL344" s="170">
        <f>IF($I331="n/a",0,IF(AL$5-$N$5&gt;$I331-5,$N341-SUM($J344:AK344),$N341/($I331-5)))</f>
        <v>0</v>
      </c>
      <c r="AM344" s="170">
        <f>IF($I331="n/a",0,IF(AM$5-$N$5&gt;$I331-5,$N341-SUM($J344:AL344),$N341/($I331-5)))</f>
        <v>0</v>
      </c>
      <c r="AN344" s="170">
        <f>IF($I331="n/a",0,IF(AN$5-$N$5&gt;$I331-5,$N341-SUM($J344:AM344),$N341/($I331-5)))</f>
        <v>0</v>
      </c>
      <c r="AO344" s="170">
        <f>IF($I331="n/a",0,IF(AO$5-$N$5&gt;$I331-5,$N341-SUM($J344:AN344),$N341/($I331-5)))</f>
        <v>0</v>
      </c>
      <c r="AP344" s="170">
        <f>IF($I331="n/a",0,IF(AP$5-$N$5&gt;$I331-5,$N341-SUM($J344:AO344),$N341/($I331-5)))</f>
        <v>0</v>
      </c>
      <c r="AQ344" s="170">
        <f>IF($I331="n/a",0,IF(AQ$5-$N$5&gt;$I331-5,$N341-SUM($J344:AP344),$N341/($I331-5)))</f>
        <v>0</v>
      </c>
      <c r="AR344" s="170">
        <f>IF($I331="n/a",0,IF(AR$5-$N$5&gt;$I331-5,$N341-SUM($J344:AQ344),$N341/($I331-5)))</f>
        <v>0</v>
      </c>
      <c r="AS344" s="170">
        <f>IF($I331="n/a",0,IF(AS$5-$N$5&gt;$I331-5,$N341-SUM($J344:AR344),$N341/($I331-5)))</f>
        <v>0</v>
      </c>
      <c r="AT344" s="170">
        <f>IF($I331="n/a",0,IF(AT$5-$N$5&gt;$I331-5,$N341-SUM($J344:AS344),$N341/($I331-5)))</f>
        <v>0</v>
      </c>
      <c r="AU344" s="170">
        <f>IF($I331="n/a",0,IF(AU$5-$N$5&gt;$I331-5,$N341-SUM($J344:AT344),$N341/($I331-5)))</f>
        <v>0</v>
      </c>
      <c r="AV344" s="170">
        <f>IF($I331="n/a",0,IF(AV$5-$N$5&gt;$I331-5,$N341-SUM($J344:AU344),$N341/($I331-5)))</f>
        <v>0</v>
      </c>
      <c r="AW344" s="170">
        <f>IF($I331="n/a",0,IF(AW$5-$N$5&gt;$I331-5,$N341-SUM($J344:AV344),$N341/($I331-5)))</f>
        <v>0</v>
      </c>
      <c r="AX344" s="170">
        <f>IF($I331="n/a",0,IF(AX$5-$N$5&gt;$I331-5,$N341-SUM($J344:AW344),$N341/($I331-5)))</f>
        <v>0</v>
      </c>
      <c r="AY344" s="170">
        <f>IF($I331="n/a",0,IF(AY$5-$N$5&gt;$I331-5,$N341-SUM($J344:AX344),$N341/($I331-5)))</f>
        <v>0</v>
      </c>
      <c r="AZ344" s="170">
        <f>IF($I331="n/a",0,IF(AZ$5-$N$5&gt;$I331-5,$N341-SUM($J344:AY344),$N341/($I331-5)))</f>
        <v>0</v>
      </c>
      <c r="BA344" s="170">
        <f>IF($I331="n/a",0,IF(BA$5-$N$5&gt;$I331-5,$N341-SUM($J344:AZ344),$N341/($I331-5)))</f>
        <v>0</v>
      </c>
      <c r="BB344" s="170">
        <f>IF($I331="n/a",0,IF(BB$5-$N$5&gt;$I331-5,$N341-SUM($J344:BA344),$N341/($I331-5)))</f>
        <v>0</v>
      </c>
      <c r="BC344" s="170">
        <f>IF($I331="n/a",0,IF(BC$5-$N$5&gt;$I331-5,$N341-SUM($J344:BB344),$N341/($I331-5)))</f>
        <v>0</v>
      </c>
      <c r="BD344" s="170">
        <f>IF($I331="n/a",0,IF(BD$5-$N$5&gt;$I331-5,$N341-SUM($J344:BC344),$N341/($I331-5)))</f>
        <v>0</v>
      </c>
      <c r="BE344" s="170">
        <f>IF($I331="n/a",0,IF(BE$5-$N$5&gt;$I331-5,$N341-SUM($J344:BD344),$N341/($I331-5)))</f>
        <v>0</v>
      </c>
      <c r="BF344" s="170">
        <f>IF($I331="n/a",0,IF(BF$5-$N$5&gt;$I331-5,$N341-SUM($J344:BE344),$N341/($I331-5)))</f>
        <v>0</v>
      </c>
      <c r="BG344" s="170">
        <f>IF($I331="n/a",0,IF(BG$5-$N$5&gt;$I331-5,$N341-SUM($J344:BF344),$N341/($I331-5)))</f>
        <v>0</v>
      </c>
      <c r="BH344" s="170">
        <f>IF($I331="n/a",0,IF(BH$5-$N$5&gt;$I331-5,$N341-SUM($J344:BG344),$N341/($I331-5)))</f>
        <v>0</v>
      </c>
      <c r="BI344" s="170">
        <f>IF($I331="n/a",0,IF(BI$5-$N$5&gt;$I331-5,$N341-SUM($J344:BH344),$N341/($I331-5)))</f>
        <v>0</v>
      </c>
      <c r="BJ344" s="170">
        <f>IF($I331="n/a",0,IF(BJ$5-$N$5&gt;$I331-5,$N341-SUM($J344:BI344),$N341/($I331-5)))</f>
        <v>0</v>
      </c>
      <c r="BK344" s="170">
        <f>IF($I331="n/a",0,IF(BK$5-$N$5&gt;$I331-5,$N341-SUM($J344:BJ344),$N341/($I331-5)))</f>
        <v>0</v>
      </c>
      <c r="BL344" s="170">
        <f>IF($I331="n/a",0,IF(BL$5-$N$5&gt;$I331-5,$N341-SUM($J344:BK344),$N341/($I331-5)))</f>
        <v>0</v>
      </c>
      <c r="BM344" s="170">
        <f>IF($I331="n/a",0,IF(BM$5-$N$5&gt;$I331-5,$N341-SUM($J344:BL344),$N341/($I331-5)))</f>
        <v>0</v>
      </c>
      <c r="BN344" s="170">
        <f>IF($I331="n/a",0,IF(BN$5-$N$5&gt;$I331-5,$N341-SUM($J344:BM344),$N341/($I331-5)))</f>
        <v>0</v>
      </c>
      <c r="BO344" s="170">
        <f>IF($I331="n/a",0,IF(BO$5-$N$5&gt;$I331-5,$N341-SUM($J344:BN344),$N341/($I331-5)))</f>
        <v>0</v>
      </c>
      <c r="BP344" s="170">
        <f>IF($I331="n/a",0,IF(BP$5-$N$5&gt;$I331-5,$N341-SUM($J344:BO344),$N341/($I331-5)))</f>
        <v>0</v>
      </c>
      <c r="BQ344" s="170">
        <f>IF($I331="n/a",0,IF(BQ$5-$N$5&gt;$I331-5,$N341-SUM($J344:BP344),$N341/($I331-5)))</f>
        <v>0</v>
      </c>
    </row>
    <row r="345" spans="1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0.3099343308247563</v>
      </c>
      <c r="L345" s="4">
        <f>IF(L$5&lt;=$D345,0,IF(SUM($D345,I331)&gt;L$5,$J342/I331,$J342-SUM($I345:K345)))</f>
        <v>0.3099343308247563</v>
      </c>
      <c r="M345" s="4">
        <f>IF(M$5&lt;=$D345,0,IF(SUM($D345,I331)&gt;M$5,$J342/I331,$J342-SUM($I345:L345)))</f>
        <v>0.3099343308247563</v>
      </c>
      <c r="N345" s="4">
        <f>IF(N$5&lt;=$D345,0,IF(SUM($D345,I331)&gt;N$5,$J342/I331,$J342-SUM($I345:M345)))</f>
        <v>0.3099343308247563</v>
      </c>
      <c r="O345" s="4">
        <f>IF(O$5&lt;=$D345,0,IF(SUM($D345,I331)&gt;O$5,$J342/I331,$J342-SUM($I345:N345)))</f>
        <v>0.3099343308247563</v>
      </c>
      <c r="P345" s="4">
        <f>IF(P$5&lt;=$D345,0,IF(SUM($D345,I331)&gt;P$5,$J342/I331,$J342-SUM($I345:O345)))</f>
        <v>0.3099343308247563</v>
      </c>
      <c r="Q345" s="4">
        <f>IF(Q$5&lt;=$D345,0,IF(SUM($D345,I331)&gt;Q$5,$J342/I331,$J342-SUM($I345:P345)))</f>
        <v>0.3099343308247563</v>
      </c>
      <c r="R345" s="4">
        <f>IF(R$5&lt;=$D345,0,IF(SUM($D345,I331)&gt;R$5,$J342/I331,$J342-SUM($I345:Q345)))</f>
        <v>0.3099343308247563</v>
      </c>
      <c r="S345" s="4">
        <f>IF(S$5&lt;=$D345,0,IF(SUM($D345,I331)&gt;S$5,$J342/I331,$J342-SUM($I345:R345)))</f>
        <v>0.3099343308247563</v>
      </c>
      <c r="T345" s="4">
        <f>IF(T$5&lt;=$D345,0,IF(SUM($D345,I331)&gt;T$5,$J342/I331,$J342-SUM($I345:S345)))</f>
        <v>0.3099343308247563</v>
      </c>
      <c r="U345" s="4">
        <f>IF(U$5&lt;=$D345,0,IF(SUM($D345,I331)&gt;U$5,$J342/I331,$J342-SUM($I345:T345)))</f>
        <v>0.3099343308247563</v>
      </c>
      <c r="V345" s="4">
        <f>IF(V$5&lt;=$D345,0,IF(SUM($D345,I331)&gt;V$5,$J342/I331,$J342-SUM($I345:U345)))</f>
        <v>0.3099343308247563</v>
      </c>
      <c r="W345" s="4">
        <f>IF(W$5&lt;=$D345,0,IF(SUM($D345,I331)&gt;W$5,$J342/I331,$J342-SUM($I345:V345)))</f>
        <v>0.3099343308247563</v>
      </c>
      <c r="X345" s="4">
        <f>IF(X$5&lt;=$D345,0,IF(SUM($D345,I331)&gt;X$5,$J342/I331,$J342-SUM($I345:W345)))</f>
        <v>0.3099343308247563</v>
      </c>
      <c r="Y345" s="4">
        <f>IF(Y$5&lt;=$D345,0,IF(SUM($D345,I331)&gt;Y$5,$J342/I331,$J342-SUM($I345:X345)))</f>
        <v>0.3099343308247563</v>
      </c>
      <c r="Z345" s="4">
        <f>IF(Z$5&lt;=$D345,0,IF(SUM($D345,I331)&gt;Z$5,$J342/I331,$J342-SUM($I345:Y345)))</f>
        <v>0.3099343308247563</v>
      </c>
      <c r="AA345" s="4">
        <f>IF(AA$5&lt;=$D345,0,IF(SUM($D345,I331)&gt;AA$5,$J342/I331,$J342-SUM($I345:Z345)))</f>
        <v>0.3099343308247563</v>
      </c>
      <c r="AB345" s="4">
        <f>IF(AB$5&lt;=$D345,0,IF(SUM($D345,I331)&gt;AB$5,$J342/I331,$J342-SUM($I345:AA345)))</f>
        <v>0.3099343308247563</v>
      </c>
      <c r="AC345" s="4">
        <f>IF(AC$5&lt;=$D345,0,IF(SUM($D345,I331)&gt;AC$5,$J342/I331,$J342-SUM($I345:AB345)))</f>
        <v>0.3099343308247563</v>
      </c>
      <c r="AD345" s="4">
        <f>IF(AD$5&lt;=$D345,0,IF(SUM($D345,I331)&gt;AD$5,$J342/I331,$J342-SUM($I345:AC345)))</f>
        <v>0.28217481624219776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1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0.59060735219643068</v>
      </c>
      <c r="M346" s="4">
        <f>IF(M$5&lt;=$D346,0,IF(SUM($D346,I331)&gt;M$5,$K342/I331,$K342-SUM($I346:L346)))</f>
        <v>0.59060735219643068</v>
      </c>
      <c r="N346" s="4">
        <f>IF(N$5&lt;=$D346,0,IF(SUM($D346,I331)&gt;N$5,$K342/I331,$K342-SUM($I346:M346)))</f>
        <v>0.59060735219643068</v>
      </c>
      <c r="O346" s="4">
        <f>IF(O$5&lt;=$D346,0,IF(SUM($D346,I331)&gt;O$5,$K342/I331,$K342-SUM($I346:N346)))</f>
        <v>0.59060735219643068</v>
      </c>
      <c r="P346" s="4">
        <f>IF(P$5&lt;=$D346,0,IF(SUM($D346,I331)&gt;P$5,$K342/I331,$K342-SUM($I346:O346)))</f>
        <v>0.59060735219643068</v>
      </c>
      <c r="Q346" s="4">
        <f>IF(Q$5&lt;=$D346,0,IF(SUM($D346,I331)&gt;Q$5,$K342/I331,$K342-SUM($I346:P346)))</f>
        <v>0.59060735219643068</v>
      </c>
      <c r="R346" s="4">
        <f>IF(R$5&lt;=$D346,0,IF(SUM($D346,I331)&gt;R$5,$K342/I331,$K342-SUM($I346:Q346)))</f>
        <v>0.59060735219643068</v>
      </c>
      <c r="S346" s="4">
        <f>IF(S$5&lt;=$D346,0,IF(SUM($D346,I331)&gt;S$5,$K342/I331,$K342-SUM($I346:R346)))</f>
        <v>0.59060735219643068</v>
      </c>
      <c r="T346" s="4">
        <f>IF(T$5&lt;=$D346,0,IF(SUM($D346,I331)&gt;T$5,$K342/I331,$K342-SUM($I346:S346)))</f>
        <v>0.59060735219643068</v>
      </c>
      <c r="U346" s="4">
        <f>IF(U$5&lt;=$D346,0,IF(SUM($D346,I331)&gt;U$5,$K342/I331,$K342-SUM($I346:T346)))</f>
        <v>0.59060735219643068</v>
      </c>
      <c r="V346" s="4">
        <f>IF(V$5&lt;=$D346,0,IF(SUM($D346,I331)&gt;V$5,$K342/I331,$K342-SUM($I346:U346)))</f>
        <v>0.59060735219643068</v>
      </c>
      <c r="W346" s="4">
        <f>IF(W$5&lt;=$D346,0,IF(SUM($D346,I331)&gt;W$5,$K342/I331,$K342-SUM($I346:V346)))</f>
        <v>0.59060735219643068</v>
      </c>
      <c r="X346" s="4">
        <f>IF(X$5&lt;=$D346,0,IF(SUM($D346,I331)&gt;X$5,$K342/I331,$K342-SUM($I346:W346)))</f>
        <v>0.59060735219643068</v>
      </c>
      <c r="Y346" s="4">
        <f>IF(Y$5&lt;=$D346,0,IF(SUM($D346,I331)&gt;Y$5,$K342/I331,$K342-SUM($I346:X346)))</f>
        <v>0.59060735219643068</v>
      </c>
      <c r="Z346" s="4">
        <f>IF(Z$5&lt;=$D346,0,IF(SUM($D346,I331)&gt;Z$5,$K342/I331,$K342-SUM($I346:Y346)))</f>
        <v>0.59060735219643068</v>
      </c>
      <c r="AA346" s="4">
        <f>IF(AA$5&lt;=$D346,0,IF(SUM($D346,I331)&gt;AA$5,$K342/I331,$K342-SUM($I346:Z346)))</f>
        <v>0.59060735219643068</v>
      </c>
      <c r="AB346" s="4">
        <f>IF(AB$5&lt;=$D346,0,IF(SUM($D346,I331)&gt;AB$5,$K342/I331,$K342-SUM($I346:AA346)))</f>
        <v>0.59060735219643068</v>
      </c>
      <c r="AC346" s="4">
        <f>IF(AC$5&lt;=$D346,0,IF(SUM($D346,I331)&gt;AC$5,$K342/I331,$K342-SUM($I346:AB346)))</f>
        <v>0.59060735219643068</v>
      </c>
      <c r="AD346" s="4">
        <f>IF(AD$5&lt;=$D346,0,IF(SUM($D346,I331)&gt;AD$5,$K342/I331,$K342-SUM($I346:AC346)))</f>
        <v>0.59060735219643068</v>
      </c>
      <c r="AE346" s="4">
        <f>IF(AE$5&lt;=$D346,0,IF(SUM($D346,I331)&gt;AE$5,$K342/I331,$K342-SUM($I346:AD346)))</f>
        <v>0.53770913546053301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1:69" ht="12.75" customHeight="1">
      <c r="D347" s="23">
        <f t="shared" ref="D347:D374" si="425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0.59735479547600934</v>
      </c>
      <c r="N347" s="4">
        <f>IF(N$5&lt;=$D347,0,IF(SUM($D347,I331)&gt;N$5,$L342/I331,$L342-SUM($I347:M347)))</f>
        <v>0.59735479547600934</v>
      </c>
      <c r="O347" s="4">
        <f>IF(O$5&lt;=$D347,0,IF(SUM($D347,I331)&gt;O$5,$L342/I331,$L342-SUM($I347:N347)))</f>
        <v>0.59735479547600934</v>
      </c>
      <c r="P347" s="4">
        <f>IF(P$5&lt;=$D347,0,IF(SUM($D347,I331)&gt;P$5,$L342/I331,$L342-SUM($I347:O347)))</f>
        <v>0.59735479547600934</v>
      </c>
      <c r="Q347" s="4">
        <f>IF(Q$5&lt;=$D347,0,IF(SUM($D347,I331)&gt;Q$5,$L342/I331,$L342-SUM($I347:P347)))</f>
        <v>0.59735479547600934</v>
      </c>
      <c r="R347" s="4">
        <f>IF(R$5&lt;=$D347,0,IF(SUM($D347,I331)&gt;R$5,$L342/I331,$L342-SUM($I347:Q347)))</f>
        <v>0.59735479547600934</v>
      </c>
      <c r="S347" s="4">
        <f>IF(S$5&lt;=$D347,0,IF(SUM($D347,I331)&gt;S$5,$L342/I331,$L342-SUM($I347:R347)))</f>
        <v>0.59735479547600934</v>
      </c>
      <c r="T347" s="4">
        <f>IF(T$5&lt;=$D347,0,IF(SUM($D347,I331)&gt;T$5,$L342/I331,$L342-SUM($I347:S347)))</f>
        <v>0.59735479547600934</v>
      </c>
      <c r="U347" s="4">
        <f>IF(U$5&lt;=$D347,0,IF(SUM($D347,I331)&gt;U$5,$L342/I331,$L342-SUM($I347:T347)))</f>
        <v>0.59735479547600934</v>
      </c>
      <c r="V347" s="4">
        <f>IF(V$5&lt;=$D347,0,IF(SUM($D347,I331)&gt;V$5,$L342/I331,$L342-SUM($I347:U347)))</f>
        <v>0.59735479547600934</v>
      </c>
      <c r="W347" s="4">
        <f>IF(W$5&lt;=$D347,0,IF(SUM($D347,I331)&gt;W$5,$L342/I331,$L342-SUM($I347:V347)))</f>
        <v>0.59735479547600934</v>
      </c>
      <c r="X347" s="4">
        <f>IF(X$5&lt;=$D347,0,IF(SUM($D347,I331)&gt;X$5,$L342/I331,$L342-SUM($I347:W347)))</f>
        <v>0.59735479547600934</v>
      </c>
      <c r="Y347" s="4">
        <f>IF(Y$5&lt;=$D347,0,IF(SUM($D347,I331)&gt;Y$5,$L342/I331,$L342-SUM($I347:X347)))</f>
        <v>0.59735479547600934</v>
      </c>
      <c r="Z347" s="4">
        <f>IF(Z$5&lt;=$D347,0,IF(SUM($D347,I331)&gt;Z$5,$L342/I331,$L342-SUM($I347:Y347)))</f>
        <v>0.59735479547600934</v>
      </c>
      <c r="AA347" s="4">
        <f>IF(AA$5&lt;=$D347,0,IF(SUM($D347,I331)&gt;AA$5,$L342/I331,$L342-SUM($I347:Z347)))</f>
        <v>0.59735479547600934</v>
      </c>
      <c r="AB347" s="4">
        <f>IF(AB$5&lt;=$D347,0,IF(SUM($D347,I331)&gt;AB$5,$L342/I331,$L342-SUM($I347:AA347)))</f>
        <v>0.59735479547600934</v>
      </c>
      <c r="AC347" s="4">
        <f>IF(AC$5&lt;=$D347,0,IF(SUM($D347,I331)&gt;AC$5,$L342/I331,$L342-SUM($I347:AB347)))</f>
        <v>0.59735479547600934</v>
      </c>
      <c r="AD347" s="4">
        <f>IF(AD$5&lt;=$D347,0,IF(SUM($D347,I331)&gt;AD$5,$L342/I331,$L342-SUM($I347:AC347)))</f>
        <v>0.59735479547600934</v>
      </c>
      <c r="AE347" s="4">
        <f>IF(AE$5&lt;=$D347,0,IF(SUM($D347,I331)&gt;AE$5,$L342/I331,$L342-SUM($I347:AD347)))</f>
        <v>0.59735479547600934</v>
      </c>
      <c r="AF347" s="4">
        <f>IF(AF$5&lt;=$D347,0,IF(SUM($D347,I331)&gt;AF$5,$L342/I331,$L342-SUM($I347:AE347)))</f>
        <v>0.5438522386219411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1:69" ht="12.75" customHeight="1">
      <c r="D348" s="23">
        <f t="shared" si="425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0.47237473278511222</v>
      </c>
      <c r="O348" s="4">
        <f>IF(O$5&lt;=$D348,0,IF(SUM($D348,I331)&gt;O$5,$M342/I331,$M342-SUM($I348:N348)))</f>
        <v>0.47237473278511222</v>
      </c>
      <c r="P348" s="4">
        <f>IF(P$5&lt;=$D348,0,IF(SUM($D348,I331)&gt;P$5,$M342/I331,$M342-SUM($I348:O348)))</f>
        <v>0.47237473278511222</v>
      </c>
      <c r="Q348" s="4">
        <f>IF(Q$5&lt;=$D348,0,IF(SUM($D348,I331)&gt;Q$5,$M342/I331,$M342-SUM($I348:P348)))</f>
        <v>0.47237473278511222</v>
      </c>
      <c r="R348" s="4">
        <f>IF(R$5&lt;=$D348,0,IF(SUM($D348,I331)&gt;R$5,$M342/I331,$M342-SUM($I348:Q348)))</f>
        <v>0.47237473278511222</v>
      </c>
      <c r="S348" s="4">
        <f>IF(S$5&lt;=$D348,0,IF(SUM($D348,I331)&gt;S$5,$M342/I331,$M342-SUM($I348:R348)))</f>
        <v>0.47237473278511222</v>
      </c>
      <c r="T348" s="4">
        <f>IF(T$5&lt;=$D348,0,IF(SUM($D348,I331)&gt;T$5,$M342/I331,$M342-SUM($I348:S348)))</f>
        <v>0.47237473278511222</v>
      </c>
      <c r="U348" s="4">
        <f>IF(U$5&lt;=$D348,0,IF(SUM($D348,I331)&gt;U$5,$M342/I331,$M342-SUM($I348:T348)))</f>
        <v>0.47237473278511222</v>
      </c>
      <c r="V348" s="4">
        <f>IF(V$5&lt;=$D348,0,IF(SUM($D348,I331)&gt;V$5,$M342/I331,$M342-SUM($I348:U348)))</f>
        <v>0.47237473278511222</v>
      </c>
      <c r="W348" s="4">
        <f>IF(W$5&lt;=$D348,0,IF(SUM($D348,I331)&gt;W$5,$M342/I331,$M342-SUM($I348:V348)))</f>
        <v>0.47237473278511222</v>
      </c>
      <c r="X348" s="4">
        <f>IF(X$5&lt;=$D348,0,IF(SUM($D348,I331)&gt;X$5,$M342/I331,$M342-SUM($I348:W348)))</f>
        <v>0.47237473278511222</v>
      </c>
      <c r="Y348" s="4">
        <f>IF(Y$5&lt;=$D348,0,IF(SUM($D348,I331)&gt;Y$5,$M342/I331,$M342-SUM($I348:X348)))</f>
        <v>0.47237473278511222</v>
      </c>
      <c r="Z348" s="4">
        <f>IF(Z$5&lt;=$D348,0,IF(SUM($D348,I331)&gt;Z$5,$M342/I331,$M342-SUM($I348:Y348)))</f>
        <v>0.47237473278511222</v>
      </c>
      <c r="AA348" s="4">
        <f>IF(AA$5&lt;=$D348,0,IF(SUM($D348,I331)&gt;AA$5,$M342/I331,$M342-SUM($I348:Z348)))</f>
        <v>0.47237473278511222</v>
      </c>
      <c r="AB348" s="4">
        <f>IF(AB$5&lt;=$D348,0,IF(SUM($D348,I331)&gt;AB$5,$M342/I331,$M342-SUM($I348:AA348)))</f>
        <v>0.47237473278511222</v>
      </c>
      <c r="AC348" s="4">
        <f>IF(AC$5&lt;=$D348,0,IF(SUM($D348,I331)&gt;AC$5,$M342/I331,$M342-SUM($I348:AB348)))</f>
        <v>0.47237473278511222</v>
      </c>
      <c r="AD348" s="4">
        <f>IF(AD$5&lt;=$D348,0,IF(SUM($D348,I331)&gt;AD$5,$M342/I331,$M342-SUM($I348:AC348)))</f>
        <v>0.47237473278511222</v>
      </c>
      <c r="AE348" s="4">
        <f>IF(AE$5&lt;=$D348,0,IF(SUM($D348,I331)&gt;AE$5,$M342/I331,$M342-SUM($I348:AD348)))</f>
        <v>0.47237473278511222</v>
      </c>
      <c r="AF348" s="4">
        <f>IF(AF$5&lt;=$D348,0,IF(SUM($D348,I331)&gt;AF$5,$M342/I331,$M342-SUM($I348:AE348)))</f>
        <v>0.47237473278511222</v>
      </c>
      <c r="AG348" s="4">
        <f>IF(AG$5&lt;=$D348,0,IF(SUM($D348,I331)&gt;AG$5,$M342/I331,$M342-SUM($I348:AF348)))</f>
        <v>0.43006611454238275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1:69" ht="12.75" customHeight="1">
      <c r="D349" s="23">
        <f t="shared" si="425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0.82755059315762114</v>
      </c>
      <c r="P349" s="4">
        <f>IF(P$5&lt;=$D349,0,IF(SUM($D349,I331)&gt;P$5,$N342/I331,$N342-SUM($I349:O349)))</f>
        <v>0.82755059315762114</v>
      </c>
      <c r="Q349" s="4">
        <f>IF(Q$5&lt;=$D349,0,IF(SUM($D349,I331)&gt;Q$5,$N342/I331,$N342-SUM($I349:P349)))</f>
        <v>0.82755059315762114</v>
      </c>
      <c r="R349" s="4">
        <f>IF(R$5&lt;=$D349,0,IF(SUM($D349,I331)&gt;R$5,$N342/I331,$N342-SUM($I349:Q349)))</f>
        <v>0.82755059315762114</v>
      </c>
      <c r="S349" s="4">
        <f>IF(S$5&lt;=$D349,0,IF(SUM($D349,I331)&gt;S$5,$N342/I331,$N342-SUM($I349:R349)))</f>
        <v>0.82755059315762114</v>
      </c>
      <c r="T349" s="4">
        <f>IF(T$5&lt;=$D349,0,IF(SUM($D349,I331)&gt;T$5,$N342/I331,$N342-SUM($I349:S349)))</f>
        <v>0.82755059315762114</v>
      </c>
      <c r="U349" s="4">
        <f>IF(U$5&lt;=$D349,0,IF(SUM($D349,I331)&gt;U$5,$N342/I331,$N342-SUM($I349:T349)))</f>
        <v>0.82755059315762114</v>
      </c>
      <c r="V349" s="4">
        <f>IF(V$5&lt;=$D349,0,IF(SUM($D349,I331)&gt;V$5,$N342/I331,$N342-SUM($I349:U349)))</f>
        <v>0.82755059315762114</v>
      </c>
      <c r="W349" s="4">
        <f>IF(W$5&lt;=$D349,0,IF(SUM($D349,I331)&gt;W$5,$N342/I331,$N342-SUM($I349:V349)))</f>
        <v>0.82755059315762114</v>
      </c>
      <c r="X349" s="4">
        <f>IF(X$5&lt;=$D349,0,IF(SUM($D349,I331)&gt;X$5,$N342/I331,$N342-SUM($I349:W349)))</f>
        <v>0.82755059315762114</v>
      </c>
      <c r="Y349" s="4">
        <f>IF(Y$5&lt;=$D349,0,IF(SUM($D349,I331)&gt;Y$5,$N342/I331,$N342-SUM($I349:X349)))</f>
        <v>0.82755059315762114</v>
      </c>
      <c r="Z349" s="4">
        <f>IF(Z$5&lt;=$D349,0,IF(SUM($D349,I331)&gt;Z$5,$N342/I331,$N342-SUM($I349:Y349)))</f>
        <v>0.82755059315762114</v>
      </c>
      <c r="AA349" s="4">
        <f>IF(AA$5&lt;=$D349,0,IF(SUM($D349,I331)&gt;AA$5,$N342/I331,$N342-SUM($I349:Z349)))</f>
        <v>0.82755059315762114</v>
      </c>
      <c r="AB349" s="4">
        <f>IF(AB$5&lt;=$D349,0,IF(SUM($D349,I331)&gt;AB$5,$N342/I331,$N342-SUM($I349:AA349)))</f>
        <v>0.82755059315762114</v>
      </c>
      <c r="AC349" s="4">
        <f>IF(AC$5&lt;=$D349,0,IF(SUM($D349,I331)&gt;AC$5,$N342/I331,$N342-SUM($I349:AB349)))</f>
        <v>0.82755059315762114</v>
      </c>
      <c r="AD349" s="4">
        <f>IF(AD$5&lt;=$D349,0,IF(SUM($D349,I331)&gt;AD$5,$N342/I331,$N342-SUM($I349:AC349)))</f>
        <v>0.82755059315762114</v>
      </c>
      <c r="AE349" s="4">
        <f>IF(AE$5&lt;=$D349,0,IF(SUM($D349,I331)&gt;AE$5,$N342/I331,$N342-SUM($I349:AD349)))</f>
        <v>0.82755059315762114</v>
      </c>
      <c r="AF349" s="4">
        <f>IF(AF$5&lt;=$D349,0,IF(SUM($D349,I331)&gt;AF$5,$N342/I331,$N342-SUM($I349:AE349)))</f>
        <v>0.82755059315762114</v>
      </c>
      <c r="AG349" s="4">
        <f>IF(AG$5&lt;=$D349,0,IF(SUM($D349,I331)&gt;AG$5,$N342/I331,$N342-SUM($I349:AF349)))</f>
        <v>0.82755059315762114</v>
      </c>
      <c r="AH349" s="4">
        <f>IF(AH$5&lt;=$D349,0,IF(SUM($D349,I331)&gt;AH$5,$N342/I331,$N342-SUM($I349:AG349)))</f>
        <v>0.75343036679407582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1:69" ht="12.75" customHeight="1">
      <c r="D350" s="23">
        <f t="shared" si="425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1:69" ht="12.75" customHeight="1">
      <c r="D351" s="23">
        <f t="shared" si="425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1:69" ht="12.75" customHeight="1">
      <c r="D352" s="23">
        <f t="shared" si="425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25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25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25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25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25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25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25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25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25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25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25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25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25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25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25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25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4:69" ht="12.75" customHeight="1">
      <c r="D369" s="23">
        <f t="shared" si="425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4:69" ht="12.75" customHeight="1">
      <c r="D370" s="23">
        <f t="shared" si="425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4:69" ht="12.75" customHeight="1">
      <c r="D371" s="23">
        <f t="shared" si="425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4:69" ht="12.75" customHeight="1">
      <c r="D372" s="23">
        <f t="shared" si="425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4:69" ht="12.75" customHeight="1">
      <c r="D373" s="23">
        <f t="shared" si="425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4:69" ht="12.75" customHeight="1">
      <c r="D374" s="23">
        <f t="shared" si="425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4:69" ht="12.75" customHeight="1">
      <c r="D375" s="23"/>
      <c r="I375" s="34"/>
    </row>
    <row r="376" spans="4:69" ht="12.75" customHeight="1">
      <c r="D376" s="19" t="s">
        <v>19</v>
      </c>
      <c r="E376" s="1" t="s">
        <v>25</v>
      </c>
      <c r="I376" s="34"/>
      <c r="J376" s="145">
        <f>J336+SUM(J344:J374)</f>
        <v>2.6010661549279317</v>
      </c>
      <c r="K376" s="145">
        <f t="shared" ref="K376:BQ376" si="426">K336+SUM(K344:K374)</f>
        <v>2.9110004857526879</v>
      </c>
      <c r="L376" s="145">
        <f t="shared" si="426"/>
        <v>3.5016078379491189</v>
      </c>
      <c r="M376" s="145">
        <f t="shared" si="426"/>
        <v>4.0989626334251277</v>
      </c>
      <c r="N376" s="145">
        <f t="shared" si="426"/>
        <v>4.5713373662102406</v>
      </c>
      <c r="O376" s="145">
        <f t="shared" si="426"/>
        <v>5.2351994442266427</v>
      </c>
      <c r="P376" s="145">
        <f t="shared" si="426"/>
        <v>5.2351994442266427</v>
      </c>
      <c r="Q376" s="145">
        <f t="shared" si="426"/>
        <v>5.2351994442266427</v>
      </c>
      <c r="R376" s="145">
        <f t="shared" si="426"/>
        <v>5.2351994442266427</v>
      </c>
      <c r="S376" s="145">
        <f t="shared" si="426"/>
        <v>5.2351994442266427</v>
      </c>
      <c r="T376" s="145">
        <f t="shared" si="426"/>
        <v>5.2351994442266427</v>
      </c>
      <c r="U376" s="145">
        <f t="shared" si="426"/>
        <v>3.1829285470108295</v>
      </c>
      <c r="V376" s="145">
        <f t="shared" si="426"/>
        <v>2.634133289298711</v>
      </c>
      <c r="W376" s="145">
        <f t="shared" si="426"/>
        <v>2.634133289298711</v>
      </c>
      <c r="X376" s="145">
        <f t="shared" si="426"/>
        <v>2.634133289298711</v>
      </c>
      <c r="Y376" s="145">
        <f t="shared" si="426"/>
        <v>2.634133289298711</v>
      </c>
      <c r="Z376" s="145">
        <f t="shared" si="426"/>
        <v>2.634133289298711</v>
      </c>
      <c r="AA376" s="145">
        <f t="shared" si="426"/>
        <v>2.634133289298711</v>
      </c>
      <c r="AB376" s="145">
        <f t="shared" si="426"/>
        <v>2.634133289298711</v>
      </c>
      <c r="AC376" s="145">
        <f t="shared" si="426"/>
        <v>2.6487941812075495</v>
      </c>
      <c r="AD376" s="145">
        <f t="shared" si="426"/>
        <v>2.7700622898573712</v>
      </c>
      <c r="AE376" s="145">
        <f t="shared" si="426"/>
        <v>2.4349892568792755</v>
      </c>
      <c r="AF376" s="145">
        <f t="shared" si="426"/>
        <v>1.8437775645646743</v>
      </c>
      <c r="AG376" s="145">
        <f t="shared" si="426"/>
        <v>1.257616707700004</v>
      </c>
      <c r="AH376" s="145">
        <f t="shared" si="426"/>
        <v>0.75343036679407582</v>
      </c>
      <c r="AI376" s="145">
        <f t="shared" si="426"/>
        <v>0</v>
      </c>
      <c r="AJ376" s="145">
        <f t="shared" si="426"/>
        <v>0</v>
      </c>
      <c r="AK376" s="145">
        <f t="shared" si="426"/>
        <v>0</v>
      </c>
      <c r="AL376" s="145">
        <f t="shared" si="426"/>
        <v>0</v>
      </c>
      <c r="AM376" s="145">
        <f t="shared" si="426"/>
        <v>0</v>
      </c>
      <c r="AN376" s="145">
        <f t="shared" si="426"/>
        <v>0</v>
      </c>
      <c r="AO376" s="145">
        <f t="shared" si="426"/>
        <v>0</v>
      </c>
      <c r="AP376" s="145">
        <f t="shared" si="426"/>
        <v>0</v>
      </c>
      <c r="AQ376" s="145">
        <f t="shared" si="426"/>
        <v>0</v>
      </c>
      <c r="AR376" s="145">
        <f t="shared" si="426"/>
        <v>0</v>
      </c>
      <c r="AS376" s="145">
        <f t="shared" si="426"/>
        <v>0</v>
      </c>
      <c r="AT376" s="145">
        <f t="shared" si="426"/>
        <v>0</v>
      </c>
      <c r="AU376" s="145">
        <f t="shared" si="426"/>
        <v>0</v>
      </c>
      <c r="AV376" s="145">
        <f t="shared" si="426"/>
        <v>0</v>
      </c>
      <c r="AW376" s="145">
        <f t="shared" si="426"/>
        <v>0</v>
      </c>
      <c r="AX376" s="145">
        <f t="shared" si="426"/>
        <v>0</v>
      </c>
      <c r="AY376" s="145">
        <f t="shared" si="426"/>
        <v>0</v>
      </c>
      <c r="AZ376" s="145">
        <f t="shared" si="426"/>
        <v>0</v>
      </c>
      <c r="BA376" s="145">
        <f t="shared" si="426"/>
        <v>0</v>
      </c>
      <c r="BB376" s="145">
        <f t="shared" si="426"/>
        <v>0</v>
      </c>
      <c r="BC376" s="145">
        <f t="shared" si="426"/>
        <v>0</v>
      </c>
      <c r="BD376" s="145">
        <f t="shared" si="426"/>
        <v>0</v>
      </c>
      <c r="BE376" s="145">
        <f t="shared" si="426"/>
        <v>0</v>
      </c>
      <c r="BF376" s="145">
        <f t="shared" si="426"/>
        <v>0</v>
      </c>
      <c r="BG376" s="145">
        <f t="shared" si="426"/>
        <v>0</v>
      </c>
      <c r="BH376" s="145">
        <f t="shared" si="426"/>
        <v>0</v>
      </c>
      <c r="BI376" s="145">
        <f t="shared" si="426"/>
        <v>0</v>
      </c>
      <c r="BJ376" s="145">
        <f t="shared" si="426"/>
        <v>0</v>
      </c>
      <c r="BK376" s="145">
        <f t="shared" si="426"/>
        <v>0</v>
      </c>
      <c r="BL376" s="145">
        <f t="shared" si="426"/>
        <v>0</v>
      </c>
      <c r="BM376" s="145">
        <f t="shared" si="426"/>
        <v>0</v>
      </c>
      <c r="BN376" s="145">
        <f t="shared" si="426"/>
        <v>0</v>
      </c>
      <c r="BO376" s="145">
        <f t="shared" si="426"/>
        <v>0</v>
      </c>
      <c r="BP376" s="145">
        <f t="shared" si="426"/>
        <v>0</v>
      </c>
      <c r="BQ376" s="145">
        <f t="shared" si="426"/>
        <v>0</v>
      </c>
    </row>
    <row r="377" spans="4:69" ht="12.75" customHeight="1">
      <c r="D377" s="19" t="s">
        <v>18</v>
      </c>
      <c r="E377" s="1" t="s">
        <v>25</v>
      </c>
      <c r="I377" s="34"/>
      <c r="J377" s="9">
        <f>J342-SUM(J345:J374)+I377</f>
        <v>6.1709271019125662</v>
      </c>
      <c r="K377" s="9">
        <f t="shared" ref="K377:BQ377" si="427">K342-SUM(K345:K374)+J377</f>
        <v>17.620241598280526</v>
      </c>
      <c r="L377" s="9">
        <f t="shared" si="427"/>
        <v>28.61329326792546</v>
      </c>
      <c r="M377" s="9">
        <f t="shared" si="427"/>
        <v>36.520582826887775</v>
      </c>
      <c r="N377" s="9">
        <f t="shared" si="427"/>
        <v>51.027203252394344</v>
      </c>
      <c r="O377" s="9">
        <f t="shared" si="427"/>
        <v>48.229381447954417</v>
      </c>
      <c r="P377" s="9">
        <f t="shared" si="427"/>
        <v>45.43155964351449</v>
      </c>
      <c r="Q377" s="9">
        <f t="shared" si="427"/>
        <v>42.633737839074563</v>
      </c>
      <c r="R377" s="9">
        <f t="shared" si="427"/>
        <v>39.835916034634636</v>
      </c>
      <c r="S377" s="9">
        <f t="shared" si="427"/>
        <v>37.038094230194709</v>
      </c>
      <c r="T377" s="9">
        <f t="shared" si="427"/>
        <v>34.240272425754782</v>
      </c>
      <c r="U377" s="9">
        <f t="shared" si="427"/>
        <v>31.442450621314851</v>
      </c>
      <c r="V377" s="9">
        <f t="shared" si="427"/>
        <v>28.644628816874921</v>
      </c>
      <c r="W377" s="9">
        <f t="shared" si="427"/>
        <v>25.84680701243499</v>
      </c>
      <c r="X377" s="9">
        <f t="shared" si="427"/>
        <v>23.048985207995059</v>
      </c>
      <c r="Y377" s="9">
        <f t="shared" si="427"/>
        <v>20.251163403555129</v>
      </c>
      <c r="Z377" s="9">
        <f t="shared" si="427"/>
        <v>17.453341599115198</v>
      </c>
      <c r="AA377" s="9">
        <f t="shared" si="427"/>
        <v>14.655519794675268</v>
      </c>
      <c r="AB377" s="9">
        <f t="shared" si="427"/>
        <v>11.857697990235337</v>
      </c>
      <c r="AC377" s="9">
        <f t="shared" si="427"/>
        <v>9.0598761857954067</v>
      </c>
      <c r="AD377" s="9">
        <f t="shared" si="427"/>
        <v>6.2898138959380354</v>
      </c>
      <c r="AE377" s="9">
        <f t="shared" si="427"/>
        <v>3.8548246390587599</v>
      </c>
      <c r="AF377" s="9">
        <f t="shared" si="427"/>
        <v>2.0110470744940856</v>
      </c>
      <c r="AG377" s="9">
        <f t="shared" si="427"/>
        <v>0.7534303667940816</v>
      </c>
      <c r="AH377" s="9">
        <f t="shared" si="427"/>
        <v>5.773159728050814E-15</v>
      </c>
      <c r="AI377" s="9">
        <f t="shared" si="427"/>
        <v>5.773159728050814E-15</v>
      </c>
      <c r="AJ377" s="9">
        <f t="shared" si="427"/>
        <v>5.773159728050814E-15</v>
      </c>
      <c r="AK377" s="9">
        <f t="shared" si="427"/>
        <v>5.773159728050814E-15</v>
      </c>
      <c r="AL377" s="9">
        <f t="shared" si="427"/>
        <v>5.773159728050814E-15</v>
      </c>
      <c r="AM377" s="9">
        <f t="shared" si="427"/>
        <v>5.773159728050814E-15</v>
      </c>
      <c r="AN377" s="9">
        <f t="shared" si="427"/>
        <v>5.773159728050814E-15</v>
      </c>
      <c r="AO377" s="9">
        <f t="shared" si="427"/>
        <v>5.773159728050814E-15</v>
      </c>
      <c r="AP377" s="9">
        <f t="shared" si="427"/>
        <v>5.773159728050814E-15</v>
      </c>
      <c r="AQ377" s="9">
        <f t="shared" si="427"/>
        <v>5.773159728050814E-15</v>
      </c>
      <c r="AR377" s="9">
        <f t="shared" si="427"/>
        <v>5.773159728050814E-15</v>
      </c>
      <c r="AS377" s="9">
        <f t="shared" si="427"/>
        <v>5.773159728050814E-15</v>
      </c>
      <c r="AT377" s="9">
        <f t="shared" si="427"/>
        <v>5.773159728050814E-15</v>
      </c>
      <c r="AU377" s="9">
        <f t="shared" si="427"/>
        <v>5.773159728050814E-15</v>
      </c>
      <c r="AV377" s="9">
        <f t="shared" si="427"/>
        <v>5.773159728050814E-15</v>
      </c>
      <c r="AW377" s="9">
        <f t="shared" si="427"/>
        <v>5.773159728050814E-15</v>
      </c>
      <c r="AX377" s="9">
        <f t="shared" si="427"/>
        <v>5.773159728050814E-15</v>
      </c>
      <c r="AY377" s="9">
        <f t="shared" si="427"/>
        <v>5.773159728050814E-15</v>
      </c>
      <c r="AZ377" s="9">
        <f t="shared" si="427"/>
        <v>5.773159728050814E-15</v>
      </c>
      <c r="BA377" s="9">
        <f t="shared" si="427"/>
        <v>5.773159728050814E-15</v>
      </c>
      <c r="BB377" s="9">
        <f t="shared" si="427"/>
        <v>5.773159728050814E-15</v>
      </c>
      <c r="BC377" s="9">
        <f t="shared" si="427"/>
        <v>5.773159728050814E-15</v>
      </c>
      <c r="BD377" s="9">
        <f t="shared" si="427"/>
        <v>5.773159728050814E-15</v>
      </c>
      <c r="BE377" s="9">
        <f t="shared" si="427"/>
        <v>5.773159728050814E-15</v>
      </c>
      <c r="BF377" s="9">
        <f t="shared" si="427"/>
        <v>5.773159728050814E-15</v>
      </c>
      <c r="BG377" s="9">
        <f t="shared" si="427"/>
        <v>5.773159728050814E-15</v>
      </c>
      <c r="BH377" s="9">
        <f t="shared" si="427"/>
        <v>5.773159728050814E-15</v>
      </c>
      <c r="BI377" s="9">
        <f t="shared" si="427"/>
        <v>5.773159728050814E-15</v>
      </c>
      <c r="BJ377" s="9">
        <f t="shared" si="427"/>
        <v>5.773159728050814E-15</v>
      </c>
      <c r="BK377" s="9">
        <f t="shared" si="427"/>
        <v>5.773159728050814E-15</v>
      </c>
      <c r="BL377" s="9">
        <f t="shared" si="427"/>
        <v>5.773159728050814E-15</v>
      </c>
      <c r="BM377" s="9">
        <f t="shared" si="427"/>
        <v>5.773159728050814E-15</v>
      </c>
      <c r="BN377" s="9">
        <f t="shared" si="427"/>
        <v>5.773159728050814E-15</v>
      </c>
      <c r="BO377" s="9">
        <f t="shared" si="427"/>
        <v>5.773159728050814E-15</v>
      </c>
      <c r="BP377" s="9">
        <f t="shared" si="427"/>
        <v>5.773159728050814E-15</v>
      </c>
      <c r="BQ377" s="9">
        <f t="shared" si="427"/>
        <v>5.773159728050814E-15</v>
      </c>
    </row>
    <row r="378" spans="4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28">J377+J339</f>
        <v>32.730383908904003</v>
      </c>
      <c r="K378" s="1">
        <f t="shared" si="428"/>
        <v>41.578632250344029</v>
      </c>
      <c r="L378" s="1">
        <f t="shared" si="428"/>
        <v>49.970617765061036</v>
      </c>
      <c r="M378" s="1">
        <f t="shared" si="428"/>
        <v>55.27684116909542</v>
      </c>
      <c r="N378" s="1">
        <f t="shared" si="428"/>
        <v>67.182395439674053</v>
      </c>
      <c r="O378" s="1">
        <f t="shared" ref="O378:S378" si="429">O377+O339</f>
        <v>61.783507480306199</v>
      </c>
      <c r="P378" s="1">
        <f t="shared" si="429"/>
        <v>56.384619520938337</v>
      </c>
      <c r="Q378" s="1">
        <f t="shared" si="429"/>
        <v>50.985731561570475</v>
      </c>
      <c r="R378" s="1">
        <f t="shared" si="429"/>
        <v>45.58684360220262</v>
      </c>
      <c r="S378" s="1">
        <f t="shared" si="429"/>
        <v>40.187955642834758</v>
      </c>
      <c r="T378" s="1">
        <f t="shared" ref="T378:BK378" si="430">T377+T339</f>
        <v>34.789067683466904</v>
      </c>
      <c r="U378" s="1">
        <f t="shared" si="430"/>
        <v>31.442450621314855</v>
      </c>
      <c r="V378" s="1">
        <f t="shared" si="430"/>
        <v>28.644628816874924</v>
      </c>
      <c r="W378" s="1">
        <f t="shared" si="430"/>
        <v>25.846807012434994</v>
      </c>
      <c r="X378" s="1">
        <f t="shared" si="430"/>
        <v>23.048985207995063</v>
      </c>
      <c r="Y378" s="1">
        <f t="shared" si="430"/>
        <v>20.251163403555132</v>
      </c>
      <c r="Z378" s="1">
        <f t="shared" si="430"/>
        <v>17.453341599115202</v>
      </c>
      <c r="AA378" s="1">
        <f t="shared" si="430"/>
        <v>14.655519794675271</v>
      </c>
      <c r="AB378" s="1">
        <f t="shared" si="430"/>
        <v>11.857697990235341</v>
      </c>
      <c r="AC378" s="1">
        <f t="shared" si="430"/>
        <v>9.0598761857954102</v>
      </c>
      <c r="AD378" s="1">
        <f t="shared" si="430"/>
        <v>6.2898138959380381</v>
      </c>
      <c r="AE378" s="1">
        <f t="shared" si="430"/>
        <v>3.8548246390587626</v>
      </c>
      <c r="AF378" s="1">
        <f t="shared" si="430"/>
        <v>2.0110470744940883</v>
      </c>
      <c r="AG378" s="1">
        <f t="shared" si="430"/>
        <v>0.75343036679408426</v>
      </c>
      <c r="AH378" s="1">
        <f t="shared" si="430"/>
        <v>8.4376949871511897E-15</v>
      </c>
      <c r="AI378" s="1">
        <f t="shared" si="430"/>
        <v>8.4376949871511897E-15</v>
      </c>
      <c r="AJ378" s="1">
        <f t="shared" si="430"/>
        <v>8.4376949871511897E-15</v>
      </c>
      <c r="AK378" s="1">
        <f t="shared" si="430"/>
        <v>8.4376949871511897E-15</v>
      </c>
      <c r="AL378" s="1">
        <f t="shared" si="430"/>
        <v>8.4376949871511897E-15</v>
      </c>
      <c r="AM378" s="1">
        <f t="shared" si="430"/>
        <v>8.4376949871511897E-15</v>
      </c>
      <c r="AN378" s="1">
        <f t="shared" si="430"/>
        <v>8.4376949871511897E-15</v>
      </c>
      <c r="AO378" s="1">
        <f t="shared" si="430"/>
        <v>8.4376949871511897E-15</v>
      </c>
      <c r="AP378" s="1">
        <f t="shared" si="430"/>
        <v>8.4376949871511897E-15</v>
      </c>
      <c r="AQ378" s="1">
        <f t="shared" si="430"/>
        <v>8.4376949871511897E-15</v>
      </c>
      <c r="AR378" s="1">
        <f t="shared" si="430"/>
        <v>8.4376949871511897E-15</v>
      </c>
      <c r="AS378" s="1">
        <f t="shared" si="430"/>
        <v>8.4376949871511897E-15</v>
      </c>
      <c r="AT378" s="1">
        <f t="shared" si="430"/>
        <v>8.4376949871511897E-15</v>
      </c>
      <c r="AU378" s="1">
        <f t="shared" si="430"/>
        <v>8.4376949871511897E-15</v>
      </c>
      <c r="AV378" s="1">
        <f t="shared" si="430"/>
        <v>8.4376949871511897E-15</v>
      </c>
      <c r="AW378" s="1">
        <f t="shared" si="430"/>
        <v>8.4376949871511897E-15</v>
      </c>
      <c r="AX378" s="1">
        <f t="shared" si="430"/>
        <v>8.4376949871511897E-15</v>
      </c>
      <c r="AY378" s="1">
        <f t="shared" si="430"/>
        <v>8.4376949871511897E-15</v>
      </c>
      <c r="AZ378" s="1">
        <f t="shared" si="430"/>
        <v>8.4376949871511897E-15</v>
      </c>
      <c r="BA378" s="1">
        <f t="shared" si="430"/>
        <v>8.4376949871511897E-15</v>
      </c>
      <c r="BB378" s="1">
        <f t="shared" si="430"/>
        <v>8.4376949871511897E-15</v>
      </c>
      <c r="BC378" s="1">
        <f t="shared" si="430"/>
        <v>8.4376949871511897E-15</v>
      </c>
      <c r="BD378" s="1">
        <f t="shared" si="430"/>
        <v>8.4376949871511897E-15</v>
      </c>
      <c r="BE378" s="1">
        <f t="shared" si="430"/>
        <v>8.4376949871511897E-15</v>
      </c>
      <c r="BF378" s="1">
        <f t="shared" si="430"/>
        <v>8.4376949871511897E-15</v>
      </c>
      <c r="BG378" s="1">
        <f t="shared" si="430"/>
        <v>8.4376949871511897E-15</v>
      </c>
      <c r="BH378" s="1">
        <f t="shared" si="430"/>
        <v>8.4376949871511897E-15</v>
      </c>
      <c r="BI378" s="1">
        <f t="shared" si="430"/>
        <v>8.4376949871511897E-15</v>
      </c>
      <c r="BJ378" s="1">
        <f t="shared" si="430"/>
        <v>8.4376949871511897E-15</v>
      </c>
      <c r="BK378" s="1">
        <f t="shared" si="430"/>
        <v>8.4376949871511897E-15</v>
      </c>
      <c r="BL378" s="1">
        <f t="shared" ref="BL378:BP378" si="431">BL377+BL339</f>
        <v>8.4376949871511897E-15</v>
      </c>
      <c r="BM378" s="1">
        <f t="shared" si="431"/>
        <v>8.4376949871511897E-15</v>
      </c>
      <c r="BN378" s="1">
        <f t="shared" si="431"/>
        <v>8.4376949871511897E-15</v>
      </c>
      <c r="BO378" s="1">
        <f t="shared" si="431"/>
        <v>8.4376949871511897E-15</v>
      </c>
      <c r="BP378" s="1">
        <f t="shared" si="431"/>
        <v>8.4376949871511897E-15</v>
      </c>
      <c r="BQ378" s="1">
        <f t="shared" ref="BQ378" si="432">BQ377+BQ339</f>
        <v>8.4376949871511897E-15</v>
      </c>
    </row>
    <row r="379" spans="4:69" ht="12.75" customHeight="1">
      <c r="I379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1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</row>
    <row r="2" spans="1:103" s="29" customFormat="1" ht="18.75">
      <c r="A2" s="67" t="s">
        <v>67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73"/>
      <c r="BU2" s="73"/>
      <c r="BV2" s="73"/>
      <c r="BW2" s="73"/>
      <c r="BX2" s="73"/>
      <c r="BY2" s="73"/>
      <c r="BZ2" s="73"/>
    </row>
    <row r="3" spans="1:103" s="29" customFormat="1" ht="18.75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78"/>
      <c r="BU3" s="73"/>
      <c r="BV3" s="73"/>
      <c r="BW3" s="78"/>
      <c r="BX3" s="78"/>
      <c r="BY3" s="78"/>
      <c r="BZ3" s="78"/>
    </row>
    <row r="4" spans="1:103" s="29" customFormat="1" ht="18.75">
      <c r="E4" s="91" t="s">
        <v>45</v>
      </c>
      <c r="F4" s="92"/>
      <c r="G4" s="92"/>
      <c r="H4" s="92"/>
      <c r="I4" s="92"/>
      <c r="J4" s="91"/>
      <c r="K4" s="92"/>
      <c r="L4" s="92"/>
      <c r="M4" s="92"/>
      <c r="N4" s="92"/>
      <c r="O4" s="78"/>
      <c r="P4" s="78"/>
      <c r="Q4" s="143" t="s">
        <v>46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78"/>
      <c r="BU4" s="73"/>
      <c r="BV4" s="73"/>
      <c r="BW4" s="78"/>
      <c r="BX4" s="78"/>
      <c r="BY4" s="78"/>
      <c r="BZ4" s="78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8"/>
      <c r="P5" s="78"/>
      <c r="Q5" s="104">
        <f>Depreciation!O5</f>
        <v>2016</v>
      </c>
      <c r="R5" s="104">
        <f>Depreciation!P5</f>
        <v>2017</v>
      </c>
      <c r="S5" s="104">
        <f>Depreciation!Q5</f>
        <v>2018</v>
      </c>
      <c r="T5" s="104">
        <f>Depreciation!R5</f>
        <v>2019</v>
      </c>
      <c r="U5" s="104">
        <f>Depreciation!S5</f>
        <v>2020</v>
      </c>
      <c r="V5" s="138">
        <f>Depreciation!T5</f>
        <v>2021</v>
      </c>
      <c r="W5" s="138">
        <f>Depreciation!U5</f>
        <v>2022</v>
      </c>
      <c r="X5" s="138">
        <f>Depreciation!V5</f>
        <v>2023</v>
      </c>
      <c r="Y5" s="138">
        <f>Depreciation!W5</f>
        <v>2024</v>
      </c>
      <c r="Z5" s="138">
        <f>Depreciation!X5</f>
        <v>2025</v>
      </c>
      <c r="AA5" s="138">
        <f>Depreciation!Y5</f>
        <v>2026</v>
      </c>
      <c r="AB5" s="138">
        <f>Depreciation!Z5</f>
        <v>2027</v>
      </c>
      <c r="AC5" s="138">
        <f>Depreciation!AA5</f>
        <v>2028</v>
      </c>
      <c r="AD5" s="138">
        <f>Depreciation!AB5</f>
        <v>2029</v>
      </c>
      <c r="AE5" s="138">
        <f>Depreciation!AC5</f>
        <v>2030</v>
      </c>
      <c r="AF5" s="138">
        <f>Depreciation!AD5</f>
        <v>2031</v>
      </c>
      <c r="AG5" s="138">
        <f>Depreciation!AE5</f>
        <v>2032</v>
      </c>
      <c r="AH5" s="138">
        <f>Depreciation!AF5</f>
        <v>2033</v>
      </c>
      <c r="AI5" s="138">
        <f>Depreciation!AG5</f>
        <v>2034</v>
      </c>
      <c r="AJ5" s="138">
        <f>Depreciation!AH5</f>
        <v>2035</v>
      </c>
      <c r="AK5" s="138">
        <f>Depreciation!AI5</f>
        <v>2036</v>
      </c>
      <c r="AL5" s="138">
        <f>Depreciation!AJ5</f>
        <v>2037</v>
      </c>
      <c r="AM5" s="138">
        <f>Depreciation!AK5</f>
        <v>2038</v>
      </c>
      <c r="AN5" s="138">
        <f>Depreciation!AL5</f>
        <v>2039</v>
      </c>
      <c r="AO5" s="138">
        <f>Depreciation!AM5</f>
        <v>2040</v>
      </c>
      <c r="AP5" s="138">
        <f>Depreciation!AN5</f>
        <v>2041</v>
      </c>
      <c r="AQ5" s="138">
        <f>Depreciation!AO5</f>
        <v>2042</v>
      </c>
      <c r="AR5" s="138">
        <f>Depreciation!AP5</f>
        <v>2043</v>
      </c>
      <c r="AS5" s="138">
        <f>Depreciation!AQ5</f>
        <v>2044</v>
      </c>
      <c r="AT5" s="138">
        <f>Depreciation!AR5</f>
        <v>2045</v>
      </c>
      <c r="AU5" s="138">
        <f>Depreciation!AS5</f>
        <v>2046</v>
      </c>
      <c r="AV5" s="138">
        <f>Depreciation!AT5</f>
        <v>2047</v>
      </c>
      <c r="AW5" s="138">
        <f>Depreciation!AU5</f>
        <v>2048</v>
      </c>
      <c r="AX5" s="138">
        <f>Depreciation!AV5</f>
        <v>2049</v>
      </c>
      <c r="AY5" s="138">
        <f>Depreciation!AW5</f>
        <v>2050</v>
      </c>
      <c r="AZ5" s="138">
        <f>Depreciation!AX5</f>
        <v>2051</v>
      </c>
      <c r="BA5" s="138">
        <f>Depreciation!AY5</f>
        <v>2052</v>
      </c>
      <c r="BB5" s="138">
        <f>Depreciation!AZ5</f>
        <v>2053</v>
      </c>
      <c r="BC5" s="138">
        <f>Depreciation!BA5</f>
        <v>2054</v>
      </c>
      <c r="BD5" s="138">
        <f>Depreciation!BB5</f>
        <v>2055</v>
      </c>
      <c r="BE5" s="138">
        <f>Depreciation!BC5</f>
        <v>2056</v>
      </c>
      <c r="BF5" s="138">
        <f>Depreciation!BD5</f>
        <v>2057</v>
      </c>
      <c r="BG5" s="138">
        <f>Depreciation!BE5</f>
        <v>2058</v>
      </c>
      <c r="BH5" s="138">
        <f>Depreciation!BF5</f>
        <v>2059</v>
      </c>
      <c r="BI5" s="138">
        <f>Depreciation!BG5</f>
        <v>2060</v>
      </c>
      <c r="BJ5" s="138">
        <f>Depreciation!BH5</f>
        <v>2061</v>
      </c>
      <c r="BK5" s="138">
        <f>Depreciation!BI5</f>
        <v>2062</v>
      </c>
      <c r="BL5" s="138">
        <f>Depreciation!BJ5</f>
        <v>2063</v>
      </c>
      <c r="BM5" s="138">
        <f>Depreciation!BK5</f>
        <v>2064</v>
      </c>
      <c r="BN5" s="138">
        <f>Depreciation!BL5</f>
        <v>2065</v>
      </c>
      <c r="BO5" s="138">
        <f>Depreciation!BM5</f>
        <v>2066</v>
      </c>
      <c r="BP5" s="138">
        <f>Depreciation!BN5</f>
        <v>2067</v>
      </c>
      <c r="BQ5" s="138">
        <f>Depreciation!BO5</f>
        <v>2068</v>
      </c>
      <c r="BR5" s="138">
        <f>Depreciation!BP5</f>
        <v>2069</v>
      </c>
      <c r="BS5" s="138">
        <f>Depreciation!BQ5</f>
        <v>2070</v>
      </c>
      <c r="BT5" s="78"/>
      <c r="BU5" s="95" t="s">
        <v>12</v>
      </c>
      <c r="BV5" s="73"/>
      <c r="BW5" s="78"/>
      <c r="BX5" s="78"/>
      <c r="BY5" s="78"/>
      <c r="BZ5" s="78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8"/>
      <c r="P6" s="78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78"/>
      <c r="BU6" s="96">
        <f ca="1">SUM(BU7:BU17)</f>
        <v>0</v>
      </c>
      <c r="BV6" s="73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0" t="s">
        <v>44</v>
      </c>
      <c r="D7" s="63"/>
      <c r="O7" s="78"/>
      <c r="P7" s="78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78"/>
      <c r="BU7" s="96"/>
      <c r="BV7" s="63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2" customFormat="1">
      <c r="B8" s="66"/>
      <c r="C8" s="73" t="str">
        <f>Depreciation!B17</f>
        <v>Subtransmission</v>
      </c>
      <c r="D8" s="66"/>
      <c r="E8" s="74">
        <f>Depreciation!J64</f>
        <v>4.567519390578191</v>
      </c>
      <c r="F8" s="74">
        <f>Depreciation!K64</f>
        <v>5.0572721044263753</v>
      </c>
      <c r="G8" s="62">
        <f>Depreciation!L64</f>
        <v>5.4253392760547152</v>
      </c>
      <c r="H8" s="62">
        <f>Depreciation!M64</f>
        <v>5.940530807401097</v>
      </c>
      <c r="I8" s="62">
        <f>Depreciation!N64</f>
        <v>6.5125840696149311</v>
      </c>
      <c r="J8" s="62">
        <f>Depreciation!O64</f>
        <v>7.2764131576932094</v>
      </c>
      <c r="K8" s="62">
        <f>Depreciation!P64</f>
        <v>7.2764131576932094</v>
      </c>
      <c r="L8" s="62">
        <f>Depreciation!Q64</f>
        <v>7.2764131576932094</v>
      </c>
      <c r="M8" s="62">
        <f>Depreciation!R64</f>
        <v>7.2764131576932094</v>
      </c>
      <c r="N8" s="62">
        <f>Depreciation!S64</f>
        <v>7.2764131576932094</v>
      </c>
      <c r="Q8" s="62">
        <f>Depreciation!O64*conv_2015_2010</f>
        <v>8.2545481580095679</v>
      </c>
      <c r="R8" s="62">
        <f>Depreciation!P64*conv_2015_2010</f>
        <v>8.2545481580095679</v>
      </c>
      <c r="S8" s="62">
        <f>Depreciation!Q64*conv_2015_2010</f>
        <v>8.2545481580095679</v>
      </c>
      <c r="T8" s="62">
        <f>Depreciation!R64*conv_2015_2010</f>
        <v>8.2545481580095679</v>
      </c>
      <c r="U8" s="62">
        <f>Depreciation!S64*conv_2015_2010</f>
        <v>8.2545481580095679</v>
      </c>
      <c r="V8" s="140">
        <f>Depreciation!T64*conv_2015_2010</f>
        <v>8.2545481580095679</v>
      </c>
      <c r="W8" s="140">
        <f>Depreciation!U64*conv_2015_2010</f>
        <v>8.2545481580095679</v>
      </c>
      <c r="X8" s="140">
        <f>Depreciation!V64*conv_2015_2010</f>
        <v>8.2545481580095679</v>
      </c>
      <c r="Y8" s="140">
        <f>Depreciation!W64*conv_2015_2010</f>
        <v>8.2545481580095679</v>
      </c>
      <c r="Z8" s="140">
        <f>Depreciation!X64*conv_2015_2010</f>
        <v>8.2545481580095679</v>
      </c>
      <c r="AA8" s="140">
        <f>Depreciation!Y64*conv_2015_2010</f>
        <v>8.2545481580095679</v>
      </c>
      <c r="AB8" s="140">
        <f>Depreciation!Z64*conv_2015_2010</f>
        <v>8.2545481580095679</v>
      </c>
      <c r="AC8" s="140">
        <f>Depreciation!AA64*conv_2015_2010</f>
        <v>8.2545481580095679</v>
      </c>
      <c r="AD8" s="140">
        <f>Depreciation!AB64*conv_2015_2010</f>
        <v>8.2545481580095679</v>
      </c>
      <c r="AE8" s="140">
        <f>Depreciation!AC64*conv_2015_2010</f>
        <v>8.2545481580095679</v>
      </c>
      <c r="AF8" s="140">
        <f>Depreciation!AD64*conv_2015_2010</f>
        <v>8.2545481580095679</v>
      </c>
      <c r="AG8" s="140">
        <f>Depreciation!AE64*conv_2015_2010</f>
        <v>8.2545481580095679</v>
      </c>
      <c r="AH8" s="140">
        <f>Depreciation!AF64*conv_2015_2010</f>
        <v>8.2545481580095679</v>
      </c>
      <c r="AI8" s="140">
        <f>Depreciation!AG64*conv_2015_2010</f>
        <v>8.2545481580095679</v>
      </c>
      <c r="AJ8" s="140">
        <f>Depreciation!AH64*conv_2015_2010</f>
        <v>8.2545481580095679</v>
      </c>
      <c r="AK8" s="140">
        <f>Depreciation!AI64*conv_2015_2010</f>
        <v>8.2545481580095679</v>
      </c>
      <c r="AL8" s="140">
        <f>Depreciation!AJ64*conv_2015_2010</f>
        <v>8.2545481580095679</v>
      </c>
      <c r="AM8" s="140">
        <f>Depreciation!AK64*conv_2015_2010</f>
        <v>8.2545481580095679</v>
      </c>
      <c r="AN8" s="140">
        <f>Depreciation!AL64*conv_2015_2010</f>
        <v>7.5496644065075325</v>
      </c>
      <c r="AO8" s="140">
        <f>Depreciation!AM64*conv_2015_2010</f>
        <v>3.0730379887707926</v>
      </c>
      <c r="AP8" s="140">
        <f>Depreciation!AN64*conv_2015_2010</f>
        <v>3.0730379887707926</v>
      </c>
      <c r="AQ8" s="140">
        <f>Depreciation!AO64*conv_2015_2010</f>
        <v>3.0730379887707926</v>
      </c>
      <c r="AR8" s="140">
        <f>Depreciation!AP64*conv_2015_2010</f>
        <v>3.0730379887707926</v>
      </c>
      <c r="AS8" s="140">
        <f>Depreciation!AQ64*conv_2015_2010</f>
        <v>3.0730379887707926</v>
      </c>
      <c r="AT8" s="140">
        <f>Depreciation!AR64*conv_2015_2010</f>
        <v>3.0730379887707926</v>
      </c>
      <c r="AU8" s="140">
        <f>Depreciation!AS64*conv_2015_2010</f>
        <v>3.0730379887707926</v>
      </c>
      <c r="AV8" s="140">
        <f>Depreciation!AT64*conv_2015_2010</f>
        <v>3.0730379887707926</v>
      </c>
      <c r="AW8" s="140">
        <f>Depreciation!AU64*conv_2015_2010</f>
        <v>3.0730379887707926</v>
      </c>
      <c r="AX8" s="140">
        <f>Depreciation!AV64*conv_2015_2010</f>
        <v>3.0730379887707926</v>
      </c>
      <c r="AY8" s="140">
        <f>Depreciation!AW64*conv_2015_2010</f>
        <v>3.0730379887707926</v>
      </c>
      <c r="AZ8" s="140">
        <f>Depreciation!AX64*conv_2015_2010</f>
        <v>3.0730379887707926</v>
      </c>
      <c r="BA8" s="140">
        <f>Depreciation!AY64*conv_2015_2010</f>
        <v>3.0730379887707926</v>
      </c>
      <c r="BB8" s="140">
        <f>Depreciation!AZ64*conv_2015_2010</f>
        <v>3.0730379887707926</v>
      </c>
      <c r="BC8" s="140">
        <f>Depreciation!BA64*conv_2015_2010</f>
        <v>3.0730379887707926</v>
      </c>
      <c r="BD8" s="140">
        <f>Depreciation!BB64*conv_2015_2010</f>
        <v>3.0437069087686415</v>
      </c>
      <c r="BE8" s="140">
        <f>Depreciation!BC64*conv_2015_2010</f>
        <v>2.8129636095517672</v>
      </c>
      <c r="BF8" s="140">
        <f>Depreciation!BD64*conv_2015_2010</f>
        <v>2.2958401889348474</v>
      </c>
      <c r="BG8" s="140">
        <f>Depreciation!BE64*conv_2015_2010</f>
        <v>1.831789762681856</v>
      </c>
      <c r="BH8" s="140">
        <f>Depreciation!BF64*conv_2015_2010</f>
        <v>1.2293695260769673</v>
      </c>
      <c r="BI8" s="140">
        <f>Depreciation!BG64*conv_2015_2010</f>
        <v>0.54912894662456768</v>
      </c>
      <c r="BJ8" s="140">
        <f>Depreciation!BH64*conv_2015_2010</f>
        <v>0</v>
      </c>
      <c r="BK8" s="140">
        <f>Depreciation!BI64*conv_2015_2010</f>
        <v>0</v>
      </c>
      <c r="BL8" s="140">
        <f>Depreciation!BJ64*conv_2015_2010</f>
        <v>0</v>
      </c>
      <c r="BM8" s="140">
        <f>Depreciation!BK64*conv_2015_2010</f>
        <v>0</v>
      </c>
      <c r="BN8" s="140">
        <f>Depreciation!BL64*conv_2015_2010</f>
        <v>0</v>
      </c>
      <c r="BO8" s="140">
        <f>Depreciation!BM64*conv_2015_2010</f>
        <v>0</v>
      </c>
      <c r="BP8" s="140">
        <f>Depreciation!BN64*conv_2015_2010</f>
        <v>0</v>
      </c>
      <c r="BQ8" s="140">
        <f>Depreciation!BO64*conv_2015_2010</f>
        <v>0</v>
      </c>
      <c r="BR8" s="140">
        <f>Depreciation!BP64*conv_2015_2010</f>
        <v>0</v>
      </c>
      <c r="BS8" s="140">
        <f>Depreciation!BQ64*conv_2015_2010</f>
        <v>0</v>
      </c>
      <c r="BT8" s="78"/>
      <c r="BU8" s="96"/>
      <c r="BV8" s="66"/>
      <c r="BW8" s="74"/>
      <c r="BX8" s="74"/>
      <c r="BY8" s="74"/>
      <c r="BZ8" s="74"/>
      <c r="CA8" s="74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S8" s="64"/>
    </row>
    <row r="9" spans="1:103" s="62" customFormat="1">
      <c r="B9" s="66"/>
      <c r="C9" s="74" t="str">
        <f>Depreciation!B69</f>
        <v>Distribution system assets</v>
      </c>
      <c r="D9" s="66"/>
      <c r="E9" s="74">
        <f>Depreciation!J116</f>
        <v>24.184920254146444</v>
      </c>
      <c r="F9" s="74">
        <f>Depreciation!K116</f>
        <v>25.642420814783691</v>
      </c>
      <c r="G9" s="62">
        <f>Depreciation!L116</f>
        <v>26.76979342304665</v>
      </c>
      <c r="H9" s="62">
        <f>Depreciation!M116</f>
        <v>28.121732972102393</v>
      </c>
      <c r="I9" s="62">
        <f>Depreciation!N116</f>
        <v>29.568897563253699</v>
      </c>
      <c r="J9" s="62">
        <f>Depreciation!O116</f>
        <v>30.3095082097988</v>
      </c>
      <c r="K9" s="62">
        <f>Depreciation!P116</f>
        <v>30.3095082097988</v>
      </c>
      <c r="L9" s="62">
        <f>Depreciation!Q116</f>
        <v>30.3095082097988</v>
      </c>
      <c r="M9" s="62">
        <f>Depreciation!R116</f>
        <v>30.3095082097988</v>
      </c>
      <c r="N9" s="62">
        <f>Depreciation!S116</f>
        <v>30.3095082097988</v>
      </c>
      <c r="Q9" s="62">
        <f>Depreciation!O116*conv_2015_2010</f>
        <v>34.383877020348713</v>
      </c>
      <c r="R9" s="62">
        <f>Depreciation!P116*conv_2015_2010</f>
        <v>34.383877020348713</v>
      </c>
      <c r="S9" s="62">
        <f>Depreciation!Q116*conv_2015_2010</f>
        <v>34.383877020348713</v>
      </c>
      <c r="T9" s="62">
        <f>Depreciation!R116*conv_2015_2010</f>
        <v>34.383877020348713</v>
      </c>
      <c r="U9" s="62">
        <f>Depreciation!S116*conv_2015_2010</f>
        <v>34.383877020348713</v>
      </c>
      <c r="V9" s="140">
        <f>Depreciation!T116*conv_2015_2010</f>
        <v>34.383877020348713</v>
      </c>
      <c r="W9" s="140">
        <f>Depreciation!U116*conv_2015_2010</f>
        <v>34.383877020348713</v>
      </c>
      <c r="X9" s="140">
        <f>Depreciation!V116*conv_2015_2010</f>
        <v>34.383877020348713</v>
      </c>
      <c r="Y9" s="140">
        <f>Depreciation!W116*conv_2015_2010</f>
        <v>34.383877020348713</v>
      </c>
      <c r="Z9" s="140">
        <f>Depreciation!X116*conv_2015_2010</f>
        <v>34.383877020348713</v>
      </c>
      <c r="AA9" s="140">
        <f>Depreciation!Y116*conv_2015_2010</f>
        <v>34.383877020348713</v>
      </c>
      <c r="AB9" s="140">
        <f>Depreciation!Z116*conv_2015_2010</f>
        <v>34.383877020348713</v>
      </c>
      <c r="AC9" s="140">
        <f>Depreciation!AA116*conv_2015_2010</f>
        <v>34.383877020348713</v>
      </c>
      <c r="AD9" s="140">
        <f>Depreciation!AB116*conv_2015_2010</f>
        <v>34.383877020348713</v>
      </c>
      <c r="AE9" s="140">
        <f>Depreciation!AC116*conv_2015_2010</f>
        <v>34.383877020348713</v>
      </c>
      <c r="AF9" s="140">
        <f>Depreciation!AD116*conv_2015_2010</f>
        <v>34.383877020348713</v>
      </c>
      <c r="AG9" s="140">
        <f>Depreciation!AE116*conv_2015_2010</f>
        <v>26.810834042651891</v>
      </c>
      <c r="AH9" s="140">
        <f>Depreciation!AF116*conv_2015_2010</f>
        <v>6.947888352717599</v>
      </c>
      <c r="AI9" s="140">
        <f>Depreciation!AG116*conv_2015_2010</f>
        <v>6.947888352717599</v>
      </c>
      <c r="AJ9" s="140">
        <f>Depreciation!AH116*conv_2015_2010</f>
        <v>6.947888352717599</v>
      </c>
      <c r="AK9" s="140">
        <f>Depreciation!AI116*conv_2015_2010</f>
        <v>6.947888352717599</v>
      </c>
      <c r="AL9" s="140">
        <f>Depreciation!AJ116*conv_2015_2010</f>
        <v>6.947888352717599</v>
      </c>
      <c r="AM9" s="140">
        <f>Depreciation!AK116*conv_2015_2010</f>
        <v>6.947888352717599</v>
      </c>
      <c r="AN9" s="140">
        <f>Depreciation!AL116*conv_2015_2010</f>
        <v>6.947888352717599</v>
      </c>
      <c r="AO9" s="140">
        <f>Depreciation!AM116*conv_2015_2010</f>
        <v>6.947888352717599</v>
      </c>
      <c r="AP9" s="140">
        <f>Depreciation!AN116*conv_2015_2010</f>
        <v>6.947888352717599</v>
      </c>
      <c r="AQ9" s="140">
        <f>Depreciation!AO116*conv_2015_2010</f>
        <v>6.947888352717599</v>
      </c>
      <c r="AR9" s="140">
        <f>Depreciation!AP116*conv_2015_2010</f>
        <v>6.947888352717599</v>
      </c>
      <c r="AS9" s="140">
        <f>Depreciation!AQ116*conv_2015_2010</f>
        <v>6.947888352717599</v>
      </c>
      <c r="AT9" s="140">
        <f>Depreciation!AR116*conv_2015_2010</f>
        <v>6.947888352717599</v>
      </c>
      <c r="AU9" s="140">
        <f>Depreciation!AS116*conv_2015_2010</f>
        <v>6.947888352717599</v>
      </c>
      <c r="AV9" s="140">
        <f>Depreciation!AT116*conv_2015_2010</f>
        <v>6.947888352717599</v>
      </c>
      <c r="AW9" s="140">
        <f>Depreciation!AU116*conv_2015_2010</f>
        <v>6.947888352717599</v>
      </c>
      <c r="AX9" s="140">
        <f>Depreciation!AV116*conv_2015_2010</f>
        <v>6.947888352717599</v>
      </c>
      <c r="AY9" s="140">
        <f>Depreciation!AW116*conv_2015_2010</f>
        <v>6.947888352717599</v>
      </c>
      <c r="AZ9" s="140">
        <f>Depreciation!AX116*conv_2015_2010</f>
        <v>6.947888352717599</v>
      </c>
      <c r="BA9" s="140">
        <f>Depreciation!AY116*conv_2015_2010</f>
        <v>6.947888352717599</v>
      </c>
      <c r="BB9" s="140">
        <f>Depreciation!AZ116*conv_2015_2010</f>
        <v>6.947888352717599</v>
      </c>
      <c r="BC9" s="140">
        <f>Depreciation!BA116*conv_2015_2010</f>
        <v>6.947888352717599</v>
      </c>
      <c r="BD9" s="140">
        <f>Depreciation!BB116*conv_2015_2010</f>
        <v>6.947888352717599</v>
      </c>
      <c r="BE9" s="140">
        <f>Depreciation!BC116*conv_2015_2010</f>
        <v>6.947888352717599</v>
      </c>
      <c r="BF9" s="140">
        <f>Depreciation!BD116*conv_2015_2010</f>
        <v>6.947888352717599</v>
      </c>
      <c r="BG9" s="140">
        <f>Depreciation!BE116*conv_2015_2010</f>
        <v>6.947888352717599</v>
      </c>
      <c r="BH9" s="140">
        <f>Depreciation!BF116*conv_2015_2010</f>
        <v>6.947888352717599</v>
      </c>
      <c r="BI9" s="140">
        <f>Depreciation!BG116*conv_2015_2010</f>
        <v>6.947888352717599</v>
      </c>
      <c r="BJ9" s="140">
        <f>Depreciation!BH116*conv_2015_2010</f>
        <v>7.6275349513407713</v>
      </c>
      <c r="BK9" s="140">
        <f>Depreciation!BI116*conv_2015_2010</f>
        <v>6.0173702154367144</v>
      </c>
      <c r="BL9" s="140">
        <f>Depreciation!BJ116*conv_2015_2010</f>
        <v>4.7315435890059696</v>
      </c>
      <c r="BM9" s="140">
        <f>Depreciation!BK116*conv_2015_2010</f>
        <v>3.2025670474126593</v>
      </c>
      <c r="BN9" s="140">
        <f>Depreciation!BL116*conv_2015_2010</f>
        <v>1.5628588896143718</v>
      </c>
      <c r="BO9" s="140">
        <f>Depreciation!BM116*conv_2015_2010</f>
        <v>2.8263224112890242E-2</v>
      </c>
      <c r="BP9" s="140">
        <f>Depreciation!BN116*conv_2015_2010</f>
        <v>0</v>
      </c>
      <c r="BQ9" s="140">
        <f>Depreciation!BO116*conv_2015_2010</f>
        <v>0</v>
      </c>
      <c r="BR9" s="140">
        <f>Depreciation!BP116*conv_2015_2010</f>
        <v>0</v>
      </c>
      <c r="BS9" s="140">
        <f>Depreciation!BQ116*conv_2015_2010</f>
        <v>0</v>
      </c>
      <c r="BU9" s="96"/>
      <c r="BV9" s="66"/>
      <c r="BW9" s="74"/>
      <c r="BX9" s="74"/>
      <c r="BY9" s="74"/>
      <c r="BZ9" s="74"/>
      <c r="CA9" s="74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S9" s="64"/>
    </row>
    <row r="10" spans="1:103" s="62" customFormat="1">
      <c r="B10" s="66"/>
      <c r="C10" s="74" t="str">
        <f>Depreciation!B121</f>
        <v>Standard metering</v>
      </c>
      <c r="D10" s="66"/>
      <c r="E10" s="74">
        <f>Depreciation!J168</f>
        <v>5.2303449580554764</v>
      </c>
      <c r="F10" s="74">
        <f>Depreciation!K168</f>
        <v>5.2303449580554764</v>
      </c>
      <c r="G10" s="62">
        <f>Depreciation!L168</f>
        <v>5.2303449580554764</v>
      </c>
      <c r="H10" s="62">
        <f>Depreciation!M168</f>
        <v>5.2303449580554764</v>
      </c>
      <c r="I10" s="62">
        <f>Depreciation!N168</f>
        <v>2.4131131854914898</v>
      </c>
      <c r="J10" s="62">
        <f>Depreciation!O168</f>
        <v>2.683153556786836E-2</v>
      </c>
      <c r="K10" s="62">
        <f>Depreciation!P168</f>
        <v>0</v>
      </c>
      <c r="L10" s="62">
        <f>Depreciation!Q168</f>
        <v>0</v>
      </c>
      <c r="M10" s="62">
        <f>Depreciation!R168</f>
        <v>0</v>
      </c>
      <c r="N10" s="62">
        <f>Depreciation!S168</f>
        <v>0</v>
      </c>
      <c r="Q10" s="62">
        <f>Depreciation!O168*conv_2015_2010</f>
        <v>3.0438376394851516E-2</v>
      </c>
      <c r="R10" s="62">
        <f>Depreciation!P168*conv_2015_2010</f>
        <v>0</v>
      </c>
      <c r="S10" s="62">
        <f>Depreciation!Q168*conv_2015_2010</f>
        <v>0</v>
      </c>
      <c r="T10" s="62">
        <f>Depreciation!R168*conv_2015_2010</f>
        <v>0</v>
      </c>
      <c r="U10" s="62">
        <f>Depreciation!S168*conv_2015_2010</f>
        <v>0</v>
      </c>
      <c r="V10" s="140">
        <f>Depreciation!T168*conv_2015_2010</f>
        <v>0</v>
      </c>
      <c r="W10" s="140">
        <f>Depreciation!U168*conv_2015_2010</f>
        <v>0</v>
      </c>
      <c r="X10" s="140">
        <f>Depreciation!V168*conv_2015_2010</f>
        <v>0</v>
      </c>
      <c r="Y10" s="140">
        <f>Depreciation!W168*conv_2015_2010</f>
        <v>0</v>
      </c>
      <c r="Z10" s="140">
        <f>Depreciation!X168*conv_2015_2010</f>
        <v>0</v>
      </c>
      <c r="AA10" s="140">
        <f>Depreciation!Y168*conv_2015_2010</f>
        <v>0</v>
      </c>
      <c r="AB10" s="140">
        <f>Depreciation!Z168*conv_2015_2010</f>
        <v>0</v>
      </c>
      <c r="AC10" s="140">
        <f>Depreciation!AA168*conv_2015_2010</f>
        <v>0</v>
      </c>
      <c r="AD10" s="140">
        <f>Depreciation!AB168*conv_2015_2010</f>
        <v>0</v>
      </c>
      <c r="AE10" s="140">
        <f>Depreciation!AC168*conv_2015_2010</f>
        <v>0</v>
      </c>
      <c r="AF10" s="140">
        <f>Depreciation!AD168*conv_2015_2010</f>
        <v>0</v>
      </c>
      <c r="AG10" s="140">
        <f>Depreciation!AE168*conv_2015_2010</f>
        <v>0</v>
      </c>
      <c r="AH10" s="140">
        <f>Depreciation!AF168*conv_2015_2010</f>
        <v>0</v>
      </c>
      <c r="AI10" s="140">
        <f>Depreciation!AG168*conv_2015_2010</f>
        <v>0</v>
      </c>
      <c r="AJ10" s="140">
        <f>Depreciation!AH168*conv_2015_2010</f>
        <v>0</v>
      </c>
      <c r="AK10" s="140">
        <f>Depreciation!AI168*conv_2015_2010</f>
        <v>0</v>
      </c>
      <c r="AL10" s="140">
        <f>Depreciation!AJ168*conv_2015_2010</f>
        <v>0</v>
      </c>
      <c r="AM10" s="140">
        <f>Depreciation!AK168*conv_2015_2010</f>
        <v>0</v>
      </c>
      <c r="AN10" s="140">
        <f>Depreciation!AL168*conv_2015_2010</f>
        <v>0</v>
      </c>
      <c r="AO10" s="140">
        <f>Depreciation!AM168*conv_2015_2010</f>
        <v>0</v>
      </c>
      <c r="AP10" s="140">
        <f>Depreciation!AN168*conv_2015_2010</f>
        <v>0</v>
      </c>
      <c r="AQ10" s="140">
        <f>Depreciation!AO168*conv_2015_2010</f>
        <v>0</v>
      </c>
      <c r="AR10" s="140">
        <f>Depreciation!AP168*conv_2015_2010</f>
        <v>0</v>
      </c>
      <c r="AS10" s="140">
        <f>Depreciation!AQ168*conv_2015_2010</f>
        <v>0</v>
      </c>
      <c r="AT10" s="140">
        <f>Depreciation!AR168*conv_2015_2010</f>
        <v>0</v>
      </c>
      <c r="AU10" s="140">
        <f>Depreciation!AS168*conv_2015_2010</f>
        <v>0</v>
      </c>
      <c r="AV10" s="140">
        <f>Depreciation!AT168*conv_2015_2010</f>
        <v>0</v>
      </c>
      <c r="AW10" s="140">
        <f>Depreciation!AU168*conv_2015_2010</f>
        <v>0</v>
      </c>
      <c r="AX10" s="140">
        <f>Depreciation!AV168*conv_2015_2010</f>
        <v>0</v>
      </c>
      <c r="AY10" s="140">
        <f>Depreciation!AW168*conv_2015_2010</f>
        <v>0</v>
      </c>
      <c r="AZ10" s="140">
        <f>Depreciation!AX168*conv_2015_2010</f>
        <v>0</v>
      </c>
      <c r="BA10" s="140">
        <f>Depreciation!AY168*conv_2015_2010</f>
        <v>0</v>
      </c>
      <c r="BB10" s="140">
        <f>Depreciation!AZ168*conv_2015_2010</f>
        <v>0</v>
      </c>
      <c r="BC10" s="140">
        <f>Depreciation!BA168*conv_2015_2010</f>
        <v>0</v>
      </c>
      <c r="BD10" s="140">
        <f>Depreciation!BB168*conv_2015_2010</f>
        <v>0</v>
      </c>
      <c r="BE10" s="140">
        <f>Depreciation!BC168*conv_2015_2010</f>
        <v>0</v>
      </c>
      <c r="BF10" s="140">
        <f>Depreciation!BD168*conv_2015_2010</f>
        <v>0</v>
      </c>
      <c r="BG10" s="140">
        <f>Depreciation!BE168*conv_2015_2010</f>
        <v>0</v>
      </c>
      <c r="BH10" s="140">
        <f>Depreciation!BF168*conv_2015_2010</f>
        <v>0</v>
      </c>
      <c r="BI10" s="140">
        <f>Depreciation!BG168*conv_2015_2010</f>
        <v>0</v>
      </c>
      <c r="BJ10" s="140">
        <f>Depreciation!BH168*conv_2015_2010</f>
        <v>0</v>
      </c>
      <c r="BK10" s="140">
        <f>Depreciation!BI168*conv_2015_2010</f>
        <v>0</v>
      </c>
      <c r="BL10" s="140">
        <f>Depreciation!BJ168*conv_2015_2010</f>
        <v>0</v>
      </c>
      <c r="BM10" s="140">
        <f>Depreciation!BK168*conv_2015_2010</f>
        <v>0</v>
      </c>
      <c r="BN10" s="140">
        <f>Depreciation!BL168*conv_2015_2010</f>
        <v>0</v>
      </c>
      <c r="BO10" s="140">
        <f>Depreciation!BM168*conv_2015_2010</f>
        <v>0</v>
      </c>
      <c r="BP10" s="140">
        <f>Depreciation!BN168*conv_2015_2010</f>
        <v>0</v>
      </c>
      <c r="BQ10" s="140">
        <f>Depreciation!BO168*conv_2015_2010</f>
        <v>0</v>
      </c>
      <c r="BR10" s="140">
        <f>Depreciation!BP168*conv_2015_2010</f>
        <v>0</v>
      </c>
      <c r="BS10" s="140">
        <f>Depreciation!BQ168*conv_2015_2010</f>
        <v>0</v>
      </c>
      <c r="BU10" s="96"/>
      <c r="BV10" s="66"/>
      <c r="BW10" s="74"/>
      <c r="BX10" s="74"/>
      <c r="BY10" s="74"/>
      <c r="BZ10" s="74"/>
      <c r="CA10" s="74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S10" s="64"/>
    </row>
    <row r="11" spans="1:103" s="62" customFormat="1">
      <c r="B11" s="66"/>
      <c r="C11" s="74" t="str">
        <f>Depreciation!B173</f>
        <v>Public lighting</v>
      </c>
      <c r="D11" s="66"/>
      <c r="E11" s="74">
        <f>Depreciation!J220</f>
        <v>1.2576776917663615</v>
      </c>
      <c r="F11" s="74">
        <f>Depreciation!K220</f>
        <v>1.2576776917663615</v>
      </c>
      <c r="G11" s="62">
        <f>Depreciation!L220</f>
        <v>1.2576776917663615</v>
      </c>
      <c r="H11" s="62">
        <f>Depreciation!M220</f>
        <v>1.2576776917663615</v>
      </c>
      <c r="I11" s="62">
        <f>Depreciation!N220</f>
        <v>1.2576776917663615</v>
      </c>
      <c r="J11" s="62">
        <f>Depreciation!O220</f>
        <v>1.2576776917663615</v>
      </c>
      <c r="K11" s="62">
        <f>Depreciation!P220</f>
        <v>1.2576776917663615</v>
      </c>
      <c r="L11" s="62">
        <f>Depreciation!Q220</f>
        <v>1.2576776917663615</v>
      </c>
      <c r="M11" s="62">
        <f>Depreciation!R220</f>
        <v>1.2576776917663615</v>
      </c>
      <c r="N11" s="62">
        <f>Depreciation!S220</f>
        <v>1.2576776917663615</v>
      </c>
      <c r="Q11" s="62">
        <f>Depreciation!O220*conv_2015_2010</f>
        <v>1.4267415619416171</v>
      </c>
      <c r="R11" s="62">
        <f>Depreciation!P220*conv_2015_2010</f>
        <v>1.4267415619416171</v>
      </c>
      <c r="S11" s="62">
        <f>Depreciation!Q220*conv_2015_2010</f>
        <v>1.4267415619416171</v>
      </c>
      <c r="T11" s="62">
        <f>Depreciation!R220*conv_2015_2010</f>
        <v>1.4267415619416171</v>
      </c>
      <c r="U11" s="62">
        <f>Depreciation!S220*conv_2015_2010</f>
        <v>1.4267415619416171</v>
      </c>
      <c r="V11" s="140">
        <f>Depreciation!T220*conv_2015_2010</f>
        <v>5.2017394067458637E-2</v>
      </c>
      <c r="W11" s="140">
        <f>Depreciation!U220*conv_2015_2010</f>
        <v>0</v>
      </c>
      <c r="X11" s="140">
        <f>Depreciation!V220*conv_2015_2010</f>
        <v>0</v>
      </c>
      <c r="Y11" s="140">
        <f>Depreciation!W220*conv_2015_2010</f>
        <v>0</v>
      </c>
      <c r="Z11" s="140">
        <f>Depreciation!X220*conv_2015_2010</f>
        <v>0</v>
      </c>
      <c r="AA11" s="140">
        <f>Depreciation!Y220*conv_2015_2010</f>
        <v>0</v>
      </c>
      <c r="AB11" s="140">
        <f>Depreciation!Z220*conv_2015_2010</f>
        <v>0</v>
      </c>
      <c r="AC11" s="140">
        <f>Depreciation!AA220*conv_2015_2010</f>
        <v>0</v>
      </c>
      <c r="AD11" s="140">
        <f>Depreciation!AB220*conv_2015_2010</f>
        <v>0</v>
      </c>
      <c r="AE11" s="140">
        <f>Depreciation!AC220*conv_2015_2010</f>
        <v>0</v>
      </c>
      <c r="AF11" s="140">
        <f>Depreciation!AD220*conv_2015_2010</f>
        <v>0</v>
      </c>
      <c r="AG11" s="140">
        <f>Depreciation!AE220*conv_2015_2010</f>
        <v>0</v>
      </c>
      <c r="AH11" s="140">
        <f>Depreciation!AF220*conv_2015_2010</f>
        <v>0</v>
      </c>
      <c r="AI11" s="140">
        <f>Depreciation!AG220*conv_2015_2010</f>
        <v>0</v>
      </c>
      <c r="AJ11" s="140">
        <f>Depreciation!AH220*conv_2015_2010</f>
        <v>0</v>
      </c>
      <c r="AK11" s="140">
        <f>Depreciation!AI220*conv_2015_2010</f>
        <v>0</v>
      </c>
      <c r="AL11" s="140">
        <f>Depreciation!AJ220*conv_2015_2010</f>
        <v>0</v>
      </c>
      <c r="AM11" s="140">
        <f>Depreciation!AK220*conv_2015_2010</f>
        <v>0</v>
      </c>
      <c r="AN11" s="140">
        <f>Depreciation!AL220*conv_2015_2010</f>
        <v>0</v>
      </c>
      <c r="AO11" s="140">
        <f>Depreciation!AM220*conv_2015_2010</f>
        <v>0</v>
      </c>
      <c r="AP11" s="140">
        <f>Depreciation!AN220*conv_2015_2010</f>
        <v>0</v>
      </c>
      <c r="AQ11" s="140">
        <f>Depreciation!AO220*conv_2015_2010</f>
        <v>0</v>
      </c>
      <c r="AR11" s="140">
        <f>Depreciation!AP220*conv_2015_2010</f>
        <v>0</v>
      </c>
      <c r="AS11" s="140">
        <f>Depreciation!AQ220*conv_2015_2010</f>
        <v>0</v>
      </c>
      <c r="AT11" s="140">
        <f>Depreciation!AR220*conv_2015_2010</f>
        <v>0</v>
      </c>
      <c r="AU11" s="140">
        <f>Depreciation!AS220*conv_2015_2010</f>
        <v>0</v>
      </c>
      <c r="AV11" s="140">
        <f>Depreciation!AT220*conv_2015_2010</f>
        <v>0</v>
      </c>
      <c r="AW11" s="140">
        <f>Depreciation!AU220*conv_2015_2010</f>
        <v>0</v>
      </c>
      <c r="AX11" s="140">
        <f>Depreciation!AV220*conv_2015_2010</f>
        <v>0</v>
      </c>
      <c r="AY11" s="140">
        <f>Depreciation!AW220*conv_2015_2010</f>
        <v>0</v>
      </c>
      <c r="AZ11" s="140">
        <f>Depreciation!AX220*conv_2015_2010</f>
        <v>0</v>
      </c>
      <c r="BA11" s="140">
        <f>Depreciation!AY220*conv_2015_2010</f>
        <v>0</v>
      </c>
      <c r="BB11" s="140">
        <f>Depreciation!AZ220*conv_2015_2010</f>
        <v>0</v>
      </c>
      <c r="BC11" s="140">
        <f>Depreciation!BA220*conv_2015_2010</f>
        <v>0</v>
      </c>
      <c r="BD11" s="140">
        <f>Depreciation!BB220*conv_2015_2010</f>
        <v>0</v>
      </c>
      <c r="BE11" s="140">
        <f>Depreciation!BC220*conv_2015_2010</f>
        <v>0</v>
      </c>
      <c r="BF11" s="140">
        <f>Depreciation!BD220*conv_2015_2010</f>
        <v>0</v>
      </c>
      <c r="BG11" s="140">
        <f>Depreciation!BE220*conv_2015_2010</f>
        <v>0</v>
      </c>
      <c r="BH11" s="140">
        <f>Depreciation!BF220*conv_2015_2010</f>
        <v>0</v>
      </c>
      <c r="BI11" s="140">
        <f>Depreciation!BG220*conv_2015_2010</f>
        <v>0</v>
      </c>
      <c r="BJ11" s="140">
        <f>Depreciation!BH220*conv_2015_2010</f>
        <v>0</v>
      </c>
      <c r="BK11" s="140">
        <f>Depreciation!BI220*conv_2015_2010</f>
        <v>0</v>
      </c>
      <c r="BL11" s="140">
        <f>Depreciation!BJ220*conv_2015_2010</f>
        <v>0</v>
      </c>
      <c r="BM11" s="140">
        <f>Depreciation!BK220*conv_2015_2010</f>
        <v>0</v>
      </c>
      <c r="BN11" s="140">
        <f>Depreciation!BL220*conv_2015_2010</f>
        <v>0</v>
      </c>
      <c r="BO11" s="140">
        <f>Depreciation!BM220*conv_2015_2010</f>
        <v>0</v>
      </c>
      <c r="BP11" s="140">
        <f>Depreciation!BN220*conv_2015_2010</f>
        <v>0</v>
      </c>
      <c r="BQ11" s="140">
        <f>Depreciation!BO220*conv_2015_2010</f>
        <v>0</v>
      </c>
      <c r="BR11" s="140">
        <f>Depreciation!BP220*conv_2015_2010</f>
        <v>0</v>
      </c>
      <c r="BS11" s="140">
        <f>Depreciation!BQ220*conv_2015_2010</f>
        <v>0</v>
      </c>
      <c r="BU11" s="96"/>
      <c r="BV11" s="66"/>
      <c r="BW11" s="74"/>
      <c r="BX11" s="74"/>
      <c r="BY11" s="74"/>
      <c r="BZ11" s="74"/>
      <c r="CA11" s="74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S11" s="64"/>
    </row>
    <row r="12" spans="1:103" s="62" customFormat="1">
      <c r="B12" s="66"/>
      <c r="C12" s="74" t="str">
        <f>Depreciation!B225</f>
        <v>SCADA/Network control</v>
      </c>
      <c r="D12" s="66"/>
      <c r="E12" s="74">
        <f>Depreciation!J272</f>
        <v>-1.1243019482261194</v>
      </c>
      <c r="F12" s="74">
        <f>Depreciation!K272</f>
        <v>-1.1112037576330041</v>
      </c>
      <c r="G12" s="62">
        <f>Depreciation!L272</f>
        <v>-1.0271435546847443</v>
      </c>
      <c r="H12" s="62">
        <f>Depreciation!M272</f>
        <v>-0.93879478146982631</v>
      </c>
      <c r="I12" s="62">
        <f>Depreciation!N272</f>
        <v>-0.89996385739141793</v>
      </c>
      <c r="J12" s="62">
        <f>Depreciation!O272</f>
        <v>0.57889669732801341</v>
      </c>
      <c r="K12" s="62">
        <f>Depreciation!P272</f>
        <v>0.57889669732801341</v>
      </c>
      <c r="L12" s="62">
        <f>Depreciation!Q272</f>
        <v>0.57889669732801341</v>
      </c>
      <c r="M12" s="62">
        <f>Depreciation!R272</f>
        <v>0.57889669732801341</v>
      </c>
      <c r="N12" s="62">
        <f>Depreciation!S272</f>
        <v>0.57889669732801341</v>
      </c>
      <c r="Q12" s="62">
        <f>Depreciation!O272*conv_2015_2010</f>
        <v>0.65671513739630472</v>
      </c>
      <c r="R12" s="62">
        <f>Depreciation!P272*conv_2015_2010</f>
        <v>0.65671513739630472</v>
      </c>
      <c r="S12" s="62">
        <f>Depreciation!Q272*conv_2015_2010</f>
        <v>0.65671513739630472</v>
      </c>
      <c r="T12" s="62">
        <f>Depreciation!R272*conv_2015_2010</f>
        <v>0.65671513739630472</v>
      </c>
      <c r="U12" s="62">
        <f>Depreciation!S272*conv_2015_2010</f>
        <v>0.65671513739630472</v>
      </c>
      <c r="V12" s="140">
        <f>Depreciation!T272*conv_2015_2010</f>
        <v>0.65952447648057078</v>
      </c>
      <c r="W12" s="140">
        <f>Depreciation!U272*conv_2015_2010</f>
        <v>0.64466555592582664</v>
      </c>
      <c r="X12" s="140">
        <f>Depreciation!V272*conv_2015_2010</f>
        <v>0.54930552367218233</v>
      </c>
      <c r="Y12" s="140">
        <f>Depreciation!W272*conv_2015_2010</f>
        <v>0.44908042823040489</v>
      </c>
      <c r="Z12" s="140">
        <f>Depreciation!X272*conv_2015_2010</f>
        <v>0.40502964031076288</v>
      </c>
      <c r="AA12" s="140">
        <f>Depreciation!Y272*conv_2015_2010</f>
        <v>0</v>
      </c>
      <c r="AB12" s="140">
        <f>Depreciation!Z272*conv_2015_2010</f>
        <v>0</v>
      </c>
      <c r="AC12" s="140">
        <f>Depreciation!AA272*conv_2015_2010</f>
        <v>0</v>
      </c>
      <c r="AD12" s="140">
        <f>Depreciation!AB272*conv_2015_2010</f>
        <v>0</v>
      </c>
      <c r="AE12" s="140">
        <f>Depreciation!AC272*conv_2015_2010</f>
        <v>0</v>
      </c>
      <c r="AF12" s="140">
        <f>Depreciation!AD272*conv_2015_2010</f>
        <v>0</v>
      </c>
      <c r="AG12" s="140">
        <f>Depreciation!AE272*conv_2015_2010</f>
        <v>0</v>
      </c>
      <c r="AH12" s="140">
        <f>Depreciation!AF272*conv_2015_2010</f>
        <v>0</v>
      </c>
      <c r="AI12" s="140">
        <f>Depreciation!AG272*conv_2015_2010</f>
        <v>0</v>
      </c>
      <c r="AJ12" s="140">
        <f>Depreciation!AH272*conv_2015_2010</f>
        <v>0</v>
      </c>
      <c r="AK12" s="140">
        <f>Depreciation!AI272*conv_2015_2010</f>
        <v>0</v>
      </c>
      <c r="AL12" s="140">
        <f>Depreciation!AJ272*conv_2015_2010</f>
        <v>0</v>
      </c>
      <c r="AM12" s="140">
        <f>Depreciation!AK272*conv_2015_2010</f>
        <v>0</v>
      </c>
      <c r="AN12" s="140">
        <f>Depreciation!AL272*conv_2015_2010</f>
        <v>0</v>
      </c>
      <c r="AO12" s="140">
        <f>Depreciation!AM272*conv_2015_2010</f>
        <v>0</v>
      </c>
      <c r="AP12" s="140">
        <f>Depreciation!AN272*conv_2015_2010</f>
        <v>0</v>
      </c>
      <c r="AQ12" s="140">
        <f>Depreciation!AO272*conv_2015_2010</f>
        <v>0</v>
      </c>
      <c r="AR12" s="140">
        <f>Depreciation!AP272*conv_2015_2010</f>
        <v>0</v>
      </c>
      <c r="AS12" s="140">
        <f>Depreciation!AQ272*conv_2015_2010</f>
        <v>0</v>
      </c>
      <c r="AT12" s="140">
        <f>Depreciation!AR272*conv_2015_2010</f>
        <v>0</v>
      </c>
      <c r="AU12" s="140">
        <f>Depreciation!AS272*conv_2015_2010</f>
        <v>0</v>
      </c>
      <c r="AV12" s="140">
        <f>Depreciation!AT272*conv_2015_2010</f>
        <v>0</v>
      </c>
      <c r="AW12" s="140">
        <f>Depreciation!AU272*conv_2015_2010</f>
        <v>0</v>
      </c>
      <c r="AX12" s="140">
        <f>Depreciation!AV272*conv_2015_2010</f>
        <v>0</v>
      </c>
      <c r="AY12" s="140">
        <f>Depreciation!AW272*conv_2015_2010</f>
        <v>0</v>
      </c>
      <c r="AZ12" s="140">
        <f>Depreciation!AX272*conv_2015_2010</f>
        <v>0</v>
      </c>
      <c r="BA12" s="140">
        <f>Depreciation!AY272*conv_2015_2010</f>
        <v>0</v>
      </c>
      <c r="BB12" s="140">
        <f>Depreciation!AZ272*conv_2015_2010</f>
        <v>0</v>
      </c>
      <c r="BC12" s="140">
        <f>Depreciation!BA272*conv_2015_2010</f>
        <v>0</v>
      </c>
      <c r="BD12" s="140">
        <f>Depreciation!BB272*conv_2015_2010</f>
        <v>0</v>
      </c>
      <c r="BE12" s="140">
        <f>Depreciation!BC272*conv_2015_2010</f>
        <v>0</v>
      </c>
      <c r="BF12" s="140">
        <f>Depreciation!BD272*conv_2015_2010</f>
        <v>0</v>
      </c>
      <c r="BG12" s="140">
        <f>Depreciation!BE272*conv_2015_2010</f>
        <v>0</v>
      </c>
      <c r="BH12" s="140">
        <f>Depreciation!BF272*conv_2015_2010</f>
        <v>0</v>
      </c>
      <c r="BI12" s="140">
        <f>Depreciation!BG272*conv_2015_2010</f>
        <v>0</v>
      </c>
      <c r="BJ12" s="140">
        <f>Depreciation!BH272*conv_2015_2010</f>
        <v>0</v>
      </c>
      <c r="BK12" s="140">
        <f>Depreciation!BI272*conv_2015_2010</f>
        <v>0</v>
      </c>
      <c r="BL12" s="140">
        <f>Depreciation!BJ272*conv_2015_2010</f>
        <v>0</v>
      </c>
      <c r="BM12" s="140">
        <f>Depreciation!BK272*conv_2015_2010</f>
        <v>0</v>
      </c>
      <c r="BN12" s="140">
        <f>Depreciation!BL272*conv_2015_2010</f>
        <v>0</v>
      </c>
      <c r="BO12" s="140">
        <f>Depreciation!BM272*conv_2015_2010</f>
        <v>0</v>
      </c>
      <c r="BP12" s="140">
        <f>Depreciation!BN272*conv_2015_2010</f>
        <v>0</v>
      </c>
      <c r="BQ12" s="140">
        <f>Depreciation!BO272*conv_2015_2010</f>
        <v>0</v>
      </c>
      <c r="BR12" s="140">
        <f>Depreciation!BP272*conv_2015_2010</f>
        <v>0</v>
      </c>
      <c r="BS12" s="140">
        <f>Depreciation!BQ272*conv_2015_2010</f>
        <v>0</v>
      </c>
      <c r="BU12" s="96"/>
      <c r="BV12" s="66"/>
      <c r="BW12" s="74"/>
      <c r="BX12" s="74"/>
      <c r="BY12" s="74"/>
      <c r="BZ12" s="74"/>
      <c r="CA12" s="74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S12" s="64"/>
    </row>
    <row r="13" spans="1:103" s="62" customFormat="1">
      <c r="B13" s="66"/>
      <c r="C13" s="74" t="str">
        <f>Depreciation!B277</f>
        <v>Non-network general assets - IT</v>
      </c>
      <c r="D13" s="66"/>
      <c r="E13" s="74">
        <f>Depreciation!J324</f>
        <v>8.2393083369524476</v>
      </c>
      <c r="F13" s="74">
        <f>Depreciation!K324</f>
        <v>11.763455328257377</v>
      </c>
      <c r="G13" s="62">
        <f>Depreciation!L324</f>
        <v>16.442917973646047</v>
      </c>
      <c r="H13" s="62">
        <f>Depreciation!M324</f>
        <v>18.195956621534702</v>
      </c>
      <c r="I13" s="62">
        <f>Depreciation!N324</f>
        <v>19.836364544293779</v>
      </c>
      <c r="J13" s="62">
        <f>Depreciation!O324</f>
        <v>26.848250179951055</v>
      </c>
      <c r="K13" s="62">
        <f>Depreciation!P324</f>
        <v>10.261053535176204</v>
      </c>
      <c r="L13" s="62">
        <f>Depreciation!Q324</f>
        <v>5.6977688673067997</v>
      </c>
      <c r="M13" s="62">
        <f>Depreciation!R324</f>
        <v>3.6504504525062771</v>
      </c>
      <c r="N13" s="62">
        <f>Depreciation!S324</f>
        <v>1.9987164390759362</v>
      </c>
      <c r="Q13" s="62">
        <f>Depreciation!O324*conv_2015_2010</f>
        <v>30.457337875925909</v>
      </c>
      <c r="R13" s="62">
        <f>Depreciation!P324*conv_2015_2010</f>
        <v>11.640400115058648</v>
      </c>
      <c r="S13" s="62">
        <f>Depreciation!Q324*conv_2015_2010</f>
        <v>6.4636939229687709</v>
      </c>
      <c r="T13" s="62">
        <f>Depreciation!R324*conv_2015_2010</f>
        <v>4.1411638407011067</v>
      </c>
      <c r="U13" s="62">
        <f>Depreciation!S324*conv_2015_2010</f>
        <v>2.2673947648387953</v>
      </c>
      <c r="V13" s="140">
        <f>Depreciation!T324*conv_2015_2010</f>
        <v>0.20919008091193281</v>
      </c>
      <c r="W13" s="140">
        <f>Depreciation!U324*conv_2015_2010</f>
        <v>0</v>
      </c>
      <c r="X13" s="140">
        <f>Depreciation!V324*conv_2015_2010</f>
        <v>0</v>
      </c>
      <c r="Y13" s="140">
        <f>Depreciation!W324*conv_2015_2010</f>
        <v>0</v>
      </c>
      <c r="Z13" s="140">
        <f>Depreciation!X324*conv_2015_2010</f>
        <v>0</v>
      </c>
      <c r="AA13" s="140">
        <f>Depreciation!Y324*conv_2015_2010</f>
        <v>0</v>
      </c>
      <c r="AB13" s="140">
        <f>Depreciation!Z324*conv_2015_2010</f>
        <v>0</v>
      </c>
      <c r="AC13" s="140">
        <f>Depreciation!AA324*conv_2015_2010</f>
        <v>0</v>
      </c>
      <c r="AD13" s="140">
        <f>Depreciation!AB324*conv_2015_2010</f>
        <v>0</v>
      </c>
      <c r="AE13" s="140">
        <f>Depreciation!AC324*conv_2015_2010</f>
        <v>0</v>
      </c>
      <c r="AF13" s="140">
        <f>Depreciation!AD324*conv_2015_2010</f>
        <v>0</v>
      </c>
      <c r="AG13" s="140">
        <f>Depreciation!AE324*conv_2015_2010</f>
        <v>0</v>
      </c>
      <c r="AH13" s="140">
        <f>Depreciation!AF324*conv_2015_2010</f>
        <v>0</v>
      </c>
      <c r="AI13" s="140">
        <f>Depreciation!AG324*conv_2015_2010</f>
        <v>0</v>
      </c>
      <c r="AJ13" s="140">
        <f>Depreciation!AH324*conv_2015_2010</f>
        <v>0</v>
      </c>
      <c r="AK13" s="140">
        <f>Depreciation!AI324*conv_2015_2010</f>
        <v>0</v>
      </c>
      <c r="AL13" s="140">
        <f>Depreciation!AJ324*conv_2015_2010</f>
        <v>0</v>
      </c>
      <c r="AM13" s="140">
        <f>Depreciation!AK324*conv_2015_2010</f>
        <v>0</v>
      </c>
      <c r="AN13" s="140">
        <f>Depreciation!AL324*conv_2015_2010</f>
        <v>0</v>
      </c>
      <c r="AO13" s="140">
        <f>Depreciation!AM324*conv_2015_2010</f>
        <v>0</v>
      </c>
      <c r="AP13" s="140">
        <f>Depreciation!AN324*conv_2015_2010</f>
        <v>0</v>
      </c>
      <c r="AQ13" s="140">
        <f>Depreciation!AO324*conv_2015_2010</f>
        <v>0</v>
      </c>
      <c r="AR13" s="140">
        <f>Depreciation!AP324*conv_2015_2010</f>
        <v>0</v>
      </c>
      <c r="AS13" s="140">
        <f>Depreciation!AQ324*conv_2015_2010</f>
        <v>0</v>
      </c>
      <c r="AT13" s="140">
        <f>Depreciation!AR324*conv_2015_2010</f>
        <v>0</v>
      </c>
      <c r="AU13" s="140">
        <f>Depreciation!AS324*conv_2015_2010</f>
        <v>0</v>
      </c>
      <c r="AV13" s="140">
        <f>Depreciation!AT324*conv_2015_2010</f>
        <v>0</v>
      </c>
      <c r="AW13" s="140">
        <f>Depreciation!AU324*conv_2015_2010</f>
        <v>0</v>
      </c>
      <c r="AX13" s="140">
        <f>Depreciation!AV324*conv_2015_2010</f>
        <v>0</v>
      </c>
      <c r="AY13" s="140">
        <f>Depreciation!AW324*conv_2015_2010</f>
        <v>0</v>
      </c>
      <c r="AZ13" s="140">
        <f>Depreciation!AX324*conv_2015_2010</f>
        <v>0</v>
      </c>
      <c r="BA13" s="140">
        <f>Depreciation!AY324*conv_2015_2010</f>
        <v>0</v>
      </c>
      <c r="BB13" s="140">
        <f>Depreciation!AZ324*conv_2015_2010</f>
        <v>0</v>
      </c>
      <c r="BC13" s="140">
        <f>Depreciation!BA324*conv_2015_2010</f>
        <v>0</v>
      </c>
      <c r="BD13" s="140">
        <f>Depreciation!BB324*conv_2015_2010</f>
        <v>0</v>
      </c>
      <c r="BE13" s="140">
        <f>Depreciation!BC324*conv_2015_2010</f>
        <v>0</v>
      </c>
      <c r="BF13" s="140">
        <f>Depreciation!BD324*conv_2015_2010</f>
        <v>0</v>
      </c>
      <c r="BG13" s="140">
        <f>Depreciation!BE324*conv_2015_2010</f>
        <v>0</v>
      </c>
      <c r="BH13" s="140">
        <f>Depreciation!BF324*conv_2015_2010</f>
        <v>0</v>
      </c>
      <c r="BI13" s="140">
        <f>Depreciation!BG324*conv_2015_2010</f>
        <v>0</v>
      </c>
      <c r="BJ13" s="140">
        <f>Depreciation!BH324*conv_2015_2010</f>
        <v>0</v>
      </c>
      <c r="BK13" s="140">
        <f>Depreciation!BI324*conv_2015_2010</f>
        <v>0</v>
      </c>
      <c r="BL13" s="140">
        <f>Depreciation!BJ324*conv_2015_2010</f>
        <v>0</v>
      </c>
      <c r="BM13" s="140">
        <f>Depreciation!BK324*conv_2015_2010</f>
        <v>0</v>
      </c>
      <c r="BN13" s="140">
        <f>Depreciation!BL324*conv_2015_2010</f>
        <v>0</v>
      </c>
      <c r="BO13" s="140">
        <f>Depreciation!BM324*conv_2015_2010</f>
        <v>0</v>
      </c>
      <c r="BP13" s="140">
        <f>Depreciation!BN324*conv_2015_2010</f>
        <v>0</v>
      </c>
      <c r="BQ13" s="140">
        <f>Depreciation!BO324*conv_2015_2010</f>
        <v>0</v>
      </c>
      <c r="BR13" s="140">
        <f>Depreciation!BP324*conv_2015_2010</f>
        <v>0</v>
      </c>
      <c r="BS13" s="140">
        <f>Depreciation!BQ324*conv_2015_2010</f>
        <v>0</v>
      </c>
      <c r="BU13" s="96"/>
      <c r="BV13" s="66"/>
      <c r="BW13" s="74"/>
      <c r="BX13" s="74"/>
      <c r="BY13" s="74"/>
      <c r="BZ13" s="74"/>
      <c r="CA13" s="74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S13" s="64"/>
    </row>
    <row r="14" spans="1:103" s="62" customFormat="1">
      <c r="B14" s="66"/>
      <c r="C14" s="74" t="str">
        <f>Depreciation!B329</f>
        <v>Non-network general assets - Other</v>
      </c>
      <c r="D14" s="66"/>
      <c r="E14" s="74">
        <f>Depreciation!J376</f>
        <v>2.6010661549279317</v>
      </c>
      <c r="F14" s="74">
        <f>Depreciation!K376</f>
        <v>2.9110004857526879</v>
      </c>
      <c r="G14" s="62">
        <f>Depreciation!L376</f>
        <v>3.5016078379491189</v>
      </c>
      <c r="H14" s="62">
        <f>Depreciation!M376</f>
        <v>4.0989626334251277</v>
      </c>
      <c r="I14" s="62">
        <f>Depreciation!N376</f>
        <v>4.5713373662102406</v>
      </c>
      <c r="J14" s="62">
        <f>Depreciation!O376</f>
        <v>5.2351994442266427</v>
      </c>
      <c r="K14" s="62">
        <f>Depreciation!P376</f>
        <v>5.2351994442266427</v>
      </c>
      <c r="L14" s="62">
        <f>Depreciation!Q376</f>
        <v>5.2351994442266427</v>
      </c>
      <c r="M14" s="62">
        <f>Depreciation!R376</f>
        <v>5.2351994442266427</v>
      </c>
      <c r="N14" s="62">
        <f>Depreciation!S376</f>
        <v>5.2351994442266427</v>
      </c>
      <c r="Q14" s="62">
        <f>Depreciation!O376*conv_2015_2010</f>
        <v>5.9389434042051628</v>
      </c>
      <c r="R14" s="62">
        <f>Depreciation!P376*conv_2015_2010</f>
        <v>5.9389434042051628</v>
      </c>
      <c r="S14" s="62">
        <f>Depreciation!Q376*conv_2015_2010</f>
        <v>5.9389434042051628</v>
      </c>
      <c r="T14" s="62">
        <f>Depreciation!R376*conv_2015_2010</f>
        <v>5.9389434042051628</v>
      </c>
      <c r="U14" s="62">
        <f>Depreciation!S376*conv_2015_2010</f>
        <v>5.9389434042051628</v>
      </c>
      <c r="V14" s="140">
        <f>Depreciation!T376*conv_2015_2010</f>
        <v>5.9389434042051628</v>
      </c>
      <c r="W14" s="140">
        <f>Depreciation!U376*conv_2015_2010</f>
        <v>3.6107950999216842</v>
      </c>
      <c r="X14" s="140">
        <f>Depreciation!V376*conv_2015_2010</f>
        <v>2.9882278012406833</v>
      </c>
      <c r="Y14" s="140">
        <f>Depreciation!W376*conv_2015_2010</f>
        <v>2.9882278012406833</v>
      </c>
      <c r="Z14" s="140">
        <f>Depreciation!X376*conv_2015_2010</f>
        <v>2.9882278012406833</v>
      </c>
      <c r="AA14" s="140">
        <f>Depreciation!Y376*conv_2015_2010</f>
        <v>2.9882278012406833</v>
      </c>
      <c r="AB14" s="140">
        <f>Depreciation!Z376*conv_2015_2010</f>
        <v>2.9882278012406833</v>
      </c>
      <c r="AC14" s="140">
        <f>Depreciation!AA376*conv_2015_2010</f>
        <v>2.9882278012406833</v>
      </c>
      <c r="AD14" s="140">
        <f>Depreciation!AB376*conv_2015_2010</f>
        <v>2.9882278012406833</v>
      </c>
      <c r="AE14" s="140">
        <f>Depreciation!AC376*conv_2015_2010</f>
        <v>3.0048594899145087</v>
      </c>
      <c r="AF14" s="140">
        <f>Depreciation!AD376*conv_2015_2010</f>
        <v>3.1424291167604417</v>
      </c>
      <c r="AG14" s="140">
        <f>Depreciation!AE376*conv_2015_2010</f>
        <v>2.7623137457354039</v>
      </c>
      <c r="AH14" s="140">
        <f>Depreciation!AF376*conv_2015_2010</f>
        <v>2.0916281648005879</v>
      </c>
      <c r="AI14" s="140">
        <f>Depreciation!AG376*conv_2015_2010</f>
        <v>1.426672380065642</v>
      </c>
      <c r="AJ14" s="140">
        <f>Depreciation!AH376*conv_2015_2010</f>
        <v>0.85471057121502836</v>
      </c>
      <c r="AK14" s="140">
        <f>Depreciation!AI376*conv_2015_2010</f>
        <v>0</v>
      </c>
      <c r="AL14" s="140">
        <f>Depreciation!AJ376*conv_2015_2010</f>
        <v>0</v>
      </c>
      <c r="AM14" s="140">
        <f>Depreciation!AK376*conv_2015_2010</f>
        <v>0</v>
      </c>
      <c r="AN14" s="140">
        <f>Depreciation!AL376*conv_2015_2010</f>
        <v>0</v>
      </c>
      <c r="AO14" s="140">
        <f>Depreciation!AM376*conv_2015_2010</f>
        <v>0</v>
      </c>
      <c r="AP14" s="140">
        <f>Depreciation!AN376*conv_2015_2010</f>
        <v>0</v>
      </c>
      <c r="AQ14" s="140">
        <f>Depreciation!AO376*conv_2015_2010</f>
        <v>0</v>
      </c>
      <c r="AR14" s="140">
        <f>Depreciation!AP376*conv_2015_2010</f>
        <v>0</v>
      </c>
      <c r="AS14" s="140">
        <f>Depreciation!AQ376*conv_2015_2010</f>
        <v>0</v>
      </c>
      <c r="AT14" s="140">
        <f>Depreciation!AR376*conv_2015_2010</f>
        <v>0</v>
      </c>
      <c r="AU14" s="140">
        <f>Depreciation!AS376*conv_2015_2010</f>
        <v>0</v>
      </c>
      <c r="AV14" s="140">
        <f>Depreciation!AT376*conv_2015_2010</f>
        <v>0</v>
      </c>
      <c r="AW14" s="140">
        <f>Depreciation!AU376*conv_2015_2010</f>
        <v>0</v>
      </c>
      <c r="AX14" s="140">
        <f>Depreciation!AV376*conv_2015_2010</f>
        <v>0</v>
      </c>
      <c r="AY14" s="140">
        <f>Depreciation!AW376*conv_2015_2010</f>
        <v>0</v>
      </c>
      <c r="AZ14" s="140">
        <f>Depreciation!AX376*conv_2015_2010</f>
        <v>0</v>
      </c>
      <c r="BA14" s="140">
        <f>Depreciation!AY376*conv_2015_2010</f>
        <v>0</v>
      </c>
      <c r="BB14" s="140">
        <f>Depreciation!AZ376*conv_2015_2010</f>
        <v>0</v>
      </c>
      <c r="BC14" s="140">
        <f>Depreciation!BA376*conv_2015_2010</f>
        <v>0</v>
      </c>
      <c r="BD14" s="140">
        <f>Depreciation!BB376*conv_2015_2010</f>
        <v>0</v>
      </c>
      <c r="BE14" s="140">
        <f>Depreciation!BC376*conv_2015_2010</f>
        <v>0</v>
      </c>
      <c r="BF14" s="140">
        <f>Depreciation!BD376*conv_2015_2010</f>
        <v>0</v>
      </c>
      <c r="BG14" s="140">
        <f>Depreciation!BE376*conv_2015_2010</f>
        <v>0</v>
      </c>
      <c r="BH14" s="140">
        <f>Depreciation!BF376*conv_2015_2010</f>
        <v>0</v>
      </c>
      <c r="BI14" s="140">
        <f>Depreciation!BG376*conv_2015_2010</f>
        <v>0</v>
      </c>
      <c r="BJ14" s="140">
        <f>Depreciation!BH376*conv_2015_2010</f>
        <v>0</v>
      </c>
      <c r="BK14" s="140">
        <f>Depreciation!BI376*conv_2015_2010</f>
        <v>0</v>
      </c>
      <c r="BL14" s="140">
        <f>Depreciation!BJ376*conv_2015_2010</f>
        <v>0</v>
      </c>
      <c r="BM14" s="140">
        <f>Depreciation!BK376*conv_2015_2010</f>
        <v>0</v>
      </c>
      <c r="BN14" s="140">
        <f>Depreciation!BL376*conv_2015_2010</f>
        <v>0</v>
      </c>
      <c r="BO14" s="140">
        <f>Depreciation!BM376*conv_2015_2010</f>
        <v>0</v>
      </c>
      <c r="BP14" s="140">
        <f>Depreciation!BN376*conv_2015_2010</f>
        <v>0</v>
      </c>
      <c r="BQ14" s="140">
        <f>Depreciation!BO376*conv_2015_2010</f>
        <v>0</v>
      </c>
      <c r="BR14" s="140">
        <f>Depreciation!BP376*conv_2015_2010</f>
        <v>0</v>
      </c>
      <c r="BS14" s="140">
        <f>Depreciation!BQ376*conv_2015_2010</f>
        <v>0</v>
      </c>
      <c r="BU14" s="96"/>
      <c r="BV14" s="66"/>
      <c r="BW14" s="74"/>
      <c r="BX14" s="74"/>
      <c r="BY14" s="74"/>
      <c r="BZ14" s="74"/>
      <c r="CA14" s="74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S14" s="64"/>
    </row>
    <row r="15" spans="1:103" s="62" customFormat="1" ht="15">
      <c r="C15" s="105" t="s">
        <v>19</v>
      </c>
      <c r="D15" s="105"/>
      <c r="E15" s="105">
        <f ca="1">Depreciation!J9</f>
        <v>44.956534838200739</v>
      </c>
      <c r="F15" s="105">
        <f ca="1">Depreciation!K9</f>
        <v>50.750967625408961</v>
      </c>
      <c r="G15" s="105">
        <f ca="1">Depreciation!L9</f>
        <v>57.600537605833622</v>
      </c>
      <c r="H15" s="105">
        <f ca="1">Depreciation!M9</f>
        <v>61.906410902815338</v>
      </c>
      <c r="I15" s="105">
        <f ca="1">Depreciation!N9</f>
        <v>63.260010563239078</v>
      </c>
      <c r="J15" s="105">
        <f ca="1">Depreciation!O9</f>
        <v>71.53277691633194</v>
      </c>
      <c r="K15" s="105">
        <f ca="1">Depreciation!P9</f>
        <v>54.918748735989226</v>
      </c>
      <c r="L15" s="105">
        <f ca="1">Depreciation!Q9</f>
        <v>50.355464068119822</v>
      </c>
      <c r="M15" s="105">
        <f ca="1">Depreciation!R9</f>
        <v>48.308145653319301</v>
      </c>
      <c r="N15" s="105">
        <f ca="1">Depreciation!S9</f>
        <v>46.656411639888958</v>
      </c>
      <c r="O15" s="63"/>
      <c r="P15" s="63"/>
      <c r="Q15" s="105">
        <f t="shared" ref="Q15:AV15" si="0">SUM(Q8:Q14)</f>
        <v>81.148601534222138</v>
      </c>
      <c r="R15" s="105">
        <f t="shared" si="0"/>
        <v>62.301225396960014</v>
      </c>
      <c r="S15" s="105">
        <f t="shared" si="0"/>
        <v>57.12451920487014</v>
      </c>
      <c r="T15" s="105">
        <f t="shared" si="0"/>
        <v>54.801989122602471</v>
      </c>
      <c r="U15" s="105">
        <f t="shared" si="0"/>
        <v>52.928220046740165</v>
      </c>
      <c r="V15" s="141">
        <f t="shared" si="0"/>
        <v>49.498100534023401</v>
      </c>
      <c r="W15" s="141">
        <f t="shared" si="0"/>
        <v>46.89388583420579</v>
      </c>
      <c r="X15" s="141">
        <f t="shared" si="0"/>
        <v>46.175958503271147</v>
      </c>
      <c r="Y15" s="141">
        <f t="shared" si="0"/>
        <v>46.075733407829368</v>
      </c>
      <c r="Z15" s="141">
        <f t="shared" si="0"/>
        <v>46.031682619909731</v>
      </c>
      <c r="AA15" s="141">
        <f t="shared" si="0"/>
        <v>45.626652979598965</v>
      </c>
      <c r="AB15" s="141">
        <f t="shared" si="0"/>
        <v>45.626652979598965</v>
      </c>
      <c r="AC15" s="141">
        <f t="shared" si="0"/>
        <v>45.626652979598965</v>
      </c>
      <c r="AD15" s="141">
        <f t="shared" si="0"/>
        <v>45.626652979598965</v>
      </c>
      <c r="AE15" s="141">
        <f t="shared" si="0"/>
        <v>45.643284668272791</v>
      </c>
      <c r="AF15" s="141">
        <f t="shared" si="0"/>
        <v>45.780854295118722</v>
      </c>
      <c r="AG15" s="141">
        <f t="shared" si="0"/>
        <v>37.827695946396865</v>
      </c>
      <c r="AH15" s="141">
        <f t="shared" si="0"/>
        <v>17.294064675527757</v>
      </c>
      <c r="AI15" s="141">
        <f t="shared" si="0"/>
        <v>16.629108890792811</v>
      </c>
      <c r="AJ15" s="141">
        <f t="shared" si="0"/>
        <v>16.057147081942198</v>
      </c>
      <c r="AK15" s="141">
        <f t="shared" si="0"/>
        <v>15.202436510727168</v>
      </c>
      <c r="AL15" s="141">
        <f t="shared" si="0"/>
        <v>15.202436510727168</v>
      </c>
      <c r="AM15" s="141">
        <f t="shared" si="0"/>
        <v>15.202436510727168</v>
      </c>
      <c r="AN15" s="141">
        <f t="shared" si="0"/>
        <v>14.497552759225131</v>
      </c>
      <c r="AO15" s="141">
        <f t="shared" si="0"/>
        <v>10.020926341488391</v>
      </c>
      <c r="AP15" s="141">
        <f t="shared" si="0"/>
        <v>10.020926341488391</v>
      </c>
      <c r="AQ15" s="141">
        <f t="shared" si="0"/>
        <v>10.020926341488391</v>
      </c>
      <c r="AR15" s="141">
        <f t="shared" si="0"/>
        <v>10.020926341488391</v>
      </c>
      <c r="AS15" s="141">
        <f t="shared" si="0"/>
        <v>10.020926341488391</v>
      </c>
      <c r="AT15" s="141">
        <f t="shared" si="0"/>
        <v>10.020926341488391</v>
      </c>
      <c r="AU15" s="141">
        <f t="shared" si="0"/>
        <v>10.020926341488391</v>
      </c>
      <c r="AV15" s="141">
        <f t="shared" si="0"/>
        <v>10.020926341488391</v>
      </c>
      <c r="AW15" s="141">
        <f t="shared" ref="AW15:BS15" si="1">SUM(AW8:AW14)</f>
        <v>10.020926341488391</v>
      </c>
      <c r="AX15" s="141">
        <f t="shared" si="1"/>
        <v>10.020926341488391</v>
      </c>
      <c r="AY15" s="141">
        <f t="shared" si="1"/>
        <v>10.020926341488391</v>
      </c>
      <c r="AZ15" s="141">
        <f t="shared" si="1"/>
        <v>10.020926341488391</v>
      </c>
      <c r="BA15" s="141">
        <f t="shared" si="1"/>
        <v>10.020926341488391</v>
      </c>
      <c r="BB15" s="141">
        <f t="shared" si="1"/>
        <v>10.020926341488391</v>
      </c>
      <c r="BC15" s="141">
        <f t="shared" si="1"/>
        <v>10.020926341488391</v>
      </c>
      <c r="BD15" s="141">
        <f t="shared" si="1"/>
        <v>9.9915952614862409</v>
      </c>
      <c r="BE15" s="141">
        <f t="shared" si="1"/>
        <v>9.760851962269367</v>
      </c>
      <c r="BF15" s="141">
        <f t="shared" si="1"/>
        <v>9.2437285416524464</v>
      </c>
      <c r="BG15" s="141">
        <f t="shared" si="1"/>
        <v>8.7796781153994559</v>
      </c>
      <c r="BH15" s="141">
        <f t="shared" si="1"/>
        <v>8.1772578787945669</v>
      </c>
      <c r="BI15" s="141">
        <f t="shared" si="1"/>
        <v>7.4970172993421667</v>
      </c>
      <c r="BJ15" s="141">
        <f t="shared" si="1"/>
        <v>7.6275349513407713</v>
      </c>
      <c r="BK15" s="141">
        <f t="shared" si="1"/>
        <v>6.0173702154367144</v>
      </c>
      <c r="BL15" s="141">
        <f t="shared" si="1"/>
        <v>4.7315435890059696</v>
      </c>
      <c r="BM15" s="141">
        <f t="shared" si="1"/>
        <v>3.2025670474126593</v>
      </c>
      <c r="BN15" s="141">
        <f t="shared" si="1"/>
        <v>1.5628588896143718</v>
      </c>
      <c r="BO15" s="141">
        <f t="shared" si="1"/>
        <v>2.8263224112890242E-2</v>
      </c>
      <c r="BP15" s="141">
        <f t="shared" si="1"/>
        <v>0</v>
      </c>
      <c r="BQ15" s="141">
        <f t="shared" si="1"/>
        <v>0</v>
      </c>
      <c r="BR15" s="141">
        <f t="shared" si="1"/>
        <v>0</v>
      </c>
      <c r="BS15" s="141">
        <f t="shared" si="1"/>
        <v>0</v>
      </c>
      <c r="BT15" s="63"/>
      <c r="BU15" s="97">
        <f ca="1">SUM(J15:N15)-SUM(J8:N14)</f>
        <v>0</v>
      </c>
      <c r="BV15" s="63"/>
      <c r="BW15" s="63"/>
      <c r="BX15" s="63"/>
      <c r="BY15" s="63"/>
      <c r="BZ15" s="63"/>
      <c r="CA15" s="63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S15" s="64"/>
    </row>
    <row r="16" spans="1:103" s="62" customFormat="1">
      <c r="C16" s="110" t="s">
        <v>53</v>
      </c>
      <c r="D16" s="110"/>
      <c r="E16" s="110"/>
      <c r="F16" s="110"/>
      <c r="G16" s="110"/>
      <c r="H16" s="110"/>
      <c r="I16" s="110"/>
      <c r="J16" s="110">
        <f ca="1">NPV(Inputs!O20, J15:N15)</f>
        <v>247.6340542983292</v>
      </c>
      <c r="K16" s="110"/>
      <c r="L16" s="110"/>
      <c r="M16" s="110"/>
      <c r="N16" s="110"/>
      <c r="O16" s="111"/>
      <c r="P16" s="111"/>
      <c r="Q16" s="142">
        <f>NPV(Inputs!O20, Q15:U15)</f>
        <v>280.92236964410415</v>
      </c>
      <c r="R16" s="106"/>
      <c r="S16" s="106"/>
      <c r="T16" s="106"/>
      <c r="U16" s="106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97"/>
      <c r="BV16" s="68"/>
      <c r="BW16" s="68"/>
      <c r="BX16" s="68"/>
      <c r="BY16" s="68"/>
      <c r="BZ16" s="68"/>
      <c r="CA16" s="68"/>
    </row>
    <row r="17" spans="5:73" s="62" customFormat="1">
      <c r="E17" s="74"/>
      <c r="F17" s="74"/>
      <c r="BU17" s="97"/>
    </row>
    <row r="23" spans="5:73">
      <c r="M23" s="218"/>
      <c r="N23" s="219"/>
      <c r="O23" s="219"/>
      <c r="P23" s="220"/>
      <c r="Q23" s="221" t="s">
        <v>68</v>
      </c>
      <c r="R23" s="221" t="s">
        <v>69</v>
      </c>
      <c r="S23" s="222" t="s">
        <v>70</v>
      </c>
      <c r="T23" s="223"/>
    </row>
    <row r="24" spans="5:73">
      <c r="M24" s="224" t="str">
        <f t="shared" ref="M24:M30" si="2">C8</f>
        <v>Subtransmission</v>
      </c>
      <c r="N24" s="225"/>
      <c r="O24" s="225"/>
      <c r="P24" s="226"/>
      <c r="Q24" s="227">
        <f>SUM(Q8:BS8)</f>
        <v>255.26264081492826</v>
      </c>
      <c r="R24" s="227">
        <f>Inputs!N143</f>
        <v>254.40117796465276</v>
      </c>
      <c r="S24" s="227">
        <f>R24-Q24</f>
        <v>-0.86146285027550107</v>
      </c>
      <c r="T24" s="228">
        <f>IF(Q24=0,1,(1+S24/Q24))</f>
        <v>0.9966251902451323</v>
      </c>
      <c r="V24" s="217"/>
    </row>
    <row r="25" spans="5:73">
      <c r="M25" s="224" t="str">
        <f t="shared" si="2"/>
        <v>Distribution system assets</v>
      </c>
      <c r="N25" s="225"/>
      <c r="O25" s="225"/>
      <c r="P25" s="226"/>
      <c r="Q25" s="227">
        <f t="shared" ref="Q25:Q30" si="3">SUM(Q9:BS9)</f>
        <v>794.66387816124904</v>
      </c>
      <c r="R25" s="227">
        <f>Inputs!N144</f>
        <v>791.4039294525827</v>
      </c>
      <c r="S25" s="227">
        <f t="shared" ref="S25:S30" si="4">R25-Q25</f>
        <v>-3.259948708666343</v>
      </c>
      <c r="T25" s="228">
        <f t="shared" ref="T25:T31" si="5">IF(Q25=0,1,(1+S25/Q25))</f>
        <v>0.99589770115610454</v>
      </c>
      <c r="V25" s="217"/>
    </row>
    <row r="26" spans="5:73">
      <c r="M26" s="224" t="str">
        <f t="shared" si="2"/>
        <v>Standard metering</v>
      </c>
      <c r="N26" s="225"/>
      <c r="O26" s="225"/>
      <c r="P26" s="226"/>
      <c r="Q26" s="227">
        <f t="shared" si="3"/>
        <v>3.0438376394851516E-2</v>
      </c>
      <c r="R26" s="227">
        <f>Inputs!N145</f>
        <v>-4.986855099649419E-2</v>
      </c>
      <c r="S26" s="227">
        <f t="shared" si="4"/>
        <v>-8.0306927391345706E-2</v>
      </c>
      <c r="T26" s="228">
        <f t="shared" si="5"/>
        <v>-1.638344645903294</v>
      </c>
      <c r="V26" s="217"/>
    </row>
    <row r="27" spans="5:73">
      <c r="M27" s="224" t="str">
        <f t="shared" si="2"/>
        <v>Public lighting</v>
      </c>
      <c r="N27" s="225"/>
      <c r="O27" s="225"/>
      <c r="P27" s="226"/>
      <c r="Q27" s="227">
        <f t="shared" si="3"/>
        <v>7.1857252037755437</v>
      </c>
      <c r="R27" s="227">
        <f>Inputs!N146</f>
        <v>7.1292722727342479</v>
      </c>
      <c r="S27" s="227">
        <f t="shared" si="4"/>
        <v>-5.6452931041295784E-2</v>
      </c>
      <c r="T27" s="228">
        <f t="shared" si="5"/>
        <v>0.99214373922737342</v>
      </c>
      <c r="V27" s="217"/>
    </row>
    <row r="28" spans="5:73">
      <c r="M28" s="224" t="str">
        <f t="shared" si="2"/>
        <v>SCADA/Network control</v>
      </c>
      <c r="N28" s="225"/>
      <c r="O28" s="225"/>
      <c r="P28" s="226"/>
      <c r="Q28" s="227">
        <f t="shared" si="3"/>
        <v>5.9911813116012711</v>
      </c>
      <c r="R28" s="227">
        <f>Inputs!N147</f>
        <v>6.0139866330443459</v>
      </c>
      <c r="S28" s="227">
        <f t="shared" si="4"/>
        <v>2.2805321443074789E-2</v>
      </c>
      <c r="T28" s="228">
        <f t="shared" si="5"/>
        <v>1.0038064816030379</v>
      </c>
      <c r="V28" s="217"/>
    </row>
    <row r="29" spans="5:73">
      <c r="M29" s="224" t="str">
        <f t="shared" si="2"/>
        <v>Non-network general assets - IT</v>
      </c>
      <c r="N29" s="225"/>
      <c r="O29" s="225"/>
      <c r="P29" s="226"/>
      <c r="Q29" s="227">
        <f t="shared" si="3"/>
        <v>55.179180600405161</v>
      </c>
      <c r="R29" s="227">
        <f>Inputs!N148</f>
        <v>54.82705451355617</v>
      </c>
      <c r="S29" s="227">
        <f t="shared" si="4"/>
        <v>-0.35212608684899038</v>
      </c>
      <c r="T29" s="228">
        <f t="shared" si="5"/>
        <v>0.99361849735683816</v>
      </c>
      <c r="V29" s="217"/>
    </row>
    <row r="30" spans="5:73">
      <c r="M30" s="224" t="str">
        <f t="shared" si="2"/>
        <v>Non-network general assets - Other</v>
      </c>
      <c r="N30" s="225"/>
      <c r="O30" s="225"/>
      <c r="P30" s="226"/>
      <c r="Q30" s="227">
        <f t="shared" si="3"/>
        <v>73.44466360232903</v>
      </c>
      <c r="R30" s="227">
        <f>Inputs!N149</f>
        <v>73.286315353728057</v>
      </c>
      <c r="S30" s="227">
        <f t="shared" si="4"/>
        <v>-0.15834824860097285</v>
      </c>
      <c r="T30" s="228">
        <f t="shared" si="5"/>
        <v>0.99784397884292375</v>
      </c>
      <c r="V30" s="217"/>
    </row>
    <row r="31" spans="5:73">
      <c r="M31" s="229"/>
      <c r="N31" s="230"/>
      <c r="O31" s="230"/>
      <c r="P31" s="231"/>
      <c r="Q31" s="232">
        <f>SUM(Q24:Q30)</f>
        <v>1191.7577080706828</v>
      </c>
      <c r="R31" s="232">
        <f>SUM(R24:R30)</f>
        <v>1187.0118676393017</v>
      </c>
      <c r="S31" s="232">
        <f>R31-Q31</f>
        <v>-4.7458404313811116</v>
      </c>
      <c r="T31" s="233">
        <f t="shared" si="5"/>
        <v>0.99601778079617875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N3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/>
  <cols>
    <col min="1" max="1" width="2.375" style="181" customWidth="1"/>
    <col min="2" max="2" width="3.875" style="181" customWidth="1"/>
    <col min="3" max="3" width="37.5" style="181" customWidth="1"/>
    <col min="4" max="5" width="4" style="181" customWidth="1"/>
    <col min="6" max="60" width="10.625" style="181" customWidth="1"/>
    <col min="61" max="61" width="15" style="181" customWidth="1"/>
    <col min="62" max="62" width="10.5" style="181" customWidth="1"/>
    <col min="63" max="63" width="7.375" style="181" customWidth="1"/>
    <col min="64" max="68" width="10.625" style="181" customWidth="1"/>
    <col min="69" max="16384" width="9" style="181"/>
  </cols>
  <sheetData>
    <row r="1" spans="1:92" s="172" customFormat="1" ht="18.75"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</row>
    <row r="2" spans="1:92" s="172" customFormat="1" ht="18.75">
      <c r="A2" s="174" t="s">
        <v>73</v>
      </c>
      <c r="D2" s="175"/>
      <c r="E2" s="175"/>
      <c r="F2" s="175"/>
      <c r="G2" s="175"/>
      <c r="H2" s="175"/>
      <c r="I2" s="175"/>
      <c r="J2" s="175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5"/>
      <c r="BJ2" s="175"/>
      <c r="BK2" s="175"/>
      <c r="BL2" s="175"/>
      <c r="BM2" s="175"/>
      <c r="BN2" s="175"/>
      <c r="BO2" s="175"/>
    </row>
    <row r="3" spans="1:92" s="172" customFormat="1" ht="18.75">
      <c r="D3" s="177"/>
      <c r="E3" s="177"/>
      <c r="F3" s="177"/>
      <c r="G3" s="177"/>
      <c r="H3" s="177"/>
      <c r="I3" s="177"/>
      <c r="J3" s="177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7"/>
      <c r="BJ3" s="175"/>
      <c r="BK3" s="175"/>
      <c r="BL3" s="177"/>
      <c r="BM3" s="177"/>
      <c r="BN3" s="177"/>
      <c r="BO3" s="177"/>
    </row>
    <row r="4" spans="1:92" s="172" customFormat="1" ht="18.75">
      <c r="D4" s="177"/>
      <c r="E4" s="177"/>
      <c r="F4" s="179" t="s">
        <v>46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77"/>
      <c r="BJ4" s="175"/>
      <c r="BK4" s="175"/>
      <c r="BL4" s="177"/>
      <c r="BM4" s="177"/>
      <c r="BN4" s="177"/>
      <c r="BO4" s="177"/>
    </row>
    <row r="5" spans="1:92" ht="18.75">
      <c r="B5" s="172"/>
      <c r="C5" s="172"/>
      <c r="D5" s="177"/>
      <c r="E5" s="177"/>
      <c r="F5" s="182">
        <f>Depreciation!O5</f>
        <v>2016</v>
      </c>
      <c r="G5" s="182">
        <f>Depreciation!P5</f>
        <v>2017</v>
      </c>
      <c r="H5" s="182">
        <f>Depreciation!Q5</f>
        <v>2018</v>
      </c>
      <c r="I5" s="182">
        <f>Depreciation!R5</f>
        <v>2019</v>
      </c>
      <c r="J5" s="182">
        <f>Depreciation!S5</f>
        <v>2020</v>
      </c>
      <c r="K5" s="183">
        <f>Depreciation!T5</f>
        <v>2021</v>
      </c>
      <c r="L5" s="183">
        <f>Depreciation!U5</f>
        <v>2022</v>
      </c>
      <c r="M5" s="183">
        <f>Depreciation!V5</f>
        <v>2023</v>
      </c>
      <c r="N5" s="183">
        <f>Depreciation!W5</f>
        <v>2024</v>
      </c>
      <c r="O5" s="183">
        <f>Depreciation!X5</f>
        <v>2025</v>
      </c>
      <c r="P5" s="183">
        <f>Depreciation!Y5</f>
        <v>2026</v>
      </c>
      <c r="Q5" s="183">
        <f>Depreciation!Z5</f>
        <v>2027</v>
      </c>
      <c r="R5" s="183">
        <f>Depreciation!AA5</f>
        <v>2028</v>
      </c>
      <c r="S5" s="183">
        <f>Depreciation!AB5</f>
        <v>2029</v>
      </c>
      <c r="T5" s="183">
        <f>Depreciation!AC5</f>
        <v>2030</v>
      </c>
      <c r="U5" s="183">
        <f>Depreciation!AD5</f>
        <v>2031</v>
      </c>
      <c r="V5" s="183">
        <f>Depreciation!AE5</f>
        <v>2032</v>
      </c>
      <c r="W5" s="183">
        <f>Depreciation!AF5</f>
        <v>2033</v>
      </c>
      <c r="X5" s="183">
        <f>Depreciation!AG5</f>
        <v>2034</v>
      </c>
      <c r="Y5" s="183">
        <f>Depreciation!AH5</f>
        <v>2035</v>
      </c>
      <c r="Z5" s="183">
        <f>Depreciation!AI5</f>
        <v>2036</v>
      </c>
      <c r="AA5" s="183">
        <f>Depreciation!AJ5</f>
        <v>2037</v>
      </c>
      <c r="AB5" s="183">
        <f>Depreciation!AK5</f>
        <v>2038</v>
      </c>
      <c r="AC5" s="183">
        <f>Depreciation!AL5</f>
        <v>2039</v>
      </c>
      <c r="AD5" s="183">
        <f>Depreciation!AM5</f>
        <v>2040</v>
      </c>
      <c r="AE5" s="183">
        <f>Depreciation!AN5</f>
        <v>2041</v>
      </c>
      <c r="AF5" s="183">
        <f>Depreciation!AO5</f>
        <v>2042</v>
      </c>
      <c r="AG5" s="183">
        <f>Depreciation!AP5</f>
        <v>2043</v>
      </c>
      <c r="AH5" s="183">
        <f>Depreciation!AQ5</f>
        <v>2044</v>
      </c>
      <c r="AI5" s="183">
        <f>Depreciation!AR5</f>
        <v>2045</v>
      </c>
      <c r="AJ5" s="183">
        <f>Depreciation!AS5</f>
        <v>2046</v>
      </c>
      <c r="AK5" s="183">
        <f>Depreciation!AT5</f>
        <v>2047</v>
      </c>
      <c r="AL5" s="183">
        <f>Depreciation!AU5</f>
        <v>2048</v>
      </c>
      <c r="AM5" s="183">
        <f>Depreciation!AV5</f>
        <v>2049</v>
      </c>
      <c r="AN5" s="183">
        <f>Depreciation!AW5</f>
        <v>2050</v>
      </c>
      <c r="AO5" s="183">
        <f>Depreciation!AX5</f>
        <v>2051</v>
      </c>
      <c r="AP5" s="183">
        <f>Depreciation!AY5</f>
        <v>2052</v>
      </c>
      <c r="AQ5" s="183">
        <f>Depreciation!AZ5</f>
        <v>2053</v>
      </c>
      <c r="AR5" s="183">
        <f>Depreciation!BA5</f>
        <v>2054</v>
      </c>
      <c r="AS5" s="183">
        <f>Depreciation!BB5</f>
        <v>2055</v>
      </c>
      <c r="AT5" s="183">
        <f>Depreciation!BC5</f>
        <v>2056</v>
      </c>
      <c r="AU5" s="183">
        <f>Depreciation!BD5</f>
        <v>2057</v>
      </c>
      <c r="AV5" s="183">
        <f>Depreciation!BE5</f>
        <v>2058</v>
      </c>
      <c r="AW5" s="183">
        <f>Depreciation!BF5</f>
        <v>2059</v>
      </c>
      <c r="AX5" s="183">
        <f>Depreciation!BG5</f>
        <v>2060</v>
      </c>
      <c r="AY5" s="183">
        <f>Depreciation!BH5</f>
        <v>2061</v>
      </c>
      <c r="AZ5" s="183">
        <f>Depreciation!BI5</f>
        <v>2062</v>
      </c>
      <c r="BA5" s="183">
        <f>Depreciation!BJ5</f>
        <v>2063</v>
      </c>
      <c r="BB5" s="183">
        <f>Depreciation!BK5</f>
        <v>2064</v>
      </c>
      <c r="BC5" s="183">
        <f>Depreciation!BL5</f>
        <v>2065</v>
      </c>
      <c r="BD5" s="183">
        <f>Depreciation!BM5</f>
        <v>2066</v>
      </c>
      <c r="BE5" s="183">
        <f>Depreciation!BN5</f>
        <v>2067</v>
      </c>
      <c r="BF5" s="183">
        <f>Depreciation!BO5</f>
        <v>2068</v>
      </c>
      <c r="BG5" s="183">
        <f>Depreciation!BP5</f>
        <v>2069</v>
      </c>
      <c r="BH5" s="183">
        <f>Depreciation!BQ5</f>
        <v>2070</v>
      </c>
      <c r="BI5" s="177"/>
      <c r="BJ5" s="184" t="s">
        <v>12</v>
      </c>
      <c r="BK5" s="175"/>
      <c r="BL5" s="177"/>
      <c r="BM5" s="177"/>
      <c r="BN5" s="177"/>
      <c r="BO5" s="177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</row>
    <row r="6" spans="1:92" ht="18.75">
      <c r="B6" s="172"/>
      <c r="C6" s="172"/>
      <c r="D6" s="177"/>
      <c r="E6" s="177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77"/>
      <c r="BJ6" s="186" t="e">
        <f>SUM(BJ7:BJ21)</f>
        <v>#REF!</v>
      </c>
      <c r="BK6" s="175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</row>
    <row r="7" spans="1:92" ht="18.75">
      <c r="C7" s="187" t="s">
        <v>71</v>
      </c>
      <c r="D7" s="177"/>
      <c r="E7" s="177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77"/>
      <c r="BJ7" s="186"/>
      <c r="BK7" s="188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</row>
    <row r="8" spans="1:92" s="189" customFormat="1">
      <c r="B8" s="190"/>
      <c r="C8" s="175" t="str">
        <f>Depreciation!B17</f>
        <v>Subtransmission</v>
      </c>
      <c r="F8" s="189">
        <f>PTRM_comparison!Q8*PTRM_comparison!$T24</f>
        <v>8.2266906283638921</v>
      </c>
      <c r="G8" s="189">
        <f>PTRM_comparison!R8*PTRM_comparison!$T24</f>
        <v>8.2266906283638921</v>
      </c>
      <c r="H8" s="189">
        <f>PTRM_comparison!S8*PTRM_comparison!$T24</f>
        <v>8.2266906283638921</v>
      </c>
      <c r="I8" s="189">
        <f>PTRM_comparison!T8*PTRM_comparison!$T24</f>
        <v>8.2266906283638921</v>
      </c>
      <c r="J8" s="189">
        <f>PTRM_comparison!U8*PTRM_comparison!$T24</f>
        <v>8.2266906283638921</v>
      </c>
      <c r="K8" s="189">
        <f>PTRM_comparison!V8*PTRM_comparison!$T24</f>
        <v>8.2266906283638921</v>
      </c>
      <c r="L8" s="189">
        <f>PTRM_comparison!W8*PTRM_comparison!$T24</f>
        <v>8.2266906283638921</v>
      </c>
      <c r="M8" s="189">
        <f>PTRM_comparison!X8*PTRM_comparison!$T24</f>
        <v>8.2266906283638921</v>
      </c>
      <c r="N8" s="189">
        <f>PTRM_comparison!Y8*PTRM_comparison!$T24</f>
        <v>8.2266906283638921</v>
      </c>
      <c r="O8" s="189">
        <f>PTRM_comparison!Z8*PTRM_comparison!$T24</f>
        <v>8.2266906283638921</v>
      </c>
      <c r="P8" s="189">
        <f>PTRM_comparison!AA8*PTRM_comparison!$T24</f>
        <v>8.2266906283638921</v>
      </c>
      <c r="Q8" s="189">
        <f>PTRM_comparison!AB8*PTRM_comparison!$T24</f>
        <v>8.2266906283638921</v>
      </c>
      <c r="R8" s="189">
        <f>PTRM_comparison!AC8*PTRM_comparison!$T24</f>
        <v>8.2266906283638921</v>
      </c>
      <c r="S8" s="189">
        <f>PTRM_comparison!AD8*PTRM_comparison!$T24</f>
        <v>8.2266906283638921</v>
      </c>
      <c r="T8" s="189">
        <f>PTRM_comparison!AE8*PTRM_comparison!$T24</f>
        <v>8.2266906283638921</v>
      </c>
      <c r="U8" s="189">
        <f>PTRM_comparison!AF8*PTRM_comparison!$T24</f>
        <v>8.2266906283638921</v>
      </c>
      <c r="V8" s="189">
        <f>PTRM_comparison!AG8*PTRM_comparison!$T24</f>
        <v>8.2266906283638921</v>
      </c>
      <c r="W8" s="189">
        <f>PTRM_comparison!AH8*PTRM_comparison!$T24</f>
        <v>8.2266906283638921</v>
      </c>
      <c r="X8" s="189">
        <f>PTRM_comparison!AI8*PTRM_comparison!$T24</f>
        <v>8.2266906283638921</v>
      </c>
      <c r="Y8" s="189">
        <f>PTRM_comparison!AJ8*PTRM_comparison!$T24</f>
        <v>8.2266906283638921</v>
      </c>
      <c r="Z8" s="189">
        <f>PTRM_comparison!AK8*PTRM_comparison!$T24</f>
        <v>8.2266906283638921</v>
      </c>
      <c r="AA8" s="189">
        <f>PTRM_comparison!AL8*PTRM_comparison!$T24</f>
        <v>8.2266906283638921</v>
      </c>
      <c r="AB8" s="189">
        <f>PTRM_comparison!AM8*PTRM_comparison!$T24</f>
        <v>8.2266906283638921</v>
      </c>
      <c r="AC8" s="189">
        <f>PTRM_comparison!AN8*PTRM_comparison!$T24</f>
        <v>7.5241857254224733</v>
      </c>
      <c r="AD8" s="189">
        <f>PTRM_comparison!AO8*PTRM_comparison!$T24</f>
        <v>3.0626670701892098</v>
      </c>
      <c r="AE8" s="189">
        <f>PTRM_comparison!AP8*PTRM_comparison!$T24</f>
        <v>3.0626670701892098</v>
      </c>
      <c r="AF8" s="189">
        <f>PTRM_comparison!AQ8*PTRM_comparison!$T24</f>
        <v>3.0626670701892098</v>
      </c>
      <c r="AG8" s="189">
        <f>PTRM_comparison!AR8*PTRM_comparison!$T24</f>
        <v>3.0626670701892098</v>
      </c>
      <c r="AH8" s="189">
        <f>PTRM_comparison!AS8*PTRM_comparison!$T24</f>
        <v>3.0626670701892098</v>
      </c>
      <c r="AI8" s="189">
        <f>PTRM_comparison!AT8*PTRM_comparison!$T24</f>
        <v>3.0626670701892098</v>
      </c>
      <c r="AJ8" s="189">
        <f>PTRM_comparison!AU8*PTRM_comparison!$T24</f>
        <v>3.0626670701892098</v>
      </c>
      <c r="AK8" s="189">
        <f>PTRM_comparison!AV8*PTRM_comparison!$T24</f>
        <v>3.0626670701892098</v>
      </c>
      <c r="AL8" s="189">
        <f>PTRM_comparison!AW8*PTRM_comparison!$T24</f>
        <v>3.0626670701892098</v>
      </c>
      <c r="AM8" s="189">
        <f>PTRM_comparison!AX8*PTRM_comparison!$T24</f>
        <v>3.0626670701892098</v>
      </c>
      <c r="AN8" s="189">
        <f>PTRM_comparison!AY8*PTRM_comparison!$T24</f>
        <v>3.0626670701892098</v>
      </c>
      <c r="AO8" s="189">
        <f>PTRM_comparison!AZ8*PTRM_comparison!$T24</f>
        <v>3.0626670701892098</v>
      </c>
      <c r="AP8" s="189">
        <f>PTRM_comparison!BA8*PTRM_comparison!$T24</f>
        <v>3.0626670701892098</v>
      </c>
      <c r="AQ8" s="189">
        <f>PTRM_comparison!BB8*PTRM_comparison!$T24</f>
        <v>3.0626670701892098</v>
      </c>
      <c r="AR8" s="189">
        <f>PTRM_comparison!BC8*PTRM_comparison!$T24</f>
        <v>3.0626670701892098</v>
      </c>
      <c r="AS8" s="189">
        <f>PTRM_comparison!BD8*PTRM_comparison!$T24</f>
        <v>3.0334349770019706</v>
      </c>
      <c r="AT8" s="189">
        <f>PTRM_comparison!BE8*PTRM_comparison!$T24</f>
        <v>2.803470392522164</v>
      </c>
      <c r="AU8" s="189">
        <f>PTRM_comparison!BF8*PTRM_comparison!$T24</f>
        <v>2.2880921650696129</v>
      </c>
      <c r="AV8" s="189">
        <f>PTRM_comparison!BG8*PTRM_comparison!$T24</f>
        <v>1.8256078207218904</v>
      </c>
      <c r="AW8" s="189">
        <f>PTRM_comparison!BH8*PTRM_comparison!$T24</f>
        <v>1.2252206378080257</v>
      </c>
      <c r="AX8" s="189">
        <f>PTRM_comparison!BI8*PTRM_comparison!$T24</f>
        <v>0.54727574089881892</v>
      </c>
      <c r="AY8" s="189">
        <f>PTRM_comparison!BJ8*PTRM_comparison!$T24</f>
        <v>0</v>
      </c>
      <c r="AZ8" s="189">
        <f>PTRM_comparison!BK8*PTRM_comparison!$T24</f>
        <v>0</v>
      </c>
      <c r="BA8" s="189">
        <f>PTRM_comparison!BL8*PTRM_comparison!$T24</f>
        <v>0</v>
      </c>
      <c r="BB8" s="189">
        <f>PTRM_comparison!BM8*PTRM_comparison!$T24</f>
        <v>0</v>
      </c>
      <c r="BC8" s="189">
        <f>PTRM_comparison!BN8*PTRM_comparison!$T24</f>
        <v>0</v>
      </c>
      <c r="BD8" s="189">
        <f>PTRM_comparison!BO8*PTRM_comparison!$T24</f>
        <v>0</v>
      </c>
      <c r="BE8" s="189">
        <f>PTRM_comparison!BP8*PTRM_comparison!$T24</f>
        <v>0</v>
      </c>
      <c r="BF8" s="189">
        <f>PTRM_comparison!BQ8*PTRM_comparison!$T24</f>
        <v>0</v>
      </c>
      <c r="BG8" s="189">
        <f>PTRM_comparison!BR8*PTRM_comparison!$T24</f>
        <v>0</v>
      </c>
      <c r="BH8" s="189">
        <f>PTRM_comparison!BS8*PTRM_comparison!$T24</f>
        <v>0</v>
      </c>
      <c r="BI8" s="177"/>
      <c r="BJ8" s="186"/>
      <c r="BK8" s="190"/>
      <c r="BL8" s="191"/>
      <c r="BM8" s="191"/>
      <c r="BN8" s="191"/>
      <c r="BO8" s="191"/>
      <c r="BP8" s="191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H8" s="192"/>
    </row>
    <row r="9" spans="1:92" s="189" customFormat="1">
      <c r="B9" s="190"/>
      <c r="C9" s="191" t="str">
        <f>Depreciation!B69</f>
        <v>Distribution system assets</v>
      </c>
      <c r="F9" s="189">
        <f>PTRM_comparison!Q9*PTRM_comparison!$T25</f>
        <v>34.24282408139949</v>
      </c>
      <c r="G9" s="189">
        <f>PTRM_comparison!R9*PTRM_comparison!$T25</f>
        <v>34.24282408139949</v>
      </c>
      <c r="H9" s="189">
        <f>PTRM_comparison!S9*PTRM_comparison!$T25</f>
        <v>34.24282408139949</v>
      </c>
      <c r="I9" s="189">
        <f>PTRM_comparison!T9*PTRM_comparison!$T25</f>
        <v>34.24282408139949</v>
      </c>
      <c r="J9" s="189">
        <f>PTRM_comparison!U9*PTRM_comparison!$T25</f>
        <v>34.24282408139949</v>
      </c>
      <c r="K9" s="189">
        <f>PTRM_comparison!V9*PTRM_comparison!$T25</f>
        <v>34.24282408139949</v>
      </c>
      <c r="L9" s="189">
        <f>PTRM_comparison!W9*PTRM_comparison!$T25</f>
        <v>34.24282408139949</v>
      </c>
      <c r="M9" s="189">
        <f>PTRM_comparison!X9*PTRM_comparison!$T25</f>
        <v>34.24282408139949</v>
      </c>
      <c r="N9" s="189">
        <f>PTRM_comparison!Y9*PTRM_comparison!$T25</f>
        <v>34.24282408139949</v>
      </c>
      <c r="O9" s="189">
        <f>PTRM_comparison!Z9*PTRM_comparison!$T25</f>
        <v>34.24282408139949</v>
      </c>
      <c r="P9" s="189">
        <f>PTRM_comparison!AA9*PTRM_comparison!$T25</f>
        <v>34.24282408139949</v>
      </c>
      <c r="Q9" s="189">
        <f>PTRM_comparison!AB9*PTRM_comparison!$T25</f>
        <v>34.24282408139949</v>
      </c>
      <c r="R9" s="189">
        <f>PTRM_comparison!AC9*PTRM_comparison!$T25</f>
        <v>34.24282408139949</v>
      </c>
      <c r="S9" s="189">
        <f>PTRM_comparison!AD9*PTRM_comparison!$T25</f>
        <v>34.24282408139949</v>
      </c>
      <c r="T9" s="189">
        <f>PTRM_comparison!AE9*PTRM_comparison!$T25</f>
        <v>34.24282408139949</v>
      </c>
      <c r="U9" s="189">
        <f>PTRM_comparison!AF9*PTRM_comparison!$T25</f>
        <v>34.24282408139949</v>
      </c>
      <c r="V9" s="189">
        <f>PTRM_comparison!AG9*PTRM_comparison!$T25</f>
        <v>26.700847989154848</v>
      </c>
      <c r="W9" s="189">
        <f>PTRM_comparison!AH9*PTRM_comparison!$T25</f>
        <v>6.9193860383607309</v>
      </c>
      <c r="X9" s="189">
        <f>PTRM_comparison!AI9*PTRM_comparison!$T25</f>
        <v>6.9193860383607309</v>
      </c>
      <c r="Y9" s="189">
        <f>PTRM_comparison!AJ9*PTRM_comparison!$T25</f>
        <v>6.9193860383607309</v>
      </c>
      <c r="Z9" s="189">
        <f>PTRM_comparison!AK9*PTRM_comparison!$T25</f>
        <v>6.9193860383607309</v>
      </c>
      <c r="AA9" s="189">
        <f>PTRM_comparison!AL9*PTRM_comparison!$T25</f>
        <v>6.9193860383607309</v>
      </c>
      <c r="AB9" s="189">
        <f>PTRM_comparison!AM9*PTRM_comparison!$T25</f>
        <v>6.9193860383607309</v>
      </c>
      <c r="AC9" s="189">
        <f>PTRM_comparison!AN9*PTRM_comparison!$T25</f>
        <v>6.9193860383607309</v>
      </c>
      <c r="AD9" s="189">
        <f>PTRM_comparison!AO9*PTRM_comparison!$T25</f>
        <v>6.9193860383607309</v>
      </c>
      <c r="AE9" s="189">
        <f>PTRM_comparison!AP9*PTRM_comparison!$T25</f>
        <v>6.9193860383607309</v>
      </c>
      <c r="AF9" s="189">
        <f>PTRM_comparison!AQ9*PTRM_comparison!$T25</f>
        <v>6.9193860383607309</v>
      </c>
      <c r="AG9" s="189">
        <f>PTRM_comparison!AR9*PTRM_comparison!$T25</f>
        <v>6.9193860383607309</v>
      </c>
      <c r="AH9" s="189">
        <f>PTRM_comparison!AS9*PTRM_comparison!$T25</f>
        <v>6.9193860383607309</v>
      </c>
      <c r="AI9" s="189">
        <f>PTRM_comparison!AT9*PTRM_comparison!$T25</f>
        <v>6.9193860383607309</v>
      </c>
      <c r="AJ9" s="189">
        <f>PTRM_comparison!AU9*PTRM_comparison!$T25</f>
        <v>6.9193860383607309</v>
      </c>
      <c r="AK9" s="189">
        <f>PTRM_comparison!AV9*PTRM_comparison!$T25</f>
        <v>6.9193860383607309</v>
      </c>
      <c r="AL9" s="189">
        <f>PTRM_comparison!AW9*PTRM_comparison!$T25</f>
        <v>6.9193860383607309</v>
      </c>
      <c r="AM9" s="189">
        <f>PTRM_comparison!AX9*PTRM_comparison!$T25</f>
        <v>6.9193860383607309</v>
      </c>
      <c r="AN9" s="189">
        <f>PTRM_comparison!AY9*PTRM_comparison!$T25</f>
        <v>6.9193860383607309</v>
      </c>
      <c r="AO9" s="189">
        <f>PTRM_comparison!AZ9*PTRM_comparison!$T25</f>
        <v>6.9193860383607309</v>
      </c>
      <c r="AP9" s="189">
        <f>PTRM_comparison!BA9*PTRM_comparison!$T25</f>
        <v>6.9193860383607309</v>
      </c>
      <c r="AQ9" s="189">
        <f>PTRM_comparison!BB9*PTRM_comparison!$T25</f>
        <v>6.9193860383607309</v>
      </c>
      <c r="AR9" s="189">
        <f>PTRM_comparison!BC9*PTRM_comparison!$T25</f>
        <v>6.9193860383607309</v>
      </c>
      <c r="AS9" s="189">
        <f>PTRM_comparison!BD9*PTRM_comparison!$T25</f>
        <v>6.9193860383607309</v>
      </c>
      <c r="AT9" s="189">
        <f>PTRM_comparison!BE9*PTRM_comparison!$T25</f>
        <v>6.9193860383607309</v>
      </c>
      <c r="AU9" s="189">
        <f>PTRM_comparison!BF9*PTRM_comparison!$T25</f>
        <v>6.9193860383607309</v>
      </c>
      <c r="AV9" s="189">
        <f>PTRM_comparison!BG9*PTRM_comparison!$T25</f>
        <v>6.9193860383607309</v>
      </c>
      <c r="AW9" s="189">
        <f>PTRM_comparison!BH9*PTRM_comparison!$T25</f>
        <v>6.9193860383607309</v>
      </c>
      <c r="AX9" s="189">
        <f>PTRM_comparison!BI9*PTRM_comparison!$T25</f>
        <v>6.9193860383607309</v>
      </c>
      <c r="AY9" s="189">
        <f>PTRM_comparison!BJ9*PTRM_comparison!$T25</f>
        <v>7.5962445235281137</v>
      </c>
      <c r="AZ9" s="189">
        <f>PTRM_comparison!BK9*PTRM_comparison!$T25</f>
        <v>5.9926851645586376</v>
      </c>
      <c r="BA9" s="189">
        <f>PTRM_comparison!BL9*PTRM_comparison!$T25</f>
        <v>4.7121333832109498</v>
      </c>
      <c r="BB9" s="189">
        <f>PTRM_comparison!BM9*PTRM_comparison!$T25</f>
        <v>3.1894291603165605</v>
      </c>
      <c r="BC9" s="189">
        <f>PTRM_comparison!BN9*PTRM_comparison!$T25</f>
        <v>1.5564475753983351</v>
      </c>
      <c r="BD9" s="189">
        <f>PTRM_comparison!BO9*PTRM_comparison!$T25</f>
        <v>2.8147279921287176E-2</v>
      </c>
      <c r="BE9" s="189">
        <f>PTRM_comparison!BP9*PTRM_comparison!$T25</f>
        <v>0</v>
      </c>
      <c r="BF9" s="189">
        <f>PTRM_comparison!BQ9*PTRM_comparison!$T25</f>
        <v>0</v>
      </c>
      <c r="BG9" s="189">
        <f>PTRM_comparison!BR9*PTRM_comparison!$T25</f>
        <v>0</v>
      </c>
      <c r="BH9" s="189">
        <f>PTRM_comparison!BS9*PTRM_comparison!$T25</f>
        <v>0</v>
      </c>
      <c r="BJ9" s="186"/>
      <c r="BK9" s="190"/>
      <c r="BL9" s="191"/>
      <c r="BM9" s="191"/>
      <c r="BN9" s="191"/>
      <c r="BO9" s="191"/>
      <c r="BP9" s="191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H9" s="192"/>
    </row>
    <row r="10" spans="1:92" s="189" customFormat="1">
      <c r="B10" s="190"/>
      <c r="C10" s="191" t="str">
        <f>Depreciation!B121</f>
        <v>Standard metering</v>
      </c>
      <c r="F10" s="189">
        <f>PTRM_comparison!Q10*PTRM_comparison!$T26</f>
        <v>-4.986855099649419E-2</v>
      </c>
      <c r="G10" s="189">
        <f>PTRM_comparison!R10*PTRM_comparison!$T26</f>
        <v>0</v>
      </c>
      <c r="H10" s="189">
        <f>PTRM_comparison!S10*PTRM_comparison!$T26</f>
        <v>0</v>
      </c>
      <c r="I10" s="189">
        <f>PTRM_comparison!T10*PTRM_comparison!$T26</f>
        <v>0</v>
      </c>
      <c r="J10" s="189">
        <f>PTRM_comparison!U10*PTRM_comparison!$T26</f>
        <v>0</v>
      </c>
      <c r="K10" s="189">
        <f>PTRM_comparison!V10*PTRM_comparison!$T26</f>
        <v>0</v>
      </c>
      <c r="L10" s="189">
        <f>PTRM_comparison!W10*PTRM_comparison!$T26</f>
        <v>0</v>
      </c>
      <c r="M10" s="189">
        <f>PTRM_comparison!X10*PTRM_comparison!$T26</f>
        <v>0</v>
      </c>
      <c r="N10" s="189">
        <f>PTRM_comparison!Y10*PTRM_comparison!$T26</f>
        <v>0</v>
      </c>
      <c r="O10" s="189">
        <f>PTRM_comparison!Z10*PTRM_comparison!$T26</f>
        <v>0</v>
      </c>
      <c r="P10" s="189">
        <f>PTRM_comparison!AA10*PTRM_comparison!$T26</f>
        <v>0</v>
      </c>
      <c r="Q10" s="189">
        <f>PTRM_comparison!AB10*PTRM_comparison!$T26</f>
        <v>0</v>
      </c>
      <c r="R10" s="189">
        <f>PTRM_comparison!AC10*PTRM_comparison!$T26</f>
        <v>0</v>
      </c>
      <c r="S10" s="189">
        <f>PTRM_comparison!AD10*PTRM_comparison!$T26</f>
        <v>0</v>
      </c>
      <c r="T10" s="189">
        <f>PTRM_comparison!AE10*PTRM_comparison!$T26</f>
        <v>0</v>
      </c>
      <c r="U10" s="189">
        <f>PTRM_comparison!AF10*PTRM_comparison!$T26</f>
        <v>0</v>
      </c>
      <c r="V10" s="189">
        <f>PTRM_comparison!AG10*PTRM_comparison!$T26</f>
        <v>0</v>
      </c>
      <c r="W10" s="189">
        <f>PTRM_comparison!AH10*PTRM_comparison!$T26</f>
        <v>0</v>
      </c>
      <c r="X10" s="189">
        <f>PTRM_comparison!AI10*PTRM_comparison!$T26</f>
        <v>0</v>
      </c>
      <c r="Y10" s="189">
        <f>PTRM_comparison!AJ10*PTRM_comparison!$T26</f>
        <v>0</v>
      </c>
      <c r="Z10" s="189">
        <f>PTRM_comparison!AK10*PTRM_comparison!$T26</f>
        <v>0</v>
      </c>
      <c r="AA10" s="189">
        <f>PTRM_comparison!AL10*PTRM_comparison!$T26</f>
        <v>0</v>
      </c>
      <c r="AB10" s="189">
        <f>PTRM_comparison!AM10*PTRM_comparison!$T26</f>
        <v>0</v>
      </c>
      <c r="AC10" s="189">
        <f>PTRM_comparison!AN10*PTRM_comparison!$T26</f>
        <v>0</v>
      </c>
      <c r="AD10" s="189">
        <f>PTRM_comparison!AO10*PTRM_comparison!$T26</f>
        <v>0</v>
      </c>
      <c r="AE10" s="189">
        <f>PTRM_comparison!AP10*PTRM_comparison!$T26</f>
        <v>0</v>
      </c>
      <c r="AF10" s="189">
        <f>PTRM_comparison!AQ10*PTRM_comparison!$T26</f>
        <v>0</v>
      </c>
      <c r="AG10" s="189">
        <f>PTRM_comparison!AR10*PTRM_comparison!$T26</f>
        <v>0</v>
      </c>
      <c r="AH10" s="189">
        <f>PTRM_comparison!AS10*PTRM_comparison!$T26</f>
        <v>0</v>
      </c>
      <c r="AI10" s="189">
        <f>PTRM_comparison!AT10*PTRM_comparison!$T26</f>
        <v>0</v>
      </c>
      <c r="AJ10" s="189">
        <f>PTRM_comparison!AU10*PTRM_comparison!$T26</f>
        <v>0</v>
      </c>
      <c r="AK10" s="189">
        <f>PTRM_comparison!AV10*PTRM_comparison!$T26</f>
        <v>0</v>
      </c>
      <c r="AL10" s="189">
        <f>PTRM_comparison!AW10*PTRM_comparison!$T26</f>
        <v>0</v>
      </c>
      <c r="AM10" s="189">
        <f>PTRM_comparison!AX10*PTRM_comparison!$T26</f>
        <v>0</v>
      </c>
      <c r="AN10" s="189">
        <f>PTRM_comparison!AY10*PTRM_comparison!$T26</f>
        <v>0</v>
      </c>
      <c r="AO10" s="189">
        <f>PTRM_comparison!AZ10*PTRM_comparison!$T26</f>
        <v>0</v>
      </c>
      <c r="AP10" s="189">
        <f>PTRM_comparison!BA10*PTRM_comparison!$T26</f>
        <v>0</v>
      </c>
      <c r="AQ10" s="189">
        <f>PTRM_comparison!BB10*PTRM_comparison!$T26</f>
        <v>0</v>
      </c>
      <c r="AR10" s="189">
        <f>PTRM_comparison!BC10*PTRM_comparison!$T26</f>
        <v>0</v>
      </c>
      <c r="AS10" s="189">
        <f>PTRM_comparison!BD10*PTRM_comparison!$T26</f>
        <v>0</v>
      </c>
      <c r="AT10" s="189">
        <f>PTRM_comparison!BE10*PTRM_comparison!$T26</f>
        <v>0</v>
      </c>
      <c r="AU10" s="189">
        <f>PTRM_comparison!BF10*PTRM_comparison!$T26</f>
        <v>0</v>
      </c>
      <c r="AV10" s="189">
        <f>PTRM_comparison!BG10*PTRM_comparison!$T26</f>
        <v>0</v>
      </c>
      <c r="AW10" s="189">
        <f>PTRM_comparison!BH10*PTRM_comparison!$T26</f>
        <v>0</v>
      </c>
      <c r="AX10" s="189">
        <f>PTRM_comparison!BI10*PTRM_comparison!$T26</f>
        <v>0</v>
      </c>
      <c r="AY10" s="189">
        <f>PTRM_comparison!BJ10*PTRM_comparison!$T26</f>
        <v>0</v>
      </c>
      <c r="AZ10" s="189">
        <f>PTRM_comparison!BK10*PTRM_comparison!$T26</f>
        <v>0</v>
      </c>
      <c r="BA10" s="189">
        <f>PTRM_comparison!BL10*PTRM_comparison!$T26</f>
        <v>0</v>
      </c>
      <c r="BB10" s="189">
        <f>PTRM_comparison!BM10*PTRM_comparison!$T26</f>
        <v>0</v>
      </c>
      <c r="BC10" s="189">
        <f>PTRM_comparison!BN10*PTRM_comparison!$T26</f>
        <v>0</v>
      </c>
      <c r="BD10" s="189">
        <f>PTRM_comparison!BO10*PTRM_comparison!$T26</f>
        <v>0</v>
      </c>
      <c r="BE10" s="189">
        <f>PTRM_comparison!BP10*PTRM_comparison!$T26</f>
        <v>0</v>
      </c>
      <c r="BF10" s="189">
        <f>PTRM_comparison!BQ10*PTRM_comparison!$T26</f>
        <v>0</v>
      </c>
      <c r="BG10" s="189">
        <f>PTRM_comparison!BR10*PTRM_comparison!$T26</f>
        <v>0</v>
      </c>
      <c r="BH10" s="189">
        <f>PTRM_comparison!BS10*PTRM_comparison!$T26</f>
        <v>0</v>
      </c>
      <c r="BJ10" s="186"/>
      <c r="BK10" s="190"/>
      <c r="BL10" s="191"/>
      <c r="BM10" s="191"/>
      <c r="BN10" s="191"/>
      <c r="BO10" s="191"/>
      <c r="BP10" s="191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H10" s="192"/>
    </row>
    <row r="11" spans="1:92" s="189" customFormat="1">
      <c r="B11" s="190"/>
      <c r="C11" s="191" t="str">
        <f>Depreciation!B173</f>
        <v>Public lighting</v>
      </c>
      <c r="F11" s="189">
        <f>PTRM_comparison!Q11*PTRM_comparison!$T27</f>
        <v>1.4155327081758591</v>
      </c>
      <c r="G11" s="189">
        <f>PTRM_comparison!R11*PTRM_comparison!$T27</f>
        <v>1.4155327081758591</v>
      </c>
      <c r="H11" s="189">
        <f>PTRM_comparison!S11*PTRM_comparison!$T27</f>
        <v>1.4155327081758591</v>
      </c>
      <c r="I11" s="189">
        <f>PTRM_comparison!T11*PTRM_comparison!$T27</f>
        <v>1.4155327081758591</v>
      </c>
      <c r="J11" s="189">
        <f>PTRM_comparison!U11*PTRM_comparison!$T27</f>
        <v>1.4155327081758591</v>
      </c>
      <c r="K11" s="189">
        <f>PTRM_comparison!V11*PTRM_comparison!$T27</f>
        <v>5.1608731854952204E-2</v>
      </c>
      <c r="L11" s="189">
        <f>PTRM_comparison!W11*PTRM_comparison!$T27</f>
        <v>0</v>
      </c>
      <c r="M11" s="189">
        <f>PTRM_comparison!X11*PTRM_comparison!$T27</f>
        <v>0</v>
      </c>
      <c r="N11" s="189">
        <f>PTRM_comparison!Y11*PTRM_comparison!$T27</f>
        <v>0</v>
      </c>
      <c r="O11" s="189">
        <f>PTRM_comparison!Z11*PTRM_comparison!$T27</f>
        <v>0</v>
      </c>
      <c r="P11" s="189">
        <f>PTRM_comparison!AA11*PTRM_comparison!$T27</f>
        <v>0</v>
      </c>
      <c r="Q11" s="189">
        <f>PTRM_comparison!AB11*PTRM_comparison!$T27</f>
        <v>0</v>
      </c>
      <c r="R11" s="189">
        <f>PTRM_comparison!AC11*PTRM_comparison!$T27</f>
        <v>0</v>
      </c>
      <c r="S11" s="189">
        <f>PTRM_comparison!AD11*PTRM_comparison!$T27</f>
        <v>0</v>
      </c>
      <c r="T11" s="189">
        <f>PTRM_comparison!AE11*PTRM_comparison!$T27</f>
        <v>0</v>
      </c>
      <c r="U11" s="189">
        <f>PTRM_comparison!AF11*PTRM_comparison!$T27</f>
        <v>0</v>
      </c>
      <c r="V11" s="189">
        <f>PTRM_comparison!AG11*PTRM_comparison!$T27</f>
        <v>0</v>
      </c>
      <c r="W11" s="189">
        <f>PTRM_comparison!AH11*PTRM_comparison!$T27</f>
        <v>0</v>
      </c>
      <c r="X11" s="189">
        <f>PTRM_comparison!AI11*PTRM_comparison!$T27</f>
        <v>0</v>
      </c>
      <c r="Y11" s="189">
        <f>PTRM_comparison!AJ11*PTRM_comparison!$T27</f>
        <v>0</v>
      </c>
      <c r="Z11" s="189">
        <f>PTRM_comparison!AK11*PTRM_comparison!$T27</f>
        <v>0</v>
      </c>
      <c r="AA11" s="189">
        <f>PTRM_comparison!AL11*PTRM_comparison!$T27</f>
        <v>0</v>
      </c>
      <c r="AB11" s="189">
        <f>PTRM_comparison!AM11*PTRM_comparison!$T27</f>
        <v>0</v>
      </c>
      <c r="AC11" s="189">
        <f>PTRM_comparison!AN11*PTRM_comparison!$T27</f>
        <v>0</v>
      </c>
      <c r="AD11" s="189">
        <f>PTRM_comparison!AO11*PTRM_comparison!$T27</f>
        <v>0</v>
      </c>
      <c r="AE11" s="189">
        <f>PTRM_comparison!AP11*PTRM_comparison!$T27</f>
        <v>0</v>
      </c>
      <c r="AF11" s="189">
        <f>PTRM_comparison!AQ11*PTRM_comparison!$T27</f>
        <v>0</v>
      </c>
      <c r="AG11" s="189">
        <f>PTRM_comparison!AR11*PTRM_comparison!$T27</f>
        <v>0</v>
      </c>
      <c r="AH11" s="189">
        <f>PTRM_comparison!AS11*PTRM_comparison!$T27</f>
        <v>0</v>
      </c>
      <c r="AI11" s="189">
        <f>PTRM_comparison!AT11*PTRM_comparison!$T27</f>
        <v>0</v>
      </c>
      <c r="AJ11" s="189">
        <f>PTRM_comparison!AU11*PTRM_comparison!$T27</f>
        <v>0</v>
      </c>
      <c r="AK11" s="189">
        <f>PTRM_comparison!AV11*PTRM_comparison!$T27</f>
        <v>0</v>
      </c>
      <c r="AL11" s="189">
        <f>PTRM_comparison!AW11*PTRM_comparison!$T27</f>
        <v>0</v>
      </c>
      <c r="AM11" s="189">
        <f>PTRM_comparison!AX11*PTRM_comparison!$T27</f>
        <v>0</v>
      </c>
      <c r="AN11" s="189">
        <f>PTRM_comparison!AY11*PTRM_comparison!$T27</f>
        <v>0</v>
      </c>
      <c r="AO11" s="189">
        <f>PTRM_comparison!AZ11*PTRM_comparison!$T27</f>
        <v>0</v>
      </c>
      <c r="AP11" s="189">
        <f>PTRM_comparison!BA11*PTRM_comparison!$T27</f>
        <v>0</v>
      </c>
      <c r="AQ11" s="189">
        <f>PTRM_comparison!BB11*PTRM_comparison!$T27</f>
        <v>0</v>
      </c>
      <c r="AR11" s="189">
        <f>PTRM_comparison!BC11*PTRM_comparison!$T27</f>
        <v>0</v>
      </c>
      <c r="AS11" s="189">
        <f>PTRM_comparison!BD11*PTRM_comparison!$T27</f>
        <v>0</v>
      </c>
      <c r="AT11" s="189">
        <f>PTRM_comparison!BE11*PTRM_comparison!$T27</f>
        <v>0</v>
      </c>
      <c r="AU11" s="189">
        <f>PTRM_comparison!BF11*PTRM_comparison!$T27</f>
        <v>0</v>
      </c>
      <c r="AV11" s="189">
        <f>PTRM_comparison!BG11*PTRM_comparison!$T27</f>
        <v>0</v>
      </c>
      <c r="AW11" s="189">
        <f>PTRM_comparison!BH11*PTRM_comparison!$T27</f>
        <v>0</v>
      </c>
      <c r="AX11" s="189">
        <f>PTRM_comparison!BI11*PTRM_comparison!$T27</f>
        <v>0</v>
      </c>
      <c r="AY11" s="189">
        <f>PTRM_comparison!BJ11*PTRM_comparison!$T27</f>
        <v>0</v>
      </c>
      <c r="AZ11" s="189">
        <f>PTRM_comparison!BK11*PTRM_comparison!$T27</f>
        <v>0</v>
      </c>
      <c r="BA11" s="189">
        <f>PTRM_comparison!BL11*PTRM_comparison!$T27</f>
        <v>0</v>
      </c>
      <c r="BB11" s="189">
        <f>PTRM_comparison!BM11*PTRM_comparison!$T27</f>
        <v>0</v>
      </c>
      <c r="BC11" s="189">
        <f>PTRM_comparison!BN11*PTRM_comparison!$T27</f>
        <v>0</v>
      </c>
      <c r="BD11" s="189">
        <f>PTRM_comparison!BO11*PTRM_comparison!$T27</f>
        <v>0</v>
      </c>
      <c r="BE11" s="189">
        <f>PTRM_comparison!BP11*PTRM_comparison!$T27</f>
        <v>0</v>
      </c>
      <c r="BF11" s="189">
        <f>PTRM_comparison!BQ11*PTRM_comparison!$T27</f>
        <v>0</v>
      </c>
      <c r="BG11" s="189">
        <f>PTRM_comparison!BR11*PTRM_comparison!$T27</f>
        <v>0</v>
      </c>
      <c r="BH11" s="189">
        <f>PTRM_comparison!BS11*PTRM_comparison!$T27</f>
        <v>0</v>
      </c>
      <c r="BJ11" s="186"/>
      <c r="BK11" s="190"/>
      <c r="BL11" s="191"/>
      <c r="BM11" s="191"/>
      <c r="BN11" s="191"/>
      <c r="BO11" s="191"/>
      <c r="BP11" s="191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H11" s="192"/>
    </row>
    <row r="12" spans="1:92" s="189" customFormat="1">
      <c r="B12" s="190"/>
      <c r="C12" s="191" t="str">
        <f>Depreciation!B225</f>
        <v>SCADA/Network control</v>
      </c>
      <c r="F12" s="189">
        <f>PTRM_comparison!Q12*PTRM_comparison!$T28</f>
        <v>0.65921491148524025</v>
      </c>
      <c r="G12" s="189">
        <f>PTRM_comparison!R12*PTRM_comparison!$T28</f>
        <v>0.65921491148524025</v>
      </c>
      <c r="H12" s="189">
        <f>PTRM_comparison!S12*PTRM_comparison!$T28</f>
        <v>0.65921491148524025</v>
      </c>
      <c r="I12" s="189">
        <f>PTRM_comparison!T12*PTRM_comparison!$T28</f>
        <v>0.65921491148524025</v>
      </c>
      <c r="J12" s="189">
        <f>PTRM_comparison!U12*PTRM_comparison!$T28</f>
        <v>0.65921491148524025</v>
      </c>
      <c r="K12" s="189">
        <f>PTRM_comparison!V12*PTRM_comparison!$T28</f>
        <v>0.66203494426704723</v>
      </c>
      <c r="L12" s="189">
        <f>PTRM_comparison!W12*PTRM_comparison!$T28</f>
        <v>0.6471194635045705</v>
      </c>
      <c r="M12" s="189">
        <f>PTRM_comparison!X12*PTRM_comparison!$T28</f>
        <v>0.55139644504248753</v>
      </c>
      <c r="N12" s="189">
        <f>PTRM_comparison!Y12*PTRM_comparison!$T28</f>
        <v>0.45078984461874833</v>
      </c>
      <c r="O12" s="189">
        <f>PTRM_comparison!Z12*PTRM_comparison!$T28</f>
        <v>0.40657137818529082</v>
      </c>
      <c r="P12" s="189">
        <f>PTRM_comparison!AA12*PTRM_comparison!$T28</f>
        <v>0</v>
      </c>
      <c r="Q12" s="189">
        <f>PTRM_comparison!AB12*PTRM_comparison!$T28</f>
        <v>0</v>
      </c>
      <c r="R12" s="189">
        <f>PTRM_comparison!AC12*PTRM_comparison!$T28</f>
        <v>0</v>
      </c>
      <c r="S12" s="189">
        <f>PTRM_comparison!AD12*PTRM_comparison!$T28</f>
        <v>0</v>
      </c>
      <c r="T12" s="189">
        <f>PTRM_comparison!AE12*PTRM_comparison!$T28</f>
        <v>0</v>
      </c>
      <c r="U12" s="189">
        <f>PTRM_comparison!AF12*PTRM_comparison!$T28</f>
        <v>0</v>
      </c>
      <c r="V12" s="189">
        <f>PTRM_comparison!AG12*PTRM_comparison!$T28</f>
        <v>0</v>
      </c>
      <c r="W12" s="189">
        <f>PTRM_comparison!AH12*PTRM_comparison!$T28</f>
        <v>0</v>
      </c>
      <c r="X12" s="189">
        <f>PTRM_comparison!AI12*PTRM_comparison!$T28</f>
        <v>0</v>
      </c>
      <c r="Y12" s="189">
        <f>PTRM_comparison!AJ12*PTRM_comparison!$T28</f>
        <v>0</v>
      </c>
      <c r="Z12" s="189">
        <f>PTRM_comparison!AK12*PTRM_comparison!$T28</f>
        <v>0</v>
      </c>
      <c r="AA12" s="189">
        <f>PTRM_comparison!AL12*PTRM_comparison!$T28</f>
        <v>0</v>
      </c>
      <c r="AB12" s="189">
        <f>PTRM_comparison!AM12*PTRM_comparison!$T28</f>
        <v>0</v>
      </c>
      <c r="AC12" s="189">
        <f>PTRM_comparison!AN12*PTRM_comparison!$T28</f>
        <v>0</v>
      </c>
      <c r="AD12" s="189">
        <f>PTRM_comparison!AO12*PTRM_comparison!$T28</f>
        <v>0</v>
      </c>
      <c r="AE12" s="189">
        <f>PTRM_comparison!AP12*PTRM_comparison!$T28</f>
        <v>0</v>
      </c>
      <c r="AF12" s="189">
        <f>PTRM_comparison!AQ12*PTRM_comparison!$T28</f>
        <v>0</v>
      </c>
      <c r="AG12" s="189">
        <f>PTRM_comparison!AR12*PTRM_comparison!$T28</f>
        <v>0</v>
      </c>
      <c r="AH12" s="189">
        <f>PTRM_comparison!AS12*PTRM_comparison!$T28</f>
        <v>0</v>
      </c>
      <c r="AI12" s="189">
        <f>PTRM_comparison!AT12*PTRM_comparison!$T28</f>
        <v>0</v>
      </c>
      <c r="AJ12" s="189">
        <f>PTRM_comparison!AU12*PTRM_comparison!$T28</f>
        <v>0</v>
      </c>
      <c r="AK12" s="189">
        <f>PTRM_comparison!AV12*PTRM_comparison!$T28</f>
        <v>0</v>
      </c>
      <c r="AL12" s="189">
        <f>PTRM_comparison!AW12*PTRM_comparison!$T28</f>
        <v>0</v>
      </c>
      <c r="AM12" s="189">
        <f>PTRM_comparison!AX12*PTRM_comparison!$T28</f>
        <v>0</v>
      </c>
      <c r="AN12" s="189">
        <f>PTRM_comparison!AY12*PTRM_comparison!$T28</f>
        <v>0</v>
      </c>
      <c r="AO12" s="189">
        <f>PTRM_comparison!AZ12*PTRM_comparison!$T28</f>
        <v>0</v>
      </c>
      <c r="AP12" s="189">
        <f>PTRM_comparison!BA12*PTRM_comparison!$T28</f>
        <v>0</v>
      </c>
      <c r="AQ12" s="189">
        <f>PTRM_comparison!BB12*PTRM_comparison!$T28</f>
        <v>0</v>
      </c>
      <c r="AR12" s="189">
        <f>PTRM_comparison!BC12*PTRM_comparison!$T28</f>
        <v>0</v>
      </c>
      <c r="AS12" s="189">
        <f>PTRM_comparison!BD12*PTRM_comparison!$T28</f>
        <v>0</v>
      </c>
      <c r="AT12" s="189">
        <f>PTRM_comparison!BE12*PTRM_comparison!$T28</f>
        <v>0</v>
      </c>
      <c r="AU12" s="189">
        <f>PTRM_comparison!BF12*PTRM_comparison!$T28</f>
        <v>0</v>
      </c>
      <c r="AV12" s="189">
        <f>PTRM_comparison!BG12*PTRM_comparison!$T28</f>
        <v>0</v>
      </c>
      <c r="AW12" s="189">
        <f>PTRM_comparison!BH12*PTRM_comparison!$T28</f>
        <v>0</v>
      </c>
      <c r="AX12" s="189">
        <f>PTRM_comparison!BI12*PTRM_comparison!$T28</f>
        <v>0</v>
      </c>
      <c r="AY12" s="189">
        <f>PTRM_comparison!BJ12*PTRM_comparison!$T28</f>
        <v>0</v>
      </c>
      <c r="AZ12" s="189">
        <f>PTRM_comparison!BK12*PTRM_comparison!$T28</f>
        <v>0</v>
      </c>
      <c r="BA12" s="189">
        <f>PTRM_comparison!BL12*PTRM_comparison!$T28</f>
        <v>0</v>
      </c>
      <c r="BB12" s="189">
        <f>PTRM_comparison!BM12*PTRM_comparison!$T28</f>
        <v>0</v>
      </c>
      <c r="BC12" s="189">
        <f>PTRM_comparison!BN12*PTRM_comparison!$T28</f>
        <v>0</v>
      </c>
      <c r="BD12" s="189">
        <f>PTRM_comparison!BO12*PTRM_comparison!$T28</f>
        <v>0</v>
      </c>
      <c r="BE12" s="189">
        <f>PTRM_comparison!BP12*PTRM_comparison!$T28</f>
        <v>0</v>
      </c>
      <c r="BF12" s="189">
        <f>PTRM_comparison!BQ12*PTRM_comparison!$T28</f>
        <v>0</v>
      </c>
      <c r="BG12" s="189">
        <f>PTRM_comparison!BR12*PTRM_comparison!$T28</f>
        <v>0</v>
      </c>
      <c r="BH12" s="189">
        <f>PTRM_comparison!BS12*PTRM_comparison!$T28</f>
        <v>0</v>
      </c>
      <c r="BJ12" s="186"/>
      <c r="BK12" s="190"/>
      <c r="BL12" s="191"/>
      <c r="BM12" s="191"/>
      <c r="BN12" s="191"/>
      <c r="BO12" s="191"/>
      <c r="BP12" s="191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H12" s="192"/>
    </row>
    <row r="13" spans="1:92" s="189" customFormat="1">
      <c r="B13" s="190"/>
      <c r="C13" s="191" t="str">
        <f>Depreciation!B277</f>
        <v>Non-network general assets - IT</v>
      </c>
      <c r="F13" s="189">
        <f>PTRM_comparison!Q13*PTRM_comparison!$T29</f>
        <v>30.262974293767016</v>
      </c>
      <c r="G13" s="189">
        <f>PTRM_comparison!R13*PTRM_comparison!$T29</f>
        <v>11.56611687095694</v>
      </c>
      <c r="H13" s="189">
        <f>PTRM_comparison!S13*PTRM_comparison!$T29</f>
        <v>6.4224458431147564</v>
      </c>
      <c r="I13" s="189">
        <f>PTRM_comparison!T13*PTRM_comparison!$T29</f>
        <v>4.1147369927059065</v>
      </c>
      <c r="J13" s="189">
        <f>PTRM_comparison!U13*PTRM_comparison!$T29</f>
        <v>2.252925379153885</v>
      </c>
      <c r="K13" s="189">
        <f>PTRM_comparison!V13*PTRM_comparison!$T29</f>
        <v>0.20785513385767007</v>
      </c>
      <c r="L13" s="189">
        <f>PTRM_comparison!W13*PTRM_comparison!$T29</f>
        <v>0</v>
      </c>
      <c r="M13" s="189">
        <f>PTRM_comparison!X13*PTRM_comparison!$T29</f>
        <v>0</v>
      </c>
      <c r="N13" s="189">
        <f>PTRM_comparison!Y13*PTRM_comparison!$T29</f>
        <v>0</v>
      </c>
      <c r="O13" s="189">
        <f>PTRM_comparison!Z13*PTRM_comparison!$T29</f>
        <v>0</v>
      </c>
      <c r="P13" s="189">
        <f>PTRM_comparison!AA13*PTRM_comparison!$T29</f>
        <v>0</v>
      </c>
      <c r="Q13" s="189">
        <f>PTRM_comparison!AB13*PTRM_comparison!$T29</f>
        <v>0</v>
      </c>
      <c r="R13" s="189">
        <f>PTRM_comparison!AC13*PTRM_comparison!$T29</f>
        <v>0</v>
      </c>
      <c r="S13" s="189">
        <f>PTRM_comparison!AD13*PTRM_comparison!$T29</f>
        <v>0</v>
      </c>
      <c r="T13" s="189">
        <f>PTRM_comparison!AE13*PTRM_comparison!$T29</f>
        <v>0</v>
      </c>
      <c r="U13" s="189">
        <f>PTRM_comparison!AF13*PTRM_comparison!$T29</f>
        <v>0</v>
      </c>
      <c r="V13" s="189">
        <f>PTRM_comparison!AG13*PTRM_comparison!$T29</f>
        <v>0</v>
      </c>
      <c r="W13" s="189">
        <f>PTRM_comparison!AH13*PTRM_comparison!$T29</f>
        <v>0</v>
      </c>
      <c r="X13" s="189">
        <f>PTRM_comparison!AI13*PTRM_comparison!$T29</f>
        <v>0</v>
      </c>
      <c r="Y13" s="189">
        <f>PTRM_comparison!AJ13*PTRM_comparison!$T29</f>
        <v>0</v>
      </c>
      <c r="Z13" s="189">
        <f>PTRM_comparison!AK13*PTRM_comparison!$T29</f>
        <v>0</v>
      </c>
      <c r="AA13" s="189">
        <f>PTRM_comparison!AL13*PTRM_comparison!$T29</f>
        <v>0</v>
      </c>
      <c r="AB13" s="189">
        <f>PTRM_comparison!AM13*PTRM_comparison!$T29</f>
        <v>0</v>
      </c>
      <c r="AC13" s="189">
        <f>PTRM_comparison!AN13*PTRM_comparison!$T29</f>
        <v>0</v>
      </c>
      <c r="AD13" s="189">
        <f>PTRM_comparison!AO13*PTRM_comparison!$T29</f>
        <v>0</v>
      </c>
      <c r="AE13" s="189">
        <f>PTRM_comparison!AP13*PTRM_comparison!$T29</f>
        <v>0</v>
      </c>
      <c r="AF13" s="189">
        <f>PTRM_comparison!AQ13*PTRM_comparison!$T29</f>
        <v>0</v>
      </c>
      <c r="AG13" s="189">
        <f>PTRM_comparison!AR13*PTRM_comparison!$T29</f>
        <v>0</v>
      </c>
      <c r="AH13" s="189">
        <f>PTRM_comparison!AS13*PTRM_comparison!$T29</f>
        <v>0</v>
      </c>
      <c r="AI13" s="189">
        <f>PTRM_comparison!AT13*PTRM_comparison!$T29</f>
        <v>0</v>
      </c>
      <c r="AJ13" s="189">
        <f>PTRM_comparison!AU13*PTRM_comparison!$T29</f>
        <v>0</v>
      </c>
      <c r="AK13" s="189">
        <f>PTRM_comparison!AV13*PTRM_comparison!$T29</f>
        <v>0</v>
      </c>
      <c r="AL13" s="189">
        <f>PTRM_comparison!AW13*PTRM_comparison!$T29</f>
        <v>0</v>
      </c>
      <c r="AM13" s="189">
        <f>PTRM_comparison!AX13*PTRM_comparison!$T29</f>
        <v>0</v>
      </c>
      <c r="AN13" s="189">
        <f>PTRM_comparison!AY13*PTRM_comparison!$T29</f>
        <v>0</v>
      </c>
      <c r="AO13" s="189">
        <f>PTRM_comparison!AZ13*PTRM_comparison!$T29</f>
        <v>0</v>
      </c>
      <c r="AP13" s="189">
        <f>PTRM_comparison!BA13*PTRM_comparison!$T29</f>
        <v>0</v>
      </c>
      <c r="AQ13" s="189">
        <f>PTRM_comparison!BB13*PTRM_comparison!$T29</f>
        <v>0</v>
      </c>
      <c r="AR13" s="189">
        <f>PTRM_comparison!BC13*PTRM_comparison!$T29</f>
        <v>0</v>
      </c>
      <c r="AS13" s="189">
        <f>PTRM_comparison!BD13*PTRM_comparison!$T29</f>
        <v>0</v>
      </c>
      <c r="AT13" s="189">
        <f>PTRM_comparison!BE13*PTRM_comparison!$T29</f>
        <v>0</v>
      </c>
      <c r="AU13" s="189">
        <f>PTRM_comparison!BF13*PTRM_comparison!$T29</f>
        <v>0</v>
      </c>
      <c r="AV13" s="189">
        <f>PTRM_comparison!BG13*PTRM_comparison!$T29</f>
        <v>0</v>
      </c>
      <c r="AW13" s="189">
        <f>PTRM_comparison!BH13*PTRM_comparison!$T29</f>
        <v>0</v>
      </c>
      <c r="AX13" s="189">
        <f>PTRM_comparison!BI13*PTRM_comparison!$T29</f>
        <v>0</v>
      </c>
      <c r="AY13" s="189">
        <f>PTRM_comparison!BJ13*PTRM_comparison!$T29</f>
        <v>0</v>
      </c>
      <c r="AZ13" s="189">
        <f>PTRM_comparison!BK13*PTRM_comparison!$T29</f>
        <v>0</v>
      </c>
      <c r="BA13" s="189">
        <f>PTRM_comparison!BL13*PTRM_comparison!$T29</f>
        <v>0</v>
      </c>
      <c r="BB13" s="189">
        <f>PTRM_comparison!BM13*PTRM_comparison!$T29</f>
        <v>0</v>
      </c>
      <c r="BC13" s="189">
        <f>PTRM_comparison!BN13*PTRM_comparison!$T29</f>
        <v>0</v>
      </c>
      <c r="BD13" s="189">
        <f>PTRM_comparison!BO13*PTRM_comparison!$T29</f>
        <v>0</v>
      </c>
      <c r="BE13" s="189">
        <f>PTRM_comparison!BP13*PTRM_comparison!$T29</f>
        <v>0</v>
      </c>
      <c r="BF13" s="189">
        <f>PTRM_comparison!BQ13*PTRM_comparison!$T29</f>
        <v>0</v>
      </c>
      <c r="BG13" s="189">
        <f>PTRM_comparison!BR13*PTRM_comparison!$T29</f>
        <v>0</v>
      </c>
      <c r="BH13" s="189">
        <f>PTRM_comparison!BS13*PTRM_comparison!$T29</f>
        <v>0</v>
      </c>
      <c r="BJ13" s="186"/>
      <c r="BK13" s="190"/>
      <c r="BL13" s="191"/>
      <c r="BM13" s="191"/>
      <c r="BN13" s="191"/>
      <c r="BO13" s="191"/>
      <c r="BP13" s="191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H13" s="192"/>
    </row>
    <row r="14" spans="1:92" s="189" customFormat="1">
      <c r="B14" s="190"/>
      <c r="C14" s="191" t="str">
        <f>Depreciation!B329</f>
        <v>Non-network general assets - Other</v>
      </c>
      <c r="F14" s="189">
        <f>PTRM_comparison!Q14*PTRM_comparison!$T30</f>
        <v>5.9261389165750176</v>
      </c>
      <c r="G14" s="189">
        <f>PTRM_comparison!R14*PTRM_comparison!$T30</f>
        <v>5.9261389165750176</v>
      </c>
      <c r="H14" s="189">
        <f>PTRM_comparison!S14*PTRM_comparison!$T30</f>
        <v>5.9261389165750176</v>
      </c>
      <c r="I14" s="189">
        <f>PTRM_comparison!T14*PTRM_comparison!$T30</f>
        <v>5.9261389165750176</v>
      </c>
      <c r="J14" s="189">
        <f>PTRM_comparison!U14*PTRM_comparison!$T30</f>
        <v>5.9261389165750176</v>
      </c>
      <c r="K14" s="189">
        <f>PTRM_comparison!V14*PTRM_comparison!$T30</f>
        <v>5.9261389165750176</v>
      </c>
      <c r="L14" s="189">
        <f>PTRM_comparison!W14*PTRM_comparison!$T30</f>
        <v>3.6030101492923858</v>
      </c>
      <c r="M14" s="189">
        <f>PTRM_comparison!X14*PTRM_comparison!$T30</f>
        <v>2.9817851188790452</v>
      </c>
      <c r="N14" s="189">
        <f>PTRM_comparison!Y14*PTRM_comparison!$T30</f>
        <v>2.9817851188790452</v>
      </c>
      <c r="O14" s="189">
        <f>PTRM_comparison!Z14*PTRM_comparison!$T30</f>
        <v>2.9817851188790452</v>
      </c>
      <c r="P14" s="189">
        <f>PTRM_comparison!AA14*PTRM_comparison!$T30</f>
        <v>2.9817851188790452</v>
      </c>
      <c r="Q14" s="189">
        <f>PTRM_comparison!AB14*PTRM_comparison!$T30</f>
        <v>2.9817851188790452</v>
      </c>
      <c r="R14" s="189">
        <f>PTRM_comparison!AC14*PTRM_comparison!$T30</f>
        <v>2.9817851188790452</v>
      </c>
      <c r="S14" s="189">
        <f>PTRM_comparison!AD14*PTRM_comparison!$T30</f>
        <v>2.9817851188790452</v>
      </c>
      <c r="T14" s="189">
        <f>PTRM_comparison!AE14*PTRM_comparison!$T30</f>
        <v>2.9983809492802118</v>
      </c>
      <c r="U14" s="189">
        <f>PTRM_comparison!AF14*PTRM_comparison!$T30</f>
        <v>3.1356539731000939</v>
      </c>
      <c r="V14" s="189">
        <f>PTRM_comparison!AG14*PTRM_comparison!$T30</f>
        <v>2.7563581388571157</v>
      </c>
      <c r="W14" s="189">
        <f>PTRM_comparison!AH14*PTRM_comparison!$T30</f>
        <v>2.0871185702245412</v>
      </c>
      <c r="X14" s="189">
        <f>PTRM_comparison!AI14*PTRM_comparison!$T30</f>
        <v>1.4235964442300042</v>
      </c>
      <c r="Y14" s="189">
        <f>PTRM_comparison!AJ14*PTRM_comparison!$T30</f>
        <v>0.85286779714031202</v>
      </c>
      <c r="Z14" s="189">
        <f>PTRM_comparison!AK14*PTRM_comparison!$T30</f>
        <v>0</v>
      </c>
      <c r="AA14" s="189">
        <f>PTRM_comparison!AL14*PTRM_comparison!$T30</f>
        <v>0</v>
      </c>
      <c r="AB14" s="189">
        <f>PTRM_comparison!AM14*PTRM_comparison!$T30</f>
        <v>0</v>
      </c>
      <c r="AC14" s="189">
        <f>PTRM_comparison!AN14*PTRM_comparison!$T30</f>
        <v>0</v>
      </c>
      <c r="AD14" s="189">
        <f>PTRM_comparison!AO14*PTRM_comparison!$T30</f>
        <v>0</v>
      </c>
      <c r="AE14" s="189">
        <f>PTRM_comparison!AP14*PTRM_comparison!$T30</f>
        <v>0</v>
      </c>
      <c r="AF14" s="189">
        <f>PTRM_comparison!AQ14*PTRM_comparison!$T30</f>
        <v>0</v>
      </c>
      <c r="AG14" s="189">
        <f>PTRM_comparison!AR14*PTRM_comparison!$T30</f>
        <v>0</v>
      </c>
      <c r="AH14" s="189">
        <f>PTRM_comparison!AS14*PTRM_comparison!$T30</f>
        <v>0</v>
      </c>
      <c r="AI14" s="189">
        <f>PTRM_comparison!AT14*PTRM_comparison!$T30</f>
        <v>0</v>
      </c>
      <c r="AJ14" s="189">
        <f>PTRM_comparison!AU14*PTRM_comparison!$T30</f>
        <v>0</v>
      </c>
      <c r="AK14" s="189">
        <f>PTRM_comparison!AV14*PTRM_comparison!$T30</f>
        <v>0</v>
      </c>
      <c r="AL14" s="189">
        <f>PTRM_comparison!AW14*PTRM_comparison!$T30</f>
        <v>0</v>
      </c>
      <c r="AM14" s="189">
        <f>PTRM_comparison!AX14*PTRM_comparison!$T30</f>
        <v>0</v>
      </c>
      <c r="AN14" s="189">
        <f>PTRM_comparison!AY14*PTRM_comparison!$T30</f>
        <v>0</v>
      </c>
      <c r="AO14" s="189">
        <f>PTRM_comparison!AZ14*PTRM_comparison!$T30</f>
        <v>0</v>
      </c>
      <c r="AP14" s="189">
        <f>PTRM_comparison!BA14*PTRM_comparison!$T30</f>
        <v>0</v>
      </c>
      <c r="AQ14" s="189">
        <f>PTRM_comparison!BB14*PTRM_comparison!$T30</f>
        <v>0</v>
      </c>
      <c r="AR14" s="189">
        <f>PTRM_comparison!BC14*PTRM_comparison!$T30</f>
        <v>0</v>
      </c>
      <c r="AS14" s="189">
        <f>PTRM_comparison!BD14*PTRM_comparison!$T30</f>
        <v>0</v>
      </c>
      <c r="AT14" s="189">
        <f>PTRM_comparison!BE14*PTRM_comparison!$T30</f>
        <v>0</v>
      </c>
      <c r="AU14" s="189">
        <f>PTRM_comparison!BF14*PTRM_comparison!$T30</f>
        <v>0</v>
      </c>
      <c r="AV14" s="189">
        <f>PTRM_comparison!BG14*PTRM_comparison!$T30</f>
        <v>0</v>
      </c>
      <c r="AW14" s="189">
        <f>PTRM_comparison!BH14*PTRM_comparison!$T30</f>
        <v>0</v>
      </c>
      <c r="AX14" s="189">
        <f>PTRM_comparison!BI14*PTRM_comparison!$T30</f>
        <v>0</v>
      </c>
      <c r="AY14" s="189">
        <f>PTRM_comparison!BJ14*PTRM_comparison!$T30</f>
        <v>0</v>
      </c>
      <c r="AZ14" s="189">
        <f>PTRM_comparison!BK14*PTRM_comparison!$T30</f>
        <v>0</v>
      </c>
      <c r="BA14" s="189">
        <f>PTRM_comparison!BL14*PTRM_comparison!$T30</f>
        <v>0</v>
      </c>
      <c r="BB14" s="189">
        <f>PTRM_comparison!BM14*PTRM_comparison!$T30</f>
        <v>0</v>
      </c>
      <c r="BC14" s="189">
        <f>PTRM_comparison!BN14*PTRM_comparison!$T30</f>
        <v>0</v>
      </c>
      <c r="BD14" s="189">
        <f>PTRM_comparison!BO14*PTRM_comparison!$T30</f>
        <v>0</v>
      </c>
      <c r="BE14" s="189">
        <f>PTRM_comparison!BP14*PTRM_comparison!$T30</f>
        <v>0</v>
      </c>
      <c r="BF14" s="189">
        <f>PTRM_comparison!BQ14*PTRM_comparison!$T30</f>
        <v>0</v>
      </c>
      <c r="BG14" s="189">
        <f>PTRM_comparison!BR14*PTRM_comparison!$T30</f>
        <v>0</v>
      </c>
      <c r="BH14" s="189">
        <f>PTRM_comparison!BS14*PTRM_comparison!$T30</f>
        <v>0</v>
      </c>
      <c r="BJ14" s="186"/>
      <c r="BK14" s="190"/>
      <c r="BL14" s="191"/>
      <c r="BM14" s="191"/>
      <c r="BN14" s="191"/>
      <c r="BO14" s="191"/>
      <c r="BP14" s="191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H14" s="192"/>
    </row>
    <row r="15" spans="1:92" s="189" customFormat="1">
      <c r="B15" s="190"/>
      <c r="C15" s="191"/>
      <c r="BJ15" s="186"/>
      <c r="BK15" s="190"/>
      <c r="BL15" s="191"/>
      <c r="BM15" s="191"/>
      <c r="BN15" s="191"/>
      <c r="BO15" s="191"/>
      <c r="BP15" s="191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H15" s="192"/>
    </row>
    <row r="16" spans="1:92" s="189" customFormat="1">
      <c r="B16" s="190"/>
      <c r="C16" s="191"/>
      <c r="BJ16" s="186"/>
      <c r="BK16" s="190"/>
      <c r="BL16" s="191"/>
      <c r="BM16" s="191"/>
      <c r="BN16" s="191"/>
      <c r="BO16" s="191"/>
      <c r="BP16" s="191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H16" s="192"/>
    </row>
    <row r="17" spans="2:86" s="189" customFormat="1">
      <c r="B17" s="190"/>
      <c r="C17" s="191"/>
      <c r="BJ17" s="186"/>
      <c r="BK17" s="190"/>
      <c r="BL17" s="191"/>
      <c r="BM17" s="191"/>
      <c r="BN17" s="191"/>
      <c r="BO17" s="191"/>
      <c r="BP17" s="191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H17" s="192"/>
    </row>
    <row r="18" spans="2:86" s="189" customFormat="1">
      <c r="C18" s="191"/>
      <c r="BJ18" s="193"/>
      <c r="BK18" s="190"/>
      <c r="BL18" s="191"/>
      <c r="BM18" s="191"/>
      <c r="BN18" s="191"/>
      <c r="BO18" s="191"/>
      <c r="BP18" s="191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H18" s="192"/>
    </row>
    <row r="19" spans="2:86" s="189" customFormat="1" ht="15">
      <c r="C19" s="195" t="s">
        <v>19</v>
      </c>
      <c r="D19" s="188"/>
      <c r="E19" s="188"/>
      <c r="F19" s="195">
        <f>SUM(F8:F18)</f>
        <v>80.68350698877002</v>
      </c>
      <c r="G19" s="195">
        <f t="shared" ref="G19:BH19" si="0">SUM(G8:G18)</f>
        <v>62.036518116956444</v>
      </c>
      <c r="H19" s="195">
        <f t="shared" si="0"/>
        <v>56.892847089114262</v>
      </c>
      <c r="I19" s="195">
        <f t="shared" si="0"/>
        <v>54.585138238705412</v>
      </c>
      <c r="J19" s="195">
        <f t="shared" si="0"/>
        <v>52.723326625153391</v>
      </c>
      <c r="K19" s="196">
        <f t="shared" si="0"/>
        <v>49.317152436318075</v>
      </c>
      <c r="L19" s="196">
        <f t="shared" si="0"/>
        <v>46.719644322560342</v>
      </c>
      <c r="M19" s="196">
        <f t="shared" si="0"/>
        <v>46.002696273684911</v>
      </c>
      <c r="N19" s="196">
        <f t="shared" si="0"/>
        <v>45.902089673261173</v>
      </c>
      <c r="O19" s="196">
        <f t="shared" si="0"/>
        <v>45.857871206827717</v>
      </c>
      <c r="P19" s="196">
        <f t="shared" si="0"/>
        <v>45.451299828642426</v>
      </c>
      <c r="Q19" s="196">
        <f t="shared" si="0"/>
        <v>45.451299828642426</v>
      </c>
      <c r="R19" s="196">
        <f t="shared" si="0"/>
        <v>45.451299828642426</v>
      </c>
      <c r="S19" s="196">
        <f t="shared" si="0"/>
        <v>45.451299828642426</v>
      </c>
      <c r="T19" s="196">
        <f t="shared" si="0"/>
        <v>45.467895659043592</v>
      </c>
      <c r="U19" s="196">
        <f t="shared" si="0"/>
        <v>45.605168682863471</v>
      </c>
      <c r="V19" s="196">
        <f t="shared" si="0"/>
        <v>37.683896756375859</v>
      </c>
      <c r="W19" s="196">
        <f t="shared" si="0"/>
        <v>17.233195236949165</v>
      </c>
      <c r="X19" s="196">
        <f t="shared" si="0"/>
        <v>16.569673110954628</v>
      </c>
      <c r="Y19" s="196">
        <f t="shared" si="0"/>
        <v>15.998944463864936</v>
      </c>
      <c r="Z19" s="196">
        <f t="shared" si="0"/>
        <v>15.146076666724623</v>
      </c>
      <c r="AA19" s="196">
        <f t="shared" si="0"/>
        <v>15.146076666724623</v>
      </c>
      <c r="AB19" s="196">
        <f t="shared" si="0"/>
        <v>15.146076666724623</v>
      </c>
      <c r="AC19" s="196">
        <f t="shared" si="0"/>
        <v>14.443571763783204</v>
      </c>
      <c r="AD19" s="196">
        <f t="shared" si="0"/>
        <v>9.9820531085499411</v>
      </c>
      <c r="AE19" s="196">
        <f t="shared" si="0"/>
        <v>9.9820531085499411</v>
      </c>
      <c r="AF19" s="196">
        <f t="shared" si="0"/>
        <v>9.9820531085499411</v>
      </c>
      <c r="AG19" s="196">
        <f t="shared" si="0"/>
        <v>9.9820531085499411</v>
      </c>
      <c r="AH19" s="196">
        <f t="shared" si="0"/>
        <v>9.9820531085499411</v>
      </c>
      <c r="AI19" s="196">
        <f t="shared" si="0"/>
        <v>9.9820531085499411</v>
      </c>
      <c r="AJ19" s="196">
        <f t="shared" si="0"/>
        <v>9.9820531085499411</v>
      </c>
      <c r="AK19" s="196">
        <f t="shared" si="0"/>
        <v>9.9820531085499411</v>
      </c>
      <c r="AL19" s="196">
        <f t="shared" si="0"/>
        <v>9.9820531085499411</v>
      </c>
      <c r="AM19" s="196">
        <f t="shared" si="0"/>
        <v>9.9820531085499411</v>
      </c>
      <c r="AN19" s="196">
        <f t="shared" si="0"/>
        <v>9.9820531085499411</v>
      </c>
      <c r="AO19" s="196">
        <f t="shared" si="0"/>
        <v>9.9820531085499411</v>
      </c>
      <c r="AP19" s="196">
        <f t="shared" si="0"/>
        <v>9.9820531085499411</v>
      </c>
      <c r="AQ19" s="196">
        <f t="shared" si="0"/>
        <v>9.9820531085499411</v>
      </c>
      <c r="AR19" s="196">
        <f t="shared" si="0"/>
        <v>9.9820531085499411</v>
      </c>
      <c r="AS19" s="196">
        <f t="shared" si="0"/>
        <v>9.9528210153627015</v>
      </c>
      <c r="AT19" s="196">
        <f t="shared" si="0"/>
        <v>9.7228564308828958</v>
      </c>
      <c r="AU19" s="196">
        <f t="shared" si="0"/>
        <v>9.2074782034303446</v>
      </c>
      <c r="AV19" s="196">
        <f t="shared" si="0"/>
        <v>8.7449938590826211</v>
      </c>
      <c r="AW19" s="196">
        <f t="shared" si="0"/>
        <v>8.1446066761687561</v>
      </c>
      <c r="AX19" s="196">
        <f t="shared" si="0"/>
        <v>7.4666617792595495</v>
      </c>
      <c r="AY19" s="196">
        <f t="shared" si="0"/>
        <v>7.5962445235281137</v>
      </c>
      <c r="AZ19" s="196">
        <f t="shared" si="0"/>
        <v>5.9926851645586376</v>
      </c>
      <c r="BA19" s="196">
        <f t="shared" si="0"/>
        <v>4.7121333832109498</v>
      </c>
      <c r="BB19" s="196">
        <f t="shared" si="0"/>
        <v>3.1894291603165605</v>
      </c>
      <c r="BC19" s="196">
        <f t="shared" si="0"/>
        <v>1.5564475753983351</v>
      </c>
      <c r="BD19" s="196">
        <f t="shared" si="0"/>
        <v>2.8147279921287176E-2</v>
      </c>
      <c r="BE19" s="196">
        <f t="shared" si="0"/>
        <v>0</v>
      </c>
      <c r="BF19" s="196">
        <f t="shared" si="0"/>
        <v>0</v>
      </c>
      <c r="BG19" s="196">
        <f t="shared" si="0"/>
        <v>0</v>
      </c>
      <c r="BH19" s="196">
        <f t="shared" si="0"/>
        <v>0</v>
      </c>
      <c r="BI19" s="188"/>
      <c r="BJ19" s="193" t="e">
        <f>SUM(#REF!)-SUM(#REF!)</f>
        <v>#REF!</v>
      </c>
      <c r="BK19" s="188"/>
      <c r="BL19" s="188"/>
      <c r="BM19" s="188"/>
      <c r="BN19" s="188"/>
      <c r="BO19" s="188"/>
      <c r="BP19" s="188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H19" s="192"/>
    </row>
    <row r="20" spans="2:86" s="189" customFormat="1">
      <c r="C20" s="197" t="s">
        <v>53</v>
      </c>
      <c r="D20" s="198"/>
      <c r="E20" s="198"/>
      <c r="F20" s="199">
        <f>NPV(Inputs!O20, F19:J19)</f>
        <v>279.6533007145664</v>
      </c>
      <c r="G20" s="200"/>
      <c r="H20" s="200"/>
      <c r="I20" s="200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193"/>
      <c r="BK20" s="201"/>
      <c r="BL20" s="201"/>
      <c r="BM20" s="201"/>
      <c r="BN20" s="201"/>
      <c r="BO20" s="201"/>
      <c r="BP20" s="201"/>
    </row>
    <row r="21" spans="2:86" s="189" customFormat="1">
      <c r="BJ21" s="193"/>
    </row>
    <row r="23" spans="2:86">
      <c r="C23" s="202"/>
      <c r="D23" s="203"/>
      <c r="E23" s="203"/>
      <c r="F23" s="204" t="s">
        <v>68</v>
      </c>
      <c r="G23" s="204" t="s">
        <v>69</v>
      </c>
      <c r="H23" s="205" t="s">
        <v>72</v>
      </c>
    </row>
    <row r="24" spans="2:86">
      <c r="C24" s="206" t="str">
        <f t="shared" ref="C24:C30" si="1">C8</f>
        <v>Subtransmission</v>
      </c>
      <c r="D24" s="207"/>
      <c r="E24" s="207"/>
      <c r="F24" s="208">
        <f>SUM(F8:BH8)</f>
        <v>254.40117796465256</v>
      </c>
      <c r="G24" s="208">
        <f>Inputs!N143</f>
        <v>254.40117796465276</v>
      </c>
      <c r="H24" s="209">
        <f>G24-F24</f>
        <v>0</v>
      </c>
      <c r="J24" s="210"/>
    </row>
    <row r="25" spans="2:86">
      <c r="C25" s="206" t="str">
        <f t="shared" si="1"/>
        <v>Distribution system assets</v>
      </c>
      <c r="D25" s="207"/>
      <c r="E25" s="207"/>
      <c r="F25" s="208">
        <f t="shared" ref="F25:F30" si="2">SUM(F9:BH9)</f>
        <v>791.40392945257997</v>
      </c>
      <c r="G25" s="208">
        <f>Inputs!N144</f>
        <v>791.4039294525827</v>
      </c>
      <c r="H25" s="209">
        <f t="shared" ref="H25:H30" si="3">G25-F25</f>
        <v>2.7284841053187847E-12</v>
      </c>
      <c r="J25" s="210"/>
      <c r="K25" s="210"/>
    </row>
    <row r="26" spans="2:86">
      <c r="C26" s="206" t="str">
        <f t="shared" si="1"/>
        <v>Standard metering</v>
      </c>
      <c r="D26" s="207"/>
      <c r="E26" s="207"/>
      <c r="F26" s="208">
        <f t="shared" si="2"/>
        <v>-4.986855099649419E-2</v>
      </c>
      <c r="G26" s="208">
        <f>Inputs!N145</f>
        <v>-4.986855099649419E-2</v>
      </c>
      <c r="H26" s="209">
        <f t="shared" si="3"/>
        <v>0</v>
      </c>
      <c r="J26" s="210"/>
      <c r="K26" s="210"/>
    </row>
    <row r="27" spans="2:86">
      <c r="C27" s="206" t="str">
        <f t="shared" si="1"/>
        <v>Public lighting</v>
      </c>
      <c r="D27" s="207"/>
      <c r="E27" s="207"/>
      <c r="F27" s="208">
        <f t="shared" si="2"/>
        <v>7.1292722727342479</v>
      </c>
      <c r="G27" s="208">
        <f>Inputs!N146</f>
        <v>7.1292722727342479</v>
      </c>
      <c r="H27" s="209">
        <f t="shared" si="3"/>
        <v>0</v>
      </c>
      <c r="J27" s="210"/>
      <c r="K27" s="210"/>
    </row>
    <row r="28" spans="2:86">
      <c r="C28" s="206" t="str">
        <f t="shared" si="1"/>
        <v>SCADA/Network control</v>
      </c>
      <c r="D28" s="207"/>
      <c r="E28" s="207"/>
      <c r="F28" s="208">
        <f t="shared" si="2"/>
        <v>6.0139866330443459</v>
      </c>
      <c r="G28" s="208">
        <f>Inputs!N147</f>
        <v>6.0139866330443459</v>
      </c>
      <c r="H28" s="209">
        <f t="shared" si="3"/>
        <v>0</v>
      </c>
      <c r="J28" s="210"/>
      <c r="K28" s="210"/>
    </row>
    <row r="29" spans="2:86">
      <c r="C29" s="206" t="str">
        <f t="shared" si="1"/>
        <v>Non-network general assets - IT</v>
      </c>
      <c r="D29" s="207"/>
      <c r="E29" s="207"/>
      <c r="F29" s="208">
        <f t="shared" si="2"/>
        <v>54.827054513556178</v>
      </c>
      <c r="G29" s="208">
        <f>Inputs!N148</f>
        <v>54.82705451355617</v>
      </c>
      <c r="H29" s="209">
        <f t="shared" si="3"/>
        <v>0</v>
      </c>
      <c r="J29" s="210"/>
      <c r="K29" s="210"/>
    </row>
    <row r="30" spans="2:86">
      <c r="C30" s="206" t="str">
        <f t="shared" si="1"/>
        <v>Non-network general assets - Other</v>
      </c>
      <c r="D30" s="207"/>
      <c r="E30" s="207"/>
      <c r="F30" s="208">
        <f t="shared" si="2"/>
        <v>73.286315353728085</v>
      </c>
      <c r="G30" s="208">
        <f>Inputs!N149</f>
        <v>73.286315353728057</v>
      </c>
      <c r="H30" s="209">
        <f t="shared" si="3"/>
        <v>0</v>
      </c>
      <c r="J30" s="210"/>
      <c r="K30" s="210"/>
    </row>
    <row r="31" spans="2:86">
      <c r="C31" s="211"/>
      <c r="D31" s="212"/>
      <c r="E31" s="212"/>
      <c r="F31" s="213">
        <f>SUM(F24:F30)</f>
        <v>1187.011867639299</v>
      </c>
      <c r="G31" s="213">
        <f>SUM(G24:G30)</f>
        <v>1187.0118676393017</v>
      </c>
      <c r="H31" s="214">
        <f>G31-F31</f>
        <v>2.7284841053187847E-12</v>
      </c>
      <c r="J31" s="210"/>
      <c r="K31" s="210"/>
    </row>
    <row r="32" spans="2:86">
      <c r="D32" s="189"/>
      <c r="E32" s="18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Seymour, Jonathan</cp:lastModifiedBy>
  <dcterms:created xsi:type="dcterms:W3CDTF">2015-06-26T00:13:26Z</dcterms:created>
  <dcterms:modified xsi:type="dcterms:W3CDTF">2015-10-15T23:08:06Z</dcterms:modified>
</cp:coreProperties>
</file>