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7155"/>
  </bookViews>
  <sheets>
    <sheet name="Opex decision" sheetId="9" r:id="rId1"/>
    <sheet name="Opex 2015-2020 (Real $2015)" sheetId="11" r:id="rId2"/>
    <sheet name="PTRM input" sheetId="1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hidden="1">[1]PCOR00!#REF!</definedName>
    <definedName name="_BQ4.19" hidden="1">#REF!</definedName>
    <definedName name="_BQ4.5" hidden="1">#REF!</definedName>
    <definedName name="_BQ4.6" hidden="1">#REF!</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Key1" hidden="1">#REF!</definedName>
    <definedName name="_Key2" hidden="1">#REF!</definedName>
    <definedName name="_LU_DataVersion">[2]Title!$D$51</definedName>
    <definedName name="_LU_Version">[2]Title!$D$52</definedName>
    <definedName name="_Order1" hidden="1">255</definedName>
    <definedName name="_Order2" hidden="1">255</definedName>
    <definedName name="_Sort" hidden="1">#REF!</definedName>
    <definedName name="a" hidden="1">{#N/A,#N/A,FALSE,"Bgt";#N/A,#N/A,FALSE,"Act";#N/A,#N/A,FALSE,"Chrt Data";#N/A,#N/A,FALSE,"Bus Result";#N/A,#N/A,FALSE,"Main Charts";#N/A,#N/A,FALSE,"P&amp;L Ttl";#N/A,#N/A,FALSE,"P&amp;L C_Ttl";#N/A,#N/A,FALSE,"P&amp;L C_Oct";#N/A,#N/A,FALSE,"P&amp;L C_Sep";#N/A,#N/A,FALSE,"1996";#N/A,#N/A,FALSE,"Data"}</definedName>
    <definedName name="A10remlife">'PTRM input'!$L$16</definedName>
    <definedName name="A10stdlife">'PTRM input'!$M$16</definedName>
    <definedName name="A10taxremlife">'PTRM input'!$O$16</definedName>
    <definedName name="A10taxstdlife">'PTRM input'!$P$16</definedName>
    <definedName name="A10taxvalue">'PTRM input'!$N$16</definedName>
    <definedName name="A10value">'PTRM input'!$J$16</definedName>
    <definedName name="A10wipvalue">'PTRM input'!$K$16</definedName>
    <definedName name="A11remlife">'PTRM input'!$L$17</definedName>
    <definedName name="A11stdlife">'PTRM input'!$M$17</definedName>
    <definedName name="A11taxremlife">'PTRM input'!$O$17</definedName>
    <definedName name="A11taxstdlife">'PTRM input'!$P$17</definedName>
    <definedName name="A11taxvalue">'PTRM input'!$N$17</definedName>
    <definedName name="A11value">'PTRM input'!$J$17</definedName>
    <definedName name="A11wipvalue">'PTRM input'!$K$17</definedName>
    <definedName name="A12remlife">'PTRM input'!$L$18</definedName>
    <definedName name="A12stdlife">'PTRM input'!$M$18</definedName>
    <definedName name="A12taxremlife">'PTRM input'!$O$18</definedName>
    <definedName name="A12taxstdlife">'PTRM input'!$P$18</definedName>
    <definedName name="A12taxvalue">'PTRM input'!$N$18</definedName>
    <definedName name="A12value">'PTRM input'!$J$18</definedName>
    <definedName name="A12wipvalue">'PTRM input'!$K$18</definedName>
    <definedName name="A13remlife">'PTRM input'!$L$19</definedName>
    <definedName name="A13stdlife">'PTRM input'!$M$19</definedName>
    <definedName name="A13taxremlife">'PTRM input'!$O$19</definedName>
    <definedName name="A13taxstdlife">'PTRM input'!$P$19</definedName>
    <definedName name="A13taxvalue">'PTRM input'!$N$19</definedName>
    <definedName name="A13value">'PTRM input'!$J$19</definedName>
    <definedName name="A13wipvalue">'PTRM input'!$K$19</definedName>
    <definedName name="A14remlife">'PTRM input'!$L$20</definedName>
    <definedName name="A14stdlife">'PTRM input'!$M$20</definedName>
    <definedName name="A14taxremlife">'PTRM input'!$O$20</definedName>
    <definedName name="A14taxstdlife">'PTRM input'!$P$20</definedName>
    <definedName name="A14taxvalue">'PTRM input'!$N$20</definedName>
    <definedName name="A14value">'PTRM input'!$J$20</definedName>
    <definedName name="A14wipvalue">'PTRM input'!$K$20</definedName>
    <definedName name="A15remlife">'PTRM input'!$L$21</definedName>
    <definedName name="A15stdlife">'PTRM input'!$M$21</definedName>
    <definedName name="A15taxremlife">'PTRM input'!$O$21</definedName>
    <definedName name="A15taxstdlife">'PTRM input'!$P$21</definedName>
    <definedName name="A15taxvalue">'PTRM input'!$N$21</definedName>
    <definedName name="A15value">'PTRM input'!$J$21</definedName>
    <definedName name="A15wipvalue">'PTRM input'!$K$21</definedName>
    <definedName name="A16remlife">'PTRM input'!$L$22</definedName>
    <definedName name="A16stdlife">'PTRM input'!$M$22</definedName>
    <definedName name="A16taxremlife">'PTRM input'!$O$22</definedName>
    <definedName name="A16taxstdlife">'PTRM input'!$P$22</definedName>
    <definedName name="A16taxvalue">'PTRM input'!$N$22</definedName>
    <definedName name="A16value">'PTRM input'!$J$22</definedName>
    <definedName name="A16wipvalue">'PTRM input'!$K$22</definedName>
    <definedName name="A17remlife">'PTRM input'!$L$23</definedName>
    <definedName name="A17stdlife">'PTRM input'!$M$23</definedName>
    <definedName name="A17taxremlife">'PTRM input'!$O$23</definedName>
    <definedName name="A17taxstdlife">'PTRM input'!$P$23</definedName>
    <definedName name="A17taxvalue">'PTRM input'!$N$23</definedName>
    <definedName name="A17value">'PTRM input'!$J$23</definedName>
    <definedName name="A17wipvalue">'PTRM input'!$K$23</definedName>
    <definedName name="A18remlife">'PTRM input'!$L$24</definedName>
    <definedName name="A18stdlife">'PTRM input'!$M$24</definedName>
    <definedName name="A18taxremlife">'PTRM input'!$O$24</definedName>
    <definedName name="A18taxstdlife">'PTRM input'!$P$24</definedName>
    <definedName name="A18taxvalue">'PTRM input'!$N$24</definedName>
    <definedName name="A18value">'PTRM input'!$J$24</definedName>
    <definedName name="A18wipvalue">'PTRM input'!$K$24</definedName>
    <definedName name="A19remlife">'PTRM input'!$L$25</definedName>
    <definedName name="A19stdlife">'PTRM input'!$M$25</definedName>
    <definedName name="A19taxremlife">'PTRM input'!$O$25</definedName>
    <definedName name="A19taxstdlife">'PTRM input'!$P$25</definedName>
    <definedName name="A19taxvalue">'PTRM input'!$N$25</definedName>
    <definedName name="A19value">'PTRM input'!$J$25</definedName>
    <definedName name="A19wipvalue">'PTRM input'!$K$25</definedName>
    <definedName name="A1remlife">'PTRM input'!$L$7</definedName>
    <definedName name="A1stdlife">'PTRM input'!$M$7</definedName>
    <definedName name="A1taxremlife">'PTRM input'!$O$7</definedName>
    <definedName name="A1taxstdlife">'PTRM input'!$P$7</definedName>
    <definedName name="A1taxvalue">'PTRM input'!$N$7</definedName>
    <definedName name="A1value">'PTRM input'!$J$7</definedName>
    <definedName name="A1wipvalue">'PTRM input'!$K$7</definedName>
    <definedName name="A20remlife">'PTRM input'!$L$26</definedName>
    <definedName name="A20stdlife">'PTRM input'!$M$26</definedName>
    <definedName name="A20taxremlife">'PTRM input'!$O$26</definedName>
    <definedName name="A20taxstdlife">'PTRM input'!$P$26</definedName>
    <definedName name="A20taxvalue">'PTRM input'!$N$26</definedName>
    <definedName name="A20value">'PTRM input'!$J$26</definedName>
    <definedName name="A20wipvalue">'PTRM input'!$K$26</definedName>
    <definedName name="A21remlife">'PTRM input'!$L$27</definedName>
    <definedName name="A21stdlife">'PTRM input'!$M$27</definedName>
    <definedName name="A21taxremlife">'PTRM input'!$O$27</definedName>
    <definedName name="A21taxstdlife">'PTRM input'!$P$27</definedName>
    <definedName name="A21taxvalue">'PTRM input'!$N$27</definedName>
    <definedName name="A21value">'PTRM input'!$J$27</definedName>
    <definedName name="A21wipvalue">'PTRM input'!$K$27</definedName>
    <definedName name="A22remlife">'PTRM input'!$L$28</definedName>
    <definedName name="A22stdlife">'PTRM input'!$M$28</definedName>
    <definedName name="A22taxremlife">'PTRM input'!$O$28</definedName>
    <definedName name="A22taxstdlife">'PTRM input'!$P$28</definedName>
    <definedName name="A22taxvalue">'PTRM input'!$N$28</definedName>
    <definedName name="A22value">'PTRM input'!$J$28</definedName>
    <definedName name="A22wipvalue">'PTRM input'!$K$28</definedName>
    <definedName name="A23remlife">'PTRM input'!$L$29</definedName>
    <definedName name="A23stdlife">'PTRM input'!$M$29</definedName>
    <definedName name="A23taxremlife">'PTRM input'!$O$29</definedName>
    <definedName name="A23taxstdlife">'PTRM input'!$P$29</definedName>
    <definedName name="A23taxvalue">'PTRM input'!$N$29</definedName>
    <definedName name="A23value">'PTRM input'!$J$29</definedName>
    <definedName name="A23wipvalue">'PTRM input'!$K$29</definedName>
    <definedName name="A24remlife">'PTRM input'!$L$30</definedName>
    <definedName name="A24stdlife">'PTRM input'!$M$30</definedName>
    <definedName name="A24taxremlife">'PTRM input'!$O$30</definedName>
    <definedName name="A24taxstdlife">'PTRM input'!$P$30</definedName>
    <definedName name="A24taxvalue">'PTRM input'!$N$30</definedName>
    <definedName name="A24value">'PTRM input'!$J$30</definedName>
    <definedName name="A24wipvalue">'PTRM input'!$K$30</definedName>
    <definedName name="A25remlife">'PTRM input'!$L$31</definedName>
    <definedName name="A25stdlife">'PTRM input'!$M$31</definedName>
    <definedName name="A25taxremlife">'PTRM input'!$O$31</definedName>
    <definedName name="A25taxstdlife">'PTRM input'!$P$31</definedName>
    <definedName name="A25taxvalue">'PTRM input'!$N$31</definedName>
    <definedName name="A25value">'PTRM input'!$J$31</definedName>
    <definedName name="A25wipvalue">'PTRM input'!$K$31</definedName>
    <definedName name="A26remlife">'PTRM input'!$L$32</definedName>
    <definedName name="A26stdlife">'PTRM input'!$M$32</definedName>
    <definedName name="A26taxremlife">'PTRM input'!$O$32</definedName>
    <definedName name="A26taxstdlife">'PTRM input'!$P$32</definedName>
    <definedName name="A26taxvalue">'PTRM input'!$N$32</definedName>
    <definedName name="A26value">'PTRM input'!$J$32</definedName>
    <definedName name="A26wipvalue">'PTRM input'!$K$32</definedName>
    <definedName name="A27remlife">'PTRM input'!$L$33</definedName>
    <definedName name="A27stdlife">'PTRM input'!$M$33</definedName>
    <definedName name="A27taxremlife">'PTRM input'!$O$33</definedName>
    <definedName name="A27taxstdlife">'PTRM input'!$P$33</definedName>
    <definedName name="A27taxvalue">'PTRM input'!$N$33</definedName>
    <definedName name="A27value">'PTRM input'!$J$33</definedName>
    <definedName name="A27wipvalue">'PTRM input'!$K$33</definedName>
    <definedName name="A28remlife">'PTRM input'!$L$34</definedName>
    <definedName name="A28stdlife">'PTRM input'!$M$34</definedName>
    <definedName name="A28taxremlife">'PTRM input'!$O$34</definedName>
    <definedName name="A28taxstdlife">'PTRM input'!$P$34</definedName>
    <definedName name="A28taxvalue">'PTRM input'!$N$34</definedName>
    <definedName name="A28value">'PTRM input'!$J$34</definedName>
    <definedName name="A28wipvalue">'PTRM input'!$K$34</definedName>
    <definedName name="A29remlife">'PTRM input'!$L$35</definedName>
    <definedName name="A29stdlife">'PTRM input'!$M$35</definedName>
    <definedName name="A29taxremlife">'PTRM input'!$O$35</definedName>
    <definedName name="A29taxstdlife">'PTRM input'!$P$35</definedName>
    <definedName name="A29taxvalue">'PTRM input'!$N$35</definedName>
    <definedName name="A29value">'PTRM input'!$J$35</definedName>
    <definedName name="A29wipvalue">'PTRM input'!$K$35</definedName>
    <definedName name="A2remlife">'PTRM input'!$L$8</definedName>
    <definedName name="A2stdlife">'PTRM input'!$M$8</definedName>
    <definedName name="A2taxremlife">'PTRM input'!$O$8</definedName>
    <definedName name="A2taxstdlife">'PTRM input'!$P$8</definedName>
    <definedName name="A2taxvalue">'PTRM input'!$N$8</definedName>
    <definedName name="A2value">'PTRM input'!$J$8</definedName>
    <definedName name="A2wipvalue">'PTRM input'!$K$8</definedName>
    <definedName name="A30remlife">'PTRM input'!$L$36</definedName>
    <definedName name="A30stdlife">'PTRM input'!$M$36</definedName>
    <definedName name="A30taxremlife">'PTRM input'!$O$36</definedName>
    <definedName name="A30taxstdlife">'PTRM input'!$P$36</definedName>
    <definedName name="A30taxvalue">'PTRM input'!$N$36</definedName>
    <definedName name="A30value">'PTRM input'!$J$36</definedName>
    <definedName name="A30wipvalue">'PTRM input'!$K$36</definedName>
    <definedName name="A3remlife">'PTRM input'!$L$9</definedName>
    <definedName name="A3stdlife">'PTRM input'!$M$9</definedName>
    <definedName name="A3taxremlife">'PTRM input'!$O$9</definedName>
    <definedName name="A3taxstdlife">'PTRM input'!$P$9</definedName>
    <definedName name="A3taxvalue">'PTRM input'!$N$9</definedName>
    <definedName name="A3value">'PTRM input'!$J$9</definedName>
    <definedName name="A3wipvalue">'PTRM input'!$K$9</definedName>
    <definedName name="A4remlife">'PTRM input'!$L$10</definedName>
    <definedName name="A4stdlife">'PTRM input'!$M$10</definedName>
    <definedName name="A4taxremlife">'PTRM input'!$O$10</definedName>
    <definedName name="A4taxstdlife">'PTRM input'!$P$10</definedName>
    <definedName name="A4taxvalue">'PTRM input'!$N$10</definedName>
    <definedName name="A4value">'PTRM input'!$J$10</definedName>
    <definedName name="A4wipvalue">'PTRM input'!$K$10</definedName>
    <definedName name="A5remlife">'PTRM input'!$L$11</definedName>
    <definedName name="A5stdlife">'PTRM input'!$M$11</definedName>
    <definedName name="A5taxremlife">'PTRM input'!$O$11</definedName>
    <definedName name="A5taxstdlife">'PTRM input'!$P$11</definedName>
    <definedName name="A5taxvalue">'PTRM input'!$N$11</definedName>
    <definedName name="A5value">'PTRM input'!$J$11</definedName>
    <definedName name="A5wipvalue">'PTRM input'!$K$11</definedName>
    <definedName name="A6remlife">'PTRM input'!$L$12</definedName>
    <definedName name="A6stdlife">'PTRM input'!$M$12</definedName>
    <definedName name="A6taxremlife">'PTRM input'!$O$12</definedName>
    <definedName name="A6taxstdlife">'PTRM input'!$P$12</definedName>
    <definedName name="A6taxvalue">'PTRM input'!$N$12</definedName>
    <definedName name="A6value">'PTRM input'!$J$12</definedName>
    <definedName name="A6wipvalue">'PTRM input'!$K$12</definedName>
    <definedName name="A7remlife">'PTRM input'!$L$13</definedName>
    <definedName name="A7stdlife">'PTRM input'!$M$13</definedName>
    <definedName name="A7taxremlife">'PTRM input'!$O$13</definedName>
    <definedName name="A7taxstdlife">'PTRM input'!$P$13</definedName>
    <definedName name="A7taxvalue">'PTRM input'!$N$13</definedName>
    <definedName name="A7value">'PTRM input'!$J$13</definedName>
    <definedName name="A7wipvalue">'PTRM input'!$K$13</definedName>
    <definedName name="A8remlife">'PTRM input'!$L$14</definedName>
    <definedName name="A8stdlife">'PTRM input'!$M$14</definedName>
    <definedName name="A8taxremlife">'PTRM input'!$O$14</definedName>
    <definedName name="A8taxstdlife">'PTRM input'!$P$14</definedName>
    <definedName name="A8taxvalue">'PTRM input'!$N$14</definedName>
    <definedName name="A8value">'PTRM input'!$J$14</definedName>
    <definedName name="A8wipvalue">'PTRM input'!$K$14</definedName>
    <definedName name="A9remlife">'PTRM input'!$L$15</definedName>
    <definedName name="A9stdlife">'PTRM input'!$M$15</definedName>
    <definedName name="A9taxremlife">'PTRM input'!$O$15</definedName>
    <definedName name="A9taxstdlife">'PTRM input'!$P$15</definedName>
    <definedName name="A9taxvalue">'PTRM input'!$N$15</definedName>
    <definedName name="A9value">'PTRM input'!$J$15</definedName>
    <definedName name="A9wipvalue">'PTRM input'!$K$15</definedName>
    <definedName name="AA" hidden="1">{#N/A,#N/A,FALSE,"Bgt";#N/A,#N/A,FALSE,"Act";#N/A,#N/A,FALSE,"Chrt Data";#N/A,#N/A,FALSE,"Bus Result";#N/A,#N/A,FALSE,"Main Charts";#N/A,#N/A,FALSE,"P&amp;L Ttl";#N/A,#N/A,FALSE,"P&amp;L C_Ttl";#N/A,#N/A,FALSE,"P&amp;L C_Oct";#N/A,#N/A,FALSE,"P&amp;L C_Sep";#N/A,#N/A,FALSE,"1996";#N/A,#N/A,FALSE,"Data"}</definedName>
    <definedName name="Actions_next_steps_e.g._waiting_for_DNSP_response" localSheetId="0">#REF!</definedName>
    <definedName name="Actions_next_steps_e.g._waiting_for_DNSP_response">#REF!</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hidden="1">{#N/A,#N/A,FALSE,"SUM QTR 3";#N/A,#N/A,FALSE,"Detail QTR 3 (w_o ly)"}</definedName>
    <definedName name="Asset1">'PTRM input'!$G$7</definedName>
    <definedName name="Asset10">'PTRM input'!$G$16</definedName>
    <definedName name="Asset11">'PTRM input'!$G$17</definedName>
    <definedName name="Asset12">'PTRM input'!$G$18</definedName>
    <definedName name="Asset13">'PTRM input'!$G$19</definedName>
    <definedName name="Asset14">'PTRM input'!$G$20</definedName>
    <definedName name="Asset15">'PTRM input'!$G$21</definedName>
    <definedName name="Asset16">'PTRM input'!$G$22</definedName>
    <definedName name="Asset17">'PTRM input'!$G$23</definedName>
    <definedName name="Asset18">'PTRM input'!$G$24</definedName>
    <definedName name="Asset19">'PTRM input'!$G$25</definedName>
    <definedName name="Asset2">'PTRM input'!$G$8</definedName>
    <definedName name="Asset20">'PTRM input'!$G$26</definedName>
    <definedName name="Asset21">'PTRM input'!$G$27</definedName>
    <definedName name="Asset22">'PTRM input'!$G$28</definedName>
    <definedName name="Asset23">'PTRM input'!$G$29</definedName>
    <definedName name="Asset24">'PTRM input'!$G$30</definedName>
    <definedName name="Asset25">'PTRM input'!$G$31</definedName>
    <definedName name="Asset26">'PTRM input'!$G$32</definedName>
    <definedName name="Asset27">'PTRM input'!$G$33</definedName>
    <definedName name="Asset28">'PTRM input'!$G$34</definedName>
    <definedName name="Asset29">'PTRM input'!$G$35</definedName>
    <definedName name="Asset3">'PTRM input'!$G$9</definedName>
    <definedName name="Asset30">'PTRM input'!$G$36</definedName>
    <definedName name="Asset4">'PTRM input'!$G$10</definedName>
    <definedName name="Asset5">'PTRM input'!$G$11</definedName>
    <definedName name="Asset6">'PTRM input'!$G$12</definedName>
    <definedName name="Asset7">'PTRM input'!$G$13</definedName>
    <definedName name="Asset8">'PTRM input'!$G$14</definedName>
    <definedName name="Asset9">'PTRM input'!$G$15</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'[3]Reco Sheet for Fcast'!$I$9:$J$9</definedName>
    <definedName name="BEx001CNWHJ5RULCSFM36ZCGJ1UH" hidden="1">'[3]Reco Sheet for Fcast'!$F$11:$G$11</definedName>
    <definedName name="BEx004791UAJIJSN57OT7YBLNP82" hidden="1">'[3]Reco Sheet for Fcast'!$H$2:$I$2</definedName>
    <definedName name="BEx008P2NVFDLBHL7IZ5WTMVOQ1F" hidden="1">'[4]AMI P &amp; L'!#REF!</definedName>
    <definedName name="BEx009G00IN0JUIAQ4WE9NHTMQE2" hidden="1">'[3]Reco Sheet for Fcast'!$I$8:$J$8</definedName>
    <definedName name="BEx00DXTY2JDVGWQKV8H7FG4SV30" hidden="1">'[3]Reco Sheet for Fcast'!$F$11:$G$11</definedName>
    <definedName name="BEx00GHLTYRH5N2S6P78YW1CD30N" hidden="1">'[3]Reco Sheet for Fcast'!$F$11:$G$11</definedName>
    <definedName name="BEx00GMYF28R2S8B9QVCX2Q0MFKY" hidden="1">#REF!</definedName>
    <definedName name="BEx00JC31DY11L45SEU4B10BIN6W" hidden="1">'[3]Reco Sheet for Fcast'!$K$2</definedName>
    <definedName name="BEx00KZHZBHP3TDV1YMX4B19B95O" hidden="1">'[4]AMI P &amp; L'!#REF!</definedName>
    <definedName name="BEx00SH8T8K9VNC04KJ9YSNO5IDF" hidden="1">#REF!</definedName>
    <definedName name="BEx00T2T2FQT46NJL0L8MDKW11ZY" hidden="1">#REF!</definedName>
    <definedName name="BEx00WOACHDXJ6I70WQ2OGP79902" hidden="1">#REF!</definedName>
    <definedName name="BEx01DAZE5WX4UTU2TLKODE60MKZ" hidden="1">'[3]Reco Sheet for Fcast'!$F$6:$G$6</definedName>
    <definedName name="BEx01HY6E3GJ66ABU5ABN26V6Q13" hidden="1">'[3]Reco Sheet for Fcast'!$G$2</definedName>
    <definedName name="BEx01PW5YQKEGAR8JDDI5OARYXDF" hidden="1">'[3]Reco Sheet for Fcast'!$F$9:$G$9</definedName>
    <definedName name="BEx01XJ94SHJ1YQ7ORPW0RQGKI2H" hidden="1">'[3]Reco Sheet for Fcast'!$F$11:$G$11</definedName>
    <definedName name="BEx02Q08R9G839Q4RFGG9026C7PX" hidden="1">'[4]AMI P &amp; L'!#REF!</definedName>
    <definedName name="BEx02SEL3Z1QWGAHXDPUA9WLTTPS" hidden="1">'[3]Reco Sheet for Fcast'!$F$11:$G$11</definedName>
    <definedName name="BEx02Y3KJZH5BGDM9QEZ1PVVI114" hidden="1">'[3]Reco Sheet for Fcast'!$F$8:$G$8</definedName>
    <definedName name="BEx0313GRLLASDTVPW5DHTXHE74M" hidden="1">'[3]Reco Sheet for Fcast'!$I$6:$J$6</definedName>
    <definedName name="BEx03PDFJKQW2OHQI7W7CW4LSF2M" hidden="1">#REF!</definedName>
    <definedName name="BEx1F0SOZ3H5XUHXD7O01TCR8T6J" hidden="1">'[3]Reco Sheet for Fcast'!$F$10:$G$10</definedName>
    <definedName name="BEx1F9HL824UCNCVZ2U62J4KZCX8" hidden="1">'[3]Reco Sheet for Fcast'!$F$7:$G$7</definedName>
    <definedName name="BEx1FEVSJKTI1Q1Z874QZVFSJSVA" hidden="1">'[3]Reco Sheet for Fcast'!$I$6:$J$6</definedName>
    <definedName name="BEx1FGDRUHHLI1GBHELT4PK0LY4V" hidden="1">'[3]Reco Sheet for Fcast'!$I$9:$J$9</definedName>
    <definedName name="BEx1FGZC85YXCQD4K2C3BXTAVCSE" hidden="1">#REF!</definedName>
    <definedName name="BEx1FJZ7GKO99IYTP6GGGF7EUL3Z" hidden="1">'[3]Reco Sheet for Fcast'!$I$7:$J$7</definedName>
    <definedName name="BEx1FSDBU7WQN41S8RKJEK69AVRU" hidden="1">'[3]Reco Sheet for Fcast'!$F$6:$G$6</definedName>
    <definedName name="BEx1FZV2CM77TBH1R6YYV9P06KA2" hidden="1">'[3]Reco Sheet for Fcast'!$F$9:$G$9</definedName>
    <definedName name="BEx1G59AY8195JTUM6P18VXUFJ3E" hidden="1">'[3]Reco Sheet for Fcast'!$F$9:$G$9</definedName>
    <definedName name="BEx1GDCLOR3BD5H46U1PH5ECMD66" hidden="1">#REF!</definedName>
    <definedName name="BEx1GVBYVO13O10BPURJQKD3L4DD" hidden="1">'[5]Bud Mth'!$I$8:$J$8</definedName>
    <definedName name="BEx1GVMRHFXUP6XYYY9NR12PV5TF" hidden="1">'[3]Reco Sheet for Fcast'!$F$8:$G$8</definedName>
    <definedName name="BEx1H6KIT7BHUH6MDDWC935V9N47" hidden="1">'[3]Reco Sheet for Fcast'!$I$8:$J$8</definedName>
    <definedName name="BEx1HDGOOJ3SKHYMWUZJ1P0RQZ9N" hidden="1">'[3]Reco Sheet for Fcast'!$H$2:$I$2</definedName>
    <definedName name="BEx1HDM5ZXSJG6JQEMSFV52PZ10V" hidden="1">'[3]Reco Sheet for Fcast'!$I$9:$J$9</definedName>
    <definedName name="BEx1HETBBZVN5F43LKOFMC4QB0CR" hidden="1">'[3]Reco Sheet for Fcast'!$F$9:$G$9</definedName>
    <definedName name="BEx1HGWNWPLNXICOTP90TKQVVE4E" hidden="1">'[3]Reco Sheet for Fcast'!$H$2:$I$2</definedName>
    <definedName name="BEx1HH266WCSRYYOY23LANSAM8Z1" hidden="1">#REF!</definedName>
    <definedName name="BEx1HIPLJZABY0EMUOTZN0EQMDPU" hidden="1">'[3]Reco Sheet for Fcast'!$F$7:$G$7</definedName>
    <definedName name="BEx1HO94JIRX219MPWMB5E5XZ04X" hidden="1">'[3]Reco Sheet for Fcast'!$F$10:$G$10</definedName>
    <definedName name="BEx1HQNF6KHM21E3XLW0NMSSEI9S" hidden="1">'[3]Reco Sheet for Fcast'!$F$9:$G$9</definedName>
    <definedName name="BEx1HSLNWIW4S97ZBYY7I7M5YVH4" hidden="1">'[3]Reco Sheet for Fcast'!$I$8:$J$8</definedName>
    <definedName name="BEx1I4L21EMOYZ97EOEQ30N9KV83" hidden="1">#REF!</definedName>
    <definedName name="BEx1I4QKTILCKZUSOJCVZN7SNHL5" hidden="1">'[3]Reco Sheet for Fcast'!$F$6:$G$6</definedName>
    <definedName name="BEx1IE0ZP7RIFM9FI24S9I6AAJ14" hidden="1">'[3]Reco Sheet for Fcast'!$F$15</definedName>
    <definedName name="BEx1IGQ5B697MNDOE06MVSR0H58E" hidden="1">'[3]Reco Sheet for Fcast'!$F$11:$G$11</definedName>
    <definedName name="BEx1IKRPW8MLB9Y485M1TL2IT9SH" hidden="1">'[3]Reco Sheet for Fcast'!$F$15</definedName>
    <definedName name="BEx1J0CSSHDJGBJUHVOEMCF2P4DL" hidden="1">'[3]Reco Sheet for Fcast'!$I$9:$J$9</definedName>
    <definedName name="BEx1J6NC9DE7CANGLXQGIAHI2C92" hidden="1">'[3]Reco Sheet for Fcast'!$I$8:$J$8</definedName>
    <definedName name="BEx1J7E8VCGLPYU82QXVUG5N3ZAI" hidden="1">'[4]AMI P &amp; L'!#REF!</definedName>
    <definedName name="BEx1JGE2YQWH8S25USOY08XVGO0D" hidden="1">'[3]Reco Sheet for Fcast'!$I$10:$J$10</definedName>
    <definedName name="BEx1JJJC9T1W7HY4V7HP1S1W4JO1" hidden="1">'[3]Reco Sheet for Fcast'!$F$10:$G$10</definedName>
    <definedName name="BEx1JKKZSJ7DI4PTFVI9VVFMB1X2" hidden="1">'[3]Reco Sheet for Fcast'!$F$6:$G$6</definedName>
    <definedName name="BEx1JPJ2JSOQN114PESLM5AHS817" hidden="1">#REF!</definedName>
    <definedName name="BEx1JUBQFRVMASSFK4B3V0AD7YP9" hidden="1">'[3]Reco Sheet for Fcast'!$I$7:$J$7</definedName>
    <definedName name="BEx1JXBM5W4YRWNQ0P95QQS6JWD6" hidden="1">'[3]Reco Sheet for Fcast'!$I$6:$J$6</definedName>
    <definedName name="BEx1KGY9QEHZ9QSARMQUTQKRK4UX" hidden="1">'[3]Reco Sheet for Fcast'!$I$8:$J$8</definedName>
    <definedName name="BEx1KKP1ELIF2UII2FWVGL7M1X7J" hidden="1">'[3]Reco Sheet for Fcast'!$F$10:$G$10</definedName>
    <definedName name="BEx1KUVWMB0QCWA3RBE4CADFVRIS" hidden="1">'[3]Reco Sheet for Fcast'!$F$15</definedName>
    <definedName name="BEx1L2OG1SDFK2TPXELJ77YP4NI2" hidden="1">'[3]Reco Sheet for Fcast'!$I$7:$J$7</definedName>
    <definedName name="BEx1L412Y7PLHU3B77RTCCOZ5FI0" hidden="1">#REF!</definedName>
    <definedName name="BEx1L6Q60MWRDJB4L20LK0XPA0Z2" hidden="1">'[3]Reco Sheet for Fcast'!$I$9:$J$9</definedName>
    <definedName name="BEx1LD63FP2Z4BR9TKSHOZW9KKZ5" hidden="1">'[3]Reco Sheet for Fcast'!$G$2</definedName>
    <definedName name="BEx1LDMB9RW982DUILM2WPT5VWQ3" hidden="1">'[3]Reco Sheet for Fcast'!$H$2:$I$2</definedName>
    <definedName name="BEx1LRPGDQCOEMW8YT80J1XCDCIV" hidden="1">'[3]Reco Sheet for Fcast'!$F$6:$G$6</definedName>
    <definedName name="BEx1LRUSJW4JG54X07QWD9R27WV9" hidden="1">'[4]AMI P &amp; L'!#REF!</definedName>
    <definedName name="BEx1M1WBK5T0LP1AK2JYV6W87ID6" hidden="1">'[3]Reco Sheet for Fcast'!$F$10:$G$10</definedName>
    <definedName name="BEx1M2CEKIG7U2M98E8QT7PXKFJI" hidden="1">#REF!</definedName>
    <definedName name="BEx1M51HHDYGIT8PON7U8ICL2S95" hidden="1">'[3]Reco Sheet for Fcast'!$F$10:$G$10</definedName>
    <definedName name="BEx1M9DVXW1QKW4BT3H733BJ74CE" hidden="1">#REF!</definedName>
    <definedName name="BEx1MJVIWNE5X8L7TRVWT9WWEUBJ" hidden="1">#REF!</definedName>
    <definedName name="BEx1MMFAHNWB5B2QUWBELI39PCEY" hidden="1">'[5]Bud Mth'!$C$15:$D$29</definedName>
    <definedName name="BEx1MTRKKVCHOZ0YGID6HZ49LJTO" hidden="1">'[4]AMI P &amp; L'!#REF!</definedName>
    <definedName name="BEx1N0CYK8OCCI654CPSXGPO2B4B" hidden="1">#REF!</definedName>
    <definedName name="BEx1N3CUJ3UX61X38ZAJVPEN4KMC" hidden="1">'[3]Reco Sheet for Fcast'!$K$2</definedName>
    <definedName name="BEx1NM34KQTO1LDNSAFD1L82UZFG" hidden="1">'[3]Reco Sheet for Fcast'!$F$15</definedName>
    <definedName name="BEx1NO6TXZVOGCUWCCRTXRXWW0XL" hidden="1">'[3]Reco Sheet for Fcast'!$I$10:$J$10</definedName>
    <definedName name="BEx1NPU28WUUK44W5CBNJU6C9T8G" hidden="1">#REF!</definedName>
    <definedName name="BEx1NS8EU5P9FQV3S0WRTXI5L361" hidden="1">'[3]Reco Sheet for Fcast'!$F$7:$G$7</definedName>
    <definedName name="BEx1NUBX5VUYZFKQH69FN6BTLWCR" hidden="1">'[3]Reco Sheet for Fcast'!$I$7:$J$7</definedName>
    <definedName name="BEx1NZ4K1L8UON80Y2A4RASKWGNP" hidden="1">'[3]Reco Sheet for Fcast'!$F$15:$G$16</definedName>
    <definedName name="BEx1OLAZ915OGYWP0QP1QQWDLCRX" hidden="1">'[3]Reco Sheet for Fcast'!$I$6:$J$6</definedName>
    <definedName name="BEx1OO5ER042IS6IC4TLDI75JNVH" hidden="1">'[3]Reco Sheet for Fcast'!$G$2</definedName>
    <definedName name="BEx1ORG2YMOKTWZPWUQYQFKT95AR" hidden="1">#REF!</definedName>
    <definedName name="BEx1ORG3LGKCPSRMVQ2O9REG2US8" hidden="1">#REF!</definedName>
    <definedName name="BEx1OTE54CBSUT8FWKRALEDCUWN4" hidden="1">'[3]Reco Sheet for Fcast'!$F$11:$G$11</definedName>
    <definedName name="BEx1OVSMPADTX95QUOX34KZQ8EDY" hidden="1">'[3]Reco Sheet for Fcast'!$I$11:$J$11</definedName>
    <definedName name="BEx1OX544IO9FQJI7YYQGZCEHB3O" hidden="1">'[3]Reco Sheet for Fcast'!$I$8:$J$8</definedName>
    <definedName name="BEx1OY6SVEUT2EQ26P7EKEND342G" hidden="1">'[3]Reco Sheet for Fcast'!$I$9:$J$9</definedName>
    <definedName name="BEx1OYN1LPIPI12O9G6F7QAOS9T4" hidden="1">'[3]Reco Sheet for Fcast'!$I$7:$J$7</definedName>
    <definedName name="BEx1P1HHKJA799O3YZXQAX6KFH58" hidden="1">'[3]Reco Sheet for Fcast'!$F$6:$G$6</definedName>
    <definedName name="BEx1P34W467WGPOXPK292QFJIPHJ" hidden="1">'[3]Reco Sheet for Fcast'!$H$2:$I$2</definedName>
    <definedName name="BEx1P7S1J4TKGVJ43C2Q2R3M9WRB" hidden="1">'[3]Reco Sheet for Fcast'!$I$6:$J$6</definedName>
    <definedName name="BEx1PA11BLPVZM8RC5BL46WX8YB5" hidden="1">'[3]Reco Sheet for Fcast'!$F$8:$G$8</definedName>
    <definedName name="BEx1PARXRTD8C90CTHDGZ2MZ48RR" hidden="1">#REF!</definedName>
    <definedName name="BEx1PBZ4BEFIPGMQXT9T8S4PZ2IM" hidden="1">'[3]Reco Sheet for Fcast'!$F$10:$G$10</definedName>
    <definedName name="BEx1PLF2CFSXBZPVI6CJ534EIJDN" hidden="1">'[3]Reco Sheet for Fcast'!$I$8:$J$8</definedName>
    <definedName name="BEx1PMWZB2DO6EM9BKLUICZJ65HD" hidden="1">'[3]Reco Sheet for Fcast'!$I$10:$J$10</definedName>
    <definedName name="BEx1QA54J2A4I7IBQR19BTY28ZMR" hidden="1">'[3]Reco Sheet for Fcast'!$I$10:$J$10</definedName>
    <definedName name="BEx1QL2UM89QA546C0N5UAES7FWW" hidden="1">#REF!</definedName>
    <definedName name="BEx1QM4PKKBHXHR5BZ2NON028UYL" hidden="1">#REF!</definedName>
    <definedName name="BEx1QMQAHG3KQUK59DVM68SWKZIZ" hidden="1">'[3]Reco Sheet for Fcast'!$I$10:$J$10</definedName>
    <definedName name="BEx1R9YFKJCMSEST8OVCAO5E47FO" hidden="1">'[3]Reco Sheet for Fcast'!$F$9:$G$9</definedName>
    <definedName name="BEx1RBGC06B3T52OIC0EQ1KGVP1I" hidden="1">'[3]Reco Sheet for Fcast'!$F$10:$G$10</definedName>
    <definedName name="BEx1RRC7X4NI1CU4EO5XYE2GVARJ" hidden="1">'[3]Reco Sheet for Fcast'!$I$11:$J$11</definedName>
    <definedName name="BEx1RY8DJX7XGAJ5Y6PJ7I5IYK4W" hidden="1">#REF!</definedName>
    <definedName name="BEx1RZA1NCGT832L7EMR7GMF588W" hidden="1">'[3]Reco Sheet for Fcast'!$I$10:$J$10</definedName>
    <definedName name="BEx1S0XGIPUSZQUCSGWSK10GKW7Y" hidden="1">'[3]Reco Sheet for Fcast'!$F$8:$G$8</definedName>
    <definedName name="BEx1S5VFNKIXHTTCWSV60UC50EZ8" hidden="1">'[3]Reco Sheet for Fcast'!$I$7:$J$7</definedName>
    <definedName name="BEx1SEKAWOQJB87D3XQKKK1S7Q7X" hidden="1">#REF!</definedName>
    <definedName name="BEx1SK3U02H0RGKEYXW7ZMCEOF3V" hidden="1">'[3]Reco Sheet for Fcast'!$E$2:$F$2</definedName>
    <definedName name="BEx1SL0D3RL9MNMJMKKSCKHRMB2U" hidden="1">#REF!</definedName>
    <definedName name="BEx1SSNEZINBJT29QVS62VS1THT4" hidden="1">'[3]Reco Sheet for Fcast'!$F$9:$G$9</definedName>
    <definedName name="BEx1ST3IFG1FCSM73CNIUQQ5QSMJ" hidden="1">#REF!</definedName>
    <definedName name="BEx1SVNCHNANBJIDIQVB8AFK4HAN" hidden="1">'[4]AMI P &amp; L'!#REF!</definedName>
    <definedName name="BEx1TJ0WLS9O7KNSGIPWTYHDYI1D" hidden="1">'[4]AMI P &amp; L'!#REF!</definedName>
    <definedName name="BEx1TYR9YIVMD6E36LEX70E5H1UT" hidden="1">#REF!</definedName>
    <definedName name="BEx1U7AVJITLJSXQVVFD7SW3PG16" hidden="1">#REF!</definedName>
    <definedName name="BEx1U7WFO8OZKB1EBF4H386JW91L" hidden="1">'[3]Reco Sheet for Fcast'!$I$9:$J$9</definedName>
    <definedName name="BEx1U87938YR9N6HYI24KVBKLOS3" hidden="1">'[3]Reco Sheet for Fcast'!$G$2</definedName>
    <definedName name="BEx1UA5BKWQW06WM6TB4PO39DL1F" hidden="1">#REF!</definedName>
    <definedName name="BEx1UESH4KDWHYESQU2IE55RS3LI" hidden="1">'[3]Reco Sheet for Fcast'!$F$11:$G$11</definedName>
    <definedName name="BEx1UI8N9KTCPSOJ7RDW0T8UEBNP" hidden="1">'[3]Reco Sheet for Fcast'!$F$10:$G$10</definedName>
    <definedName name="BEx1UML0HHJFHA5TBOYQ24I3RV1W" hidden="1">'[3]Reco Sheet for Fcast'!$F$6:$G$6</definedName>
    <definedName name="BEx1UUDIQPZ23XQ79GUL0RAWRSCK" hidden="1">'[3]Reco Sheet for Fcast'!$I$7:$J$7</definedName>
    <definedName name="BEx1UVQ55NGV5J0R40BW1MX0TTYP" hidden="1">#REF!</definedName>
    <definedName name="BEx1V50N55N07Q5LD91VS9QF1WB6" hidden="1">#REF!</definedName>
    <definedName name="BEx1V67SEV778NVW68J8W5SND1J7" hidden="1">'[3]Reco Sheet for Fcast'!$I$9:$J$9</definedName>
    <definedName name="BEx1VIY9SQLRESD11CC4PHYT0XSG" hidden="1">'[3]Reco Sheet for Fcast'!$H$2:$I$2</definedName>
    <definedName name="BEx1VUCAPY3N4FHIWFAG0EY2IDQU" hidden="1">#REF!</definedName>
    <definedName name="BEx1WC67EH10SC38QWX3WEA5KH3A" hidden="1">'[3]Reco Sheet for Fcast'!$F$10:$G$10</definedName>
    <definedName name="BEx1WGYTKZZIPM1577W5FEYKFH3V" hidden="1">'[3]Reco Sheet for Fcast'!$F$15:$J$123</definedName>
    <definedName name="BEx1WHPURIV3D3PTJJ359H1OP7ZV" hidden="1">'[4]AMI P &amp; L'!#REF!</definedName>
    <definedName name="BEx1WLWY2CR1WRD694JJSWSDFAIR" hidden="1">'[3]Reco Sheet for Fcast'!$I$7:$J$7</definedName>
    <definedName name="BEx1WMD1LWPWRIK6GGAJRJAHJM8I" hidden="1">'[3]Reco Sheet for Fcast'!$I$10:$J$10</definedName>
    <definedName name="BEx1WR0D41MR174LBF3P9E3K0J51" hidden="1">'[3]Reco Sheet for Fcast'!$F$7:$G$7</definedName>
    <definedName name="BEx1WUB1FAS5PHU33TJ60SUHR618" hidden="1">'[3]Reco Sheet for Fcast'!$I$8:$J$8</definedName>
    <definedName name="BEx1WX04G0INSPPG9NTNR3DYR6PZ" hidden="1">'[3]Reco Sheet for Fcast'!$I$11:$J$11</definedName>
    <definedName name="BEx1X3LHU9DPG01VWX2IF65TRATF" hidden="1">'[3]Reco Sheet for Fcast'!$F$8:$G$8</definedName>
    <definedName name="BEx1XK8AAMO0AH0Z1OUKW30CA7EQ" hidden="1">'[3]Reco Sheet for Fcast'!$H$2:$I$2</definedName>
    <definedName name="BEx1XL4MZ7C80495GHQRWOBS16PQ" hidden="1">'[3]Reco Sheet for Fcast'!$F$6:$G$6</definedName>
    <definedName name="BEx1XWINNG82OQQSSVCENCJM7PWF" hidden="1">#REF!</definedName>
    <definedName name="BEx1XYBEF60AUNIQ381B562NLYEL" hidden="1">#REF!</definedName>
    <definedName name="BEx1Y2IGS2K95E1M51PEF9KJZ0KB" hidden="1">'[3]Reco Sheet for Fcast'!$F$15</definedName>
    <definedName name="BEx1Y3PKK83X2FN9SAALFHOWKMRQ" hidden="1">'[3]Reco Sheet for Fcast'!$F$9:$G$9</definedName>
    <definedName name="BEx1YL3DJ7Y4AZ01ERCOGW0FJ26T" hidden="1">'[4]AMI P &amp; L'!#REF!</definedName>
    <definedName name="BEx1Z2RYHSVD1H37817SN93VMURZ" hidden="1">'[3]Reco Sheet for Fcast'!$F$7:$G$7</definedName>
    <definedName name="BEx3AMAKWI6458B67VKZO56MCNJW" hidden="1">'[3]Reco Sheet for Fcast'!$H$2:$I$2</definedName>
    <definedName name="BEx3AOOVM42G82TNF53W0EKXLUSI" hidden="1">'[4]AMI P &amp; L'!#REF!</definedName>
    <definedName name="BEx3APL8D18BCFDD4AZK12WFXA67" hidden="1">'[3]Reco Sheet for Fcast'!$G$2:$H$2</definedName>
    <definedName name="BEx3AZH9W4SUFCAHNDOQ728R9V4L" hidden="1">'[3]Reco Sheet for Fcast'!$F$6:$G$6</definedName>
    <definedName name="BEx3BNR9ES4KY7Q1DK83KC5NDGL8" hidden="1">'[3]Reco Sheet for Fcast'!$E$2:$F$2</definedName>
    <definedName name="BEx3BQR5VZXNQ4H949ORM8ESU3B3" hidden="1">'[4]AMI P &amp; L'!#REF!</definedName>
    <definedName name="BEx3BTLL3ASJN134DLEQTQM70VZM" hidden="1">'[3]Reco Sheet for Fcast'!$F$6:$G$6</definedName>
    <definedName name="BEx3BW5CTV0DJU5AQS3ZQFK2VLF3" hidden="1">'[3]Reco Sheet for Fcast'!$I$8:$J$8</definedName>
    <definedName name="BEx3BYP0FG369M7G3JEFLMMXAKTS" hidden="1">'[3]Reco Sheet for Fcast'!$F$9:$G$9</definedName>
    <definedName name="BEx3C2QR0WUD19QSVO8EMIPNQJKH" hidden="1">'[3]Reco Sheet for Fcast'!$F$7:$G$7</definedName>
    <definedName name="BEx3CKFCCPZZ6ROLAT5C1DZNIC1U" hidden="1">'[3]Reco Sheet for Fcast'!$H$2:$I$2</definedName>
    <definedName name="BEx3CO0SVO4WLH0DO43DCHYDTH1P" hidden="1">'[3]Reco Sheet for Fcast'!$F$15</definedName>
    <definedName name="BEx3CP7ZOFGLSCYTIG9VMZOBZ5BQ" hidden="1">#REF!</definedName>
    <definedName name="BEx3D9G6QTSPF9UYI4X0XY0VE896" hidden="1">'[3]Reco Sheet for Fcast'!$F$6:$G$6</definedName>
    <definedName name="BEx3DCQU9PBRXIMLO62KS5RLH447" hidden="1">'[3]Reco Sheet for Fcast'!$I$11:$J$11</definedName>
    <definedName name="BEx3DZDFGLYD8RLUYGMKDC4PRP04" hidden="1">'[3]Reco Sheet for Fcast'!$G$2:$H$2</definedName>
    <definedName name="BEx3EF99FD6QNNCNOKDEE67JHTUJ" hidden="1">'[3]Reco Sheet for Fcast'!$I$9:$J$9</definedName>
    <definedName name="BEx3EHCSERZ2O2OAG8Y95UPG2IY9" hidden="1">'[4]AMI P &amp; L'!#REF!</definedName>
    <definedName name="BEx3EJR3TCJDYS7ZXNDS5N9KTGIK" hidden="1">'[3]Reco Sheet for Fcast'!$F$8:$G$8</definedName>
    <definedName name="BEx3ELJTTBS6P05CNISMGOJOA60V" hidden="1">'[3]Reco Sheet for Fcast'!$I$9:$J$9</definedName>
    <definedName name="BEx3EQSLJBDDJRHNX19PBFCKNY2I" hidden="1">'[3]Reco Sheet for Fcast'!$F$11:$G$11</definedName>
    <definedName name="BEx3EUUAX947Q5N6MY6W0KSNY78Y" hidden="1">'[3]Reco Sheet for Fcast'!$I$7:$J$7</definedName>
    <definedName name="BEx3FERRE7HC84YCYRFTW3IGBJS0" hidden="1">#REF!</definedName>
    <definedName name="BEx3FHMD1P5XBCH23ZKIFO6ZTCNB" hidden="1">'[3]Reco Sheet for Fcast'!$I$6:$J$6</definedName>
    <definedName name="BEx3FI2G3YYIACQHXNXEA15M8ZK5" hidden="1">'[3]Reco Sheet for Fcast'!$F$11:$G$11</definedName>
    <definedName name="BEx3FJ9MHSLDK8W91GO85FX1GX57" hidden="1">'[3]Reco Sheet for Fcast'!$F$8:$G$8</definedName>
    <definedName name="BEx3FR251HFU7A33PU01SJUENL2B" hidden="1">'[3]Reco Sheet for Fcast'!$K$2</definedName>
    <definedName name="BEx3FX7EJL47JSLSWP3EOC265WAE" hidden="1">'[4]AMI P &amp; L'!#REF!</definedName>
    <definedName name="BEx3FZG91H1CY5ASLHP4YHKREYG9" hidden="1">#REF!</definedName>
    <definedName name="BEx3G201R8NLJ6FIHO2QS0SW9QVV" hidden="1">'[3]Reco Sheet for Fcast'!$H$2:$I$2</definedName>
    <definedName name="BEx3G2LL2II66XY5YCDPG4JE13A3" hidden="1">'[3]Reco Sheet for Fcast'!$F$9:$G$9</definedName>
    <definedName name="BEx3G2WA0DTYY9D8AGHHOBTPE2B2" hidden="1">'[3]Reco Sheet for Fcast'!$F$7:$G$7</definedName>
    <definedName name="BEx3GCXR6IAS0B6WJ03GJVH7CO52" hidden="1">'[3]Reco Sheet for Fcast'!$F$15</definedName>
    <definedName name="BEx3GEVV18SEQDI1JGY7EN6D1GT1" hidden="1">'[4]AMI P &amp; L'!#REF!</definedName>
    <definedName name="BEx3GKFH64MKQX61S7DYTZ15JCPY" hidden="1">'[3]Reco Sheet for Fcast'!$G$2</definedName>
    <definedName name="BEx3GMJ1Y6UU02DLRL0QXCEKDA6C" hidden="1">'[4]AMI P &amp; L'!#REF!</definedName>
    <definedName name="BEx3GN4LY0135CBDIN1TU2UEODGF" hidden="1">'[3]Reco Sheet for Fcast'!$I$10:$J$10</definedName>
    <definedName name="BEx3GPDH2AH4QKT4OOSN563XUHBD" hidden="1">'[3]Reco Sheet for Fcast'!$I$9:$J$9</definedName>
    <definedName name="BEx3H0RFPKED2NN6LBYFK5P5HLK6" hidden="1">'[3]Reco Sheet for Fcast'!$I$6:$J$6</definedName>
    <definedName name="BEx3H5UX2GZFZZT657YR76RHW5I6" hidden="1">'[4]AMI P &amp; L'!#REF!</definedName>
    <definedName name="BEx3HA1YAMCT0GK89031ZWXQ3VK3" hidden="1">#REF!</definedName>
    <definedName name="BEx3HMSEFOP6DBM4R97XA6B7NFG6" hidden="1">'[3]Reco Sheet for Fcast'!$F$8:$G$8</definedName>
    <definedName name="BEx3HWJ5SQSD2CVCQNR183X44FR8" hidden="1">'[3]Reco Sheet for Fcast'!$H$2:$I$2</definedName>
    <definedName name="BEx3I09YVXO0G4X7KGSA4WGORM35" hidden="1">'[3]Reco Sheet for Fcast'!$F$6:$G$6</definedName>
    <definedName name="BEx3ICF1GY8HQEBIU9S43PDJ90BX" hidden="1">'[3]Reco Sheet for Fcast'!$F$6:$G$6</definedName>
    <definedName name="BEx3IDWZ8T53H64CYTGG2AA2IK4V" hidden="1">#REF!</definedName>
    <definedName name="BEx3IMR61GX9W41FLO58UWSRANKO" hidden="1">#REF!</definedName>
    <definedName name="BEx3IQCO1C0W3USXAADRS1Q10X5F" hidden="1">#REF!</definedName>
    <definedName name="BEx3IYAH2DEBFWO8F94H4MXE3RLY" hidden="1">'[4]AMI P &amp; L'!#REF!</definedName>
    <definedName name="BEx3IZXXSYEW50379N2EAFWO8DZV" hidden="1">'[4]AMI P &amp; L'!#REF!</definedName>
    <definedName name="BEx3J1VZVGTKT4ATPO9O5JCSFTTR" hidden="1">'[3]Reco Sheet for Fcast'!$I$9:$J$9</definedName>
    <definedName name="BEx3JC2TY7JNAAC3L7QHVPQXLGQ8" hidden="1">'[3]Reco Sheet for Fcast'!$I$11:$J$11</definedName>
    <definedName name="BEx3JIYZIVBGXQG29MDJG53D99D8" hidden="1">'[3]Reco Sheet for Fcast'!$L$6:$M$10</definedName>
    <definedName name="BEx3JX23SYDIGOGM4Y0CQFBW8ZBV" hidden="1">'[3]Reco Sheet for Fcast'!$F$8:$G$8</definedName>
    <definedName name="BEx3JXCXCVBZJGV5VEG9MJEI01AL" hidden="1">'[3]Reco Sheet for Fcast'!$I$7:$J$7</definedName>
    <definedName name="BEx3JYK2N7X59TPJSKYZ77ENY8SS" hidden="1">'[3]Reco Sheet for Fcast'!$I$6:$J$6</definedName>
    <definedName name="BEx3K4EII7GU1CG0BN7UL15M6J8Z" hidden="1">'[4]AMI P &amp; L'!#REF!</definedName>
    <definedName name="BEx3K4ZXQUQ2KYZF74B84SO48XMW" hidden="1">'[3]Reco Sheet for Fcast'!$I$9:$J$9</definedName>
    <definedName name="BEx3KEFXUCVNVPH7KSEGAZYX13B5" hidden="1">'[3]Reco Sheet for Fcast'!$F$6:$G$6</definedName>
    <definedName name="BEx3KFXUAF6YXAA47B7Q6X9B3VGB" hidden="1">'[3]Reco Sheet for Fcast'!$I$10:$J$10</definedName>
    <definedName name="BEx3KHFTUPUPZJH4ER0RQ5CMQ7ZC" hidden="1">#REF!</definedName>
    <definedName name="BEx3KIXQYOGMPK4WJJAVBRX4NR28" hidden="1">'[4]AMI P &amp; L'!#REF!</definedName>
    <definedName name="BEx3KJOMVOSFZVJUL3GKCNP6DQDS" hidden="1">'[3]Reco Sheet for Fcast'!$F$6:$G$6</definedName>
    <definedName name="BEx3KP2VRBMORK0QEAZUYCXL3DHJ" hidden="1">'[3]Reco Sheet for Fcast'!$I$6:$J$6</definedName>
    <definedName name="BEx3L4IN3LI4C26SITKTGAH27CDU" hidden="1">'[3]Reco Sheet for Fcast'!$F$15</definedName>
    <definedName name="BEx3L4TEN6GRE0LY9ZXOGB3AS8JU" hidden="1">#REF!</definedName>
    <definedName name="BEx3L4YQ0J7ZU0M5QM6YIPCEYC9K" hidden="1">'[4]AMI P &amp; L'!#REF!</definedName>
    <definedName name="BEx3L60DJOR7NQN42G7YSAODP1EX" hidden="1">'[3]Reco Sheet for Fcast'!$I$7:$J$7</definedName>
    <definedName name="BEx3L7D0PI38HWZ7VADU16C9E33D" hidden="1">'[3]Reco Sheet for Fcast'!$I$7:$J$7</definedName>
    <definedName name="BEx3LLANOTINBHAJ3AOID9T7Y05X" hidden="1">#REF!</definedName>
    <definedName name="BEx3LM1PR4Y7KINKMTMKR984GX8Q" hidden="1">'[3]Reco Sheet for Fcast'!$I$8:$J$8</definedName>
    <definedName name="BEx3LPCEZ1C0XEKNCM3YT09JWCUO" hidden="1">'[3]Reco Sheet for Fcast'!$I$10:$J$10</definedName>
    <definedName name="BEx3M1BZ3GQC6D7YTGDIT0JUJ9EC" hidden="1">#REF!</definedName>
    <definedName name="BEx3M1MR1K1NQD03H74BFWOK4MWQ" hidden="1">'[3]Reco Sheet for Fcast'!$F$15</definedName>
    <definedName name="BEx3M4H77MYUKOOD31H9F80NMVK8" hidden="1">'[3]Reco Sheet for Fcast'!$H$2:$I$2</definedName>
    <definedName name="BEx3M6VO0UGM4OO58SB94R6U0UKE" hidden="1">#REF!</definedName>
    <definedName name="BEx3M9VFX329PZWYC4DMZ6P3W9R2" hidden="1">'[3]Reco Sheet for Fcast'!$F$8:$G$8</definedName>
    <definedName name="BEx3MCQ0VEBV0CZXDS505L38EQ8N" hidden="1">'[3]Reco Sheet for Fcast'!$I$11:$J$11</definedName>
    <definedName name="BEx3MEYV5LQY0BAL7V3CFAFVOM3T" hidden="1">'[3]Reco Sheet for Fcast'!$I$9:$J$9</definedName>
    <definedName name="BEx3MREOFWJQEYMCMBL7ZE06NBN6" hidden="1">'[3]Reco Sheet for Fcast'!$G$2</definedName>
    <definedName name="BEx3MSAX474ABZKYQ7WBYQI19FN1" hidden="1">#REF!</definedName>
    <definedName name="BEx3N9JDP50MA4MMRXI6DO38SIEQ" hidden="1">#REF!</definedName>
    <definedName name="BEx3NDL42HVLOSCW6X9BEOB0XN9F" hidden="1">#REF!</definedName>
    <definedName name="BEx3NLIZ7PHF2XE59ECZ3MD04ZG1" hidden="1">'[3]Reco Sheet for Fcast'!$F$6:$G$6</definedName>
    <definedName name="BEx3NMQ4BVC94728AUM7CCX7UHTU" hidden="1">'[3]Reco Sheet for Fcast'!$F$15</definedName>
    <definedName name="BEx3NR2I4OUFP3Z2QZEDU2PIFIDI" hidden="1">'[3]Reco Sheet for Fcast'!$F$10:$G$10</definedName>
    <definedName name="BEx3O19B8FTTAPVT5DZXQGQXWFR8" hidden="1">'[3]Reco Sheet for Fcast'!$F$15</definedName>
    <definedName name="BEx3O37KIVMTEXDNBMSQLK0KFCF6" hidden="1">#REF!</definedName>
    <definedName name="BEx3O85IKWARA6NCJOLRBRJFMEWW" hidden="1">'[6]R8. Capl incl Margins'!#REF!</definedName>
    <definedName name="BEx3OJZSCGFRW7SVGBFI0X9DNVMM" hidden="1">'[3]Reco Sheet for Fcast'!$H$2:$I$2</definedName>
    <definedName name="BEx3ORSBUXAF21MKEY90YJV9AY9A" hidden="1">'[3]Reco Sheet for Fcast'!$G$2:$H$2</definedName>
    <definedName name="BEx3OV8BH6PYNZT7C246LOAU9SVX" hidden="1">'[3]Reco Sheet for Fcast'!$F$9:$G$9</definedName>
    <definedName name="BEx3OVDR9BY1SBRX3I92LJ228GPZ" hidden="1">#REF!</definedName>
    <definedName name="BEx3OXRYJZUEY6E72UJU0PHLMYAR" hidden="1">'[3]Reco Sheet for Fcast'!$F$7:$G$7</definedName>
    <definedName name="BEx3P2VD6BO82XYTC7B020P9I0KJ" hidden="1">#REF!</definedName>
    <definedName name="BEx3P59TTRSGQY888P5C1O7M2PQT" hidden="1">'[3]Reco Sheet for Fcast'!$F$7:$G$7</definedName>
    <definedName name="BEx3PDNRRNKD5GOUBUQFXAHIXLD9" hidden="1">'[3]Reco Sheet for Fcast'!$I$6:$J$6</definedName>
    <definedName name="BEx3PDT8GNPWLLN02IH1XPV90XYK" hidden="1">'[3]Reco Sheet for Fcast'!$F$7:$G$7</definedName>
    <definedName name="BEx3PKEMDW8KZEP11IL927C5O7I2" hidden="1">'[3]Reco Sheet for Fcast'!$F$15</definedName>
    <definedName name="BEx3PKJZ1Z7L9S6KV8KXVS6B2FX4" hidden="1">'[3]Reco Sheet for Fcast'!$I$10:$J$10</definedName>
    <definedName name="BEx3PMNG53Z5HY138H99QOMTX8W3" hidden="1">'[3]Reco Sheet for Fcast'!$I$6:$J$6</definedName>
    <definedName name="BEx3PP1RRSFZ8UC0JC9R91W6LNKW" hidden="1">'[3]Reco Sheet for Fcast'!$I$7:$J$7</definedName>
    <definedName name="BEx3PVXYZC8WB9ZJE7OCKUXZ46EA" hidden="1">'[3]Reco Sheet for Fcast'!$H$2:$I$2</definedName>
    <definedName name="BEx3Q0VWPU5EQECK7MQ47TYJ3SWW" hidden="1">'[3]Reco Sheet for Fcast'!$F$15</definedName>
    <definedName name="BEx3Q7BZ9PUXK2RLIOFSIS9AHU1B" hidden="1">'[3]Reco Sheet for Fcast'!$F$9:$G$9</definedName>
    <definedName name="BEx3Q8J42S9VU6EAN2Y28MR6DF88" hidden="1">'[3]Reco Sheet for Fcast'!$I$9:$J$9</definedName>
    <definedName name="BEx3Q8TWT96JPOACM5LZ9LDNHRK2" hidden="1">#REF!</definedName>
    <definedName name="BEx3QEDFOYFY5NBTININ5W4RLD4Q" hidden="1">'[3]Reco Sheet for Fcast'!$F$11:$G$11</definedName>
    <definedName name="BEx3QIKJ3U962US1Q564NZDLU8LD" hidden="1">'[3]Reco Sheet for Fcast'!$F$6:$G$6</definedName>
    <definedName name="BEx3QOEY7IL4PZNO1XW0Q5KZ3BPA" hidden="1">'[3]Reco Sheet for Fcast'!$O$6:$P$10</definedName>
    <definedName name="BEx3QPGNBFAPHNWN14HP5HGBZUHY" hidden="1">#REF!</definedName>
    <definedName name="BEx3QR9D45DHW50VQ7Y3Q1AXPOB9" hidden="1">'[3]Reco Sheet for Fcast'!$F$10:$G$10</definedName>
    <definedName name="BEx3QS5SHLD7I8Y6BUT2B3IFFLDR" hidden="1">#REF!</definedName>
    <definedName name="BEx3QSWT2S5KWG6U2V9711IYDQBM" hidden="1">'[3]Reco Sheet for Fcast'!$K$2</definedName>
    <definedName name="BEx3QVGG7Q2X4HZHJAM35A8T3VR7" hidden="1">'[3]Reco Sheet for Fcast'!$I$9:$J$9</definedName>
    <definedName name="BEx3R0JUB9YN8PHPPQTAMIT1IHWK" hidden="1">'[3]Reco Sheet for Fcast'!$F$10:$G$10</definedName>
    <definedName name="BEx3R6JNDZ5SKLXPE4E8AGJCT6XV" hidden="1">'[5]Bud Mth'!$I$10:$J$10</definedName>
    <definedName name="BEx3R81NFRO7M81VHVKOBFT0QBIL" hidden="1">'[3]Reco Sheet for Fcast'!$I$11:$J$11</definedName>
    <definedName name="BEx3RHC2ZD5UFS6QD4OPFCNNMWH1" hidden="1">'[4]AMI P &amp; L'!#REF!</definedName>
    <definedName name="BEx3RQ10QIWBAPHALAA91BUUCM2X" hidden="1">'[3]Reco Sheet for Fcast'!$H$2:$I$2</definedName>
    <definedName name="BEx3RV4E1WT43SZBUN09RTB8EK1O" hidden="1">'[3]Reco Sheet for Fcast'!$F$6:$G$6</definedName>
    <definedName name="BEx3RXYU0QLFXSFTM5EB20GD03W5" hidden="1">'[3]Reco Sheet for Fcast'!$I$6:$J$6</definedName>
    <definedName name="BEx3RYKLC3QQO3XTUN7BEW2AQL98" hidden="1">'[3]Reco Sheet for Fcast'!$F$6:$G$6</definedName>
    <definedName name="BEx3SICJ45BYT6FHBER86PJT25FC" hidden="1">'[3]Reco Sheet for Fcast'!$I$11:$J$11</definedName>
    <definedName name="BEx3SMUCMJVGQ2H4EHQI5ZFHEF0P" hidden="1">'[3]Reco Sheet for Fcast'!$F$7:$G$7</definedName>
    <definedName name="BEx3SN56F03CPDRDA7LZ763V0N4I" hidden="1">'[3]Reco Sheet for Fcast'!$F$10:$G$10</definedName>
    <definedName name="BEx3SPE6N1ORXPRCDL3JPZD73Z9F" hidden="1">'[3]Reco Sheet for Fcast'!$F$10:$G$10</definedName>
    <definedName name="BEx3T29ZTULQE0OMSMWUMZDU9ZZ0" hidden="1">'[3]Reco Sheet for Fcast'!$F$9:$G$9</definedName>
    <definedName name="BEx3T2FG1ZY4WZBQSPCTC91YU2YJ" hidden="1">#REF!</definedName>
    <definedName name="BEx3T4IZGK43ZE6V9H3KCE7P9PTV" hidden="1">#REF!</definedName>
    <definedName name="BEx3T6MJ1QDJ929WMUDVZ0O3UW0Y" hidden="1">'[3]Reco Sheet for Fcast'!$K$2</definedName>
    <definedName name="BEx3TPCSI16OAB2L9M9IULQMQ9J9" hidden="1">'[3]Reco Sheet for Fcast'!$F$7:$G$7</definedName>
    <definedName name="BEx3U64YUOZ419BAJS2W78UMATAW" hidden="1">'[3]Reco Sheet for Fcast'!$I$7:$J$7</definedName>
    <definedName name="BEx3U94WCEA5DKMWBEX1GU0LKYG2" hidden="1">'[3]Reco Sheet for Fcast'!$I$9:$J$9</definedName>
    <definedName name="BEx3U9VZ8SQVYS6ZA038J7AP7ZGW" hidden="1">'[3]Reco Sheet for Fcast'!$F$9:$G$9</definedName>
    <definedName name="BEx3UIQ5WRJBGNTFCCLOR4N7B1OQ" hidden="1">'[3]Reco Sheet for Fcast'!$H$2:$I$2</definedName>
    <definedName name="BEx3UJMIX2NUSSWGMSI25A5DM4CH" hidden="1">'[3]Reco Sheet for Fcast'!$I$7:$J$7</definedName>
    <definedName name="BEx3UKIWG5S3MUHEHHUE1B2LKH0R" hidden="1">#REF!</definedName>
    <definedName name="BEx3UKOCOQG7S1YQ436S997K1KWV" hidden="1">'[3]Reco Sheet for Fcast'!$I$6:$J$6</definedName>
    <definedName name="BEx3UO4CSA2W3UIZSAB83N5MOYUI" hidden="1">#REF!</definedName>
    <definedName name="BEx3UYM19VIXLA0EU7LB9NHA77PB" hidden="1">'[3]Reco Sheet for Fcast'!$F$6:$G$6</definedName>
    <definedName name="BEx3VML7CG70HPISMVYIUEN3711Q" hidden="1">'[3]Reco Sheet for Fcast'!$H$2:$I$2</definedName>
    <definedName name="BEx56ZID5H04P9AIYLP1OASFGV56" hidden="1">'[3]Reco Sheet for Fcast'!$F$11:$G$11</definedName>
    <definedName name="BEx57VA3047K0O5EFD2ACSAEWD6C" hidden="1">#REF!</definedName>
    <definedName name="BEx587EYSS57E3PI8DT973HLJM9E" hidden="1">'[3]Reco Sheet for Fcast'!$I$11:$J$11</definedName>
    <definedName name="BEx587KFQ3VKCOCY1SA5F24PQGUI" hidden="1">'[3]Reco Sheet for Fcast'!$F$11:$G$11</definedName>
    <definedName name="BEx589O00VWB2CRMRCLO3I5IX5HO" hidden="1">#REF!</definedName>
    <definedName name="BEx58O780PQ05NF0Z1SKKRB3N099" hidden="1">'[3]Reco Sheet for Fcast'!$F$7:$G$7</definedName>
    <definedName name="BEx58XHO7ZULLF2EUD7YIS0MGQJ5" hidden="1">'[4]AMI P &amp; L'!#REF!</definedName>
    <definedName name="BEx58ZW0HAIGIPEX9CVA1PQQTR6X" hidden="1">'[3]Reco Sheet for Fcast'!$I$7:$J$7</definedName>
    <definedName name="BEx59AZ7IMWYQU6DW5MVTLDMFU8X" hidden="1">#REF!</definedName>
    <definedName name="BEx59BA1KH3RG6K1LHL7YS2VB79N" hidden="1">'[3]Reco Sheet for Fcast'!$F$11:$G$11</definedName>
    <definedName name="BEx59E9WABJP2TN71QAIKK79HPK9" hidden="1">'[3]Reco Sheet for Fcast'!$I$8:$J$8</definedName>
    <definedName name="BEx59K9PRQRQS5W70KVXXEIH3Q9E" hidden="1">#REF!</definedName>
    <definedName name="BEx59P7MAPNU129ZTC5H3EH892G1" hidden="1">'[3]Reco Sheet for Fcast'!$F$15</definedName>
    <definedName name="BEx5A11WZRQSIE089QE119AOX9ZG" hidden="1">'[3]Reco Sheet for Fcast'!$I$7:$J$7</definedName>
    <definedName name="BEx5A7CIGCOTHJKHGUBDZG91JGPZ" hidden="1">'[3]Reco Sheet for Fcast'!$F$11:$G$11</definedName>
    <definedName name="BEx5A8UFLT2SWVSG5COFA9B8P376" hidden="1">'[3]Reco Sheet for Fcast'!$F$10:$G$10</definedName>
    <definedName name="BEx5AFFTN3IXIBHDKM0FYC4OFL1S" hidden="1">'[3]Reco Sheet for Fcast'!$G$2</definedName>
    <definedName name="BEx5AOFIO8KVRHIZ1RII337AA8ML" hidden="1">'[3]Reco Sheet for Fcast'!$I$7:$J$7</definedName>
    <definedName name="BEx5APRZ66L5BWHFE8E4YYNEDTI4" hidden="1">'[3]Reco Sheet for Fcast'!$G$2</definedName>
    <definedName name="BEx5B4RHHX0J1BF2FZKEA0SPP29O" hidden="1">'[3]Reco Sheet for Fcast'!$I$8:$J$8</definedName>
    <definedName name="BEx5B5YMSWP0OVI5CIQRP5V18D0C" hidden="1">'[3]Reco Sheet for Fcast'!$I$8:$J$8</definedName>
    <definedName name="BEx5B825RW35M5H0UB2IZGGRS4ER" hidden="1">'[3]Reco Sheet for Fcast'!$F$15</definedName>
    <definedName name="BEx5BAWPMY0TL684WDXX6KKJLRCN" hidden="1">'[3]Reco Sheet for Fcast'!$F$10:$G$10</definedName>
    <definedName name="BEx5BBI61U4Y65GD0ARMTALPP7SJ" hidden="1">'[3]Reco Sheet for Fcast'!$F$9:$G$9</definedName>
    <definedName name="BEx5BDR56MEV4IHY6CIH2SVNG1UB" hidden="1">'[3]Reco Sheet for Fcast'!$F$8:$G$8</definedName>
    <definedName name="BEx5BESZC5H329SKHGJOHZFILYJJ" hidden="1">'[3]Reco Sheet for Fcast'!$I$6:$J$6</definedName>
    <definedName name="BEx5BHSQ42B50IU1TEQFUXFX9XQD" hidden="1">'[4]AMI P &amp; L'!#REF!</definedName>
    <definedName name="BEx5BKSM4UN4C1DM3EYKM79MRC5K" hidden="1">'[3]Reco Sheet for Fcast'!$F$6:$G$6</definedName>
    <definedName name="BEx5BNN8NPH9KVOBARB9CDD9WLB6" hidden="1">'[3]Reco Sheet for Fcast'!$F$9:$G$9</definedName>
    <definedName name="BEx5BRE14A35NO42BCK912IP8Y6G" hidden="1">#REF!</definedName>
    <definedName name="BEx5BYFMZ80TDDN2EZO8CF39AIAC" hidden="1">'[3]Reco Sheet for Fcast'!$F$15</definedName>
    <definedName name="BEx5C2BWFW6SHZBFDEISKGXHZCQW" hidden="1">'[3]Reco Sheet for Fcast'!$I$8:$J$8</definedName>
    <definedName name="BEx5C49ZFH8TO9ZU55729C3F7XG7" hidden="1">'[3]Reco Sheet for Fcast'!$F$9:$G$9</definedName>
    <definedName name="BEx5C8GZQK13G60ZM70P63I5OS0L" hidden="1">'[3]Reco Sheet for Fcast'!$F$10:$G$10</definedName>
    <definedName name="BEx5CAPTVN2NBT3UOMA1UFAL1C2R" hidden="1">'[3]Reco Sheet for Fcast'!$I$6:$J$6</definedName>
    <definedName name="BEx5CEM3SYF9XP0ZZVE0GEPCLV3F" hidden="1">'[3]Reco Sheet for Fcast'!$I$10:$J$10</definedName>
    <definedName name="BEx5CFYQ0F1Z6P8SCVJ0I3UPVFE4" hidden="1">'[4]AMI P &amp; L'!#REF!</definedName>
    <definedName name="BEx5CPEKNSJORIPFQC2E1LTRYY8L" hidden="1">'[3]Reco Sheet for Fcast'!$I$7:$J$7</definedName>
    <definedName name="BEx5CSUOL05D8PAM2TRDA9VRJT1O" hidden="1">'[3]Reco Sheet for Fcast'!$I$10:$J$10</definedName>
    <definedName name="BEx5CUNFOO4YDFJ22HCMI2QKIGKM" hidden="1">'[3]Reco Sheet for Fcast'!$F$10:$G$10</definedName>
    <definedName name="BEx5CWLOBFBDZZLDMZV6E0Z1VJA6" hidden="1">'[3]Reco Sheet for Fcast'!$F$10:$G$10</definedName>
    <definedName name="BEx5D7U7MZFE0E9SNH9NX01XLKLP" hidden="1">#REF!</definedName>
    <definedName name="BEx5D8L47OF0WHBPFWXGZINZWUBZ" hidden="1">'[3]Reco Sheet for Fcast'!$I$10:$J$10</definedName>
    <definedName name="BEx5DAJAHQ2SKUPCKSCR3PYML67L" hidden="1">'[3]Reco Sheet for Fcast'!$I$8:$J$8</definedName>
    <definedName name="BEx5DAZEGUTH4C1FCHVO3EWOQDU3" hidden="1">#REF!</definedName>
    <definedName name="BEx5DC18JM1KJCV44PF18E0LNRKA" hidden="1">'[3]Reco Sheet for Fcast'!$F$8:$G$8</definedName>
    <definedName name="BEx5DJIZBTNS011R9IIG2OQ2L6ZX" hidden="1">'[3]Reco Sheet for Fcast'!$H$2:$I$2</definedName>
    <definedName name="BEx5E123OLO9WQUOIRIDJ967KAGK" hidden="1">'[3]Reco Sheet for Fcast'!$F$15</definedName>
    <definedName name="BEx5E2UU5NES6W779W2OZTZOB4O7" hidden="1">'[3]Reco Sheet for Fcast'!$I$10:$J$10</definedName>
    <definedName name="BEx5EEJLW729ROTXH1VWX5876WHE" hidden="1">#REF!</definedName>
    <definedName name="BEx5EGXYIQ0YTJG0LCF9S954QAQH" hidden="1">#REF!</definedName>
    <definedName name="BEx5EIVZH4CP2BDE0BSMQHBY5MQ3" hidden="1">#REF!</definedName>
    <definedName name="BEx5ELQL9B0VR6UT18KP11DHOTFX" hidden="1">'[3]Reco Sheet for Fcast'!$I$10:$J$10</definedName>
    <definedName name="BEx5ER4TJTFPN7IB1MNEB1ZFR5M6" hidden="1">'[3]Reco Sheet for Fcast'!$H$2:$I$2</definedName>
    <definedName name="BEx5F6V72QTCK7O39Y59R0EVM6CW" hidden="1">'[3]Reco Sheet for Fcast'!$I$8:$J$8</definedName>
    <definedName name="BEx5FB7KHHBZ59M0IUDR6KADHSS2" hidden="1">#REF!</definedName>
    <definedName name="BEx5FGLQVACD5F5YZG4DGSCHCGO2" hidden="1">'[3]Reco Sheet for Fcast'!$H$2:$I$2</definedName>
    <definedName name="BEx5FLJWHLW3BTZILDPN5NMA449V" hidden="1">'[3]Reco Sheet for Fcast'!$I$6:$J$6</definedName>
    <definedName name="BEx5FNI2O10YN2SI1NO4X5GP3GTF" hidden="1">'[3]Reco Sheet for Fcast'!$F$10:$G$10</definedName>
    <definedName name="BEx5FO8YRFSZCG3L608EHIHIHFY4" hidden="1">'[4]AMI P &amp; L'!#REF!</definedName>
    <definedName name="BEx5FQNA6V4CNYSH013K45RI4BCV" hidden="1">'[3]Reco Sheet for Fcast'!$F$8:$G$8</definedName>
    <definedName name="BEx5FVQPPEU32CPNV9RRQ9MNLLVE" hidden="1">'[3]Reco Sheet for Fcast'!$H$2:$I$2</definedName>
    <definedName name="BEx5G08KGMG5X2AQKDGPFYG5GH94" hidden="1">'[3]Reco Sheet for Fcast'!$I$6:$J$6</definedName>
    <definedName name="BEx5G1A8TFN4C4QII35U9DKYNIS8" hidden="1">'[4]AMI P &amp; L'!#REF!</definedName>
    <definedName name="BEx5G1L0QO91KEPDMV1D8OT4BT73" hidden="1">'[3]Reco Sheet for Fcast'!$I$6:$J$6</definedName>
    <definedName name="BEx5G86DZL1VYUX6KWODAP3WFAWP" hidden="1">'[3]Reco Sheet for Fcast'!$E$2:$F$2</definedName>
    <definedName name="BEx5G8BV2GIOCM3C7IUFK8L04A6M" hidden="1">'[3]Reco Sheet for Fcast'!$I$11:$J$11</definedName>
    <definedName name="BEx5GID9MVBUPFFT9M8K8B5MO9NV" hidden="1">'[3]Reco Sheet for Fcast'!$F$15:$G$16</definedName>
    <definedName name="BEx5GLD6CMDEYT8QI3HVPGEES2A5" hidden="1">#REF!</definedName>
    <definedName name="BEx5GN0EWA9SCQDPQ7NTUQH82QVK" hidden="1">'[3]Reco Sheet for Fcast'!$F$6:$G$6</definedName>
    <definedName name="BEx5GNBCU4WZ74I0UXFL9ZG2XSGJ" hidden="1">'[3]Reco Sheet for Fcast'!$F$6:$G$6</definedName>
    <definedName name="BEx5GUCTYC7QCWGWU5BTO7Y7HDZX" hidden="1">'[3]Reco Sheet for Fcast'!$I$6:$J$6</definedName>
    <definedName name="BEx5GYUPJULJQ624TEESYFG1NFOH" hidden="1">'[3]Reco Sheet for Fcast'!$I$9:$J$9</definedName>
    <definedName name="BEx5H0NEE0AIN5E2UHJ9J9ISU9N1" hidden="1">'[3]Reco Sheet for Fcast'!$F$8:$G$8</definedName>
    <definedName name="BEx5H1UJSEUQM2K8QHQXO5THVHSO" hidden="1">'[3]Reco Sheet for Fcast'!$F$9:$G$9</definedName>
    <definedName name="BEx5HAOT9XWUF7XIFRZZS8B9F5TZ" hidden="1">'[3]Reco Sheet for Fcast'!$K$2</definedName>
    <definedName name="BEx5HCN1GOZJAULZZLJ1GER53RVC" hidden="1">#REF!</definedName>
    <definedName name="BEx5HE4XRF9BUY04MENWY9CHHN5H" hidden="1">'[3]Reco Sheet for Fcast'!$I$11:$J$11</definedName>
    <definedName name="BEx5HFHMABAT0H9KKS754X4T304E" hidden="1">'[3]Reco Sheet for Fcast'!$I$11:$J$11</definedName>
    <definedName name="BEx5HGDZ7MX1S3KNXLRL9WU565V4" hidden="1">'[3]Reco Sheet for Fcast'!$F$11:$G$11</definedName>
    <definedName name="BEx5HJZ9FAVNZSSBTAYRPZDYM9NU" hidden="1">'[3]Reco Sheet for Fcast'!$F$8:$G$8</definedName>
    <definedName name="BEx5HZ9JMKHNLFWLVUB1WP5B39BL" hidden="1">'[3]Reco Sheet for Fcast'!$F$10:$G$10</definedName>
    <definedName name="BEx5I244LQHZTF3XI66J8705R9XX" hidden="1">'[4]AMI P &amp; L'!#REF!</definedName>
    <definedName name="BEx5I8PBP4LIXDGID5BP0THLO0AQ" hidden="1">'[4]AMI P &amp; L'!#REF!</definedName>
    <definedName name="BEx5I8USVUB3JP4S9OXGMZVMOQXR" hidden="1">'[3]Reco Sheet for Fcast'!$G$2</definedName>
    <definedName name="BEx5I9GDQSYIAL65UQNDMNFQCS9Y" hidden="1">'[3]Reco Sheet for Fcast'!$I$11:$J$11</definedName>
    <definedName name="BEx5IBUPG9AWNW5PK7JGRGEJ4OLM" hidden="1">'[3]Reco Sheet for Fcast'!$H$2:$I$2</definedName>
    <definedName name="BEx5IC06RVN8BSAEPREVKHKLCJ2L" hidden="1">'[3]Reco Sheet for Fcast'!$I$8:$J$8</definedName>
    <definedName name="BEx5IHZZTQ5BMWTHVDI03I7J7ZXS" hidden="1">#REF!</definedName>
    <definedName name="BEx5IP6XL84PC8MGDH88R6D3GDNS" hidden="1">#REF!</definedName>
    <definedName name="BEx5J0FFP1KS4NGY20AEJI8VREEA" hidden="1">'[3]Reco Sheet for Fcast'!$I$9:$J$9</definedName>
    <definedName name="BEx5JF3ZXLDIS8VNKDCY7ZI7H1CI" hidden="1">'[3]Reco Sheet for Fcast'!$F$11:$G$11</definedName>
    <definedName name="BEx5JHCZJ8G6OOOW6EF3GABXKH6F" hidden="1">'[4]AMI P &amp; L'!#REF!</definedName>
    <definedName name="BEx5JJB6W446THXQCRUKD3I7RKLP" hidden="1">'[3]Reco Sheet for Fcast'!$F$8:$G$8</definedName>
    <definedName name="BEx5JNCT8Z7XSSPD5EMNAJELCU2V" hidden="1">'[4]AMI P &amp; L'!#REF!</definedName>
    <definedName name="BEx5JQCNT9Y4RM306CHC8IPY3HBZ" hidden="1">'[3]Reco Sheet for Fcast'!$F$15</definedName>
    <definedName name="BEx5K08PYKE6JOKBYIB006TX619P" hidden="1">'[3]Reco Sheet for Fcast'!$F$9:$G$9</definedName>
    <definedName name="BEx5K51DSERT1TR7B4A29R41W4NX" hidden="1">'[3]Reco Sheet for Fcast'!$I$7:$J$7</definedName>
    <definedName name="BEx5K7A7V5B87CW37IBINCOQ134P" hidden="1">#REF!</definedName>
    <definedName name="BEx5KPPUWH07Z2O11MRLNQCDXDNV" hidden="1">#REF!</definedName>
    <definedName name="BEx5KYER580I4T7WTLMUN7NLNP5K" hidden="1">'[3]Reco Sheet for Fcast'!$F$10:$G$10</definedName>
    <definedName name="BEx5L4UOHIBIXCOOD5809ABRZ9A8" hidden="1">'[3]Reco Sheet for Fcast'!$I$11:$J$11</definedName>
    <definedName name="BEx5LHLB3M6K4ZKY2F42QBZT30ZH" hidden="1">'[3]Reco Sheet for Fcast'!$I$9:$J$9</definedName>
    <definedName name="BEx5LRMNU3HXIE1BUMDHRU31F7JJ" hidden="1">'[3]Reco Sheet for Fcast'!$F$6:$G$6</definedName>
    <definedName name="BEx5LSJ1LPUAX3ENSPECWPG4J7D1" hidden="1">'[4]AMI P &amp; L'!#REF!</definedName>
    <definedName name="BEx5LTKQ8RQWJE4BC88OP928893U" hidden="1">'[4]AMI P &amp; L'!#REF!</definedName>
    <definedName name="BEx5M546YZ7NO71MCE85UEOMLNNA" hidden="1">#REF!</definedName>
    <definedName name="BEx5M8K77051VPFG26GB653QP5Z8" hidden="1">#REF!</definedName>
    <definedName name="BEx5MB9BR71LZDG7XXQ2EO58JC5F" hidden="1">'[3]Reco Sheet for Fcast'!$H$2:$I$2</definedName>
    <definedName name="BEx5MLQZM68YQSKARVWTTPINFQ2C" hidden="1">'[6]R8. Capl incl Margins'!#REF!</definedName>
    <definedName name="BEx5MNJOK67XCB4M5BSZPG7MG227" hidden="1">#REF!</definedName>
    <definedName name="BEx5MRL96B0L82YH61D134C2XSGQ" hidden="1">#REF!</definedName>
    <definedName name="BEx5MVHOG4GCI4HKTOTP194VMNRA" hidden="1">#REF!</definedName>
    <definedName name="BEx5MVXTKNBXHNWTL43C670E4KXC" hidden="1">'[3]Reco Sheet for Fcast'!$F$15</definedName>
    <definedName name="BEx5N4XI4PWB1W9PMZ4O5R0HWTYD" hidden="1">'[3]Reco Sheet for Fcast'!$I$8:$J$8</definedName>
    <definedName name="BEx5N7XD7KVST36P3QB9SQKKS2L8" hidden="1">#REF!</definedName>
    <definedName name="BEx5NA68N6FJFX9UJXK4M14U487F" hidden="1">'[3]Reco Sheet for Fcast'!$F$6:$G$6</definedName>
    <definedName name="BEx5NIKBG2GDJOYGE3WCXKU7YY51" hidden="1">'[3]Reco Sheet for Fcast'!$I$6:$J$6</definedName>
    <definedName name="BEx5NSR5TOWVPB0IJTHU8NR2QP7V" hidden="1">#REF!</definedName>
    <definedName name="BEx5NV06L5J5IMKGOMGKGJ4PBZCD" hidden="1">'[4]AMI P &amp; L'!#REF!</definedName>
    <definedName name="BEx5NYWGL11PONS3NLWC5KAXTZ5B" hidden="1">#REF!</definedName>
    <definedName name="BEx5NZSSQ6PY99ZX2D7Q9IGOR34W" hidden="1">'[3]Reco Sheet for Fcast'!$F$10:$G$10</definedName>
    <definedName name="BEx5O3ZUQ2OARA1CDOZ3NC4UE5AA" hidden="1">'[3]Reco Sheet for Fcast'!$F$11:$G$11</definedName>
    <definedName name="BEx5O4W2CDZ97ARPFCXY9369L5LX" hidden="1">#REF!</definedName>
    <definedName name="BEx5O8N0SPY10WRHN2NNGU5BUWPZ" hidden="1">#REF!</definedName>
    <definedName name="BEx5OAFS0NJ2CB86A02E1JYHMLQ1" hidden="1">'[3]Reco Sheet for Fcast'!$I$6:$J$6</definedName>
    <definedName name="BEx5OG4RPU8W1ETWDWM234NYYYEN" hidden="1">'[3]Reco Sheet for Fcast'!$F$8:$G$8</definedName>
    <definedName name="BEx5OI8A918ASPES3DKIOFPMA4SS" hidden="1">#REF!</definedName>
    <definedName name="BEx5OP9Y43F99O2IT69MKCCXGL61" hidden="1">'[3]Reco Sheet for Fcast'!$F$9:$G$9</definedName>
    <definedName name="BEx5P9Y9RDXNUAJ6CZ2LHMM8IM7T" hidden="1">'[3]Reco Sheet for Fcast'!$F$8:$G$8</definedName>
    <definedName name="BEx5PFHZ2UN3YUFWK441BHJLXFZ5" hidden="1">#REF!</definedName>
    <definedName name="BEx5PHWB2C0D5QLP3BZIP3UO7DIZ" hidden="1">'[3]Reco Sheet for Fcast'!$I$6:$J$6</definedName>
    <definedName name="BEx5PJP02W68K2E46L5C5YBSNU6T" hidden="1">'[3]Reco Sheet for Fcast'!$H$2:$I$2</definedName>
    <definedName name="BEx5PLCA8DOMAU315YCS5275L2HS" hidden="1">'[3]Reco Sheet for Fcast'!$I$11:$J$11</definedName>
    <definedName name="BEx5PRXMZ5M65Z732WNNGV564C2J" hidden="1">'[3]Reco Sheet for Fcast'!$I$9:$J$9</definedName>
    <definedName name="BEx5QPSW4IPLH50WSR87HRER05RF" hidden="1">'[3]Reco Sheet for Fcast'!$F$10:$G$10</definedName>
    <definedName name="BEx73V0EP8EMNRC3EZJJKKVKWQVB" hidden="1">'[3]Reco Sheet for Fcast'!$I$7:$J$7</definedName>
    <definedName name="BEx741WJHIJVXUX131SBXTVW8D71" hidden="1">'[3]Reco Sheet for Fcast'!$G$2</definedName>
    <definedName name="BEx74FOW04FOAHD3W8FOXUQCGEE0" hidden="1">'[5]Bud Mth'!$C$15:$D$29</definedName>
    <definedName name="BEx74Q6H3O7133AWQXWC21MI2UFT" hidden="1">'[3]Reco Sheet for Fcast'!$I$6:$J$6</definedName>
    <definedName name="BEx74SQ5R0VH9X24PI4DADFFLZ9N" hidden="1">#REF!</definedName>
    <definedName name="BEx74W6BJ8ENO3J25WNM5H5APKA3" hidden="1">'[4]AMI P &amp; L'!#REF!</definedName>
    <definedName name="BEx755GRRD9BL27YHLH5QWIYLWB7" hidden="1">'[3]Reco Sheet for Fcast'!$F$7:$G$7</definedName>
    <definedName name="BEx759D1D5SXS5ELLZVBI0SXYUNF" hidden="1">'[3]Reco Sheet for Fcast'!$I$10:$J$10</definedName>
    <definedName name="BEx75GJZSZHUDN6OOAGQYFUDA2LP" hidden="1">'[3]Reco Sheet for Fcast'!$F$11:$G$11</definedName>
    <definedName name="BEx75HGCCV5K4UCJWYV8EV9AG5YT" hidden="1">'[3]Reco Sheet for Fcast'!$F$8:$G$8</definedName>
    <definedName name="BEx75M8YU9VISUVICOSCP5YAMZPI" hidden="1">#REF!</definedName>
    <definedName name="BEx75PZT8TY5P13U978NVBUXKHT4" hidden="1">'[3]Reco Sheet for Fcast'!$F$8:$G$8</definedName>
    <definedName name="BEx75T55F7GML8V1DMWL26WRT006" hidden="1">'[3]Reco Sheet for Fcast'!$F$10:$G$10</definedName>
    <definedName name="BEx75VJGR07JY6UUWURQ4PJ29UKC" hidden="1">'[3]Reco Sheet for Fcast'!$F$6:$G$6</definedName>
    <definedName name="BEx76GO2UWCTJSXXMR90EGNAU61Q" hidden="1">#REF!</definedName>
    <definedName name="BEx76SNOC6R18OVRQYBQ0JGPW2Z7" hidden="1">#REF!</definedName>
    <definedName name="BEx7741OUGLA0WJQLQRUJSL4DE00" hidden="1">'[3]Reco Sheet for Fcast'!$F$6:$G$6</definedName>
    <definedName name="BEx774N83DXLJZ54Q42PWIJZ2DN1" hidden="1">'[3]Reco Sheet for Fcast'!$F$15</definedName>
    <definedName name="BEx779QNIY3061ZV9BR462WKEGRW" hidden="1">'[3]Reco Sheet for Fcast'!$H$2:$I$2</definedName>
    <definedName name="BEx77G19QU9A95CNHE6QMVSQR2T3" hidden="1">'[3]Reco Sheet for Fcast'!$F$9:$G$9</definedName>
    <definedName name="BEx77KOE3LX3JOLFV1E0VZZVCULJ" hidden="1">#REF!</definedName>
    <definedName name="BEx77P0S3GVMS7BJUL9OWUGJ1B02" hidden="1">'[3]Reco Sheet for Fcast'!$I$6:$J$6</definedName>
    <definedName name="BEx77QDESURI6WW5582YXSK3A972" hidden="1">'[3]Reco Sheet for Fcast'!$I$11:$J$11</definedName>
    <definedName name="BEx77T2IH1H0FZ9UCV02Y6BAW0KF" hidden="1">#REF!</definedName>
    <definedName name="BEx77VBI9XOPFHKEWU5EHQ9J675Y" hidden="1">'[3]Reco Sheet for Fcast'!$I$11:$J$11</definedName>
    <definedName name="BEx7809GQOCLHSNH95VOYIX7P1TV" hidden="1">'[3]Reco Sheet for Fcast'!$I$11:$J$11</definedName>
    <definedName name="BEx780K8XAXUHGVZGZWQ74DK4CI3" hidden="1">'[3]Reco Sheet for Fcast'!$I$11:$J$11</definedName>
    <definedName name="BEx78226TN58UE0CTY98YEDU0LSL" hidden="1">'[3]Reco Sheet for Fcast'!$F$15</definedName>
    <definedName name="BEx7881ZZBWHRAX6W2GY19J8MGEQ" hidden="1">'[3]Reco Sheet for Fcast'!$I$9:$J$9</definedName>
    <definedName name="BEx78HHRIWDLHQX2LG0HWFRYEL1T" hidden="1">'[3]Reco Sheet for Fcast'!$H$2:$I$2</definedName>
    <definedName name="BEx78QMXZ2P1ZB3HJ9O50DWHCMXR" hidden="1">'[3]Reco Sheet for Fcast'!$F$7:$G$7</definedName>
    <definedName name="BEx78SFO5VR28677DWZEMDN7G86X" hidden="1">'[3]Reco Sheet for Fcast'!$K$2</definedName>
    <definedName name="BEx78SFOYH1Z0ZDTO47W2M60TW6K" hidden="1">'[3]Reco Sheet for Fcast'!$I$10:$J$10</definedName>
    <definedName name="BEx792RUJ1UJ4CWX66KHKUW2D5UU" hidden="1">#REF!</definedName>
    <definedName name="BEx7979PNPDS84LLOBF4WFUS8RGC" hidden="1">#REF!</definedName>
    <definedName name="BEx79JK3E6JO8MX4O35A5G8NZCC8" hidden="1">'[3]Reco Sheet for Fcast'!$I$8:$J$8</definedName>
    <definedName name="BEx79LCTDQFKD1KV7R8NW15KLAFT" hidden="1">#REF!</definedName>
    <definedName name="BEx79OCP4HQ6XP8EWNGEUDLOZBBS" hidden="1">'[3]Reco Sheet for Fcast'!$F$15</definedName>
    <definedName name="BEx79SEAYKUZB0H4LYBCD6WWJBG2" hidden="1">'[3]Reco Sheet for Fcast'!$I$11:$J$11</definedName>
    <definedName name="BEx79SJRHTLS9PYM69O9BWW1FMJK" hidden="1">'[3]Reco Sheet for Fcast'!$F$7:$G$7</definedName>
    <definedName name="BEx79YJJLBELICW9F9FRYSCQ101L" hidden="1">'[4]AMI P &amp; L'!#REF!</definedName>
    <definedName name="BEx79YUC7B0V77FSBGIRCY1BR4VK" hidden="1">'[3]Reco Sheet for Fcast'!$F$6:$G$6</definedName>
    <definedName name="BEx7A06T3RC2891FUX05G3QPRAUE" hidden="1">'[4]AMI P &amp; L'!#REF!</definedName>
    <definedName name="BEx7A4DUUH15ZB41VSQLFT4KSIE3" hidden="1">#REF!</definedName>
    <definedName name="BEx7A4ZGTC3XLZR6M7XK0UX2T49X" hidden="1">#REF!</definedName>
    <definedName name="BEx7A9S3JA1X7FH4CFSQLTZC4691" hidden="1">'[3]Reco Sheet for Fcast'!$H$2:$I$2</definedName>
    <definedName name="BEx7ABA2C9IWH5VSLVLLLCY62161" hidden="1">'[3]Reco Sheet for Fcast'!$F$15</definedName>
    <definedName name="BEx7ABKU462F6424CGX2QB38TAZN" hidden="1">'[5]Bud Mth'!$J$2:$K$2</definedName>
    <definedName name="BEx7AE4LPLX8N85BYB0WCO5S7ZPV" hidden="1">'[3]Reco Sheet for Fcast'!$F$7:$G$7</definedName>
    <definedName name="BEx7AL0QU1VVBK7KIHAY41UTU69C" hidden="1">#REF!</definedName>
    <definedName name="BEx7ASD1I654MEDCO6GGWA95PXSC" hidden="1">'[4]AMI P &amp; L'!#REF!</definedName>
    <definedName name="BEx7AVCX9S5RJP3NSZ4QM4E6ERDT" hidden="1">'[4]AMI P &amp; L'!#REF!</definedName>
    <definedName name="BEx7AVYIGP0930MV5JEBWRYCJN68" hidden="1">'[3]Reco Sheet for Fcast'!$I$7:$J$7</definedName>
    <definedName name="BEx7B6LH6917TXOSAAQ6U7HVF018" hidden="1">'[3]Reco Sheet for Fcast'!$F$15</definedName>
    <definedName name="BEx7BPXFZXJ79FQ0E8AQE21PGVHA" hidden="1">'[3]Reco Sheet for Fcast'!$I$11:$J$11</definedName>
    <definedName name="BEx7BQZ583WKIR8TU4KIQ96W6Z9J" hidden="1">#REF!</definedName>
    <definedName name="BEx7C04AM39DQMC1TIX7CFZ2ADHX" hidden="1">'[3]Reco Sheet for Fcast'!$F$9:$G$9</definedName>
    <definedName name="BEx7C40F0PQURHPI6YQ39NFIR86Z" hidden="1">'[3]Reco Sheet for Fcast'!$I$10:$J$10</definedName>
    <definedName name="BEx7C6V0SH1FMSURKPYJFMHOJIKF" hidden="1">#REF!</definedName>
    <definedName name="BEx7C93VR7SYRIJS1JO8YZKSFAW9" hidden="1">'[3]Reco Sheet for Fcast'!$I$9:$J$9</definedName>
    <definedName name="BEx7CCPC6R1KQQZ2JQU6EFI1G0RM" hidden="1">'[3]Reco Sheet for Fcast'!$I$7:$J$7</definedName>
    <definedName name="BEx7CIJST9GLS2QD383UK7VUDTGL" hidden="1">'[3]Reco Sheet for Fcast'!$G$2</definedName>
    <definedName name="BEx7CO8T2XKC7GHDSYNAWTZ9L7YR" hidden="1">'[4]AMI P &amp; L'!#REF!</definedName>
    <definedName name="BEx7CW1CF00DO8A36UNC2X7K65C2" hidden="1">'[3]Reco Sheet for Fcast'!$G$2</definedName>
    <definedName name="BEx7CW6NFRL2P4XWP0MWHIYA97KF" hidden="1">'[3]Reco Sheet for Fcast'!$I$11:$J$11</definedName>
    <definedName name="BEx7D1VNJ8XHVTKH78XARJASWDJQ" hidden="1">#REF!</definedName>
    <definedName name="BEx7D5RWKRS4W71J4NZ6ZSFHPKFT" hidden="1">'[3]Reco Sheet for Fcast'!$F$15</definedName>
    <definedName name="BEx7D8H1TPOX1UN17QZYEV7Q58GA" hidden="1">'[3]Reco Sheet for Fcast'!$I$6:$J$6</definedName>
    <definedName name="BEx7DGF13H2074LRWFZQ45PZ6JPX" hidden="1">'[3]Reco Sheet for Fcast'!$I$9:$J$9</definedName>
    <definedName name="BEx7DKWUXEDIISSX4GDD4YYT887F" hidden="1">'[3]Reco Sheet for Fcast'!$I$8:$J$8</definedName>
    <definedName name="BEx7DMUYR2HC26WW7AOB1TULERMB" hidden="1">'[3]Reco Sheet for Fcast'!$I$12:$J$13</definedName>
    <definedName name="BEx7DVJTRV44IMJIBFXELE67SZ7S" hidden="1">'[3]Reco Sheet for Fcast'!$F$15</definedName>
    <definedName name="BEx7DVUMFCI5INHMVFIJ44RTTSTT" hidden="1">'[3]Reco Sheet for Fcast'!$F$7:$G$7</definedName>
    <definedName name="BEx7E2QT2U8THYOKBPXONB1B47WH" hidden="1">'[4]AMI P &amp; L'!#REF!</definedName>
    <definedName name="BEx7E5QP7W6UKO74F5Y0VJ741HS5" hidden="1">'[3]Reco Sheet for Fcast'!$I$11:$J$11</definedName>
    <definedName name="BEx7E66XF797M3VAMVIZK8WXZGRE" hidden="1">#REF!</definedName>
    <definedName name="BEx7E6N29HGH3I47AFB2DCS6MVS6" hidden="1">'[3]Reco Sheet for Fcast'!$G$2</definedName>
    <definedName name="BEx7EBA8IYHQKT7IQAOAML660SYA" hidden="1">'[3]Reco Sheet for Fcast'!$I$9:$J$9</definedName>
    <definedName name="BEx7EI6C8MCRZFEQYUBE5FSUTIHK" hidden="1">'[3]Reco Sheet for Fcast'!$F$8:$G$8</definedName>
    <definedName name="BEx7EI6DL1Z6UWLFBXAKVGZTKHWJ" hidden="1">'[4]AMI P &amp; L'!#REF!</definedName>
    <definedName name="BEx7EJZ3R80ES0ROU6ECA8B9SIBT" hidden="1">#REF!</definedName>
    <definedName name="BEx7EQKHX7GZYOLXRDU534TT4H64" hidden="1">'[3]Reco Sheet for Fcast'!$F$9:$G$9</definedName>
    <definedName name="BEx7ERM6499BJKCAJ9DPN8MU140B" hidden="1">'[5]Bud Mth'!$F$10:$G$10</definedName>
    <definedName name="BEx7ETV6L1TM7JSXJIGK3FC6RVZW" hidden="1">'[3]Reco Sheet for Fcast'!$F$11:$G$11</definedName>
    <definedName name="BEx7EYYLHMBYQTH6I377FCQS7CSX" hidden="1">'[3]Reco Sheet for Fcast'!$I$6:$J$6</definedName>
    <definedName name="BEx7FCLG1RYI2SNOU1Y2GQZNZSWA" hidden="1">'[3]Reco Sheet for Fcast'!$I$8:$J$8</definedName>
    <definedName name="BEx7FD1P2YDISQM4TTRYZB37K00O" hidden="1">'[5]Bud Mth'!$I$7:$J$7</definedName>
    <definedName name="BEx7FN32ZGWOAA4TTH79KINTDWR9" hidden="1">'[3]Reco Sheet for Fcast'!$F$9:$G$9</definedName>
    <definedName name="BEx7FNZGQ0VCWWF19YFCJLIX3Q9Z" hidden="1">#REF!</definedName>
    <definedName name="BEx7FOFQ7MR21UZFTP7X4HI7UWRR" hidden="1">#REF!</definedName>
    <definedName name="BEx7FR4URE9JGYPRM3MLD382WK8J" hidden="1">#REF!</definedName>
    <definedName name="BEx7G82CKM3NIY1PHNFK28M09PCH" hidden="1">'[3]Reco Sheet for Fcast'!$I$7:$J$7</definedName>
    <definedName name="BEx7GR3ENYWRXXS5IT0UMEGOLGUH" hidden="1">'[3]Reco Sheet for Fcast'!$F$15</definedName>
    <definedName name="BEx7GSAL6P7TASL8MB63RFST1LJL" hidden="1">'[3]Reco Sheet for Fcast'!$I$10:$J$10</definedName>
    <definedName name="BEx7GTN79OJWGSCA62UELE41F0A6" hidden="1">'[3]Reco Sheet for Fcast'!$E$1</definedName>
    <definedName name="BEx7GVL9Q9Y42HM9J5HS29C2THLZ" hidden="1">#REF!</definedName>
    <definedName name="BEx7H0JD6I5I8WQLLWOYWY5YWPQE" hidden="1">'[3]Reco Sheet for Fcast'!$I$11:$J$11</definedName>
    <definedName name="BEx7H14XCXH7WEXEY1HVO53A6AGH" hidden="1">'[3]Reco Sheet for Fcast'!$F$15</definedName>
    <definedName name="BEx7HGVBEF4LEIF6RC14N3PSU461" hidden="1">'[3]Reco Sheet for Fcast'!$I$10:$J$10</definedName>
    <definedName name="BEx7HL7W9TZ7FC8JOMGNE06BJAQG" hidden="1">#REF!</definedName>
    <definedName name="BEx7HQ5T9FZ42QWS09UO4DT42Y0R" hidden="1">'[3]Reco Sheet for Fcast'!$I$11:$J$11</definedName>
    <definedName name="BEx7HRCZE3CVGON1HV07MT5MNDZ3" hidden="1">'[3]Reco Sheet for Fcast'!$F$9:$G$9</definedName>
    <definedName name="BEx7HWGE2CANG5M17X4C8YNC3N8F" hidden="1">'[3]Reco Sheet for Fcast'!$I$6:$J$6</definedName>
    <definedName name="BEx7I6CGOHKENN6FQSZ71W7YMB9C" hidden="1">#REF!</definedName>
    <definedName name="BEx7IBVYN47SFZIA0K4MDKQZNN9V" hidden="1">'[3]Reco Sheet for Fcast'!$I$8:$J$8</definedName>
    <definedName name="BEx7IV2IJ5WT7UC0UG7WP0WF2JZI" hidden="1">'[3]Reco Sheet for Fcast'!$F$10:$G$10</definedName>
    <definedName name="BEx7IXGU74GE5E4S6W4Z13AR092Y" hidden="1">'[3]Reco Sheet for Fcast'!$G$2</definedName>
    <definedName name="BEx7J4YL8Q3BI1MLH16YYQ18IJRD" hidden="1">'[3]Reco Sheet for Fcast'!$H$2:$I$2</definedName>
    <definedName name="BEx7JH3HGBPI07OHZ5LFYK0UFZQR" hidden="1">'[3]Reco Sheet for Fcast'!$I$8:$J$8</definedName>
    <definedName name="BEx7JV194190CNM6WWGQ3UBJ3CHH" hidden="1">'[3]Reco Sheet for Fcast'!$I$9:$J$9</definedName>
    <definedName name="BEx7JW2YB57L6MPYI5CXCAC5VO24" hidden="1">#REF!</definedName>
    <definedName name="BEx7K7GZ607XQOGB81A1HINBTGOZ" hidden="1">'[3]Reco Sheet for Fcast'!$I$8:$J$8</definedName>
    <definedName name="BEx7KEYPBDXSNROH8M6CDCBN6B50" hidden="1">'[3]Reco Sheet for Fcast'!$I$2</definedName>
    <definedName name="BEx7KSAS8BZT6H8OQCZ5DNSTMO07" hidden="1">'[3]Reco Sheet for Fcast'!$K$2</definedName>
    <definedName name="BEx7KWHTBD21COXVI4HNEQH0Z3L8" hidden="1">'[3]Reco Sheet for Fcast'!$I$8:$J$8</definedName>
    <definedName name="BEx7KXUGRMRSUXCM97Z7VRZQ9JH2" hidden="1">'[3]Reco Sheet for Fcast'!$F$9:$G$9</definedName>
    <definedName name="BEx7L5C6U8MP6IZ67BD649WQYJEK" hidden="1">'[3]Reco Sheet for Fcast'!$F$6:$G$6</definedName>
    <definedName name="BEx7L8HEYEVTATR0OG5JJO647KNI" hidden="1">'[3]Reco Sheet for Fcast'!$F$10:$G$10</definedName>
    <definedName name="BEx7L8XOV64OMS15ZFURFEUXLMWF" hidden="1">'[3]Reco Sheet for Fcast'!$F$15</definedName>
    <definedName name="BEx7LRNWHYRP8KY04FDJ7BHTLOMC" hidden="1">#REF!</definedName>
    <definedName name="BEx7M31Y2N8JAG2EB1IU8NFLF3KM" hidden="1">#REF!</definedName>
    <definedName name="BEx7MAUI1JJFDIJGDW4RWY5384LY" hidden="1">'[3]Reco Sheet for Fcast'!$G$2</definedName>
    <definedName name="BEx7MJZO3UKAMJ53UWOJ5ZD4GGMQ" hidden="1">'[3]Reco Sheet for Fcast'!$I$11:$J$11</definedName>
    <definedName name="BEx7MT4MFNXIVQGAT6D971GZW7CA" hidden="1">'[3]Reco Sheet for Fcast'!$I$8:$J$8</definedName>
    <definedName name="BEx7NFB22WBK00BOG2H7GYRN05R1" hidden="1">'[5]Bud Mth'!$F$9:$G$9</definedName>
    <definedName name="BEx7NI062THZAM6I8AJWTFJL91CS" hidden="1">'[3]Reco Sheet for Fcast'!$F$8:$G$8</definedName>
    <definedName name="BEx900ACZ0V1VYSC0W43QEUHOVZS" hidden="1">'[3]Reco Sheet for Fcast'!$F$10:$G$10</definedName>
    <definedName name="BEx904S75BPRYMHF0083JF7ES4NG" hidden="1">'[3]Reco Sheet for Fcast'!$I$11:$J$11</definedName>
    <definedName name="BEx90HDD4RWF7JZGA8GCGG7D63MG" hidden="1">'[3]Reco Sheet for Fcast'!$I$7:$J$7</definedName>
    <definedName name="BEx90LPR7EPY9B2HQPUT8UY7S0EO" hidden="1">'[3]Reco Sheet for Fcast'!$F$11:$G$11</definedName>
    <definedName name="BEx90MRLWS6FB594ILJK19K8D4LQ" hidden="1">#REF!</definedName>
    <definedName name="BEx90VGH5H09ON2QXYC9WIIEU98T" hidden="1">'[3]Reco Sheet for Fcast'!$H$2:$I$2</definedName>
    <definedName name="BEx9175B70QXYAU5A8DJPGZQ46L9" hidden="1">'[3]Reco Sheet for Fcast'!$F$10:$G$10</definedName>
    <definedName name="BEx91AQQRTV87AO27VWHSFZAD4ZR" hidden="1">'[3]Reco Sheet for Fcast'!$F$10:$G$10</definedName>
    <definedName name="BEx91L8FLL5CWLA2CDHKCOMGVDZN" hidden="1">'[3]Reco Sheet for Fcast'!$H$2:$I$2</definedName>
    <definedName name="BEx91OTVH9ZDBC3QTORU8RZX4EOC" hidden="1">'[3]Reco Sheet for Fcast'!$I$7:$J$7</definedName>
    <definedName name="BEx91QH5JRZKQP1GPN2SQMR3CKAG" hidden="1">'[4]AMI P &amp; L'!#REF!</definedName>
    <definedName name="BEx91ROALDNHO7FI4X8L61RH4UJE" hidden="1">'[4]AMI P &amp; L'!#REF!</definedName>
    <definedName name="BEx91TMID71GVYH0U16QM1RV3PX0" hidden="1">'[3]Reco Sheet for Fcast'!$I$9:$J$9</definedName>
    <definedName name="BEx91VF2D78PAF337E3L2L81K9W2" hidden="1">'[3]Reco Sheet for Fcast'!$H$2:$I$2</definedName>
    <definedName name="BEx921PNZ46VORG2VRMWREWIC0SE" hidden="1">'[3]Reco Sheet for Fcast'!$I$8:$J$8</definedName>
    <definedName name="BEx926YKM8TTG7PUO1UYIDCBXTWU" hidden="1">#REF!</definedName>
    <definedName name="BEx92DPEKL5WM5A3CN8674JI0PR3" hidden="1">'[3]Reco Sheet for Fcast'!$F$8:$G$8</definedName>
    <definedName name="BEx92ER2RMY93TZK0D9L9T3H0GI5" hidden="1">'[3]Reco Sheet for Fcast'!$K$2</definedName>
    <definedName name="BEx92FI04PJT4LI23KKIHRXWJDTT" hidden="1">'[3]Reco Sheet for Fcast'!$F$9:$G$9</definedName>
    <definedName name="BEx92HR14HQ9D5JXCSPA4SS4RT62" hidden="1">'[3]Reco Sheet for Fcast'!$F$11:$G$11</definedName>
    <definedName name="BEx92HWA2D6A5EX9MFG68G0NOMSN" hidden="1">'[3]Reco Sheet for Fcast'!$I$10:$J$10</definedName>
    <definedName name="BEx92JZTWI2NV5R3DXEP4NS1NVLT" hidden="1">'[3]Reco Sheet for Fcast'!$I$11:$J$11</definedName>
    <definedName name="BEx92PUBDIXAU1FW5ZAXECMAU0LN" hidden="1">'[3]Reco Sheet for Fcast'!$K$2</definedName>
    <definedName name="BEx92S8MHFFIVRQ2YSHZNQGOFUHD" hidden="1">'[3]Reco Sheet for Fcast'!$F$15</definedName>
    <definedName name="BEx92VOMR5U4BPW19GODTNNQPLQS" hidden="1">#REF!</definedName>
    <definedName name="BEx9390V3T8184ECXMBU7UT4R35V" hidden="1">#REF!</definedName>
    <definedName name="BEx93B9OULL2YGC896XXYAAJSTRK" hidden="1">'[3]Reco Sheet for Fcast'!$H$2:$I$2</definedName>
    <definedName name="BEx93FRKF99NRT3LH99UTIH7AAYF" hidden="1">'[3]Reco Sheet for Fcast'!$F$6:$G$6</definedName>
    <definedName name="BEx93M7FSHP50OG34A4W8W8DF12U" hidden="1">'[3]Reco Sheet for Fcast'!$I$10:$J$10</definedName>
    <definedName name="BEx93OLWY2O3PRA74U41VG5RXT4Q" hidden="1">'[3]Reco Sheet for Fcast'!$I$7:$J$7</definedName>
    <definedName name="BEx93RWFAF6YJGYUTITVM445C02U" hidden="1">'[3]Reco Sheet for Fcast'!$H$2:$I$2</definedName>
    <definedName name="BEx93SY9RWG3HUV4YXQKXJH9FH14" hidden="1">'[3]Reco Sheet for Fcast'!$F$15</definedName>
    <definedName name="BEx93TJUX3U0FJDBG6DDSNQ91R5J" hidden="1">'[3]Reco Sheet for Fcast'!$I$9:$J$9</definedName>
    <definedName name="BEx93YNAESS6QDDCIDR2UMYO35X1" hidden="1">#REF!</definedName>
    <definedName name="BEx93YY393Z5DLMHRK8KZL5903S3" hidden="1">#REF!</definedName>
    <definedName name="BEx942UCRHMI4B0US31HO95GSC2X" hidden="1">'[3]Reco Sheet for Fcast'!$I$7:$J$7</definedName>
    <definedName name="BEx948ZFFQWVIDNG4AZAUGGGEB5U" hidden="1">'[3]Reco Sheet for Fcast'!$F$6:$G$6</definedName>
    <definedName name="BEx94CKXG92OMURH41SNU6IOHK4J" hidden="1">'[4]AMI P &amp; L'!#REF!</definedName>
    <definedName name="BEx94GXG30CIVB6ZQN3X3IK6BZXQ" hidden="1">'[4]AMI P &amp; L'!#REF!</definedName>
    <definedName name="BEx94HZ5LURYM9ST744ALV6ZCKYP" hidden="1">'[4]AMI P &amp; L'!#REF!</definedName>
    <definedName name="BEx94IQ75E90YUMWJ9N591LR7DQQ" hidden="1">'[4]AMI P &amp; L'!#REF!</definedName>
    <definedName name="BEx94N7W5T3U7UOE97D6OVIBUCXS" hidden="1">'[3]Reco Sheet for Fcast'!$I$6:$J$6</definedName>
    <definedName name="BEx94VB706FLMNYFICTPASYEA2G8" hidden="1">#REF!</definedName>
    <definedName name="BEx94XK7HTOCAI9XPVFSIIW2YKUT" hidden="1">#REF!</definedName>
    <definedName name="BEx955NIAWX5OLAHMTV6QFUZPR30" hidden="1">'[4]AMI P &amp; L'!#REF!</definedName>
    <definedName name="BEx9581TYVI2M5TT4ISDAJV4W7Z6" hidden="1">'[3]Reco Sheet for Fcast'!$I$10:$J$10</definedName>
    <definedName name="BEx95NHF4RVUE0YDOAFZEIVBYJXD" hidden="1">'[3]Reco Sheet for Fcast'!$I$6:$J$6</definedName>
    <definedName name="BEx95QBZMG0E2KQ9BERJ861QLYN3" hidden="1">'[3]Reco Sheet for Fcast'!$F$6:$G$6</definedName>
    <definedName name="BEx95QHBVDN795UNQJLRXG3RDU49" hidden="1">'[3]Reco Sheet for Fcast'!$I$6:$J$6</definedName>
    <definedName name="BEx95TBVUWV7L7OMFMZDQEXGVHU6" hidden="1">'[3]Reco Sheet for Fcast'!$F$9:$G$9</definedName>
    <definedName name="BEx95U89DZZSVO39TGS62CX8G9N4" hidden="1">'[3]Reco Sheet for Fcast'!$F$11:$G$11</definedName>
    <definedName name="BEx95V9YBPXYAZH582VPQOVRO3WE" hidden="1">#REF!</definedName>
    <definedName name="BEx9602K2GHNBUEUVT9ONRQU1GMD" hidden="1">'[3]Reco Sheet for Fcast'!$F$9:$G$9</definedName>
    <definedName name="BEx962BL3Y4LA53EBYI64ZYMZE8U" hidden="1">'[3]Reco Sheet for Fcast'!$F$7:$G$7</definedName>
    <definedName name="BEx965RLSEJ64VOARJALER1RIJ3D" hidden="1">#REF!</definedName>
    <definedName name="BEx96JP7X7K0JLFXG5H49RXRME5R" hidden="1">#REF!</definedName>
    <definedName name="BEx96KR21O7H9R29TN0S45Y3QPUK" hidden="1">'[3]Reco Sheet for Fcast'!$I$9:$J$9</definedName>
    <definedName name="BEx96S3H2VGFJ6BSWLVA3V23FNN4" hidden="1">#REF!</definedName>
    <definedName name="BEx96SUFKHHFE8XQ6UUO6ILDOXHO" hidden="1">'[3]Reco Sheet for Fcast'!$I$11:$J$11</definedName>
    <definedName name="BEx96UN4YWXBDEZ1U1ZUIPP41Z7I" hidden="1">'[3]Reco Sheet for Fcast'!$H$2:$I$2</definedName>
    <definedName name="BEx978KSD61YJH3S9DGO050R2EHA" hidden="1">'[3]Reco Sheet for Fcast'!$F$7:$G$7</definedName>
    <definedName name="BEx97H9O1NAKAPK4MX4PKO34ICL5" hidden="1">'[3]Reco Sheet for Fcast'!$F$11:$G$11</definedName>
    <definedName name="BEx97MNUZQ1Z0AO2FL7XQYVNCPR7" hidden="1">'[3]Reco Sheet for Fcast'!$I$8:$J$8</definedName>
    <definedName name="BEx97NPQBACJVD9K1YXI08RTW9E2" hidden="1">'[4]AMI P &amp; L'!#REF!</definedName>
    <definedName name="BEx97NV2BWEB1AAJA10SQNXGI2BM" hidden="1">#REF!</definedName>
    <definedName name="BEx97O0DV0K9YPP91QBJAT6MS3RD" hidden="1">#REF!</definedName>
    <definedName name="BEx97RWQLXS0OORDCN69IGA58CWU" hidden="1">'[3]Reco Sheet for Fcast'!$F$6:$G$6</definedName>
    <definedName name="BEx97YNGGDFIXHTMGFL2IHAQX9MI" hidden="1">'[3]Reco Sheet for Fcast'!$F$8:$G$8</definedName>
    <definedName name="BEx980G6OO93SXIQ4H0NMENRJJHQ" hidden="1">'[3]Reco Sheet for Fcast'!$I$9:$J$9</definedName>
    <definedName name="BEx981HW73BUZWT14TBTZHC0ZTJ4" hidden="1">'[3]Reco Sheet for Fcast'!$F$7:$G$7</definedName>
    <definedName name="BEx9871KU0N99P0900EAK69VFYT2" hidden="1">'[3]Reco Sheet for Fcast'!$F$15</definedName>
    <definedName name="BEx98D1CLKBMYLWXX1CRLTPMZ8KS" hidden="1">#REF!</definedName>
    <definedName name="BEx98IFKNJFGZFLID1YTRFEG1SXY" hidden="1">'[3]Reco Sheet for Fcast'!$F$9:$G$9</definedName>
    <definedName name="BEx98KZ7LNKCVOT9D2LOYY4QBVY3" hidden="1">#REF!</definedName>
    <definedName name="BEx9915UVD4G7RA3IMLFZ0LG3UA2" hidden="1">'[3]Reco Sheet for Fcast'!$F$7:$G$7</definedName>
    <definedName name="BEx992CZON8AO7U7V88VN1JBO0MG" hidden="1">'[3]Reco Sheet for Fcast'!$I$8:$J$8</definedName>
    <definedName name="BEx9952469XMFGSPXL7CMXHPJF90" hidden="1">'[3]Reco Sheet for Fcast'!$I$9:$J$9</definedName>
    <definedName name="BEx99B77I7TUSHRR4HIZ9FU2EIUT" hidden="1">'[3]Reco Sheet for Fcast'!$F$11:$G$11</definedName>
    <definedName name="BEx99CP6QCOAW061B6UVCKU0G78O" hidden="1">#REF!</definedName>
    <definedName name="BEx99Q6PH5F3OQKCCAAO75PYDEFN" hidden="1">'[3]Reco Sheet for Fcast'!$G$2</definedName>
    <definedName name="BEx99UDROAK28GWTG7FXE0N78XYN" hidden="1">'[3]Reco Sheet for Fcast'!$I$11:$J$11</definedName>
    <definedName name="BEx99WBYT2D6UUC1PT7A40ENYID4" hidden="1">'[3]Reco Sheet for Fcast'!$I$11:$J$11</definedName>
    <definedName name="BEx99ZRZ4I7FHDPGRAT5VW7NVBPU" hidden="1">'[3]Reco Sheet for Fcast'!$I$7:$J$7</definedName>
    <definedName name="BEx9AT5E3ZSHKSOL35O38L8HF9TH" hidden="1">'[3]Reco Sheet for Fcast'!$I$9:$J$9</definedName>
    <definedName name="BEx9AV8W1FAWF5BHATYEN47X12JN" hidden="1">'[3]Reco Sheet for Fcast'!$F$15</definedName>
    <definedName name="BEx9B8A5186FNTQQNLIO5LK02ABI" hidden="1">'[4]AMI P &amp; L'!#REF!</definedName>
    <definedName name="BEx9B8VR20E2CILU4CDQUQQ9ONXK" hidden="1">'[3]Reco Sheet for Fcast'!$G$2</definedName>
    <definedName name="BEx9B917EUP13X6FQ3NPQL76XM5V" hidden="1">'[3]Reco Sheet for Fcast'!$F$11:$G$11</definedName>
    <definedName name="BEx9BAJ5WYEQ623HUT9NNCMP3RUG" hidden="1">'[3]Reco Sheet for Fcast'!$I$11:$J$11</definedName>
    <definedName name="BEx9BSIIZE25CKBHWNWR0POFDJ3E" hidden="1">#REF!</definedName>
    <definedName name="BEx9BYSYW7QCPXS2NAVLFAU5Y2Z2" hidden="1">'[3]Reco Sheet for Fcast'!$I$6:$J$6</definedName>
    <definedName name="BEx9C41UWXS8TM29C0XCL9CC1C9P" hidden="1">#REF!</definedName>
    <definedName name="BEx9C590HJ2O31IWJB73C1HR74AI" hidden="1">'[3]Reco Sheet for Fcast'!$I$11:$J$11</definedName>
    <definedName name="BEx9CCQRMYYOGIOYTOM73VKDIPS1" hidden="1">'[3]Reco Sheet for Fcast'!$I$6:$J$6</definedName>
    <definedName name="BEx9D1BC9FT19KY0INAABNDBAMR1" hidden="1">'[3]Reco Sheet for Fcast'!$I$10:$J$10</definedName>
    <definedName name="BEx9D8IBATAXNHS7EHMS4TLO3PO0" hidden="1">#REF!</definedName>
    <definedName name="BEx9DN6ZMF18Q39MPMXSDJTZQNJ3" hidden="1">'[3]Reco Sheet for Fcast'!$F$10:$G$10</definedName>
    <definedName name="BEx9E14TDNSEMI784W0OTIEQMWN6" hidden="1">'[3]Reco Sheet for Fcast'!$K$2</definedName>
    <definedName name="BEx9E2BZ2B1R41FMGJCJ7JLGLUAJ" hidden="1">'[3]Reco Sheet for Fcast'!$F$15:$G$16</definedName>
    <definedName name="BEx9E4KTD5G2ZRDZ870KVFDDW1KA" hidden="1">#REF!</definedName>
    <definedName name="BEx9EG9KBJ77M8LEOR9ITOKN5KXY" hidden="1">'[3]Reco Sheet for Fcast'!$I$7:$J$7</definedName>
    <definedName name="BEx9ELT9J5NDVVY4N2UDXPELXQC3" hidden="1">'[5]Bud Mth'!$F$9:$G$9</definedName>
    <definedName name="BEx9EMK6HAJJMVYZTN5AUIV7O1E6" hidden="1">'[3]Reco Sheet for Fcast'!$I$11:$J$11</definedName>
    <definedName name="BEx9EQLVZHYQ1TPX7WH3SOWXCZLE" hidden="1">'[3]Reco Sheet for Fcast'!$I$6:$J$6</definedName>
    <definedName name="BEx9ETLU0EK5LGEM1QCNYN2S8O5F" hidden="1">'[3]Reco Sheet for Fcast'!$F$7:$G$7</definedName>
    <definedName name="BEx9F0Y2ESUNE3U7TQDLMPE9BO67" hidden="1">'[3]Reco Sheet for Fcast'!$I$10:$J$10</definedName>
    <definedName name="BEx9F5W18ZGFOKGRE8PR6T1MO6GT" hidden="1">'[3]Reco Sheet for Fcast'!$I$11:$J$11</definedName>
    <definedName name="BEx9F78N4HY0XFGBQ4UJRD52L1EI" hidden="1">'[3]Reco Sheet for Fcast'!$K$2</definedName>
    <definedName name="BEx9FF16LOQP5QIR4UHW5EIFGQB8" hidden="1">'[3]Reco Sheet for Fcast'!$G$2</definedName>
    <definedName name="BEx9FJTSRCZ3ZXT3QVBJT5NF8T7V" hidden="1">'[3]Reco Sheet for Fcast'!$K$2</definedName>
    <definedName name="BEx9FRBEEYPS5HLS3XT34AKZN94G" hidden="1">'[3]Reco Sheet for Fcast'!$F$7:$G$7</definedName>
    <definedName name="BEx9GDY4D8ZPQJCYFIMYM0V0C51Y" hidden="1">'[3]Reco Sheet for Fcast'!$F$8:$G$8</definedName>
    <definedName name="BEx9GGY04V0ZWI6O9KZH4KSBB389" hidden="1">'[3]Reco Sheet for Fcast'!$I$11:$J$11</definedName>
    <definedName name="BEx9GNOPB6OZ2RH3FCDNJR38RJOS" hidden="1">'[3]Reco Sheet for Fcast'!$F$9:$G$9</definedName>
    <definedName name="BEx9GOA9AZX8DJGLEVWAJIIXRVFO" hidden="1">'[3]Reco Sheet for Fcast'!$F$9:$G$9</definedName>
    <definedName name="BEx9GTJ6YTNR09A1J3DJOTVV6SGI" hidden="1">'[3]Reco Sheet for Fcast'!$G$2:$H$2</definedName>
    <definedName name="BEx9GUQALUWCD30UKUQGSWW8KBQ7" hidden="1">'[3]Reco Sheet for Fcast'!$I$6:$J$6</definedName>
    <definedName name="BEx9GY6BVFQGCLMOWVT6PIC9WP5X" hidden="1">'[3]Reco Sheet for Fcast'!$F$15</definedName>
    <definedName name="BEx9GZ2P3FDHKXEBXX2VS0BG2NP2" hidden="1">'[3]Reco Sheet for Fcast'!$F$6:$G$6</definedName>
    <definedName name="BEx9H04IB14E1437FF2OIRRWBSD7" hidden="1">'[3]Reco Sheet for Fcast'!$F$15</definedName>
    <definedName name="BEx9H5O1KDZJCW91Q29VRPY5YS6P" hidden="1">'[3]Reco Sheet for Fcast'!$I$9:$J$9</definedName>
    <definedName name="BEx9H8YR0E906F1JXZMBX3LNT004" hidden="1">'[3]Reco Sheet for Fcast'!$F$9:$G$9</definedName>
    <definedName name="BEx9HV57CT0XR7KTSE1SJU1W7VRS" hidden="1">#REF!</definedName>
    <definedName name="BEx9HZ1G1J0CB5PC45ZW4S9Q4EFY" hidden="1">#REF!</definedName>
    <definedName name="BEx9I8XIG7E5NB48QQHXP23FIN60" hidden="1">'[3]Reco Sheet for Fcast'!$I$10:$J$10</definedName>
    <definedName name="BEx9IMKCBEBXIA88V7M64JLL4FI4" hidden="1">#REF!</definedName>
    <definedName name="BEx9IQRF01ATLVK0YE60ARKQJ68L" hidden="1">'[3]Reco Sheet for Fcast'!$I$8:$J$8</definedName>
    <definedName name="BEx9IT5QNZWKM6YQ5WER0DC2PMMU" hidden="1">'[3]Reco Sheet for Fcast'!$I$9:$J$9</definedName>
    <definedName name="BEx9IUNP46GLAWX4BYA9AY38PVL0" hidden="1">#REF!</definedName>
    <definedName name="BEx9IW5MFLXTVCJHVUZTUH93AXOS" hidden="1">'[4]AMI P &amp; L'!#REF!</definedName>
    <definedName name="BEx9IXCSPSZC80YZUPRCYTG326KV" hidden="1">'[3]Reco Sheet for Fcast'!$I$10:$J$10</definedName>
    <definedName name="BEx9IZR39NHDGOM97H4E6F81RTQW" hidden="1">'[3]Reco Sheet for Fcast'!$F$6:$G$6</definedName>
    <definedName name="BEx9J6CH5E7YZPER7HXEIOIKGPCA" hidden="1">'[4]AMI P &amp; L'!#REF!</definedName>
    <definedName name="BEx9J7JMQEVLC9IQ0C5BDMVJ0SNE" hidden="1">#REF!</definedName>
    <definedName name="BEx9JJTZKVUJAVPTRE0RAVTEH41G" hidden="1">'[3]Reco Sheet for Fcast'!$I$11:$J$11</definedName>
    <definedName name="BEx9JLBYK239B3F841C7YG1GT7ST" hidden="1">'[4]AMI P &amp; L'!#REF!</definedName>
    <definedName name="BEx9KLW9GH3AS7L6X2QVYRX4MP47" hidden="1">#REF!</definedName>
    <definedName name="BExAW4IIW5D0MDY6TJ3G4FOLPYIR" hidden="1">'[3]Reco Sheet for Fcast'!$H$2:$I$2</definedName>
    <definedName name="BExAWEPCKLF5GHCVH6O4GKOE0SW1" hidden="1">'[3]Reco Sheet for Fcast'!$F$10:$G$10</definedName>
    <definedName name="BExAWMN8563X9T1UZOH7OWA0DH6W" hidden="1">#REF!</definedName>
    <definedName name="BExAX28937OH2SJJ980WOFXSWR07" hidden="1">'[3]Reco Sheet for Fcast'!$F$7:$G$7</definedName>
    <definedName name="BExAX410NB4F2XOB84OR2197H8M5" hidden="1">'[4]AMI P &amp; L'!#REF!</definedName>
    <definedName name="BExAX6FBAZV45KQY4H0U21PCNPDA" hidden="1">#REF!</definedName>
    <definedName name="BExAX8TNG8LQ5Q4904SAYQIPGBSV" hidden="1">'[3]Reco Sheet for Fcast'!$I$7:$J$7</definedName>
    <definedName name="BExAXH2FJ8S1SX2XRI17ZABSFERB" hidden="1">#REF!</definedName>
    <definedName name="BExAY0EAT2LXR5MFGM0DLIB45PLO" hidden="1">'[3]Reco Sheet for Fcast'!$F$6:$G$6</definedName>
    <definedName name="BExAYE6LNIEBR9DSNI5JGNITGKIT" hidden="1">'[3]Reco Sheet for Fcast'!$I$7:$J$7</definedName>
    <definedName name="BExAYHMLXGGO25P8HYB2S75DEB4F" hidden="1">'[3]Reco Sheet for Fcast'!$F$10:$G$10</definedName>
    <definedName name="BExAYHXJ3CVLPZX5R6UR0U1MNDXJ" hidden="1">'[3]Reco Sheet for Fcast'!$C$15:$D$23</definedName>
    <definedName name="BExAYKXAUWGDOPG952TEJ2UKZKWN" hidden="1">'[3]Reco Sheet for Fcast'!$F$8:$G$8</definedName>
    <definedName name="BExAYP9TDTI2MBP6EYE0H39CPMXN" hidden="1">'[3]Reco Sheet for Fcast'!$F$9:$G$9</definedName>
    <definedName name="BExAYPPWJPWDKU59O051WMGB7O0J" hidden="1">'[3]Reco Sheet for Fcast'!$F$11:$G$11</definedName>
    <definedName name="BExAYR2JZCJBUH6F1LZC2A7JIVRJ" hidden="1">'[3]Reco Sheet for Fcast'!$F$7:$G$7</definedName>
    <definedName name="BExAYTGVRD3DLKO75RFPMBKCIWB8" hidden="1">'[3]Reco Sheet for Fcast'!$F$8:$G$8</definedName>
    <definedName name="BExAYY9H9COOT46HJLPVDLTO12UL" hidden="1">'[3]Reco Sheet for Fcast'!$I$11:$J$11</definedName>
    <definedName name="BExAZ5WJK9535H42VH6Y0VSS3JA9" hidden="1">#REF!</definedName>
    <definedName name="BExAZCNEGB4JYHC8CZ51KTN890US" hidden="1">'[3]Reco Sheet for Fcast'!$F$9:$G$9</definedName>
    <definedName name="BExAZFCI302YFYRDJYQDWQQL0Q0O" hidden="1">'[3]Reco Sheet for Fcast'!$I$7:$J$7</definedName>
    <definedName name="BExAZLHLST9OP89R1HJMC1POQG8H" hidden="1">'[3]Reco Sheet for Fcast'!$F$10:$G$10</definedName>
    <definedName name="BExAZMDYMIAA7RX1BMCKU1VLBRGY" hidden="1">'[3]Reco Sheet for Fcast'!$F$6:$G$6</definedName>
    <definedName name="BExAZNL6BHI8DCQWXOX4I2P839UX" hidden="1">'[3]Reco Sheet for Fcast'!$I$2:$J$2</definedName>
    <definedName name="BExAZRMWSONMCG9KDUM4KAQ7BONM" hidden="1">'[3]Reco Sheet for Fcast'!$H$2:$I$2</definedName>
    <definedName name="BExAZTFG4SJRG4TW6JXRF7N08JFI" hidden="1">'[3]Reco Sheet for Fcast'!$I$10:$J$10</definedName>
    <definedName name="BExAZUS4A8OHDZK0MWAOCCCKTH73" hidden="1">'[3]Reco Sheet for Fcast'!$F$8:$G$8</definedName>
    <definedName name="BExAZX6FECVK3E07KXM2XPYKGM6U" hidden="1">'[3]Reco Sheet for Fcast'!$G$2</definedName>
    <definedName name="BExAZZQ0QV1ZYLCVLE578WEPBOBQ" hidden="1">#REF!</definedName>
    <definedName name="BExB012NJ8GASTNNPBRRFTLHIOC9" hidden="1">'[3]Reco Sheet for Fcast'!$F$9:$G$9</definedName>
    <definedName name="BExB072HHXVMUC0VYNGG48GRSH5Q" hidden="1">'[4]AMI P &amp; L'!#REF!</definedName>
    <definedName name="BExB0FRDEYDEUEAB1W8KD6D965XA" hidden="1">'[3]Reco Sheet for Fcast'!$K$2</definedName>
    <definedName name="BExB0KPCN7YJORQAYUCF4YKIKPMC" hidden="1">'[3]Reco Sheet for Fcast'!$I$11:$J$11</definedName>
    <definedName name="BExB0WE4PI3NOBXXVO9CTEN4DIU2" hidden="1">'[3]Reco Sheet for Fcast'!$G$2</definedName>
    <definedName name="BExB10QNIVITUYS55OAEKK3VLJFE" hidden="1">'[3]Reco Sheet for Fcast'!$G$2</definedName>
    <definedName name="BExB15ZDRY4CIJ911DONP0KCY9KU" hidden="1">'[3]Reco Sheet for Fcast'!$F$6:$G$6</definedName>
    <definedName name="BExB16VQY0O0RLZYJFU3OFEONVTE" hidden="1">'[3]Reco Sheet for Fcast'!$I$6:$J$6</definedName>
    <definedName name="BExB1713OG4CGOEQ7O0FXSI2FQWZ" hidden="1">#REF!</definedName>
    <definedName name="BExB1FKNY2UO4W5FUGFHJOA2WFGG" hidden="1">'[4]AMI P &amp; L'!#REF!</definedName>
    <definedName name="BExB1GMD0PIDGTFBGQOPRWQSP9I4" hidden="1">'[4]AMI P &amp; L'!#REF!</definedName>
    <definedName name="BExB1O49WB23GYRGP1OKE2V4B8KB" hidden="1">#REF!</definedName>
    <definedName name="BExB1PWZDAO1V9N18MU22F75P6Y5" hidden="1">'[3]Reco Sheet for Fcast'!$I$6:$J$6</definedName>
    <definedName name="BExB1Q29OO6LNFNT1EQLA3KYE7MX" hidden="1">'[3]Reco Sheet for Fcast'!$F$7:$G$7</definedName>
    <definedName name="BExB1TNRV5EBWZEHYLHI76T0FVA7" hidden="1">'[3]Reco Sheet for Fcast'!$I$9:$J$9</definedName>
    <definedName name="BExB1WI6M8I0EEP1ANUQZCFY24EV" hidden="1">'[4]AMI P &amp; L'!#REF!</definedName>
    <definedName name="BExB1Z7GTT7CR0FJMG7GTKH7A4KN" hidden="1">'[3]Reco Sheet for Fcast'!$O$6:$P$10</definedName>
    <definedName name="BExB203OWC9QZA3BYOKQ18L4FUJE" hidden="1">'[3]Reco Sheet for Fcast'!$F$9:$G$9</definedName>
    <definedName name="BExB2CJHTU7C591BR4WRL5L2F2K6" hidden="1">'[3]Reco Sheet for Fcast'!$I$9:$J$9</definedName>
    <definedName name="BExB2K1AV4PGNS1O6C7D7AO411AX" hidden="1">'[3]Reco Sheet for Fcast'!$F$11:$G$11</definedName>
    <definedName name="BExB2O2UYHKI324YE324E1N7FVIB" hidden="1">'[3]Reco Sheet for Fcast'!$I$10:$J$10</definedName>
    <definedName name="BExB2Q0VJ0MU2URO3JOVUAVHEI3V" hidden="1">'[4]AMI P &amp; L'!#REF!</definedName>
    <definedName name="BExB2TBPD6APUT2TO3BGE6IU9G7C" hidden="1">'[5]Bud Mth'!$I$11:$J$11</definedName>
    <definedName name="BExB30IP1DNKNQ6PZ5ERUGR5MK4Z" hidden="1">'[3]Reco Sheet for Fcast'!$I$11:$J$11</definedName>
    <definedName name="BExB3TL3FFDSU6ZSR25KZABHXJXM" hidden="1">#REF!</definedName>
    <definedName name="BExB42VLHX3FLYCON9QDRE70MBLO" hidden="1">#REF!</definedName>
    <definedName name="BExB442RX0T3L6HUL6X5T21CENW6" hidden="1">'[4]AMI P &amp; L'!#REF!</definedName>
    <definedName name="BExB4ADD0L7417CII901XTFKXD1J" hidden="1">'[3]Reco Sheet for Fcast'!$I$7:$J$7</definedName>
    <definedName name="BExB4DYU06HCGRIPBSWRCXK804UM" hidden="1">'[3]Reco Sheet for Fcast'!$F$11:$G$11</definedName>
    <definedName name="BExB4GNWJ6OF995Q61W2G9VZAMPS" hidden="1">#REF!</definedName>
    <definedName name="BExB4KEQ72L2ONQ7IFMYZAK0153C" hidden="1">'[3]Reco Sheet for Fcast'!$F$11:$G$11</definedName>
    <definedName name="BExB4M24SMODJ32BDKDH2DWLGTXO" hidden="1">#REF!</definedName>
    <definedName name="BExB4Z3EZBGYYI33U0KQ8NEIH8PY" hidden="1">'[3]Reco Sheet for Fcast'!$I$8:$J$8</definedName>
    <definedName name="BExB55368XW7UX657ZSPC6BFE92S" hidden="1">'[3]Reco Sheet for Fcast'!$I$8:$J$8</definedName>
    <definedName name="BExB57MZEPL2SA2ONPK66YFLZWJU" hidden="1">'[3]Reco Sheet for Fcast'!$I$8:$J$8</definedName>
    <definedName name="BExB5833OAOJ22VK1YK47FHUSVK2" hidden="1">'[4]AMI P &amp; L'!#REF!</definedName>
    <definedName name="BExB58JDIHS42JZT9DJJMKA8QFCO" hidden="1">'[3]Reco Sheet for Fcast'!$I$11:$J$11</definedName>
    <definedName name="BExB58U5FQC5JWV9CGC83HLLZUZI" hidden="1">'[3]Reco Sheet for Fcast'!$F$7:$G$7</definedName>
    <definedName name="BExB5EDO9XUKHF74X3HAU2WPPHZH" hidden="1">'[3]Reco Sheet for Fcast'!$I$6:$J$6</definedName>
    <definedName name="BExB5G6EH68AYEP1UT0GHUEL3SLN" hidden="1">'[3]Reco Sheet for Fcast'!$F$11:$G$11</definedName>
    <definedName name="BExB5LQ3CUIG99R26KF7ZDT7KB5Y" hidden="1">#REF!</definedName>
    <definedName name="BExB5QYVEZWFE5DQVHAM760EV05X" hidden="1">'[3]Reco Sheet for Fcast'!$I$7:$J$7</definedName>
    <definedName name="BExB5U9IRH14EMOE0YGIE3WIVLFS" hidden="1">'[3]Reco Sheet for Fcast'!$I$6:$J$6</definedName>
    <definedName name="BExB5VWYMOV6BAIH7XUBBVPU7MMD" hidden="1">'[3]Reco Sheet for Fcast'!$F$9:$G$9</definedName>
    <definedName name="BExB610DZWIJP1B72U9QM42COH2B" hidden="1">'[3]Reco Sheet for Fcast'!$F$9:$G$9</definedName>
    <definedName name="BExB6C3FUAKK9ML5T767NMWGA9YB" hidden="1">'[3]Reco Sheet for Fcast'!$F$7:$G$7</definedName>
    <definedName name="BExB6C8X6JYRLKZKK17VE3QUNL3D" hidden="1">'[3]Reco Sheet for Fcast'!$G$2</definedName>
    <definedName name="BExB6HN3QRFPXM71MDUK21BKM7PF" hidden="1">'[3]Reco Sheet for Fcast'!$F$11:$G$11</definedName>
    <definedName name="BExB6IZMHCZ3LB7N73KD90YB1HBZ" hidden="1">'[3]Reco Sheet for Fcast'!$F$9:$G$9</definedName>
    <definedName name="BExB719SGNX4Y8NE6JEXC555K596" hidden="1">'[3]Reco Sheet for Fcast'!$F$10:$G$10</definedName>
    <definedName name="BExB7265DCHKS7V2OWRBXCZTEIW9" hidden="1">'[3]Reco Sheet for Fcast'!$F$6:$G$6</definedName>
    <definedName name="BExB74PS5P9G0P09Y6DZSCX0FLTJ" hidden="1">'[3]Reco Sheet for Fcast'!$I$6:$J$6</definedName>
    <definedName name="BExB78RH79J0MIF7H8CAZ0CFE88Q" hidden="1">'[4]AMI P &amp; L'!#REF!</definedName>
    <definedName name="BExB7ELT09HGDVO5BJC1ZY9D09GZ" hidden="1">'[3]Reco Sheet for Fcast'!$H$2:$I$2</definedName>
    <definedName name="BExB7XXV45EK0IDHSBDE8V0UXZNU" hidden="1">#REF!</definedName>
    <definedName name="BExB806PAXX70XUTA3ZI7OORD78R" hidden="1">'[3]Reco Sheet for Fcast'!$F$15</definedName>
    <definedName name="BExB8HF4UBVZKQCSRFRUQL2EE6VL" hidden="1">'[3]Reco Sheet for Fcast'!$F$8:$G$8</definedName>
    <definedName name="BExB8HKHKZ1ORJZUYGG2M4VSCC39" hidden="1">'[3]Reco Sheet for Fcast'!$F$9:$G$9</definedName>
    <definedName name="BExB8K9L3ECVVHYODX1ITUTEHJTR" hidden="1">'[3]Reco Sheet for Fcast'!$L$6:$M$10</definedName>
    <definedName name="BExB8QPH8DC5BESEVPSMBCWVN6PO" hidden="1">'[3]Reco Sheet for Fcast'!$F$6:$G$6</definedName>
    <definedName name="BExB8U5N0D85YR8APKN3PPKG0FWP" hidden="1">'[4]AMI P &amp; L'!#REF!</definedName>
    <definedName name="BExB8WJYEQ55LDAYQH0NXEDCQOVD" hidden="1">#REF!</definedName>
    <definedName name="BExB9AXUUDDTRDLVSC7REODDIYJ2" hidden="1">#REF!</definedName>
    <definedName name="BExB9DHI5I2TJ2LXYPM98EE81L27" hidden="1">'[3]Reco Sheet for Fcast'!$I$9:$J$9</definedName>
    <definedName name="BExB9Q2MZZHBGW8QQKVEYIMJBPIE" hidden="1">'[4]AMI P &amp; L'!#REF!</definedName>
    <definedName name="BExBA1GON0EZRJ20UYPILAPLNQWM" hidden="1">'[3]Reco Sheet for Fcast'!$I$7:$J$7</definedName>
    <definedName name="BExBA69ASGYRZW1G1DYIS9QRRTBN" hidden="1">'[3]Reco Sheet for Fcast'!$F$9:$G$9</definedName>
    <definedName name="BExBA6K42582A14WFFWQ3Q8QQWB6" hidden="1">'[3]Reco Sheet for Fcast'!$I$7:$J$7</definedName>
    <definedName name="BExBA8I5D4R8R2PYQ1K16TWGTOEP" hidden="1">'[3]Reco Sheet for Fcast'!$I$7:$J$7</definedName>
    <definedName name="BExBA93PE0DGUUTA7LLSIGBIXWE5" hidden="1">'[3]Reco Sheet for Fcast'!$I$7:$J$7</definedName>
    <definedName name="BExBAAGDKQLBSZJAFZFOCDTVS99P" hidden="1">'[4]AMI P &amp; L'!#REF!</definedName>
    <definedName name="BExBAI8X0FKDQJ6YZJQDTTG4ZCWY" hidden="1">'[3]Reco Sheet for Fcast'!$I$7:$J$7</definedName>
    <definedName name="BExBAKN7XIBAXCF9PCNVS038PCQO" hidden="1">'[3]Reco Sheet for Fcast'!$F$11:$G$11</definedName>
    <definedName name="BExBAKXZ7PBW3DDKKA5MWC1ZUC7O" hidden="1">'[3]Reco Sheet for Fcast'!$I$8:$J$8</definedName>
    <definedName name="BExBAO8NLXZXHO6KCIECSFCH3RR0" hidden="1">'[3]Reco Sheet for Fcast'!$I$9:$J$9</definedName>
    <definedName name="BExBAOOT1KBSIEISN1ADL4RMY879" hidden="1">'[3]Reco Sheet for Fcast'!$G$2</definedName>
    <definedName name="BExBAVKX8Q09370X1GCZWJ4E91YJ" hidden="1">'[3]Reco Sheet for Fcast'!$I$8:$J$8</definedName>
    <definedName name="BExBAX2X2ENJYO4QTR5VAIQ86L7B" hidden="1">'[3]Reco Sheet for Fcast'!$F$8:$G$8</definedName>
    <definedName name="BExBAZ13D3F1DVJQ6YJ8JGUYEYJE" hidden="1">'[3]Reco Sheet for Fcast'!$I$11:$J$11</definedName>
    <definedName name="BExBBUCJQRR74Q7GPWDEZXYK2KJL" hidden="1">'[3]Reco Sheet for Fcast'!$I$11:$J$11</definedName>
    <definedName name="BExBBV8XVMD9CKZY711T0BN7H3PM" hidden="1">'[3]Reco Sheet for Fcast'!$F$15</definedName>
    <definedName name="BExBC78HXWXHO3XAB6E8NVTBGLJS" hidden="1">'[3]Reco Sheet for Fcast'!$F$10:$G$10</definedName>
    <definedName name="BExBCFH4L7S4TYW0N2SXKVDCA3MT" hidden="1">#REF!</definedName>
    <definedName name="BExBCKKJTIRKC1RZJRTK65HHLX4W" hidden="1">'[3]Reco Sheet for Fcast'!$I$9:$J$9</definedName>
    <definedName name="BExBCLMEPAN3XXX174TU8SS0627Q" hidden="1">'[4]AMI P &amp; L'!#REF!</definedName>
    <definedName name="BExBCRBEYR2KZ8FAQFZ2NHY13WIY" hidden="1">'[3]Reco Sheet for Fcast'!$F$15</definedName>
    <definedName name="BExBD303042MO1GR0POO3IQ33MOB" hidden="1">#REF!</definedName>
    <definedName name="BExBD4I559NXSV6J07Q343TKYMVJ" hidden="1">'[3]Reco Sheet for Fcast'!$G$2</definedName>
    <definedName name="BExBDBZQLTX3OGFYGULQFK5WEZU5" hidden="1">'[3]Reco Sheet for Fcast'!$F$7:$G$7</definedName>
    <definedName name="BExBDJS9TUEU8Z84IV59E5V4T8K6" hidden="1">'[4]AMI P &amp; L'!#REF!</definedName>
    <definedName name="BExBDKOMSVH4XMH52CFJ3F028I9R" hidden="1">'[3]Reco Sheet for Fcast'!$G$2</definedName>
    <definedName name="BExBDSRXVZQ0W5WXQMP5XD00GRRL" hidden="1">'[3]Reco Sheet for Fcast'!$I$8:$J$8</definedName>
    <definedName name="BExBDT2QTPSTYED3RWGES5QGI7VV" hidden="1">#REF!</definedName>
    <definedName name="BExBDUVGK3E1J4JY9ZYTS7V14BLY" hidden="1">'[3]Reco Sheet for Fcast'!$G$2</definedName>
    <definedName name="BExBDXVD2DLLN6TA9MP26MNPUFW7" hidden="1">#REF!</definedName>
    <definedName name="BExBE162OSBKD30I7T1DKKPT3I9I" hidden="1">'[3]Reco Sheet for Fcast'!$I$10:$J$10</definedName>
    <definedName name="BExBE5NWKF3JY3D79JVGRSGJR400" hidden="1">#REF!</definedName>
    <definedName name="BExBE5YOPZ8MJAYGZW8WZ85UDLJF" hidden="1">#REF!</definedName>
    <definedName name="BExBEC9ATLQZF86W1M3APSM4HEOH" hidden="1">'[3]Reco Sheet for Fcast'!$I$6:$J$6</definedName>
    <definedName name="BExBEF3VXW3Y3SZ6RC9PX7QEB12Y" hidden="1">'[3]Reco Sheet for Fcast'!$F$15</definedName>
    <definedName name="BExBEYFQJE9YK12A6JBMRFKEC7RN" hidden="1">'[3]Reco Sheet for Fcast'!$I$6:$J$6</definedName>
    <definedName name="BExBG1ED81J2O4A2S5F5Y3BPHMCR" hidden="1">'[3]Reco Sheet for Fcast'!$I$8:$J$8</definedName>
    <definedName name="BExCRLIHS7466WFJ3RPIUGGXYESZ" hidden="1">'[3]Reco Sheet for Fcast'!$I$9:$J$9</definedName>
    <definedName name="BExCRQWQFIEUV7HE228YUBUUJA9K" hidden="1">'[3]Reco Sheet for Fcast'!$F$15:$AI$18</definedName>
    <definedName name="BExCS1EDDUEAEWHVYXHIP9I1WCJH" hidden="1">'[3]Reco Sheet for Fcast'!$I$10:$J$10</definedName>
    <definedName name="BExCS4E9E7CKF2RTM6INK6MAILOV" hidden="1">#REF!</definedName>
    <definedName name="BExCS7ZPMHFJ4UJDAL8CQOLSZ13B" hidden="1">'[4]AMI P &amp; L'!#REF!</definedName>
    <definedName name="BExCS8W4NJUZH9S1CYB6XSDLEPBW" hidden="1">'[3]Reco Sheet for Fcast'!$I$2:$J$2</definedName>
    <definedName name="BExCSAE1M6G20R41J0Y24YNN0YC1" hidden="1">'[3]Reco Sheet for Fcast'!$I$6:$J$6</definedName>
    <definedName name="BExCSAOUZOYKHN7HV511TO8VDJ02" hidden="1">'[3]Reco Sheet for Fcast'!$I$8:$J$8</definedName>
    <definedName name="BExCSMOFTXSUEC1T46LR1UPYRCX5" hidden="1">'[3]Reco Sheet for Fcast'!$G$2</definedName>
    <definedName name="BExCSSDG3TM6TPKS19E9QYJEELZ6" hidden="1">'[4]AMI P &amp; L'!#REF!</definedName>
    <definedName name="BExCSUGZTH68S9G7WRZU0HVIGIKV" hidden="1">#REF!</definedName>
    <definedName name="BExCSZV7U67UWXL2HKJNM5W1E4OO" hidden="1">'[3]Reco Sheet for Fcast'!$I$7:$J$7</definedName>
    <definedName name="BExCT4NSDT61OCH04Y2QIFIOP75H" hidden="1">'[4]AMI P &amp; L'!#REF!</definedName>
    <definedName name="BExCTW8G3VCZ55S09HTUGXKB1P2M" hidden="1">'[3]Reco Sheet for Fcast'!$F$11:$G$11</definedName>
    <definedName name="BExCTYS2KX0QANOLT8LGZ9WV3S3T" hidden="1">'[3]Reco Sheet for Fcast'!$F$15</definedName>
    <definedName name="BExCTZZ9JNES4EDHW97NP0EGQALX" hidden="1">'[3]Reco Sheet for Fcast'!$G$2</definedName>
    <definedName name="BExCU0A1V6NMZQ9ASYJ8QIVQ5UR2" hidden="1">'[4]AMI P &amp; L'!#REF!</definedName>
    <definedName name="BExCU2834920JBHSPCRC4UF80OLL" hidden="1">'[3]Reco Sheet for Fcast'!$F$11:$G$11</definedName>
    <definedName name="BExCU8O54I3P3WRYWY1CRP3S78QY" hidden="1">'[3]Reco Sheet for Fcast'!$G$2</definedName>
    <definedName name="BExCUDRJO23YOKT8GPWOVQ4XEHF5" hidden="1">'[3]Reco Sheet for Fcast'!$F$6:$G$6</definedName>
    <definedName name="BExCUGRGLX1AYN8HK7GN3RQ6XWIM" hidden="1">#REF!</definedName>
    <definedName name="BExCUPAXFR16YMWL30ME3F3BSRDZ" hidden="1">'[3]Reco Sheet for Fcast'!$F$8:$G$8</definedName>
    <definedName name="BExCUR94DHCE47PUUWEMT5QZOYR2" hidden="1">'[3]Reco Sheet for Fcast'!$H$2:$I$2</definedName>
    <definedName name="BExCV634L7SVHGB0UDDTRRQ2Q72H" hidden="1">'[3]Reco Sheet for Fcast'!$I$7:$J$7</definedName>
    <definedName name="BExCVBXGSXT9FWJRG62PX9S1RK83" hidden="1">'[3]Reco Sheet for Fcast'!$I$8:$J$8</definedName>
    <definedName name="BExCVHBNLOHNFS0JAV3I1XGPNH9W" hidden="1">'[3]Reco Sheet for Fcast'!$F$15</definedName>
    <definedName name="BExCVI86R31A2IOZIEBY1FJLVILD" hidden="1">'[3]Reco Sheet for Fcast'!$I$10:$J$10</definedName>
    <definedName name="BExCVKGZXE0I9EIXKBZVSGSEY2RR" hidden="1">'[3]Reco Sheet for Fcast'!$F$9:$G$9</definedName>
    <definedName name="BExCVV44WY5807WGMTGKPW0GT256" hidden="1">'[3]Reco Sheet for Fcast'!$I$7:$J$7</definedName>
    <definedName name="BExCVVK8GI44DNT5MTM7AOS4U9N8" hidden="1">'[3]Reco Sheet for Fcast'!$I$7:$J$7</definedName>
    <definedName name="BExCVZ5PN4V6MRBZ04PZJW3GEF8S" hidden="1">'[4]AMI P &amp; L'!#REF!</definedName>
    <definedName name="BExCW13R0GWJYGXZBNCPAHQN4NR2" hidden="1">'[3]Reco Sheet for Fcast'!$I$10:$J$10</definedName>
    <definedName name="BExCW9Y5HWU4RJTNX74O6L24VGCK" hidden="1">'[3]Reco Sheet for Fcast'!$H$2:$I$2</definedName>
    <definedName name="BExCWMJAP755C7AV2QKTWYDPDSSV" hidden="1">'[3]Reco Sheet for Fcast'!$F$8:$G$8</definedName>
    <definedName name="BExCWPDPESGZS07QGBLSBWDNVJLZ" hidden="1">'[3]Reco Sheet for Fcast'!$F$7:$G$7</definedName>
    <definedName name="BExCWSDLJ7DJX3139FQJM3LND72J" hidden="1">'[3]Reco Sheet for Fcast'!$O$6:$P$10</definedName>
    <definedName name="BExCWTVKHIVCRHF8GC39KI58YM5K" hidden="1">'[3]Reco Sheet for Fcast'!$G$2</definedName>
    <definedName name="BExCX2KGRZBRVLZNM8SUSIE6A0RL" hidden="1">'[4]AMI P &amp; L'!#REF!</definedName>
    <definedName name="BExCX3X451T70LZ1VF95L7W4Y4TM" hidden="1">'[3]Reco Sheet for Fcast'!$F$10:$G$10</definedName>
    <definedName name="BExCX4NZ2N1OUGXM7EV0U7VULJMM" hidden="1">'[3]Reco Sheet for Fcast'!$F$7:$G$7</definedName>
    <definedName name="BExCXILMURGYMAH6N5LF5DV6K3GM" hidden="1">'[3]Reco Sheet for Fcast'!$I$9:$J$9</definedName>
    <definedName name="BExCXK3M8NPWOZZALA6L6RUCBB2J" hidden="1">#REF!</definedName>
    <definedName name="BExCXKZZ6U10NBCECNUV9U56FB6V" hidden="1">#REF!</definedName>
    <definedName name="BExCXQUFBMXQ1650735H48B1AZT3" hidden="1">'[3]Reco Sheet for Fcast'!$F$15</definedName>
    <definedName name="BExCY2DQO9VLA77Q7EG3T0XNXX4F" hidden="1">'[3]Reco Sheet for Fcast'!$F$11:$G$11</definedName>
    <definedName name="BExCY6VMJ68MX3C981R5Q0BX5791" hidden="1">'[3]Reco Sheet for Fcast'!$I$9:$J$9</definedName>
    <definedName name="BExCYAH2SAZCPW6XCB7V7PMMCAWO" hidden="1">'[3]Reco Sheet for Fcast'!$I$6:$J$6</definedName>
    <definedName name="BExCYFV9Z4OENTUNF9IWT6ELMRCL" hidden="1">'[3]Reco Sheet for Fcast'!$I$7:$J$7</definedName>
    <definedName name="BExCYPRC5HJE6N2XQTHCT6NXGP8N" hidden="1">'[3]Reco Sheet for Fcast'!$I$11:$J$11</definedName>
    <definedName name="BExCYUK0I3UEXZNFDW71G6Z6D8XR" hidden="1">'[4]AMI P &amp; L'!#REF!</definedName>
    <definedName name="BExCZFZCXMLY5DWESYJ9NGTJYQ8M" hidden="1">'[3]Reco Sheet for Fcast'!$I$11:$J$11</definedName>
    <definedName name="BExCZJ4P8WS0BDT31WDXI0ROE7D6" hidden="1">'[3]Reco Sheet for Fcast'!$F$6:$G$6</definedName>
    <definedName name="BExCZKH6NI0EE02L995IFVBD1J59" hidden="1">'[3]Reco Sheet for Fcast'!$I$8:$J$8</definedName>
    <definedName name="BExCZU7T2KCK97JI9FE1XITCRE8U" hidden="1">#REF!</definedName>
    <definedName name="BExCZUD9FEOJBKDJ51Z3JON9LKJ8" hidden="1">'[3]Reco Sheet for Fcast'!$G$2</definedName>
    <definedName name="BExD0CCO4AZHRMZ3PSLCEN7T63L2" hidden="1">'[5]Bud Mth'!$I$6:$J$6</definedName>
    <definedName name="BExD0HALIN0JR4JTPGDEVAEE5EX5" hidden="1">'[3]Reco Sheet for Fcast'!$I$8:$J$8</definedName>
    <definedName name="BExD0LCCDPG16YLY5WQSZF1XI5DA" hidden="1">'[3]Reco Sheet for Fcast'!$I$9:$J$9</definedName>
    <definedName name="BExD0RMWSB4TRECEHTH6NN4K9DFZ" hidden="1">'[3]Reco Sheet for Fcast'!$I$11:$J$11</definedName>
    <definedName name="BExD0U6KG10QGVDI1XSHK0J10A2V" hidden="1">'[3]Reco Sheet for Fcast'!$I$7:$J$7</definedName>
    <definedName name="BExD13RUIBGRXDL4QDZ305UKUR12" hidden="1">'[3]Reco Sheet for Fcast'!$I$9:$J$9</definedName>
    <definedName name="BExD14DETV5R4OOTMAXD5NAKWRO3" hidden="1">'[3]Reco Sheet for Fcast'!$H$2:$I$2</definedName>
    <definedName name="BExD15PVEDBQYR2EAO7B3FB96GXL" hidden="1">#REF!</definedName>
    <definedName name="BExD1OAU9OXQAZA4D70HP72CU6GB" hidden="1">'[3]Reco Sheet for Fcast'!$I$7:$J$7</definedName>
    <definedName name="BExD1Y1JV61416YA1XRQHKWPZIE7" hidden="1">'[3]Reco Sheet for Fcast'!$F$6:$G$6</definedName>
    <definedName name="BExD21HKYZH6AN0830NG17ZRUS1T" hidden="1">'[3]Reco Sheet for Fcast'!$G$2:$H$2</definedName>
    <definedName name="BExD2AHAKLXLHE5UREIETBE22KWM" hidden="1">#REF!</definedName>
    <definedName name="BExD2CFHIRMBKN5KXE5QP4XXEWFS" hidden="1">'[4]AMI P &amp; L'!#REF!</definedName>
    <definedName name="BExD2DMHH1HWXQ9W0YYMDP8AAX8Q" hidden="1">'[3]Reco Sheet for Fcast'!$F$6:$G$6</definedName>
    <definedName name="BExD2HTPC7IWBAU6OSQ67MQA8BYZ" hidden="1">'[3]Reco Sheet for Fcast'!$F$10:$G$10</definedName>
    <definedName name="BExD363H2VGFIQUCE6LS4AC5J0ZT" hidden="1">'[3]Reco Sheet for Fcast'!$F$7:$G$7</definedName>
    <definedName name="BExD37QXHXNRAT3KZWRFA3MXHIF8" hidden="1">'[5]Bud Mth'!$F$6:$G$6</definedName>
    <definedName name="BExD3A588E939V61P1XEW0FI5Q0S" hidden="1">'[3]Reco Sheet for Fcast'!$I$10:$J$10</definedName>
    <definedName name="BExD3CJJDKVR9M18XI3WDZH80WL6" hidden="1">'[3]Reco Sheet for Fcast'!$I$11:$J$11</definedName>
    <definedName name="BExD3ESD9WYJIB3TRDPJ1CKXRAVL" hidden="1">'[3]Reco Sheet for Fcast'!$I$11:$J$11</definedName>
    <definedName name="BExD3F368X5S25MWSUNIV57RDB57" hidden="1">'[4]AMI P &amp; L'!#REF!</definedName>
    <definedName name="BExD3H6Q0X859YKIX6M8ZEYXI1G6" hidden="1">'[5]Bud Mth'!$F$15:$S$21</definedName>
    <definedName name="BExD3IJ5IT335SOSNV9L85WKAOSI" hidden="1">'[3]Reco Sheet for Fcast'!$F$11:$G$11</definedName>
    <definedName name="BExD3KBVUY57GMMQTOFEU6S6G1AY" hidden="1">'[3]Reco Sheet for Fcast'!$F$9:$G$9</definedName>
    <definedName name="BExD3NMR7AW2Z6V8SC79VQR37NA6" hidden="1">'[3]Reco Sheet for Fcast'!$F$8:$G$8</definedName>
    <definedName name="BExD3QXA2UQ2W4N7NYLUEOG40BZB" hidden="1">'[3]Reco Sheet for Fcast'!$F$10:$G$10</definedName>
    <definedName name="BExD3U2N041TEJ7GCN005UTPHNXY" hidden="1">'[3]Reco Sheet for Fcast'!$F$6:$G$6</definedName>
    <definedName name="BExD40O0CFTNJFOFMMM1KH0P7BUI" hidden="1">'[4]AMI P &amp; L'!#REF!</definedName>
    <definedName name="BExD4BR9HJ3MWWZ5KLVZWX9FJAUS" hidden="1">'[3]Reco Sheet for Fcast'!$F$11:$G$11</definedName>
    <definedName name="BExD4F1WTKT3H0N9MF4H1LX7MBSY" hidden="1">'[3]Reco Sheet for Fcast'!$I$8:$J$8</definedName>
    <definedName name="BExD4H5GQWXBS6LUL3TSP36DVO38" hidden="1">'[4]AMI P &amp; L'!#REF!</definedName>
    <definedName name="BExD4IHX75GVFK6I80F7IR7955K1" hidden="1">'[5]Bud Mth'!$F$15</definedName>
    <definedName name="BExD4JJSS3QDBLABCJCHD45SRNPI" hidden="1">'[4]AMI P &amp; L'!#REF!</definedName>
    <definedName name="BExD4R1I0MKF033I5LPUYIMTZ6E8" hidden="1">'[4]AMI P &amp; L'!#REF!</definedName>
    <definedName name="BExD50MT3M6XZLNUP9JL93EG6D9R" hidden="1">'[3]Reco Sheet for Fcast'!$I$11:$J$11</definedName>
    <definedName name="BExD5EV7KDSVF1CJT38M4IBPFLPY" hidden="1">'[3]Reco Sheet for Fcast'!$F$11:$G$11</definedName>
    <definedName name="BExD5FRK547OESJRYAW574DZEZ7J" hidden="1">'[3]Reco Sheet for Fcast'!$I$9:$J$9</definedName>
    <definedName name="BExD5I5X2YA2YNCTCDSMEL4CWF4N" hidden="1">'[3]Reco Sheet for Fcast'!$F$7:$G$7</definedName>
    <definedName name="BExD5QUSRFJWRQ1ZM50WYLCF74DF" hidden="1">'[3]Reco Sheet for Fcast'!$I$9:$J$9</definedName>
    <definedName name="BExD5SSUIF6AJQHBHK8PNMFBPRYB" hidden="1">'[3]Reco Sheet for Fcast'!$F$8:$G$8</definedName>
    <definedName name="BExD623C9LRX18BE0W2V6SZLQUXX" hidden="1">'[4]AMI P &amp; L'!#REF!</definedName>
    <definedName name="BExD6AC4VDV2QBVC73C49W2OU12I" hidden="1">#REF!</definedName>
    <definedName name="BExD6CQA7UMJBXV7AIFAIHUF2ICX" hidden="1">'[3]Reco Sheet for Fcast'!$F$9:$G$9</definedName>
    <definedName name="BExD6DS52K2CC3509UN77XBR0868" hidden="1">'[4]AMI P &amp; L'!#REF!</definedName>
    <definedName name="BExD6FKVK8WJWNYPVENR7Q8Q30PK" hidden="1">'[3]Reco Sheet for Fcast'!$F$9:$G$9</definedName>
    <definedName name="BExD6GMP0LK8WKVWMIT1NNH8CHLF" hidden="1">'[4]AMI P &amp; L'!#REF!</definedName>
    <definedName name="BExD6H2TE0WWAUIWVSSCLPZ6B88N" hidden="1">'[3]Reco Sheet for Fcast'!$I$11:$J$11</definedName>
    <definedName name="BExD6HTUMONFBQHM7Y5UW4DPHU7X" hidden="1">'[5]Bud Mth'!$F$7:$G$7</definedName>
    <definedName name="BExD71LTOE015TV5RSAHM8NT8GVW" hidden="1">'[3]Reco Sheet for Fcast'!$J$2:$K$2</definedName>
    <definedName name="BExD73USXVADC7EHGHVTQNCT06ZA" hidden="1">'[3]Reco Sheet for Fcast'!$I$7:$J$7</definedName>
    <definedName name="BExD7GAIGULTB3YHM1OS9RBQOTEC" hidden="1">'[4]AMI P &amp; L'!#REF!</definedName>
    <definedName name="BExD7IE1DHIS52UFDCTSKPJQNRD5" hidden="1">'[3]Reco Sheet for Fcast'!$I$9:$J$9</definedName>
    <definedName name="BExD7IUBGUWHYC9UNZ1IY5XFYKQN" hidden="1">'[3]Reco Sheet for Fcast'!$F$6:$G$6</definedName>
    <definedName name="BExD7JL7NW9EKGU5ITCE4VJZ2N5W" hidden="1">'[5]Bud Mth'!$F$9:$G$9</definedName>
    <definedName name="BExD7JQOJ35HGL8U2OCEI2P2JT7I" hidden="1">'[4]AMI P &amp; L'!#REF!</definedName>
    <definedName name="BExD7KSDKNDNH95NDT3S7GM3MUU2" hidden="1">'[3]Reco Sheet for Fcast'!$I$11:$J$11</definedName>
    <definedName name="BExD8H5O087KQVWIVPUUID5VMGMS" hidden="1">'[3]Reco Sheet for Fcast'!$G$2</definedName>
    <definedName name="BExD8OCLZMFN5K3VZYI4Q4ITVKUA" hidden="1">'[4]AMI P &amp; L'!#REF!</definedName>
    <definedName name="BExD93C1R6LC0631ECHVFYH0R0PD" hidden="1">'[3]Reco Sheet for Fcast'!$I$11:$J$11</definedName>
    <definedName name="BExD97TXIO0COVNN4OH3DEJ33YLM" hidden="1">'[3]Reco Sheet for Fcast'!$F$9:$G$9</definedName>
    <definedName name="BExD99RZ1RFIMK6O1ZHSPJ68X9Y5" hidden="1">'[3]Reco Sheet for Fcast'!$G$2</definedName>
    <definedName name="BExD9G2K962VNWXDAYQ4EXMJHEX1" hidden="1">#REF!</definedName>
    <definedName name="BExD9GO5JA4ADLQH22ZFJKY2FEAV" hidden="1">#REF!</definedName>
    <definedName name="BExD9L0ID3VSOU609GKWYTA5BFMA" hidden="1">'[3]Reco Sheet for Fcast'!$I$10:$J$10</definedName>
    <definedName name="BExD9M7SEMG0JK2FUTTZXWIEBTKB" hidden="1">'[3]Reco Sheet for Fcast'!$I$10:$J$10</definedName>
    <definedName name="BExD9MNYBYB1AICQL5165G472IE2" hidden="1">'[3]Reco Sheet for Fcast'!$K$2</definedName>
    <definedName name="BExD9PNSYT7GASEGUVL48MUQ02WO" hidden="1">'[3]Reco Sheet for Fcast'!$I$10:$J$10</definedName>
    <definedName name="BExD9TK2MIWFH5SKUYU9ZKF4NPHQ" hidden="1">'[3]Reco Sheet for Fcast'!$I$9:$J$9</definedName>
    <definedName name="BExD9W3W06TDDVRN5CJ260FOF5ZL" hidden="1">#REF!</definedName>
    <definedName name="BExDA6LD9061UULVKUUI4QP8SK13" hidden="1">'[3]Reco Sheet for Fcast'!$I$11:$J$11</definedName>
    <definedName name="BExDAGMVMNLQ6QXASB9R6D8DIT12" hidden="1">'[3]Reco Sheet for Fcast'!$F$6:$G$6</definedName>
    <definedName name="BExDAL4R440JG0CQM6QZM9CCATO7" hidden="1">'[5]Bud Mth'!$G$2:$H$2</definedName>
    <definedName name="BExDAYBHU9ADLXI8VRC7F608RVGM" hidden="1">'[3]Reco Sheet for Fcast'!$F$11:$G$11</definedName>
    <definedName name="BExDBDR1XR0FV0CYUCB2OJ7CJCZU" hidden="1">'[3]Reco Sheet for Fcast'!$F$6:$G$6</definedName>
    <definedName name="BExDBLJMQIQA9ELW70CORRS2ACLM" hidden="1">#REF!</definedName>
    <definedName name="BExDBQXTJ9F9DE7FNTJCL0LMOJ21" hidden="1">'[4]AMI P &amp; L'!#REF!</definedName>
    <definedName name="BExDC7F818VN0S18ID7XRCRVYPJ4" hidden="1">'[3]Reco Sheet for Fcast'!$F$7:$G$7</definedName>
    <definedName name="BExDCL7K96PC9VZYB70ZW3QPVIJE" hidden="1">'[3]Reco Sheet for Fcast'!$I$6:$J$6</definedName>
    <definedName name="BExDCP3UZ3C2O4C1F7KMU0Z9U32N" hidden="1">'[3]Reco Sheet for Fcast'!$F$10:$G$10</definedName>
    <definedName name="BExEO387TMFDZIZYFA14K98OH5YE" hidden="1">#REF!</definedName>
    <definedName name="BExEOBX3WECDMYCV9RLN49APTXMM" hidden="1">'[3]Reco Sheet for Fcast'!$I$7:$J$7</definedName>
    <definedName name="BExEPN9VIYI0FVL0HLZQXJFO6TT0" hidden="1">'[3]Reco Sheet for Fcast'!$H$2:$I$2</definedName>
    <definedName name="BExEPORSQ4BZ1T2NCGKIGLY1D19M" hidden="1">#REF!</definedName>
    <definedName name="BExEPYT6VDSMR8MU2341Q5GM2Y9V" hidden="1">'[3]Reco Sheet for Fcast'!$K$2</definedName>
    <definedName name="BExEQ1YK2GGF3PCQ5YXT4E5L9FQG" hidden="1">#REF!</definedName>
    <definedName name="BExEQ2ENYLMY8K1796XBB31CJHNN" hidden="1">'[3]Reco Sheet for Fcast'!$F$11:$G$11</definedName>
    <definedName name="BExEQ2PFE4N40LEPGDPS90WDL6BN" hidden="1">'[3]Reco Sheet for Fcast'!$I$7:$J$7</definedName>
    <definedName name="BExEQ2PFURT24NQYGYVE8NKX1EGA" hidden="1">'[3]Reco Sheet for Fcast'!$H$2:$I$2</definedName>
    <definedName name="BExEQB8ZWXO6IIGOEPWTLOJGE2NR" hidden="1">'[4]AMI P &amp; L'!#REF!</definedName>
    <definedName name="BExEQBZX0EL6LIKPY01197ACK65H" hidden="1">'[3]Reco Sheet for Fcast'!$F$6:$G$6</definedName>
    <definedName name="BExEQDXZALJLD4OBF74IKZBR13SR" hidden="1">'[3]Reco Sheet for Fcast'!$F$10:$G$10</definedName>
    <definedName name="BExEQFLE2RPWGMWQAI4JMKUEFRPT" hidden="1">'[3]Reco Sheet for Fcast'!$I$9:$J$9</definedName>
    <definedName name="BExEQIFTE4JRQ7F1T7L9IE3W0TEB" hidden="1">#REF!</definedName>
    <definedName name="BExEQTZAP8R69U31W4LKGTKKGKQE" hidden="1">'[3]Reco Sheet for Fcast'!$F$10:$G$10</definedName>
    <definedName name="BExEQZ820Q06ED8NT4DB6UM7MNMW" hidden="1">#REF!</definedName>
    <definedName name="BExER2O72H1F9WV6S1J04C15PXX7" hidden="1">'[3]Reco Sheet for Fcast'!$F$11:$G$11</definedName>
    <definedName name="BExERRUIKIOATPZ9U4HQ0V52RJAU" hidden="1">'[3]Reco Sheet for Fcast'!$F$10:$G$10</definedName>
    <definedName name="BExERSANFNM1O7T65PC5MJ301YET" hidden="1">'[4]AMI P &amp; L'!#REF!</definedName>
    <definedName name="BExERWCEBKQRYWRQLYJ4UCMMKTHG" hidden="1">'[6]R8. Capl incl Margins'!#REF!</definedName>
    <definedName name="BExERX39X2B577E8G980B6146MR4" hidden="1">'[5]Bud Mth'!$F$10:$G$10</definedName>
    <definedName name="BExES44RHHDL3V7FLV6M20834WF1" hidden="1">'[3]Reco Sheet for Fcast'!$I$8:$J$8</definedName>
    <definedName name="BExES4A7VE2X3RYYTVRLKZD4I7WU" hidden="1">'[3]Reco Sheet for Fcast'!$G$2</definedName>
    <definedName name="BExES6TU0P9MT54G7H03VE8ZTU0I" hidden="1">#REF!</definedName>
    <definedName name="BExESMKD95A649M0WRSG6CXXP326" hidden="1">'[3]Reco Sheet for Fcast'!$F$7:$G$7</definedName>
    <definedName name="BExESNWVY914X62GFBPJRODSAZ7B" hidden="1">'[4]AMI P &amp; L'!#REF!</definedName>
    <definedName name="BExESR27ZXJG5VMY4PR9D940VS7T" hidden="1">'[3]Reco Sheet for Fcast'!$I$9:$J$9</definedName>
    <definedName name="BExESU25LOS36OLUCBS6GANOVO9P" hidden="1">'[5]Bud Mth'!$I$8:$J$8</definedName>
    <definedName name="BExESZ03KXL8DQ2591HLR56ZML94" hidden="1">'[3]Reco Sheet for Fcast'!$I$9:$J$9</definedName>
    <definedName name="BExESZAW5N443NRTKIP59OEI1CR6" hidden="1">'[3]Reco Sheet for Fcast'!$I$6:$J$6</definedName>
    <definedName name="BExET3HXQ60A4O2OLKX8QNXRI6LQ" hidden="1">'[3]Reco Sheet for Fcast'!$F$9:$G$9</definedName>
    <definedName name="BExETA3B1FCIOA80H94K90FWXQKE" hidden="1">'[3]Reco Sheet for Fcast'!$I$8:$J$8</definedName>
    <definedName name="BExETAZOYT4CJIT8RRKC9F2HJG1D" hidden="1">'[3]Reco Sheet for Fcast'!$I$11:$J$11</definedName>
    <definedName name="BExETF6QD5A9GEINE1KZRRC2LXWM" hidden="1">'[3]Reco Sheet for Fcast'!$F$10:$G$10</definedName>
    <definedName name="BExETQ9XRXLUACN82805SPSPNKHI" hidden="1">'[3]Reco Sheet for Fcast'!$F$2</definedName>
    <definedName name="BExETR0YRMOR63E6DHLEHV9QVVON" hidden="1">'[3]Reco Sheet for Fcast'!$F$10:$G$10</definedName>
    <definedName name="BExETVTGY38YXYYF7N73OYN6FYY3" hidden="1">'[3]Reco Sheet for Fcast'!$I$7:$J$7</definedName>
    <definedName name="BExETYO0S2RGTHJQ60TB37B647GU" hidden="1">#REF!</definedName>
    <definedName name="BExEUNE4T242Y59C6MS28MXEUGCP" hidden="1">'[3]Reco Sheet for Fcast'!$F$6:$G$6</definedName>
    <definedName name="BExEV2TP7NA3ZR6RJGH5ER370OUM" hidden="1">'[3]Reco Sheet for Fcast'!$F$7:$G$7</definedName>
    <definedName name="BExEV69USLNYO2QRJRC0J92XUF00" hidden="1">'[3]Reco Sheet for Fcast'!$I$8:$J$8</definedName>
    <definedName name="BExEV6KNTQOCFD7GV726XQEVQ7R6" hidden="1">'[3]Reco Sheet for Fcast'!$F$7:$G$7</definedName>
    <definedName name="BExEV6VGM4POO9QT9KH3QA3VYCWM" hidden="1">'[3]Reco Sheet for Fcast'!$F$8:$G$8</definedName>
    <definedName name="BExEVET98G3FU6QBF9LHYWSAMV0O" hidden="1">'[3]Reco Sheet for Fcast'!$F$10:$G$10</definedName>
    <definedName name="BExEVNCUT0PDUYNJH7G6BSEWZOT2" hidden="1">'[3]Reco Sheet for Fcast'!$F$10:$G$10</definedName>
    <definedName name="BExEVPGF4V5J0WQRZKUM8F9TTKZJ" hidden="1">'[3]Reco Sheet for Fcast'!$F$8:$G$8</definedName>
    <definedName name="BExEVVLIEVWYRF2UUC1H0H5QU1CP" hidden="1">'[3]Reco Sheet for Fcast'!$F$10:$G$10</definedName>
    <definedName name="BExEVWCKO8T84GW9Z3X47915XKSH" hidden="1">'[3]Reco Sheet for Fcast'!$H$2:$I$2</definedName>
    <definedName name="BExEVZSJWMZ5L2ZE7AZC57CXKW6T" hidden="1">'[3]Reco Sheet for Fcast'!$F$8:$G$8</definedName>
    <definedName name="BExEW0JL1GFFCXMDGW54CI7Y8FZN" hidden="1">'[3]Reco Sheet for Fcast'!$I$8:$J$8</definedName>
    <definedName name="BExEW68M9WL8214QH9C7VCK7BN08" hidden="1">'[3]Reco Sheet for Fcast'!$I$6:$J$6</definedName>
    <definedName name="BExEW8HFKH6F47KIHYBDRUEFZ2ZZ" hidden="1">'[3]Reco Sheet for Fcast'!$F$7:$G$7</definedName>
    <definedName name="BExEWCDQPJ7PZH6IIJ26ODKAMLH0" hidden="1">#REF!</definedName>
    <definedName name="BExEWNBGQS1U2LW3W84T4LSJ9K00" hidden="1">'[3]Reco Sheet for Fcast'!$F$15</definedName>
    <definedName name="BExEWO7STL7HNZSTY8VQBPTX1WK6" hidden="1">'[3]Reco Sheet for Fcast'!$I$11:$J$11</definedName>
    <definedName name="BExEWQ0M1N3KMKTDJ73H10QSG4W1" hidden="1">'[3]Reco Sheet for Fcast'!$H$2:$I$2</definedName>
    <definedName name="BExEX85F3OSW8NSCYGYPS9372Z1Q" hidden="1">'[3]Reco Sheet for Fcast'!$H$2:$I$2</definedName>
    <definedName name="BExEX9HWY2G6928ZVVVQF77QCM2C" hidden="1">'[4]AMI P &amp; L'!#REF!</definedName>
    <definedName name="BExEXBQWAYKMVBRJRHB8PFCSYFVN" hidden="1">'[3]Reco Sheet for Fcast'!$I$10:$J$10</definedName>
    <definedName name="BExEXRBZ0DI9E2UFLLKYWGN66B61" hidden="1">'[4]AMI P &amp; L'!#REF!</definedName>
    <definedName name="BExEYLG9FL9V1JPPNZ3FUDNSEJ4V" hidden="1">'[3]Reco Sheet for Fcast'!$I$10:$J$10</definedName>
    <definedName name="BExEYMSPJ8NAM530KGLCIZKRIZQ2" hidden="1">#REF!</definedName>
    <definedName name="BExEYOW8C1B3OUUCIGEC7L8OOW1Z" hidden="1">'[3]Reco Sheet for Fcast'!$G$2:$H$2</definedName>
    <definedName name="BExEYUQJXZT6N5HJH8ACJF6SRWEE" hidden="1">'[3]Reco Sheet for Fcast'!$I$6:$J$6</definedName>
    <definedName name="BExEZ1S6VZCG01ZPLBSS9Z1SBOJ2" hidden="1">'[3]Reco Sheet for Fcast'!$I$10:$J$10</definedName>
    <definedName name="BExEZ1S7T9NR9JGWF19512ER0YC0" hidden="1">#REF!</definedName>
    <definedName name="BExEZGBFNJR8DLPN0V11AU22L6WY" hidden="1">'[3]Reco Sheet for Fcast'!$I$9:$J$9</definedName>
    <definedName name="BExEZM0KKJJF7WB3ZTYQ6Y00HDUP" hidden="1">#REF!</definedName>
    <definedName name="BExEZWNIZ06IIMDYQSV4BSTCR7UN" hidden="1">'[3]Reco Sheet for Fcast'!$F$11:$G$11</definedName>
    <definedName name="BExEZXEG4TM0ZW3671Q0LLO7NEJS" hidden="1">#REF!</definedName>
    <definedName name="BExF02Y3V3QEPO2XLDSK47APK9XJ" hidden="1">'[3]Reco Sheet for Fcast'!$G$2</definedName>
    <definedName name="BExF09OS91RT7N7IW8JLMZ121ZP3" hidden="1">'[3]Reco Sheet for Fcast'!$I$7:$J$7</definedName>
    <definedName name="BExF0C8L8MPMMA1XQ6J8H8CEDPJ9" hidden="1">'[3]Reco Sheet for Fcast'!$F$6:$G$6</definedName>
    <definedName name="BExF0LOEHV42P2DV7QL8O7HOQ3N9" hidden="1">'[3]Reco Sheet for Fcast'!$F$11:$G$11</definedName>
    <definedName name="BExF0WRM9VO25RLSO03ZOCE8H7K5" hidden="1">'[3]Reco Sheet for Fcast'!$H$2:$I$2</definedName>
    <definedName name="BExF0YEVOP1GW6ETJGOVIA7BKBX3" hidden="1">#REF!</definedName>
    <definedName name="BExF0ZRI7W4RSLIDLHTSM0AWXO3S" hidden="1">'[4]AMI P &amp; L'!#REF!</definedName>
    <definedName name="BExF19CT3MMZZ2T5EWMDNG3UOJ01" hidden="1">'[3]Reco Sheet for Fcast'!$I$9:$J$9</definedName>
    <definedName name="BExF1M38U6NX17YJA8YU359B5Z4M" hidden="1">'[3]Reco Sheet for Fcast'!$I$10:$J$10</definedName>
    <definedName name="BExF1MU4W3NPEY0OHRDWP5IANCBB" hidden="1">'[3]Reco Sheet for Fcast'!$I$10:$J$10</definedName>
    <definedName name="BExF1MZN8MWMOKOARHJ1QAF9HPGT" hidden="1">'[3]Reco Sheet for Fcast'!$F$8:$G$8</definedName>
    <definedName name="BExF1UHD1URZND0VTZ5BY2FRCCF7" hidden="1">#REF!</definedName>
    <definedName name="BExF1US4ZIQYSU5LBFYNRA9N0K2O" hidden="1">'[3]Reco Sheet for Fcast'!$I$9:$J$9</definedName>
    <definedName name="BExF2C5XL2NC396JU35KFSEHGMRX" hidden="1">#REF!</definedName>
    <definedName name="BExF2CWZN6E87RGTBMD4YQI2QT7R" hidden="1">'[3]Reco Sheet for Fcast'!$F$10:$G$10</definedName>
    <definedName name="BExF2DYO1WQ7GMXSTAQRDBW1NSFG" hidden="1">'[3]Reco Sheet for Fcast'!$F$9:$G$9</definedName>
    <definedName name="BExF2LWJ8M4NGGKOIOZBJ3TPKQMD" hidden="1">#REF!</definedName>
    <definedName name="BExF2MSWNUY9Z6BZJQZ538PPTION" hidden="1">'[3]Reco Sheet for Fcast'!$I$6:$J$6</definedName>
    <definedName name="BExF2QZYWHTYGUTTXR15CKCV3LS7" hidden="1">'[3]Reco Sheet for Fcast'!$F$11:$G$11</definedName>
    <definedName name="BExF2T8Y6TSJ74RMSZOA9CEH4OZ6" hidden="1">'[3]Reco Sheet for Fcast'!$I$2</definedName>
    <definedName name="BExF31N3YM4F37EOOY8M8VI1KXN8" hidden="1">'[3]Reco Sheet for Fcast'!$F$9:$G$9</definedName>
    <definedName name="BExF37C1YKBT79Z9SOJAG5MXQGTU" hidden="1">'[3]Reco Sheet for Fcast'!$F$15</definedName>
    <definedName name="BExF382XL4A8VTMCPJY3C5IWNXCC" hidden="1">#REF!</definedName>
    <definedName name="BExF3A6HPA6DGYALZNHHJPMCUYZR" hidden="1">'[3]Reco Sheet for Fcast'!$F$8:$G$8</definedName>
    <definedName name="BExF3I9T44X7DV9HHV51DVDDPPZG" hidden="1">'[3]Reco Sheet for Fcast'!$K$2</definedName>
    <definedName name="BExF3JMFX5DILOIFUDIO1HZUK875" hidden="1">'[3]Reco Sheet for Fcast'!$H$2:$I$2</definedName>
    <definedName name="BExF3NTC4BGZEM6B87TCFX277QCS" hidden="1">'[4]AMI P &amp; L'!#REF!</definedName>
    <definedName name="BExF3Q7NI90WT31QHYSJDIG0LLLJ" hidden="1">'[3]Reco Sheet for Fcast'!$I$10:$J$10</definedName>
    <definedName name="BExF3QD55TIY1MSBSRK9TUJKBEWO" hidden="1">'[3]Reco Sheet for Fcast'!$H$2:$I$2</definedName>
    <definedName name="BExF3QD5AXW8T6FZ8O1C78NHR5C3" hidden="1">#REF!</definedName>
    <definedName name="BExF3QT8J6RIF1L3R700MBSKIOKW" hidden="1">'[3]Reco Sheet for Fcast'!$F$11:$G$11</definedName>
    <definedName name="BExF41WFMNZ2YQ1KBKOBZWROKVHO" hidden="1">#REF!</definedName>
    <definedName name="BExF42SSBVPMLK2UB3B7FPEIY9TU" hidden="1">'[4]AMI P &amp; L'!#REF!</definedName>
    <definedName name="BExF4HXSWB50BKYPWA0HTT8W56H6" hidden="1">'[3]Reco Sheet for Fcast'!$I$10:$J$10</definedName>
    <definedName name="BExF4KHF04IWW4LQ95FHQPFE4Y9K" hidden="1">'[3]Reco Sheet for Fcast'!$I$8:$J$8</definedName>
    <definedName name="BExF4KXIG1XOE6UY0ICYSY5JDNTS" hidden="1">#REF!</definedName>
    <definedName name="BExF4MVQM5Y0QRDLDFSKWWTF709C" hidden="1">'[3]Reco Sheet for Fcast'!$I$8:$J$8</definedName>
    <definedName name="BExF4PVMZYV36E8HOYY06J81AMBI" hidden="1">'[4]AMI P &amp; L'!#REF!</definedName>
    <definedName name="BExF4SF9NEX1FZE9N8EXT89PM54D" hidden="1">'[3]Reco Sheet for Fcast'!$F$11:$G$11</definedName>
    <definedName name="BExF52GTGP8MHGII4KJ8TJGR8W8U" hidden="1">'[3]Reco Sheet for Fcast'!$H$2:$I$2</definedName>
    <definedName name="BExF57K7L3UC1I2FSAWURR4SN0UN" hidden="1">'[3]Reco Sheet for Fcast'!$I$10:$J$10</definedName>
    <definedName name="BExF5B5Q7SUPDSPIJOA1GNG17ZFD" hidden="1">#REF!</definedName>
    <definedName name="BExF5CCUNN10ODYNRYLTJ6DOSQA7" hidden="1">#REF!</definedName>
    <definedName name="BExF5HR2GFV7O8LKG9SJ4BY78LYA" hidden="1">'[3]Reco Sheet for Fcast'!$I$8:$J$8</definedName>
    <definedName name="BExF5ZFO2A29GHWR5ES64Z9OS16J" hidden="1">'[4]AMI P &amp; L'!#REF!</definedName>
    <definedName name="BExF63S045JO7H2ZJCBTBVH3SUIF" hidden="1">'[3]Reco Sheet for Fcast'!$I$11:$J$11</definedName>
    <definedName name="BExF642TEGTXCI9A61ZOONJCB0U1" hidden="1">'[3]Reco Sheet for Fcast'!$I$8:$J$8</definedName>
    <definedName name="BExF67O951CF8UJF3KBDNR0E83C1" hidden="1">'[4]AMI P &amp; L'!#REF!</definedName>
    <definedName name="BExF690Y20C503FDB3JYBPHX2VD1" hidden="1">#REF!</definedName>
    <definedName name="BExF6EV7I35NVMIJGYTB6E24YVPA" hidden="1">'[3]Reco Sheet for Fcast'!$K$2</definedName>
    <definedName name="BExF6FGUF393KTMBT40S5BYAFG00" hidden="1">'[3]Reco Sheet for Fcast'!$H$2:$I$2</definedName>
    <definedName name="BExF6GNYXWY8A0SY4PW1B6KJMMTM" hidden="1">'[4]AMI P &amp; L'!#REF!</definedName>
    <definedName name="BExF6IB8K74Z0AFT05GPOKKZW7C9" hidden="1">'[3]Reco Sheet for Fcast'!$I$9:$J$9</definedName>
    <definedName name="BExF6NUXJI11W2IAZNAM1QWC0459" hidden="1">'[3]Reco Sheet for Fcast'!$F$7:$G$7</definedName>
    <definedName name="BExF6RR76KNVIXGJOVFO8GDILKGZ" hidden="1">'[3]Reco Sheet for Fcast'!$F$15</definedName>
    <definedName name="BExF6ZE8D5CMPJPRWT6S4HM56LPF" hidden="1">'[3]Reco Sheet for Fcast'!$F$11:$G$11</definedName>
    <definedName name="BExF73W2L5MS2FLCNPQGFZ2DUCP6" hidden="1">FC Corp [0]!capex [7]Report!$B$3:$C$6</definedName>
    <definedName name="BExF76FV8SF7AJK7B35AL7VTZF6D" hidden="1">'[3]Reco Sheet for Fcast'!$F$8:$G$8</definedName>
    <definedName name="BExF7EOIMC1OYL1N7835KGOI0FIZ" hidden="1">'[3]Reco Sheet for Fcast'!$I$10:$J$10</definedName>
    <definedName name="BExF7K88K7ASGV6RAOAGH52G04VR" hidden="1">'[4]AMI P &amp; L'!#REF!</definedName>
    <definedName name="BExF7N83YDEVXDEZQFACS9ZVES27" hidden="1">'[4]AMI P &amp; L'!#REF!</definedName>
    <definedName name="BExF7OVDRP3LHNAF2CX4V84CKKIR" hidden="1">'[3]Reco Sheet for Fcast'!$I$7:$J$7</definedName>
    <definedName name="BExF7QO41X2A2SL8UXDNP99GY7U9" hidden="1">'[3]Reco Sheet for Fcast'!$I$8:$J$8</definedName>
    <definedName name="BExF81GI8B8WBHXFTET68A9358BR" hidden="1">'[3]Reco Sheet for Fcast'!$F$10:$G$10</definedName>
    <definedName name="BExF86UR62V3WXM59JUA7U4NEJAT" hidden="1">#REF!</definedName>
    <definedName name="BExF94F5ZD2KMXCLSB4BN3BPWPZW" hidden="1">#REF!</definedName>
    <definedName name="BExGL97US0Y3KXXASUTVR26XLT70" hidden="1">'[4]AMI P &amp; L'!#REF!</definedName>
    <definedName name="BExGLC7R4C33RO0PID97ZPPVCW4M" hidden="1">'[3]Reco Sheet for Fcast'!$F$11:$G$11</definedName>
    <definedName name="BExGLFIF7HCFSHNQHKEV6RY0WCO3" hidden="1">'[3]Reco Sheet for Fcast'!$F$8:$G$8</definedName>
    <definedName name="BExGLMPD5LHHQXURM0Y3L44P343X" hidden="1">'[3]Reco Sheet for Fcast'!$I$7:$J$7</definedName>
    <definedName name="BExGLTARRL0J772UD2TXEYAVPY6E" hidden="1">'[3]Reco Sheet for Fcast'!$F$6:$G$6</definedName>
    <definedName name="BExGLYE6RZTAAWHJBG2QFJPTDS2Q" hidden="1">'[3]Reco Sheet for Fcast'!$F$7:$G$7</definedName>
    <definedName name="BExGM4DZ65OAQP7MA4LN6QMYZOFF" hidden="1">'[3]Reco Sheet for Fcast'!$F$10:$G$10</definedName>
    <definedName name="BExGMCXCWEC9XNUOEMZ61TMI6CUO" hidden="1">'[3]Reco Sheet for Fcast'!$G$2</definedName>
    <definedName name="BExGMJDGIH0MEPC2TUSFUCY2ROTB" hidden="1">'[4]AMI P &amp; L'!#REF!</definedName>
    <definedName name="BExGMKPW2HPKN0M0XKF3AZ8YP0D6" hidden="1">'[3]Reco Sheet for Fcast'!$I$10:$J$10</definedName>
    <definedName name="BExGMP2F175LGL6QVSJGP6GKYHHA" hidden="1">'[3]Reco Sheet for Fcast'!$I$8:$J$8</definedName>
    <definedName name="BExGMPIIP8GKML2VVA8OEFL43NCS" hidden="1">'[3]Reco Sheet for Fcast'!$F$6:$G$6</definedName>
    <definedName name="BExGMZ3SRIXLXMWBVOXXV3M4U4YL" hidden="1">'[3]Reco Sheet for Fcast'!$F$7:$G$7</definedName>
    <definedName name="BExGMZ3UBN48IXU1ZEFYECEMZ1IM" hidden="1">'[3]Reco Sheet for Fcast'!$F$6:$G$6</definedName>
    <definedName name="BExGMZK2RWS3LUIF04PFESJU6MDU" hidden="1">#REF!</definedName>
    <definedName name="BExGN4I0QATXNZCLZJM1KH1OIJQH" hidden="1">'[3]Reco Sheet for Fcast'!$F$9:$G$9</definedName>
    <definedName name="BExGN9FZ2RWCMSY1YOBJKZMNIM9R" hidden="1">'[3]Reco Sheet for Fcast'!$G$2</definedName>
    <definedName name="BExGNDN1INYA9ECZDFUDM9J0UKQR" hidden="1">#REF!</definedName>
    <definedName name="BExGNDSIMTHOCXXG6QOGR6DA8SGG" hidden="1">'[4]AMI P &amp; L'!#REF!</definedName>
    <definedName name="BExGNGXPVU95K83SHZNAOX17P52R" hidden="1">#REF!</definedName>
    <definedName name="BExGNN2YQ9BDAZXT2GLCSAPXKIM7" hidden="1">'[4]AMI P &amp; L'!#REF!</definedName>
    <definedName name="BExGNSS0CKRPKHO25R3TDBEL2NHX" hidden="1">'[3]Reco Sheet for Fcast'!$F$6:$G$6</definedName>
    <definedName name="BExGNYH0MO8NOVS85L15G0RWX4GW" hidden="1">'[3]Reco Sheet for Fcast'!$I$7:$J$7</definedName>
    <definedName name="BExGNZO44DEG8CGIDYSEGDUQ531R" hidden="1">'[4]AMI P &amp; L'!#REF!</definedName>
    <definedName name="BExGO2O0V6UYDY26AX8OSN72F77N" hidden="1">'[3]Reco Sheet for Fcast'!$F$11:$G$11</definedName>
    <definedName name="BExGO2YUBOVLYHY1QSIHRE1KLAFV" hidden="1">'[4]AMI P &amp; L'!#REF!</definedName>
    <definedName name="BExGO70E2O70LF46V8T26YFPL4V8" hidden="1">'[3]Reco Sheet for Fcast'!$F$9:$G$9</definedName>
    <definedName name="BExGOB25QJMQCQE76MRW9X58OIOO" hidden="1">'[3]Reco Sheet for Fcast'!$I$9:$J$9</definedName>
    <definedName name="BExGODAZKJ9EXMQZNQR5YDBSS525" hidden="1">'[4]AMI P &amp; L'!#REF!</definedName>
    <definedName name="BExGODR8ZSMUC11I56QHSZ686XV5" hidden="1">'[3]Reco Sheet for Fcast'!$F$8:$G$8</definedName>
    <definedName name="BExGOXJDHUDPDT8I8IVGVW9J0R5Q" hidden="1">'[3]Reco Sheet for Fcast'!$I$6:$J$6</definedName>
    <definedName name="BExGPHGT5KDOCMV2EFS4OVKTWBRD" hidden="1">'[3]Reco Sheet for Fcast'!$F$11:$G$11</definedName>
    <definedName name="BExGPID72Y4Y619LWASUQZKZHJNC" hidden="1">'[3]Reco Sheet for Fcast'!$F$15</definedName>
    <definedName name="BExGPP9CI26KG4J09TDI58XDKZAL" hidden="1">#REF!</definedName>
    <definedName name="BExGPPENQIANVGLVQJ77DK5JPRTB" hidden="1">'[3]Reco Sheet for Fcast'!$F$8:$G$8</definedName>
    <definedName name="BExGQ1ZU4967P72AHF4V1D0FOL5C" hidden="1">'[3]Reco Sheet for Fcast'!$I$7:$J$7</definedName>
    <definedName name="BExGQ36ZOMR9GV8T05M605MMOY3Y" hidden="1">'[4]AMI P &amp; L'!#REF!</definedName>
    <definedName name="BExGQ61DTJ0SBFMDFBAK3XZ9O0ZO" hidden="1">'[3]Reco Sheet for Fcast'!$I$8:$J$8</definedName>
    <definedName name="BExGQ6SG9XEOD0VMBAR22YPZWSTA" hidden="1">'[3]Reco Sheet for Fcast'!$F$6:$G$6</definedName>
    <definedName name="BExGQGJ1A7LNZUS8QSMOG8UNGLMK" hidden="1">'[3]Reco Sheet for Fcast'!$G$2</definedName>
    <definedName name="BExGQPO7ENFEQC0NC6MC9OZR2LHY" hidden="1">'[3]Reco Sheet for Fcast'!$I$8:$J$8</definedName>
    <definedName name="BExGQX0H4EZMXBJTKJJE4ICJWN5O" hidden="1">'[4]AMI P &amp; L'!#REF!</definedName>
    <definedName name="BExGR2ENVVMIJQENKY6QPV34HDYB" hidden="1">#REF!</definedName>
    <definedName name="BExGR4CW3WRIID17GGX4MI9ZDHFE" hidden="1">'[3]Reco Sheet for Fcast'!$K$2</definedName>
    <definedName name="BExGR65GJX27MU2OL6NI5PB8XVB4" hidden="1">'[3]Reco Sheet for Fcast'!$H$2:$I$2</definedName>
    <definedName name="BExGR6LQ97HETGS3CT96L4IK0JSH" hidden="1">'[3]Reco Sheet for Fcast'!$I$8:$J$8</definedName>
    <definedName name="BExGR902JCXO7ZLKL3VYXM9XRW3A" hidden="1">#REF!</definedName>
    <definedName name="BExGR9ATP2LVT7B9OCPSLJ11H9SX" hidden="1">'[3]Reco Sheet for Fcast'!$F$8:$G$8</definedName>
    <definedName name="BExGRA1VE5SDFH8FM4H8YLA70J65" hidden="1">#REF!</definedName>
    <definedName name="BExGREP2D0XVCEBGWU6RQ7KX23Q3" hidden="1">'[3]Reco Sheet for Fcast'!$F$8:$G$8</definedName>
    <definedName name="BExGRUKVVKDL8483WI70VN2QZDGD" hidden="1">'[3]Reco Sheet for Fcast'!$F$7:$G$7</definedName>
    <definedName name="BExGRVXD519NRV2E1ZYNYCW0PMW6" hidden="1">#REF!</definedName>
    <definedName name="BExGS2IWR5DUNJ1U9PAKIV8CMBNI" hidden="1">'[3]Reco Sheet for Fcast'!$H$2:$I$2</definedName>
    <definedName name="BExGS69P9FFTEOPDS0MWFKF45G47" hidden="1">'[3]Reco Sheet for Fcast'!$G$2</definedName>
    <definedName name="BExGS6F1JFHM5MUJ1RFO50WP6D05" hidden="1">'[3]Reco Sheet for Fcast'!$I$6:$J$6</definedName>
    <definedName name="BExGSA5YB5ZGE4NHDVCZ55TQAJTL" hidden="1">'[3]Reco Sheet for Fcast'!$I$10:$J$10</definedName>
    <definedName name="BExGSARJTLL2AE6NAMXZ7IGZI2M1" hidden="1">#REF!</definedName>
    <definedName name="BExGSCEUCQQVDEEKWJ677QTGUVTE" hidden="1">'[3]Reco Sheet for Fcast'!$I$6:$J$6</definedName>
    <definedName name="BExGSQY65LH1PCKKM5WHDW83F35O" hidden="1">'[4]AMI P &amp; L'!#REF!</definedName>
    <definedName name="BExGSYW1GKISF0PMUAK3XJK9PEW9" hidden="1">'[3]Reco Sheet for Fcast'!$F$11:$G$11</definedName>
    <definedName name="BExGT0DZJB6LSF6L693UUB9EY1VQ" hidden="1">'[4]AMI P &amp; L'!#REF!</definedName>
    <definedName name="BExGT0OSYJ4G1RU3EZR9QY6M3SCB" hidden="1">'[3]Reco Sheet for Fcast'!$J$2:$K$2</definedName>
    <definedName name="BExGTGVFIF8HOQXR54SK065A8M4K" hidden="1">'[3]Reco Sheet for Fcast'!$F$10:$G$10</definedName>
    <definedName name="BExGTI2KYBJUSGL2YDFTU3H46W8K" hidden="1">#REF!</definedName>
    <definedName name="BExGTIYX3OWPIINOGY1E4QQYSKHP" hidden="1">'[4]AMI P &amp; L'!#REF!</definedName>
    <definedName name="BExGTKGUN0KUU3C0RL2LK98D8MEK" hidden="1">'[3]Reco Sheet for Fcast'!$I$8:$J$8</definedName>
    <definedName name="BExGTL2GNL3OOQJZFJUSE2HL0E73" hidden="1">#REF!</definedName>
    <definedName name="BExGTQB6STG5OP8F4WFG4MJ1QG32" hidden="1">'[5]Bud Mth'!$F$8:$G$8</definedName>
    <definedName name="BExGTZ046J7VMUG4YPKFN2K8TWB7" hidden="1">'[3]Reco Sheet for Fcast'!$I$7:$J$7</definedName>
    <definedName name="BExGU2G9OPRZRIU9YGF6NX9FUW0J" hidden="1">'[3]Reco Sheet for Fcast'!$I$9:$J$9</definedName>
    <definedName name="BExGU6HTKLRZO8UOI3DTAM5RFDBA" hidden="1">'[3]Reco Sheet for Fcast'!$I$7:$J$7</definedName>
    <definedName name="BExGUDDZXFFQHAF4UZF8ZB1HO7H6" hidden="1">'[4]AMI P &amp; L'!#REF!</definedName>
    <definedName name="BExGUIBXBRHGM97ZX6GBA4ZDQ79C" hidden="1">'[3]Reco Sheet for Fcast'!$F$9:$G$9</definedName>
    <definedName name="BExGUM8D91UNPCOO4TKP9FGX85TF" hidden="1">'[4]AMI P &amp; L'!#REF!</definedName>
    <definedName name="BExGUQF9N9FKI7S0H30WUAEB5LPD" hidden="1">'[3]Reco Sheet for Fcast'!$K$2</definedName>
    <definedName name="BExGUR6BA03XPBK60SQUW197GJ5X" hidden="1">'[3]Reco Sheet for Fcast'!$I$7:$J$7</definedName>
    <definedName name="BExGUVDE0K966CA20KN65F326IBA" hidden="1">#REF!</definedName>
    <definedName name="BExGUVIP60TA4B7X2PFGMBFUSKGX" hidden="1">'[3]Reco Sheet for Fcast'!$F$10:$G$10</definedName>
    <definedName name="BExGUZKF06F209XL1IZWVJEQ82EE" hidden="1">'[3]Reco Sheet for Fcast'!$I$9:$J$9</definedName>
    <definedName name="BExGV2EVT380QHD4AP2RL9MR8L5L" hidden="1">'[3]Reco Sheet for Fcast'!$I$10:$J$10</definedName>
    <definedName name="BExGV4NVN9KBLA14SOD5M7JEE632" hidden="1">'[5]Bud Mth'!$I$9:$J$9</definedName>
    <definedName name="BExGVSCA3HCP1IVDZ0IAS8KEGOX0" hidden="1">#REF!</definedName>
    <definedName name="BExGVV6OOLDQ3TXZK51TTF3YX0WN" hidden="1">'[3]Reco Sheet for Fcast'!$F$10:$G$10</definedName>
    <definedName name="BExGW0KVS7U0C87XFZ78QW991IEV" hidden="1">'[3]Reco Sheet for Fcast'!$I$7:$J$7</definedName>
    <definedName name="BExGW2Z7AMPG6H9EXA9ML6EZVGGA" hidden="1">'[3]Reco Sheet for Fcast'!$F$15</definedName>
    <definedName name="BExGWABG5VT5XO1A196RK61AXA8C" hidden="1">'[3]Reco Sheet for Fcast'!$F$7:$G$7</definedName>
    <definedName name="BExGWEO0JDG84NYLEAV5NSOAGMJZ" hidden="1">'[4]AMI P &amp; L'!#REF!</definedName>
    <definedName name="BExGWLEOC70Z8QAJTPT2PDHTNM4L" hidden="1">'[3]Reco Sheet for Fcast'!$F$7:$G$7</definedName>
    <definedName name="BExGWNCXLCRTLBVMTXYJ5PHQI6SS" hidden="1">'[4]AMI P &amp; L'!#REF!</definedName>
    <definedName name="BExGWQNKX6U55XS50K72Y3WLJ462" hidden="1">#REF!</definedName>
    <definedName name="BExGX6U988MCFIGDA1282F92U9AA" hidden="1">'[3]Reco Sheet for Fcast'!$F$11:$G$11</definedName>
    <definedName name="BExGX7FTB1CKAT5HUW6H531FIY6I" hidden="1">'[4]AMI P &amp; L'!#REF!</definedName>
    <definedName name="BExGX9DVACJQIZ4GH6YAD2A7F70O" hidden="1">'[3]Reco Sheet for Fcast'!$I$9:$J$9</definedName>
    <definedName name="BExGXDVP2S2Y8Z8Q43I78RCIK3DD" hidden="1">'[3]Reco Sheet for Fcast'!$F$10:$G$10</definedName>
    <definedName name="BExGXJ9W5JU7TT9S0BKL5Y6VVB39" hidden="1">'[3]Reco Sheet for Fcast'!$I$6:$J$6</definedName>
    <definedName name="BExGXP9PLH9HGLX6X9E31SFWH8E0" hidden="1">'[3]Reco Sheet for Fcast'!$J$2:$K$2</definedName>
    <definedName name="BExGXWB73RJ4BASBQTQ8EY0EC1EB" hidden="1">'[3]Reco Sheet for Fcast'!$K$2</definedName>
    <definedName name="BExGXZ0ABB43C7SMRKZHWOSU9EQX" hidden="1">'[3]Reco Sheet for Fcast'!$F$8:$G$8</definedName>
    <definedName name="BExGY6SU3SYVCJ3AG2ITY59SAZ5A" hidden="1">'[3]Reco Sheet for Fcast'!$F$15:$G$16</definedName>
    <definedName name="BExGY6YA4P5KMY2VHT0DYK3YTFAX" hidden="1">'[3]Reco Sheet for Fcast'!$F$9:$G$9</definedName>
    <definedName name="BExGY8G88PVVRYHPHRPJZFSX6HSC" hidden="1">'[3]Reco Sheet for Fcast'!$F$8:$G$8</definedName>
    <definedName name="BExGYC718HTZ80PNKYPVIYGRJVF6" hidden="1">'[3]Reco Sheet for Fcast'!$I$7:$J$7</definedName>
    <definedName name="BExGYCNATXZY2FID93B17YWIPPRD" hidden="1">'[3]Reco Sheet for Fcast'!$G$2</definedName>
    <definedName name="BExGYDOY2FFLXMNYU6VV9FVDVZW3" hidden="1">#REF!</definedName>
    <definedName name="BExGYGJJJ3BBCQAOA51WHP01HN73" hidden="1">'[3]Reco Sheet for Fcast'!$F$11:$G$11</definedName>
    <definedName name="BExGYJE09NMFU592QN78WBPFJH50" hidden="1">#REF!</definedName>
    <definedName name="BExGYOS6TV2C72PLRFU8RP1I58GY" hidden="1">'[3]Reco Sheet for Fcast'!$F$8:$G$8</definedName>
    <definedName name="BExGYZF6NJ8J8TCF9W5RBAABK369" hidden="1">#REF!</definedName>
    <definedName name="BExGZJ78ZWZCVHZ3BKEKFJZ6MAEO" hidden="1">'[3]Reco Sheet for Fcast'!$I$11:$J$11</definedName>
    <definedName name="BExGZOLH2QV73J3M9IWDDPA62TP4" hidden="1">'[3]Reco Sheet for Fcast'!$I$9:$J$9</definedName>
    <definedName name="BExGZP1PWGFKVVVN4YDIS22DZPCR" hidden="1">'[3]Reco Sheet for Fcast'!$I$6:$J$6</definedName>
    <definedName name="BExGZYMVDK10COF1CY445MMWH2TK" hidden="1">#REF!</definedName>
    <definedName name="BExH00L21GZX5YJJGVMOAWBERLP5" hidden="1">'[3]Reco Sheet for Fcast'!$I$9:$J$9</definedName>
    <definedName name="BExH02ZD6VAY1KQLAQYBBI6WWIZB" hidden="1">'[4]AMI P &amp; L'!#REF!</definedName>
    <definedName name="BExH04HCMGZ4KFN8101PECX1S2FK" hidden="1">#REF!</definedName>
    <definedName name="BExH08Z6LQCGGSGSAILMHX4X7JMD" hidden="1">'[3]Reco Sheet for Fcast'!$I$6:$J$6</definedName>
    <definedName name="BExH09VINWGY7QSDNGT9BDVKS3JQ" hidden="1">#REF!</definedName>
    <definedName name="BExH0KT9Z8HEVRRQRGQ8YHXRLIJA" hidden="1">'[3]Reco Sheet for Fcast'!$I$9:$J$9</definedName>
    <definedName name="BExH0M0FDN12YBOCKL3XL2Z7T7Y8" hidden="1">'[3]Reco Sheet for Fcast'!$F$10:$G$10</definedName>
    <definedName name="BExH0O9G06YPZ5TN9RYT326I1CP2" hidden="1">'[3]Reco Sheet for Fcast'!$F$7:$G$7</definedName>
    <definedName name="BExH0WNJAKTJRCKMTX8O4KNMIIJM" hidden="1">'[4]AMI P &amp; L'!#REF!</definedName>
    <definedName name="BExH10ECW4A0SIUYZFOQGLBIK47I" hidden="1">#REF!</definedName>
    <definedName name="BExH12Y4WX542WI3ZEM15AK4UM9J" hidden="1">'[3]Reco Sheet for Fcast'!$F$7:$G$7</definedName>
    <definedName name="BExH1FDTQXR9QQ31WDB7OPXU7MPT" hidden="1">'[4]AMI P &amp; L'!#REF!</definedName>
    <definedName name="BExH1FOMEUIJNIDJAUY0ZQFBJSY9" hidden="1">'[3]Reco Sheet for Fcast'!$I$6:$J$6</definedName>
    <definedName name="BExH1IDQM8I99T9BKP4XNASNIKR8" hidden="1">#REF!</definedName>
    <definedName name="BExH1JFFHEBFX9BWJMNIA3N66R3Z" hidden="1">'[3]Reco Sheet for Fcast'!$F$10:$G$10</definedName>
    <definedName name="BExH1N0WDSCUTNOWE7TUZP6LOS0Q" hidden="1">#REF!</definedName>
    <definedName name="BExH1Z0GIUSVTF2H1G1I3PDGBNK2" hidden="1">'[3]Reco Sheet for Fcast'!$K$2</definedName>
    <definedName name="BExH225UTM6S9FW4MUDZS7F1PQSH" hidden="1">'[3]Reco Sheet for Fcast'!$I$7:$J$7</definedName>
    <definedName name="BExH23271RF7AYZ542KHQTH68GQ7" hidden="1">'[3]Reco Sheet for Fcast'!$F$10:$G$10</definedName>
    <definedName name="BExH2DEEO5YJEYEI3IYRHYF5MAPJ" hidden="1">#REF!</definedName>
    <definedName name="BExH2GJQR4JALNB314RY0LDI49VH" hidden="1">'[3]Reco Sheet for Fcast'!$I$7:$J$7</definedName>
    <definedName name="BExH2JZR49T7644JFVE7B3N7RZM9" hidden="1">'[3]Reco Sheet for Fcast'!$I$6:$J$6</definedName>
    <definedName name="BExH2WKXV8X5S2GSBBTWGI0NLNAH" hidden="1">'[3]Reco Sheet for Fcast'!$H$2:$I$2</definedName>
    <definedName name="BExH2XS1UFYFGU0S0EBXX90W2WE8" hidden="1">'[3]Reco Sheet for Fcast'!$I$9:$J$9</definedName>
    <definedName name="BExH2XS2TND9SB0GC295R4FP6K5Y" hidden="1">'[3]Reco Sheet for Fcast'!$I$2:$J$2</definedName>
    <definedName name="BExH2ZA0SZ4SSITL50NA8LZ3OEX6" hidden="1">'[4]AMI P &amp; L'!#REF!</definedName>
    <definedName name="BExH31Z3JNVJPESWKXHILGXZHP2M" hidden="1">'[3]Reco Sheet for Fcast'!$F$6:$G$6</definedName>
    <definedName name="BExH37TLURRTF1YO0TUV9JOJ0C78" hidden="1">#REF!</definedName>
    <definedName name="BExH3E9HZ3QJCDZW7WI7YACFQCHE" hidden="1">'[3]Reco Sheet for Fcast'!$F$9:$G$9</definedName>
    <definedName name="BExH3IRB6764RQ5HBYRLH6XCT29X" hidden="1">'[3]Reco Sheet for Fcast'!$I$10:$J$10</definedName>
    <definedName name="BExIG2U8V6RSB47SXLCQG3Q68YRO" hidden="1">'[3]Reco Sheet for Fcast'!$G$2</definedName>
    <definedName name="BExIG5JDFDNKGLHGNDY7U8KIF9NT" hidden="1">'[4]AMI P &amp; L'!#REF!</definedName>
    <definedName name="BExIGJBO8R13LV7CZ7C1YCP974NN" hidden="1">'[3]Reco Sheet for Fcast'!$F$10:$G$10</definedName>
    <definedName name="BExIGWT86FPOEYTI8GXCGU5Y3KGK" hidden="1">'[4]AMI P &amp; L'!#REF!</definedName>
    <definedName name="BExIHBHXA7E7VUTBVHXXXCH3A5CL" hidden="1">'[3]Reco Sheet for Fcast'!$I$9:$J$9</definedName>
    <definedName name="BExIHPQCQTGEW8QOJVIQ4VX0P6DX" hidden="1">'[3]Reco Sheet for Fcast'!$I$9:$J$9</definedName>
    <definedName name="BExII1KN91Q7DLW0UB7W2TJ5ACT9" hidden="1">'[3]Reco Sheet for Fcast'!$I$9:$J$9</definedName>
    <definedName name="BExII50LI8I0CDOOZEMIVHVA2V95" hidden="1">'[3]Reco Sheet for Fcast'!$I$11:$J$11</definedName>
    <definedName name="BExIIRXZ4ILQ2WWPRUWCMMSL1DLM" hidden="1">#REF!</definedName>
    <definedName name="BExIIVZOOUUQ08Q7KUUUZD0JVL8M" hidden="1">#REF!</definedName>
    <definedName name="BExIIXMY38TQD12CVV4S57L3I809" hidden="1">'[3]Reco Sheet for Fcast'!$I$9:$J$9</definedName>
    <definedName name="BExIIY37NEVU2LGS1JE4VR9AN6W4" hidden="1">'[3]Reco Sheet for Fcast'!$I$11:$J$11</definedName>
    <definedName name="BExIIYJAGXR8TPZ1KCYM7EGJ79UW" hidden="1">'[3]Reco Sheet for Fcast'!$I$9:$J$9</definedName>
    <definedName name="BExIJ3160YCWGAVEU0208ZGXXG3P" hidden="1">'[3]Reco Sheet for Fcast'!$I$7:$J$7</definedName>
    <definedName name="BExIJ84RF7H0K96AW7Y3HHX95GKW" hidden="1">#REF!</definedName>
    <definedName name="BExIJFGZJ5ED9D6KAY4PGQYLELAX" hidden="1">'[4]AMI P &amp; L'!#REF!</definedName>
    <definedName name="BExIJQ3XPPSZ585U2ER0RSSC71PK" hidden="1">#REF!</definedName>
    <definedName name="BExIJQK80ZEKSTV62E59AYJYUNLI" hidden="1">'[3]Reco Sheet for Fcast'!$F$6:$G$6</definedName>
    <definedName name="BExIJRLX3M0YQLU1D5Y9V7HM5QNM" hidden="1">'[3]Reco Sheet for Fcast'!$I$8:$J$8</definedName>
    <definedName name="BExIJU07KGZI9PHSNN9ODB8M4CUN" hidden="1">#REF!</definedName>
    <definedName name="BExIJV22J0QA7286KNPMHO1ZUCB3" hidden="1">'[3]Reco Sheet for Fcast'!$I$9:$J$9</definedName>
    <definedName name="BExIJVI6OC7B6ZE9V4PAOYZXKNER" hidden="1">'[3]Reco Sheet for Fcast'!$F$9:$G$9</definedName>
    <definedName name="BExIJWK0NGTGQ4X7D5VIVXD14JHI" hidden="1">'[3]Reco Sheet for Fcast'!$I$11:$J$11</definedName>
    <definedName name="BExIJWPCIYINEJUTXU74VK7WG031" hidden="1">'[3]Reco Sheet for Fcast'!$F$11:$G$11</definedName>
    <definedName name="BExIK7CGQS2B8BVWBEP2KKWMVHK9" hidden="1">'[5]Bud Mth'!$J$2:$K$2</definedName>
    <definedName name="BExIK9L9LK9TN82BD5N4561UUPT0" hidden="1">#REF!</definedName>
    <definedName name="BExIKBZM0MD3CVYI0HQE2HJQDXCA" hidden="1">#REF!</definedName>
    <definedName name="BExIKHTXLQ3C6PPW2YPYVS2A6XD6" hidden="1">#REF!</definedName>
    <definedName name="BExIKHTXPZR5A8OHB6HDP6QWDHAD" hidden="1">'[3]Reco Sheet for Fcast'!$I$6:$J$6</definedName>
    <definedName name="BExIKMMJOETSAXJYY1SIKM58LMA2" hidden="1">'[3]Reco Sheet for Fcast'!$G$2</definedName>
    <definedName name="BExIKN2SLYNFHS9SQHJSB0NE57OF" hidden="1">'[3]Reco Sheet for Fcast'!$I$6:$J$6</definedName>
    <definedName name="BExIKRF6AQ6VOO9KCIWSM6FY8M7D" hidden="1">'[3]Reco Sheet for Fcast'!$F$11:$G$11</definedName>
    <definedName name="BExIKTYZESFT3LC0ASFMFKSE0D1X" hidden="1">'[3]Reco Sheet for Fcast'!$G$2</definedName>
    <definedName name="BExIKXVA6M8K0PTRYAGXS666L335" hidden="1">'[3]Reco Sheet for Fcast'!$G$2</definedName>
    <definedName name="BExIL0PMZ2SXK9R6MLP43KBU1J2P" hidden="1">'[3]Reco Sheet for Fcast'!$I$11:$J$11</definedName>
    <definedName name="BExIL2D433Q6FO89722GTVJL3F8V" hidden="1">#REF!</definedName>
    <definedName name="BExILAAXRTRAD18K74M6MGUEEPUM" hidden="1">'[3]Reco Sheet for Fcast'!$F$6:$G$6</definedName>
    <definedName name="BExILG5F338C0FFLMVOKMKF8X5ZP" hidden="1">'[4]AMI P &amp; L'!#REF!</definedName>
    <definedName name="BExILGQTQM0HOD0BJI90YO7GOIN3" hidden="1">'[3]Reco Sheet for Fcast'!$I$10:$J$10</definedName>
    <definedName name="BExILTHIEYYOIUWRZ5LLF1T70AJ7" hidden="1">'[3]Reco Sheet for Fcast'!$I$10:$J$10</definedName>
    <definedName name="BExIM9DBUB7ZGF4B20FVUO9QGOX2" hidden="1">'[3]Reco Sheet for Fcast'!$F$7:$G$7</definedName>
    <definedName name="BExIMGK9Z94TFPWWZFMD10HV0IF6" hidden="1">'[3]Reco Sheet for Fcast'!$I$11:$J$11</definedName>
    <definedName name="BExIMNR83ZD9BEO38CAKDHC70UDK" hidden="1">#REF!</definedName>
    <definedName name="BExIMPEGKG18TELVC33T4OQTNBWC" hidden="1">'[3]Reco Sheet for Fcast'!$F$10:$G$10</definedName>
    <definedName name="BExIN255I6ZAKBLLKE6S7FM3IQAQ" hidden="1">#REF!</definedName>
    <definedName name="BExIN4OR435DL1US13JQPOQK8GD5" hidden="1">'[3]Reco Sheet for Fcast'!$K$2</definedName>
    <definedName name="BExIN5ACO87Q5P34GNK1QC1WWACK" hidden="1">'[5]Bud Mth'!$F$6:$G$6</definedName>
    <definedName name="BExINI6A7H3KSFRFA6UBBDPKW37F" hidden="1">'[3]Reco Sheet for Fcast'!$F$10:$G$10</definedName>
    <definedName name="BExINIMK8XC3JOBT2EXYFHHH52H0" hidden="1">'[3]Reco Sheet for Fcast'!$I$11:$J$11</definedName>
    <definedName name="BExINLX401ZKEGWU168DS4JUM2J6" hidden="1">'[4]AMI P &amp; L'!#REF!</definedName>
    <definedName name="BExINMYYJO1FTV1CZF6O5XCFAMQX" hidden="1">'[4]AMI P &amp; L'!#REF!</definedName>
    <definedName name="BExINP2H4KI05FRFV5PKZFE00HKO" hidden="1">'[3]Reco Sheet for Fcast'!$I$6:$J$6</definedName>
    <definedName name="BExINZELVWYGU876QUUZCIMXPBQC" hidden="1">'[3]Reco Sheet for Fcast'!$I$8:$J$8</definedName>
    <definedName name="BExIO2EJ2B6ALSXAAYVKCC2E1MYD" hidden="1">#REF!</definedName>
    <definedName name="BExIOCQUQHKUU1KONGSDOLQTQEIC" hidden="1">'[3]Reco Sheet for Fcast'!$G$2</definedName>
    <definedName name="BExIOFL8Y5O61VLKTB4H20IJNWS1" hidden="1">'[3]Reco Sheet for Fcast'!$F$6:$G$6</definedName>
    <definedName name="BExIOKTZXH2A908F83ANDHGHNJ07" hidden="1">#REF!</definedName>
    <definedName name="BExIOMBXRW5NS4ZPYX9G5QREZ5J6" hidden="1">'[3]Reco Sheet for Fcast'!$F$11:$G$11</definedName>
    <definedName name="BExIOQ2W3YIE010K6FWC8SYB7SST" hidden="1">#REF!</definedName>
    <definedName name="BExIORA3GK78T7C7SNBJJUONJ0LS" hidden="1">'[3]Reco Sheet for Fcast'!$F$15</definedName>
    <definedName name="BExIORFDXP4AVIEBLSTZ8ETSXMNM" hidden="1">'[3]Reco Sheet for Fcast'!$I$7:$J$7</definedName>
    <definedName name="BExIOTZ5EFZ2NASVQ05RH15HRSW6" hidden="1">'[3]Reco Sheet for Fcast'!$F$15</definedName>
    <definedName name="BExIP5TB0T9V3OKFX0GV0526AQ3D" hidden="1">#REF!</definedName>
    <definedName name="BExIP8YNN6UUE1GZ223SWH7DLGKO" hidden="1">'[3]Reco Sheet for Fcast'!$I$7:$J$7</definedName>
    <definedName name="BExIPAB4AOL592OJCC1CFAXTLF1A" hidden="1">'[3]Reco Sheet for Fcast'!$I$6:$J$6</definedName>
    <definedName name="BExIPB25DKX4S2ZCKQN7KWSC3JBF" hidden="1">'[3]Reco Sheet for Fcast'!$F$11:$G$11</definedName>
    <definedName name="BExIPDLT8JYAMGE5HTN4D1YHZF3V" hidden="1">'[4]AMI P &amp; L'!#REF!</definedName>
    <definedName name="BExIPG040Q08EWIWL6CAVR3GRI43" hidden="1">'[3]Reco Sheet for Fcast'!$I$7:$J$7</definedName>
    <definedName name="BExIPKNFUDPDKOSH5GHDVNA8D66S" hidden="1">'[3]Reco Sheet for Fcast'!$I$11:$J$11</definedName>
    <definedName name="BExIQ1VS9A2FHVD9TUHKG9K8EVVP" hidden="1">'[3]Reco Sheet for Fcast'!$F$11:$G$11</definedName>
    <definedName name="BExIQ3J19L30PSQ2CXNT6IHW0I7V" hidden="1">'[3]Reco Sheet for Fcast'!$I$9:$J$9</definedName>
    <definedName name="BExIQ3OJ7M04XCY276IO0LJA5XUK" hidden="1">'[3]Reco Sheet for Fcast'!$F$11:$G$11</definedName>
    <definedName name="BExIQ4FK3GUVQXFWKAEBB6FMWWUK" hidden="1">#REF!</definedName>
    <definedName name="BExIQ5S19ITB0NDRUN4XV7B905ED" hidden="1">'[3]Reco Sheet for Fcast'!$F$15</definedName>
    <definedName name="BExIQ9TMQT2EIXSVQW7GVSOAW2VJ" hidden="1">'[3]Reco Sheet for Fcast'!$I$8:$J$8</definedName>
    <definedName name="BExIQBMDE1L6J4H27K1FMSHQKDSE" hidden="1">'[3]Reco Sheet for Fcast'!$I$8:$J$8</definedName>
    <definedName name="BExIQE65LVXUOF3UZFO7SDHFJH22" hidden="1">'[3]Reco Sheet for Fcast'!$G$2</definedName>
    <definedName name="BExIQG9OO2KKBOWTMD1OXY36TEGA" hidden="1">'[3]Reco Sheet for Fcast'!$F$10:$G$10</definedName>
    <definedName name="BExIQMV2D77A07E403GAA7CYB8C2" hidden="1">'[3]Reco Sheet for Fcast'!$C$15:$D$23</definedName>
    <definedName name="BExIQX1XBB31HZTYEEVOBSE3C5A6" hidden="1">'[3]Reco Sheet for Fcast'!$I$10:$J$10</definedName>
    <definedName name="BExIR2ALYRP9FW99DK2084J7IIDC" hidden="1">'[3]Reco Sheet for Fcast'!$I$10:$J$10</definedName>
    <definedName name="BExIR8FQETPTQYW37DBVDWG3J4JW" hidden="1">'[3]Reco Sheet for Fcast'!$F$7:$G$7</definedName>
    <definedName name="BExIRBVWGULCWXZ0NA6HCLFX8VW6" hidden="1">'[5]Bud Mth'!$I$9:$J$9</definedName>
    <definedName name="BExIRG2Y0ISN5DU9I7FP9VMNBLJI" hidden="1">#REF!</definedName>
    <definedName name="BExIRRBGTY01OQOI3U5SW59RFDFI" hidden="1">'[3]Reco Sheet for Fcast'!$I$8:$J$8</definedName>
    <definedName name="BExIS4T0DRF57HYO7OGG72KBOFOI" hidden="1">'[3]Reco Sheet for Fcast'!$F$15:$G$34</definedName>
    <definedName name="BExIS77BJDDK18PGI9DSEYZPIL7P" hidden="1">'[3]Reco Sheet for Fcast'!$F$10:$G$10</definedName>
    <definedName name="BExIS8USL1T3Z97CZ30HJ98E2GXQ" hidden="1">'[3]Reco Sheet for Fcast'!$F$9:$G$9</definedName>
    <definedName name="BExISC5B700MZUBFTQ9K4IKTF7HR" hidden="1">'[3]Reco Sheet for Fcast'!$K$2</definedName>
    <definedName name="BExISDHXS49S1H56ENBPRF1NLD5C" hidden="1">'[3]Reco Sheet for Fcast'!$I$6:$J$6</definedName>
    <definedName name="BExISM1JLV54A21A164IURMPGUMU" hidden="1">'[3]Reco Sheet for Fcast'!$F$7:$G$7</definedName>
    <definedName name="BExISOL5FNHZHVLEZZZZ47YXZ5QS" hidden="1">#REF!</definedName>
    <definedName name="BExISRFKJYUZ4AKW44IJF7RF9Y90" hidden="1">'[3]Reco Sheet for Fcast'!$F$10:$G$10</definedName>
    <definedName name="BExIT1MK8TBAK3SNP36A8FKDQSOK" hidden="1">'[3]Reco Sheet for Fcast'!$F$11:$G$11</definedName>
    <definedName name="BExIT7RP2B89RX2C5P1P5H2DY1CI" hidden="1">#REF!</definedName>
    <definedName name="BExITBNYANV2S8KD56GOGCKW393R" hidden="1">'[3]Reco Sheet for Fcast'!$F$9:$G$9</definedName>
    <definedName name="BExIU6ZCS275CPHR7BIJ2SCIXCP7" hidden="1">#REF!</definedName>
    <definedName name="BExIUD4OJGH65NFNQ4VMCE3R4J1X" hidden="1">'[3]Reco Sheet for Fcast'!$F$7:$G$7</definedName>
    <definedName name="BExIUTB5OAAXYW0OFMP0PS40SPOB" hidden="1">'[3]Reco Sheet for Fcast'!$I$10:$J$10</definedName>
    <definedName name="BExIUUT2MHIOV6R3WHA0DPM1KBKY" hidden="1">'[4]AMI P &amp; L'!#REF!</definedName>
    <definedName name="BExIUYPDT1AM6MWGWQS646PIZIWC" hidden="1">'[3]Reco Sheet for Fcast'!$I$10:$J$10</definedName>
    <definedName name="BExIV0I2O9F8D1UK1SI8AEYR6U0A" hidden="1">'[3]Reco Sheet for Fcast'!$G$2</definedName>
    <definedName name="BExIV2LM38XPLRTWT0R44TMQ59E5" hidden="1">'[3]Reco Sheet for Fcast'!$F$15</definedName>
    <definedName name="BExIV3CMY91WXOF56UOYD0AUHJ3N" hidden="1">#REF!</definedName>
    <definedName name="BExIV3HY4S0YRV1F7XEMF2YHAR2I" hidden="1">'[3]Reco Sheet for Fcast'!$I$10:$J$10</definedName>
    <definedName name="BExIV6HUZFRIFLXW2SICKGTAH1PV" hidden="1">'[3]Reco Sheet for Fcast'!$I$11:$J$11</definedName>
    <definedName name="BExIVCXWL6H5LD9DHDIA4F5U9TQL" hidden="1">'[3]Reco Sheet for Fcast'!$F$15</definedName>
    <definedName name="BExIVMOIPSEWSIHIDDLOXESQ28A0" hidden="1">'[3]Reco Sheet for Fcast'!$F$11:$G$11</definedName>
    <definedName name="BExIVNVNJX9BYDLC88NG09YF5XQ6" hidden="1">'[3]Reco Sheet for Fcast'!$I$9:$J$9</definedName>
    <definedName name="BExIVQVKLMGSRYT1LFZH0KUIA4OR" hidden="1">'[3]Reco Sheet for Fcast'!$I$11:$J$11</definedName>
    <definedName name="BExIVYTFI35KNR2XSA6N8OJYUTUR" hidden="1">'[4]AMI P &amp; L'!#REF!</definedName>
    <definedName name="BExIWAI762NMLOE144IPALV1HU9V" hidden="1">#REF!</definedName>
    <definedName name="BExIWB3SY3WRIVIOF988DNNODBOA" hidden="1">'[3]Reco Sheet for Fcast'!$G$2</definedName>
    <definedName name="BExIWB99CG0H52LRD6QWPN4L6DV2" hidden="1">'[3]Reco Sheet for Fcast'!$F$8:$G$8</definedName>
    <definedName name="BExIWG1W7XP9DFYYSZAIOSHM0QLQ" hidden="1">'[4]AMI P &amp; L'!#REF!</definedName>
    <definedName name="BExIWH3KUK94B7833DD4TB0Y6KP9" hidden="1">'[3]Reco Sheet for Fcast'!$F$6:$G$6</definedName>
    <definedName name="BExIWKE9MGIDWORBI43AWTUNYFAN" hidden="1">'[3]Reco Sheet for Fcast'!$K$2</definedName>
    <definedName name="BExIX34PM5DBTRHRQWP6PL6WIX88" hidden="1">'[3]Reco Sheet for Fcast'!$F$8:$G$8</definedName>
    <definedName name="BExIX5OAP9KSUE5SIZCW9P39Q4WE" hidden="1">'[3]Reco Sheet for Fcast'!$I$10:$J$10</definedName>
    <definedName name="BExIX69Y0CM4OW8NEPQXX4ORSAT2" hidden="1">'[3]Reco Sheet for Fcast'!$C$15:$D$23</definedName>
    <definedName name="BExIXGRJPVJMUDGSG7IHPXPNO69B" hidden="1">'[3]Reco Sheet for Fcast'!$G$2</definedName>
    <definedName name="BExIXKD0BLI75H7ME1HECIQSRJRB" hidden="1">#REF!</definedName>
    <definedName name="BExIXM5R87ZL3FHALWZXYCPHGX3E" hidden="1">'[3]Reco Sheet for Fcast'!$F$7:$G$7</definedName>
    <definedName name="BExIXS036ZCKT2Z8XZKLZ8PFWQGL" hidden="1">'[3]Reco Sheet for Fcast'!$I$7:$J$7</definedName>
    <definedName name="BExIXY5CF9PFM0P40AZ4U51TMWV0" hidden="1">'[3]Reco Sheet for Fcast'!$F$9:$G$9</definedName>
    <definedName name="BExIYBHEX2F02B9VOX3UIRG0YI3B" hidden="1">#REF!</definedName>
    <definedName name="BExIYEXJBK8JDWIRSVV4RJSKZVV1" hidden="1">'[3]Reco Sheet for Fcast'!$I$8:$J$8</definedName>
    <definedName name="BExIYI2RH0K4225XO970K2IQ1E79" hidden="1">'[4]AMI P &amp; L'!#REF!</definedName>
    <definedName name="BExIYMPZ0KS2KOJFQAUQJ77L7701" hidden="1">'[3]Reco Sheet for Fcast'!$G$2</definedName>
    <definedName name="BExIYP9Q6FV9T0R9G3UDKLS4TTYX" hidden="1">'[3]Reco Sheet for Fcast'!$F$6:$G$6</definedName>
    <definedName name="BExIYZGLDQ1TN7BIIN4RLDP31GIM" hidden="1">'[3]Reco Sheet for Fcast'!$F$8:$G$8</definedName>
    <definedName name="BExIZ4K0EZJK6PW3L8SVKTJFSWW9" hidden="1">'[3]Reco Sheet for Fcast'!$F$15:$F$15</definedName>
    <definedName name="BExIZAECINL6JE573R3GB2W6M9LF" hidden="1">#REF!</definedName>
    <definedName name="BExIZAECOEZGBAO29QMV14E6XDIV" hidden="1">'[3]Reco Sheet for Fcast'!$G$2:$H$2</definedName>
    <definedName name="BExIZKVXYD5O2JBU81F2UFJZLLSI" hidden="1">'[3]Reco Sheet for Fcast'!$F$8:$G$8</definedName>
    <definedName name="BExIZPZDHC8HGER83WHCZAHOX7LK" hidden="1">'[3]Reco Sheet for Fcast'!$F$11:$G$11</definedName>
    <definedName name="BExIZS2X10QUS4CITNIUIELXAFAJ" hidden="1">#REF!</definedName>
    <definedName name="BExIZY2PUZ0OF9YKK1B13IW0VS6G" hidden="1">'[3]Reco Sheet for Fcast'!$F$15</definedName>
    <definedName name="BExIZYO9AIHMDU2DUFADE30D5TCY" hidden="1">#REF!</definedName>
    <definedName name="BExJ08KBRR2XMWW3VZMPSQKXHZUH" hidden="1">'[4]AMI P &amp; L'!#REF!</definedName>
    <definedName name="BExJ0DYJWXGE7DA39PYL3WM05U9O" hidden="1">'[3]Reco Sheet for Fcast'!$F$15</definedName>
    <definedName name="BExJ0MY8SY5J5V50H3UKE78ODTVB" hidden="1">'[3]Reco Sheet for Fcast'!$I$8:$J$8</definedName>
    <definedName name="BExJ0YC98G37ML4N8FLP8D95EFRF" hidden="1">'[3]Reco Sheet for Fcast'!$G$2</definedName>
    <definedName name="BExKCDYKAEV45AFXHVHZZ62E5BM3" hidden="1">'[3]Reco Sheet for Fcast'!$G$2</definedName>
    <definedName name="BExKDKO0W4AGQO1V7K6Q4VM750FT" hidden="1">'[3]Reco Sheet for Fcast'!$F$11:$G$11</definedName>
    <definedName name="BExKDLF10G7W77J87QWH3ZGLUCLW" hidden="1">'[3]Reco Sheet for Fcast'!$I$10:$J$10</definedName>
    <definedName name="BExKDYWMP2XKZPZZ3JN74IZA31I4" hidden="1">#REF!</definedName>
    <definedName name="BExKE1AVXRTWKFUNYIWQQPGA1YRV" hidden="1">#REF!</definedName>
    <definedName name="BExKEFE0I3MT6ZLC4T1L9465HKTN" hidden="1">'[3]Reco Sheet for Fcast'!$F$8:$G$8</definedName>
    <definedName name="BExKEK6O5BVJP4VY02FY7JNAZ6BT" hidden="1">'[3]Reco Sheet for Fcast'!$I$6:$J$6</definedName>
    <definedName name="BExKEKXK6E6QX339ELPXDIRZSJE0" hidden="1">'[3]Reco Sheet for Fcast'!$I$7:$J$7</definedName>
    <definedName name="BExKEOOIBMP7N8033EY2CJYCBX6H" hidden="1">'[3]Reco Sheet for Fcast'!$F$10:$G$10</definedName>
    <definedName name="BExKEW0RR5LA3VC46A2BEOOMQE56" hidden="1">'[3]Reco Sheet for Fcast'!$F$8:$G$8</definedName>
    <definedName name="BExKFA3VI1CZK21SM0N3LZWT9LA1" hidden="1">'[3]Reco Sheet for Fcast'!$F$11:$G$11</definedName>
    <definedName name="BExKFINBFV5J2NFRCL4YUO3YF0ZE" hidden="1">'[3]Reco Sheet for Fcast'!$F$11:$G$11</definedName>
    <definedName name="BExKFISRBFACTAMJSALEYMY66F6X" hidden="1">'[3]Reco Sheet for Fcast'!$F$8:$G$8</definedName>
    <definedName name="BExKFOSK5DJ151C4E8544UWMYTOC" hidden="1">'[3]Reco Sheet for Fcast'!$I$7:$J$7</definedName>
    <definedName name="BExKFYJC4EVEV54F82K6VKP7Q3OU" hidden="1">'[3]Reco Sheet for Fcast'!$I$6:$J$6</definedName>
    <definedName name="BExKG4IYHBKQQ8J8FN10GB2IKO33" hidden="1">'[3]Reco Sheet for Fcast'!$I$8:$J$8</definedName>
    <definedName name="BExKGF0L44S78D33WMQ1A75TRKB9" hidden="1">'[3]Reco Sheet for Fcast'!$I$10:$J$10</definedName>
    <definedName name="BExKGFRN31B3G20LMQ4LRF879J68" hidden="1">'[3]Reco Sheet for Fcast'!$I$8:$J$8</definedName>
    <definedName name="BExKGJD3U3ADZILP20U3EURP0UQP" hidden="1">'[3]Reco Sheet for Fcast'!$I$9:$J$9</definedName>
    <definedName name="BExKGNK5YGKP0YHHTAAOV17Z9EIM" hidden="1">'[3]Reco Sheet for Fcast'!$F$10:$G$10</definedName>
    <definedName name="BExKGTJTGZ5J6MUJ1UXP14KX6XN1" hidden="1">#REF!</definedName>
    <definedName name="BExKGV77YH9YXIQTRKK2331QGYKF" hidden="1">'[3]Reco Sheet for Fcast'!$F$8:$G$8</definedName>
    <definedName name="BExKGXLJQX4WJ1YCKHSMCPSSKX21" hidden="1">#REF!</definedName>
    <definedName name="BExKH3FTZ5VGTB86W9M4AB39R0G8" hidden="1">'[3]Reco Sheet for Fcast'!$F$6:$G$6</definedName>
    <definedName name="BExKH3FV5U5O6XZM7STS3NZKQFGJ" hidden="1">'[3]Reco Sheet for Fcast'!$H$2:$I$2</definedName>
    <definedName name="BExKH4SII9MJNWAVYF9T4ZRU3Q1Q" hidden="1">#REF!</definedName>
    <definedName name="BExKH8JEZRE8MEZ9VRCNMJT15RST" hidden="1">'[5]Bud Mth'!$E$1</definedName>
    <definedName name="BExKHAMUH8NR3HRV0V6FHJE3ROLN" hidden="1">'[3]Reco Sheet for Fcast'!$I$8:$J$8</definedName>
    <definedName name="BExKHCFKOWFHO2WW0N7Y5XDXEWAO" hidden="1">'[3]Reco Sheet for Fcast'!$I$11:$J$11</definedName>
    <definedName name="BExKHDMPODAJPZY7M2BN39326C43" hidden="1">#REF!</definedName>
    <definedName name="BExKHIVLONZ46HLMR50DEXKEUNEP" hidden="1">'[3]Reco Sheet for Fcast'!$F$7:$G$7</definedName>
    <definedName name="BExKHPM9XA0ADDK7TUR0N38EXWEP" hidden="1">'[3]Reco Sheet for Fcast'!$F$10:$G$10</definedName>
    <definedName name="BExKHVBAHM5Y9XWLCVNMF388YZHG" hidden="1">#REF!</definedName>
    <definedName name="BExKHWNRIZ5D7KKG5MQK7WNAIKUJ" hidden="1">#REF!</definedName>
    <definedName name="BExKI4076KXCDE5KXL79KT36OKLO" hidden="1">'[4]AMI P &amp; L'!#REF!</definedName>
    <definedName name="BExKI7LO70WYISR7Q0Y1ZDWO9M3B" hidden="1">'[3]Reco Sheet for Fcast'!$I$8:$J$8</definedName>
    <definedName name="BExKI8STNKBGV3XDC4DWP9DUI95F" hidden="1">'[5]Bud Mth'!$I$11:$J$11</definedName>
    <definedName name="BExKIGQV6TXIZG039HBOJU62WP2U" hidden="1">'[3]Reco Sheet for Fcast'!$I$11:$J$11</definedName>
    <definedName name="BExKILE008SF3KTAN8WML3XKI1NZ" hidden="1">'[3]Reco Sheet for Fcast'!$K$2</definedName>
    <definedName name="BExKINSBB6RS7I489QHMCOMU4Z2X" hidden="1">'[3]Reco Sheet for Fcast'!$F$15</definedName>
    <definedName name="BExKIU87ZKSOC2DYZWFK6SAK9I8E" hidden="1">'[3]Reco Sheet for Fcast'!$F$6:$G$6</definedName>
    <definedName name="BExKJ2BJ6QYNAH9EWOCXSIHVPYY5" hidden="1">#REF!</definedName>
    <definedName name="BExKJ449HLYX2DJ9UF0H9GTPSQ73" hidden="1">'[3]Reco Sheet for Fcast'!$I$8:$J$8</definedName>
    <definedName name="BExKJC7MJKEAMFD3Y9Q6TXP4MP3L" hidden="1">'[3]Reco Sheet for Fcast'!$I$9:$J$9</definedName>
    <definedName name="BExKJELX2RUC8UEC56IZPYYZXHA7" hidden="1">'[3]Reco Sheet for Fcast'!$F$8:$G$8</definedName>
    <definedName name="BExKJINMXS61G2TZEXCJAWVV4F57" hidden="1">'[3]Reco Sheet for Fcast'!$F$6:$G$6</definedName>
    <definedName name="BExKJK5ME8KB7HA0180L7OUZDDGV" hidden="1">'[3]Reco Sheet for Fcast'!$F$11:$G$11</definedName>
    <definedName name="BExKJN5IF0VMDILJ5K8ZENF2QYV1" hidden="1">'[3]Reco Sheet for Fcast'!$H$2:$I$2</definedName>
    <definedName name="BExKJUSJPFUIK20FTVAFJWR2OUYX" hidden="1">'[3]Reco Sheet for Fcast'!$I$11:$J$11</definedName>
    <definedName name="BExKK8VP5RS3D0UXZVKA37C4SYBP" hidden="1">'[3]Reco Sheet for Fcast'!$F$11:$G$11</definedName>
    <definedName name="BExKKIM9NPF6B3SPMPIQB27HQME4" hidden="1">'[3]Reco Sheet for Fcast'!$F$11:$G$11</definedName>
    <definedName name="BExKKIX1BCBQ4R3K41QD8NTV0OV0" hidden="1">'[3]Reco Sheet for Fcast'!$I$8:$J$8</definedName>
    <definedName name="BExKKQ3ZWADYV03YHMXDOAMU90EB" hidden="1">'[4]AMI P &amp; L'!#REF!</definedName>
    <definedName name="BExKKUGD2HMJWQEYZ8H3X1BMXFS9" hidden="1">'[3]Reco Sheet for Fcast'!$F$9:$G$9</definedName>
    <definedName name="BExKKX05KCZZZPKOR1NE5A8RGVT4" hidden="1">'[3]Reco Sheet for Fcast'!$I$11:$J$11</definedName>
    <definedName name="BExKKXR1RTRRJJ3MJUR28N4J02PP" hidden="1">#REF!</definedName>
    <definedName name="BExKL3AQ1IV1NVX782PTFKU7U16A" hidden="1">#REF!</definedName>
    <definedName name="BExKL4ND3A90KGDVHXTW6HNA90IO" hidden="1">#REF!</definedName>
    <definedName name="BExKL53HF7TQ4EB1YOQXSQEBG541" hidden="1">#REF!</definedName>
    <definedName name="BExKLD6S9L66QYREYHBE5J44OK7X" hidden="1">'[3]Reco Sheet for Fcast'!$I$6:$J$6</definedName>
    <definedName name="BExKLEZK32L28GYJWVO63BZ5E1JD" hidden="1">'[3]Reco Sheet for Fcast'!$F$9:$G$9</definedName>
    <definedName name="BExKLLKVVHT06LA55JB2FC871DC5" hidden="1">'[3]Reco Sheet for Fcast'!$I$8:$J$8</definedName>
    <definedName name="BExKMHSPAJPHUEZXSHTFJNWYFCQR" hidden="1">'[3]Reco Sheet for Fcast'!$L$6:$M$10</definedName>
    <definedName name="BExKMWBX4EH3EYJ07UFEM08NB40Z" hidden="1">'[3]Reco Sheet for Fcast'!$F$10:$G$10</definedName>
    <definedName name="BExKMX8A5ZOYAIX1JNJ198214P08" hidden="1">'[3]Reco Sheet for Fcast'!$I$6:$J$6</definedName>
    <definedName name="BExKMYFLWBFTOJ5NQL4G11KXZAEN" hidden="1">#REF!</definedName>
    <definedName name="BExKMYVQK76DINJWDJX5EG3NBECG" hidden="1">#REF!</definedName>
    <definedName name="BExKNBGV2IR3S7M0BX4810KZB4V3" hidden="1">'[3]Reco Sheet for Fcast'!$H$2:$I$2</definedName>
    <definedName name="BExKNCTBZTSY3MO42VU5PLV6YUHZ" hidden="1">'[3]Reco Sheet for Fcast'!$F$10:$G$10</definedName>
    <definedName name="BExKNGV2YY749C42AQ2T9QNIE5C3" hidden="1">'[3]Reco Sheet for Fcast'!$F$7:$G$7</definedName>
    <definedName name="BExKNTG8WOYHOW9I6K6WBGXTRX0X" hidden="1">#REF!</definedName>
    <definedName name="BExKNV8UOHVWEHDJWI2WMJ9X6QHZ" hidden="1">'[3]Reco Sheet for Fcast'!$I$9:$J$9</definedName>
    <definedName name="BExKNZLD7UATC1MYRNJD8H2NH4KU" hidden="1">'[3]Reco Sheet for Fcast'!$F$15</definedName>
    <definedName name="BExKNZQUKQQG2Y97R74G4O4BJP1L" hidden="1">'[3]Reco Sheet for Fcast'!$F$10:$G$10</definedName>
    <definedName name="BExKO06X0EAD3ABEG1E8PWLDWHBA" hidden="1">'[3]Reco Sheet for Fcast'!$I$9:$J$9</definedName>
    <definedName name="BExKO2AHHSGNI1AZOIOW21KPXKPE" hidden="1">'[3]Reco Sheet for Fcast'!$F$11:$G$11</definedName>
    <definedName name="BExKO2FXWJWC5IZLDN8JHYILQJ2N" hidden="1">'[3]Reco Sheet for Fcast'!$I$11:$J$11</definedName>
    <definedName name="BExKO438WZ8FKOU00NURGFMOYXWN" hidden="1">'[3]Reco Sheet for Fcast'!$I$6:$J$6</definedName>
    <definedName name="BExKODIZGWW2EQD0FEYW6WK6XLCM" hidden="1">'[3]Reco Sheet for Fcast'!$I$6:$J$6</definedName>
    <definedName name="BExKOLRTA7ZVSAAV7FAC0JKTRRGQ" hidden="1">#REF!</definedName>
    <definedName name="BExKOPO2HPWVQGAKW8LOZMPIDEFG" hidden="1">'[3]Reco Sheet for Fcast'!$F$9:$G$9</definedName>
    <definedName name="BExKP65ITMV7ZKUYQ52F67Y4M5EJ" hidden="1">#REF!</definedName>
    <definedName name="BExKPBJJN98NVSALRMK9B8P0823D" hidden="1">#REF!</definedName>
    <definedName name="BExKPEZP0QTKOTLIMMIFSVTHQEEK" hidden="1">'[3]Reco Sheet for Fcast'!$F$8:$G$8</definedName>
    <definedName name="BExKPIVZA7ZAIKDDY6ZGU9Z4MH4H" hidden="1">#REF!</definedName>
    <definedName name="BExKPLQJX0HJ8OTXBXH9IC9J2V0W" hidden="1">'[4]AMI P &amp; L'!#REF!</definedName>
    <definedName name="BExKPN8C7GN36ZJZHLOB74LU6KT0" hidden="1">'[3]Reco Sheet for Fcast'!$F$7:$G$7</definedName>
    <definedName name="BExKPOA7KQEO5H53FUG2NPXVNY9Z" hidden="1">'[5]Bud Mth'!$L$6:$M$11</definedName>
    <definedName name="BExKPWZ3MV9AIHWS8PFU742XQN0T" hidden="1">#REF!</definedName>
    <definedName name="BExKPX9VZ1J5021Q98K60HMPJU58" hidden="1">'[3]Reco Sheet for Fcast'!$G$2</definedName>
    <definedName name="BExKQJGAAWNM3NT19E9I0CQDBTU0" hidden="1">'[4]AMI P &amp; L'!#REF!</definedName>
    <definedName name="BExKQM5GJ1ZN5REKFE7YVBQ0KXWF" hidden="1">'[3]Reco Sheet for Fcast'!$F$8:$G$8</definedName>
    <definedName name="BExKQPLDXXZOE89AAUX3S6BSJMIK" hidden="1">#REF!</definedName>
    <definedName name="BExKQQ71278061G7ZFYGPWOMOMY2" hidden="1">'[3]Reco Sheet for Fcast'!$F$7:$G$7</definedName>
    <definedName name="BExKQTXRG3ECU8NT47UR7643LO5G" hidden="1">'[3]Reco Sheet for Fcast'!$F$7:$G$7</definedName>
    <definedName name="BExKQVL7HPOIZ4FHANDFMVOJLEPR" hidden="1">'[3]Reco Sheet for Fcast'!$F$10:$G$10</definedName>
    <definedName name="BExKR8RZSEHW184G0Z56B4EGNU72" hidden="1">'[3]Reco Sheet for Fcast'!$F$15:$G$26</definedName>
    <definedName name="BExKRCO7LYZM5H2ESGUGVF5TQICB" hidden="1">#REF!</definedName>
    <definedName name="BExKRKRIT575GO53KC15JKG2VLFG" hidden="1">'[5]Bud Mth'!$I$11:$J$11</definedName>
    <definedName name="BExKRVUSQ6PA7ZYQSTEQL3X7PB9P" hidden="1">'[3]Reco Sheet for Fcast'!$I$6:$J$6</definedName>
    <definedName name="BExKRY3KZ7F7RB2KH8HXSQ85IEQO" hidden="1">'[3]Reco Sheet for Fcast'!$I$9:$J$9</definedName>
    <definedName name="BExKSA37DZTCK6H13HPIKR0ZFVL8" hidden="1">'[3]Reco Sheet for Fcast'!$F$10:$G$10</definedName>
    <definedName name="BExKSADYTB6EPXXFJGZAKEX6H5LW" hidden="1">#REF!</definedName>
    <definedName name="BExKSFMOMSZYDE0WNC94F40S6636" hidden="1">'[3]Reco Sheet for Fcast'!$F$10:$G$10</definedName>
    <definedName name="BExKSHQ9K79S8KYUWIV5M5LAHHF1" hidden="1">'[3]Reco Sheet for Fcast'!$I$9:$J$9</definedName>
    <definedName name="BExKSIHBY1GBZKVKDABW487FDGM6" hidden="1">#REF!</definedName>
    <definedName name="BExKSJIZIOQBVTEHBIN269MXJSLL" hidden="1">#REF!</definedName>
    <definedName name="BExKSJTWG9L3FCX8FLK4EMUJMF27" hidden="1">'[3]Reco Sheet for Fcast'!$F$7:$G$7</definedName>
    <definedName name="BExKSU0MKNAVZYYPKCYTZDWQX4R8" hidden="1">'[3]Reco Sheet for Fcast'!$F$15:$G$34</definedName>
    <definedName name="BExKSX60G1MUS689FXIGYP2F7C62" hidden="1">'[3]Reco Sheet for Fcast'!$I$10:$J$10</definedName>
    <definedName name="BExKT2UZ7Y2VWF5NQE18SJRLD2RN" hidden="1">'[3]Reco Sheet for Fcast'!$I$9:$J$9</definedName>
    <definedName name="BExKT3GJFNGAM09H5F615E36A38C" hidden="1">'[3]Reco Sheet for Fcast'!$I$11:$J$11</definedName>
    <definedName name="BExKTQZGN8GI3XGSEXMPCCA3S19H" hidden="1">'[3]Reco Sheet for Fcast'!$F$9:$G$9</definedName>
    <definedName name="BExKTUKYYU0F6TUW1RXV24LRAZFE" hidden="1">'[3]Reco Sheet for Fcast'!$I$11:$J$11</definedName>
    <definedName name="BExKU3FBLHQBIUTN6XEZW5GC9OG1" hidden="1">'[3]Reco Sheet for Fcast'!$F$7:$G$7</definedName>
    <definedName name="BExKU6PVEJJWP8VRA5YJY2K0HNEG" hidden="1">#REF!</definedName>
    <definedName name="BExKU82I99FEUIZLODXJDOJC96CQ" hidden="1">'[3]Reco Sheet for Fcast'!$F$10:$G$10</definedName>
    <definedName name="BExKUDM0DFSCM3D91SH0XLXJSL18" hidden="1">'[3]Reco Sheet for Fcast'!$G$2</definedName>
    <definedName name="BExKULEKJLA77AUQPDUHSM94Y76Z" hidden="1">'[3]Reco Sheet for Fcast'!$I$9:$J$9</definedName>
    <definedName name="BExKV08R85MKI3MAX9E2HERNQUNL" hidden="1">'[3]Reco Sheet for Fcast'!$H$2:$I$2</definedName>
    <definedName name="BExKV4AAUNNJL5JWD7PX6BFKVS6O" hidden="1">'[3]Reco Sheet for Fcast'!$F$8:$G$8</definedName>
    <definedName name="BExKVDVK6HN74GQPTXICP9BFC8CF" hidden="1">'[3]Reco Sheet for Fcast'!$I$10:$J$10</definedName>
    <definedName name="BExKVFDI6VT9LE5D9GFPZX51AC4I" hidden="1">'[3]Reco Sheet for Fcast'!$I$8:$J$8</definedName>
    <definedName name="BExKVFZ3ZZGIC1QI8XN6BYFWN0ZY" hidden="1">'[4]AMI P &amp; L'!#REF!</definedName>
    <definedName name="BExKVG4KGO28KPGTAFL1R8TTZ10N" hidden="1">'[3]Reco Sheet for Fcast'!$H$2:$I$2</definedName>
    <definedName name="BExKVZR7CUPJCB2M8WO0J2ESDEUX" hidden="1">'[5]Bud Mth'!$F$7:$G$7</definedName>
    <definedName name="BExKW0CSH7DA02YSNV64PSEIXB2P" hidden="1">'[3]Reco Sheet for Fcast'!$I$11:$J$11</definedName>
    <definedName name="BExKWG8MR20O13C3YSUIHBD2BWQ2" hidden="1">#REF!</definedName>
    <definedName name="BExM9NUG3Q31X01AI9ZJCZIX25CS" hidden="1">'[3]Reco Sheet for Fcast'!$F$10:$G$10</definedName>
    <definedName name="BExM9OG182RP30MY23PG49LVPZ1C" hidden="1">'[4]AMI P &amp; L'!#REF!</definedName>
    <definedName name="BExMA64MW1S18NH8DCKPCCEI5KCB" hidden="1">'[3]Reco Sheet for Fcast'!$F$9:$G$9</definedName>
    <definedName name="BExMALEWFUEM8Y686IT03ECURUBR" hidden="1">'[4]AMI P &amp; L'!#REF!</definedName>
    <definedName name="BExMAPLZ9E24DON7Y8H2T6MQ1B5K" hidden="1">#REF!</definedName>
    <definedName name="BExMAXJS82ZJ8RS22VLE0V0LDUII" hidden="1">'[3]Reco Sheet for Fcast'!$I$10:$J$10</definedName>
    <definedName name="BExMB4QRS0R3MTB4CMUHFZ84LNZQ" hidden="1">'[3]Reco Sheet for Fcast'!$F$15</definedName>
    <definedName name="BExMBC35WKQY5CWQJLV4D05O6971" hidden="1">'[3]Reco Sheet for Fcast'!$I$2</definedName>
    <definedName name="BExMBFTZV4Q1A5KG25C1N9PHQNSW" hidden="1">'[3]Reco Sheet for Fcast'!$F$15</definedName>
    <definedName name="BExMBK6ISK3U7KHZKUJXIDKGF6VW" hidden="1">'[3]Reco Sheet for Fcast'!$G$2</definedName>
    <definedName name="BExMBQ6BB79Y1S1EZ4BOZ527ZH47" hidden="1">#REF!</definedName>
    <definedName name="BExMBTBHSHFUHXZPKH8T1T26W5AQ" hidden="1">'[3]Reco Sheet for Fcast'!$C$15:$D$23</definedName>
    <definedName name="BExMBYPQDG9AYDQ5E8IECVFREPO6" hidden="1">'[6]R8. Capl incl Margins'!#REF!</definedName>
    <definedName name="BExMC7K41G5WMXC4OKZPL523IN5C" hidden="1">'[3]Reco Sheet for Fcast'!$I$10:$J$10</definedName>
    <definedName name="BExMC8AZUTX8LG89K2JJR7ZG62XX" hidden="1">'[3]Reco Sheet for Fcast'!$F$7:$G$7</definedName>
    <definedName name="BExMCA96YR10V72G2R0SCIKPZLIZ" hidden="1">'[4]AMI P &amp; L'!#REF!</definedName>
    <definedName name="BExMCB5JU5I2VQDUBS4O42BTEVKI" hidden="1">'[3]Reco Sheet for Fcast'!$H$2:$I$2</definedName>
    <definedName name="BExMCFSQFSEMPY5IXDIRKZDASDBR" hidden="1">'[4]AMI P &amp; L'!#REF!</definedName>
    <definedName name="BExMCI726Y7CQ98CFILJNB189OL7" hidden="1">#REF!</definedName>
    <definedName name="BExMCMZOEYWVOOJ98TBHTTCS7XB8" hidden="1">'[3]Reco Sheet for Fcast'!$F$7:$G$7</definedName>
    <definedName name="BExMCS8EF2W3FS9QADNKREYSI8P0" hidden="1">'[3]Reco Sheet for Fcast'!$I$8:$J$8</definedName>
    <definedName name="BExMCUS7GSOM96J0HJ7EH0FFM2AC" hidden="1">'[3]Reco Sheet for Fcast'!$F$6:$G$6</definedName>
    <definedName name="BExMCYTT6TVDWMJXO1NZANRTVNAN" hidden="1">'[3]Reco Sheet for Fcast'!$I$10:$J$10</definedName>
    <definedName name="BExMD5F6IAV108XYJLXUO9HD0IT6" hidden="1">'[3]Reco Sheet for Fcast'!$F$10:$G$10</definedName>
    <definedName name="BExMDANV66W9T3XAXID40XFJ0J93" hidden="1">'[3]Reco Sheet for Fcast'!$F$6:$G$6</definedName>
    <definedName name="BExMDB9N9PYO86JHHFQP7ONO2P9B" hidden="1">#REF!</definedName>
    <definedName name="BExMDFWS9BJGE5SKB9YDJZR8AV48" hidden="1">'[3]Reco Sheet for Fcast'!$E$1</definedName>
    <definedName name="BExMDGD1KQP7NNR78X2ZX4FCBQ1S" hidden="1">'[4]AMI P &amp; L'!#REF!</definedName>
    <definedName name="BExMDIRDK0DI8P86HB7WPH8QWLSQ" hidden="1">'[3]Reco Sheet for Fcast'!$I$11:$J$11</definedName>
    <definedName name="BExMDJT3GXQN5F3BE6X3BGLJRVP6" hidden="1">#REF!</definedName>
    <definedName name="BExMDPI2FVMORSWDDCVAJ85WYAYO" hidden="1">'[3]Reco Sheet for Fcast'!$I$11:$J$11</definedName>
    <definedName name="BExMDUWB7VWHFFR266QXO46BNV2S" hidden="1">'[3]Reco Sheet for Fcast'!$F$11:$G$11</definedName>
    <definedName name="BExME2U47N8LZG0BPJ49ANY5QVV2" hidden="1">'[3]Reco Sheet for Fcast'!$F$15</definedName>
    <definedName name="BExME4XO6H4ATJHRAT8BCGJ8QEMW" hidden="1">#REF!</definedName>
    <definedName name="BExME7165EDUSONBWV5AZ51HSY4H" hidden="1">#REF!</definedName>
    <definedName name="BExME88DH5DUKMUFI9FNVECXFD2E" hidden="1">'[3]Reco Sheet for Fcast'!$F$15:$G$16</definedName>
    <definedName name="BExME9A7MOGAK7YTTQYXP5DL6VYA" hidden="1">'[3]Reco Sheet for Fcast'!$F$9:$G$9</definedName>
    <definedName name="BExME9QAM6E7F2BXLSCC53HEQI5S" hidden="1">#REF!</definedName>
    <definedName name="BExMEOV9YFRY5C3GDLU60GIX10BY" hidden="1">'[3]Reco Sheet for Fcast'!$I$7:$J$7</definedName>
    <definedName name="BExMEY09ESM4H2YGKEQQRYUD114R" hidden="1">'[3]Reco Sheet for Fcast'!$F$8:$G$8</definedName>
    <definedName name="BExMF4G4IUPQY1Y5GEY5N3E04CL6" hidden="1">'[3]Reco Sheet for Fcast'!$G$2</definedName>
    <definedName name="BExMF9UIGYMOAQK0ELUWP0S0HZZY" hidden="1">'[3]Reco Sheet for Fcast'!$F$9:$G$9</definedName>
    <definedName name="BExMFDLBSWFMRDYJ2DZETI3EXKN2" hidden="1">'[3]Reco Sheet for Fcast'!$F$11:$G$11</definedName>
    <definedName name="BExMFJFS7Y0MW1N26ORGBGS696R0" hidden="1">#REF!</definedName>
    <definedName name="BExMFLDTMRTCHKA37LQW67BG8D5C" hidden="1">'[3]Reco Sheet for Fcast'!$F$7:$G$7</definedName>
    <definedName name="BExMH0XGUY9O1W5KGWNFPGQRE7FI" hidden="1">'[3]Reco Sheet for Fcast'!$E$1</definedName>
    <definedName name="BExMH3H9TW5TJCNU5Z1EWXP3BAEP" hidden="1">'[3]Reco Sheet for Fcast'!$I$8:$J$8</definedName>
    <definedName name="BExMH42VBWDOG4E4FIXWPDOBDJQ1" hidden="1">#REF!</definedName>
    <definedName name="BExMHFBDKU7SL1XYKYR6CGEO8CEL" hidden="1">#REF!</definedName>
    <definedName name="BExMHOWPB34KPZ76M2KIX2C9R2VB" hidden="1">'[4]AMI P &amp; L'!#REF!</definedName>
    <definedName name="BExMHSSYC6KVHA3QDTSYPN92TWMI" hidden="1">'[3]Reco Sheet for Fcast'!$F$6:$G$6</definedName>
    <definedName name="BExMI3AJ9477KDL4T9DHET4LJJTW" hidden="1">'[4]AMI P &amp; L'!#REF!</definedName>
    <definedName name="BExMI6QQ20XHD0NWJUN741B37182" hidden="1">'[3]Reco Sheet for Fcast'!$F$9:$G$9</definedName>
    <definedName name="BExMI8JB94SBD9EMNJEK7Y2T6GYU" hidden="1">'[3]Reco Sheet for Fcast'!$I$10:$J$10</definedName>
    <definedName name="BExMI8OS85YTW3KYVE4YD0R7Z6UV" hidden="1">'[3]Reco Sheet for Fcast'!$G$2</definedName>
    <definedName name="BExMIBOOZU40JS3F89OMPSRCE9MM" hidden="1">'[4]AMI P &amp; L'!#REF!</definedName>
    <definedName name="BExMIETWI175OVTQ66FIIUOEG2VO" hidden="1">#REF!</definedName>
    <definedName name="BExMIIQ5MBWSIHTFWAQADXMZC22Q" hidden="1">'[3]Reco Sheet for Fcast'!$I$10:$J$10</definedName>
    <definedName name="BExMIL4I2GE866I25CR5JBLJWJ6A" hidden="1">'[3]Reco Sheet for Fcast'!$G$2</definedName>
    <definedName name="BExMIRKIPF27SNO82SPFSB3T5U17" hidden="1">'[3]Reco Sheet for Fcast'!$G$2</definedName>
    <definedName name="BExMIT2FYPP1FNC8XXVV8XLZN532" hidden="1">#REF!</definedName>
    <definedName name="BExMIV0KC8555D5E42ZGWG15Y0MO" hidden="1">'[4]AMI P &amp; L'!#REF!</definedName>
    <definedName name="BExMIZT6AN7E6YMW2S87CTCN2UXH" hidden="1">'[3]Reco Sheet for Fcast'!$F$10:$G$10</definedName>
    <definedName name="BExMJNC8ZFB9DRFOJ961ZAJ8U3A8" hidden="1">'[3]Reco Sheet for Fcast'!$G$2</definedName>
    <definedName name="BExMJTBV8A3D31W2IQHP9RDFPPHQ" hidden="1">'[3]Reco Sheet for Fcast'!$F$8:$G$8</definedName>
    <definedName name="BExMK2RTXN4QJWEUNX002XK8VQP8" hidden="1">'[3]Reco Sheet for Fcast'!$F$8:$G$8</definedName>
    <definedName name="BExMKBGQDUZ8AWXYHA3QVMSDVZ3D" hidden="1">'[3]Reco Sheet for Fcast'!$I$10:$J$10</definedName>
    <definedName name="BExMKBM1467553LDFZRRKVSHN374" hidden="1">'[3]Reco Sheet for Fcast'!$F$11:$G$11</definedName>
    <definedName name="BExMKGK5FJUC0AU8MABRGDC5ZM70" hidden="1">'[3]Reco Sheet for Fcast'!$F$11:$G$11</definedName>
    <definedName name="BExMKTW7R5SOV4PHAFGHU3W73DYE" hidden="1">'[3]Reco Sheet for Fcast'!$J$2:$K$2</definedName>
    <definedName name="BExMKU7051J2W1RQXGZGE62NBRUZ" hidden="1">'[3]Reco Sheet for Fcast'!$F$11:$G$11</definedName>
    <definedName name="BExMKUN3WPECJR2XRID2R7GZRGNX" hidden="1">'[4]AMI P &amp; L'!#REF!</definedName>
    <definedName name="BExMKZ535P011X4TNV16GCOH4H21" hidden="1">'[4]AMI P &amp; L'!#REF!</definedName>
    <definedName name="BExML3XQNDIMX55ZCHHXKUV3D6E6" hidden="1">'[3]Reco Sheet for Fcast'!$I$11:$J$11</definedName>
    <definedName name="BExML5QGSWHLI18BGY4CGOTD3UWH" hidden="1">'[3]Reco Sheet for Fcast'!$I$11:$J$11</definedName>
    <definedName name="BExMLO5Z61RE85X8HHX2G4IU3AZW" hidden="1">'[3]Reco Sheet for Fcast'!$I$7:$J$7</definedName>
    <definedName name="BExMLVI7UORSHM9FMO8S2EI0TMTS" hidden="1">'[4]AMI P &amp; L'!#REF!</definedName>
    <definedName name="BExMM5UCOT2HSSN0ZIPZW55GSOVO" hidden="1">'[4]AMI P &amp; L'!#REF!</definedName>
    <definedName name="BExMM8ZRS5RQ8H1H55RVPVTDL5NL" hidden="1">'[3]Reco Sheet for Fcast'!$F$7:$G$7</definedName>
    <definedName name="BExMMH8EAZB09XXQ5X4LR0P4NHG9" hidden="1">'[3]Reco Sheet for Fcast'!$I$11:$J$11</definedName>
    <definedName name="BExMMIQH5BABNZVCIQ7TBCQ10AY5" hidden="1">'[3]Reco Sheet for Fcast'!$F$6:$G$6</definedName>
    <definedName name="BExMMNIZ2T7M22WECMUQXEF4NJ71" hidden="1">'[4]AMI P &amp; L'!#REF!</definedName>
    <definedName name="BExMMPMIOU7BURTV0L1K6ACW9X73" hidden="1">'[3]Reco Sheet for Fcast'!$G$2</definedName>
    <definedName name="BExMMQ835AJDHS4B419SS645P67Q" hidden="1">'[3]Reco Sheet for Fcast'!$F$7:$G$7</definedName>
    <definedName name="BExMMQIUVPCOBISTEJJYNCCLUCPY" hidden="1">'[3]Reco Sheet for Fcast'!$G$2:$H$2</definedName>
    <definedName name="BExMMTIXETA5VAKBSOFDD5SRU887" hidden="1">'[3]Reco Sheet for Fcast'!$F$11:$G$11</definedName>
    <definedName name="BExMMV0P6P5YS3C35G0JYYHI7992" hidden="1">'[3]Reco Sheet for Fcast'!$K$2</definedName>
    <definedName name="BExMNCUSJIRTSFIE0XASGVYOMQNI" hidden="1">#REF!</definedName>
    <definedName name="BExMNJLFWZBRN9PZF1IO9CYWV1B2" hidden="1">'[3]Reco Sheet for Fcast'!$F$9:$G$9</definedName>
    <definedName name="BExMNKCJ0FA57YEUUAJE43U1QN5P" hidden="1">'[3]Reco Sheet for Fcast'!$F$6:$G$6</definedName>
    <definedName name="BExMNKN5D1WEF2OOJVP6LZ6DLU3Y" hidden="1">'[3]Reco Sheet for Fcast'!$I$6:$J$6</definedName>
    <definedName name="BExMNQMYHO8P4UBDPYK2S8W4EQCA" hidden="1">#REF!</definedName>
    <definedName name="BExMNQXWSJGR1IZ33DHEA6H4C8X4" hidden="1">'[3]Reco Sheet for Fcast'!$I$10:$J$10</definedName>
    <definedName name="BExMNR38HMPLWAJRQ9MMS3ZAZ9IU" hidden="1">'[3]Reco Sheet for Fcast'!$F$9:$G$9</definedName>
    <definedName name="BExMNRDZULKJMVY2VKIIRM2M5A1M" hidden="1">'[3]Reco Sheet for Fcast'!$I$7:$J$7</definedName>
    <definedName name="BExMO9IOWKTWHO8LQJJQI5P3INWY" hidden="1">'[3]Reco Sheet for Fcast'!$F$6:$G$6</definedName>
    <definedName name="BExMOI29DOEK5R1A5QZPUDKF7N6T" hidden="1">'[3]Reco Sheet for Fcast'!$F$11:$G$11</definedName>
    <definedName name="BExMOUHYJ7S5Q4B9QB0G3KR526U3" hidden="1">#REF!</definedName>
    <definedName name="BExMP13C8RR9HAQSONMZ4KBHGVIP" hidden="1">#REF!</definedName>
    <definedName name="BExMPAJ5AJAXGKGK3F6H3ODS6RF4" hidden="1">'[3]Reco Sheet for Fcast'!$F$7:$G$7</definedName>
    <definedName name="BExMPD2X55FFBVJ6CBUKNPROIOEU" hidden="1">'[3]Reco Sheet for Fcast'!$F$7:$G$7</definedName>
    <definedName name="BExMPGZ848E38FUH1JBQN97DGWAT" hidden="1">'[3]Reco Sheet for Fcast'!$I$10:$J$10</definedName>
    <definedName name="BExMPMTICOSMQENOFKQ18K0ZT4S8" hidden="1">'[3]Reco Sheet for Fcast'!$I$10:$J$10</definedName>
    <definedName name="BExMPMZ07II0R4KGWQQ7PGS3RZS4" hidden="1">'[3]Reco Sheet for Fcast'!$F$9:$G$9</definedName>
    <definedName name="BExMPOBH04JMDO6Z8DMSEJZM4ANN" hidden="1">'[3]Reco Sheet for Fcast'!$F$15</definedName>
    <definedName name="BExMPSD77XQ3HA6A4FZOJK8G2JP3" hidden="1">'[4]AMI P &amp; L'!#REF!</definedName>
    <definedName name="BExMQ4I3Q7F0BMPHSFMFW9TZ87UD" hidden="1">'[3]Reco Sheet for Fcast'!$F$9:$G$9</definedName>
    <definedName name="BExMQ4SWDWI4N16AZ0T5CJ6HH8WC" hidden="1">'[3]Reco Sheet for Fcast'!$H$2:$I$2</definedName>
    <definedName name="BExMQ71WHW50GVX45JU951AGPLFQ" hidden="1">'[4]AMI P &amp; L'!#REF!</definedName>
    <definedName name="BExMQFLC51WC0ZQ3ISX3C0WWY8ON" hidden="1">#REF!</definedName>
    <definedName name="BExMQGXSLPT4A6N47LE6FBVHWBOF" hidden="1">'[3]Reco Sheet for Fcast'!$F$6:$G$6</definedName>
    <definedName name="BExMQSBR7PL4KLB1Q4961QO45Y4G" hidden="1">'[3]Reco Sheet for Fcast'!$F$10:$G$10</definedName>
    <definedName name="BExMR1MA4I1X77714ZEPUVC8W398" hidden="1">'[3]Reco Sheet for Fcast'!$F$9:$G$9</definedName>
    <definedName name="BExMR8YQHA7N77HGHY4Y6R30I3XT" hidden="1">'[3]Reco Sheet for Fcast'!$F$10:$G$10</definedName>
    <definedName name="BExMR99I9EFJJD5XOEICHYC584ZH" hidden="1">#REF!</definedName>
    <definedName name="BExMRENOIARWRYOIVPDIEBVNRDO7" hidden="1">'[3]Reco Sheet for Fcast'!$G$2</definedName>
    <definedName name="BExMRJGBMBQR02EUGWJB4OYWVQPC" hidden="1">'[3]Reco Sheet for Fcast'!$F$15:$AI$18</definedName>
    <definedName name="BExMRKSTP0XVW3NVUMLECR8PG3SF" hidden="1">#REF!</definedName>
    <definedName name="BExMRRJNUMGRSDD5GGKKGEIZ6FTS" hidden="1">'[3]Reco Sheet for Fcast'!$I$10:$J$10</definedName>
    <definedName name="BExMRU3ACIU0RD2BNWO55LH5U2BR" hidden="1">'[3]Reco Sheet for Fcast'!$F$15</definedName>
    <definedName name="BExMRYVXZYRCNM005S74K8KVJXSW" hidden="1">'[5]Bud Mth'!$F$8:$G$8</definedName>
    <definedName name="BExMSQRCC40AP8BDUPL2I2DNC210" hidden="1">'[3]Reco Sheet for Fcast'!$I$6:$J$6</definedName>
    <definedName name="BExMTLXHZ9H4QYDQ0VMHUXWSVD3Q" hidden="1">'[3]Reco Sheet for Fcast'!$F$10:$G$10</definedName>
    <definedName name="BExO4J9LR712G00TVA82VNTG8O7H" hidden="1">'[3]Reco Sheet for Fcast'!$F$10:$G$10</definedName>
    <definedName name="BExO55G2KVZ7MIJ30N827CLH0I2A" hidden="1">'[3]Reco Sheet for Fcast'!$F$8:$G$8</definedName>
    <definedName name="BExO5A8PZD9EUHC5CMPU6N3SQ15L" hidden="1">'[3]Reco Sheet for Fcast'!$I$7:$J$7</definedName>
    <definedName name="BExO5TQ079AHR967WGJYSR4QAE4R" hidden="1">#REF!</definedName>
    <definedName name="BExO5XMAHL7CY3X0B1OPKZ28DCJ5" hidden="1">'[3]Reco Sheet for Fcast'!$G$2</definedName>
    <definedName name="BExO66LZJKY4PTQVREELI6POS4AY" hidden="1">'[3]Reco Sheet for Fcast'!$H$2:$I$2</definedName>
    <definedName name="BExO6CAYB20F01TTUPZGOAECW410" hidden="1">#REF!</definedName>
    <definedName name="BExO6LLHCYTF7CIVHKAO0NMET14Q" hidden="1">'[3]Reco Sheet for Fcast'!$I$6:$J$6</definedName>
    <definedName name="BExO7L9A53V0L5FUS0PQUBG4XS0R" hidden="1">#REF!</definedName>
    <definedName name="BExO7OUQS3XTUQ2LDKGQ8AAQ3OJJ" hidden="1">'[3]Reco Sheet for Fcast'!$F$6:$G$6</definedName>
    <definedName name="BExO7VQWA7I6SZNHMVM6QHEOPT7N" hidden="1">#REF!</definedName>
    <definedName name="BExO85HMYXZJ7SONWBKKIAXMCI3C" hidden="1">'[3]Reco Sheet for Fcast'!$F$10:$G$10</definedName>
    <definedName name="BExO863922O4PBGQMUNEQKGN3K96" hidden="1">'[3]Reco Sheet for Fcast'!$F$7:$G$7</definedName>
    <definedName name="BExO89ZCBQDFNQMXBL81B6NYT5U3" hidden="1">#REF!</definedName>
    <definedName name="BExO89ZIOXN0HOKHY24F7HDZ87UT" hidden="1">'[3]Reco Sheet for Fcast'!$F$11:$G$11</definedName>
    <definedName name="BExO8A4S3VKZ6N6VX4CXOWCPKHWC" hidden="1">#REF!</definedName>
    <definedName name="BExO8CDTBCABLEUD6PE2UM2EZ6C4" hidden="1">'[3]Reco Sheet for Fcast'!$I$6:$J$6</definedName>
    <definedName name="BExO8UTAGQWDBQZEEF4HUNMLQCVU" hidden="1">'[3]Reco Sheet for Fcast'!$H$2:$I$2</definedName>
    <definedName name="BExO937E20IHMGQOZMECL3VZC7OX" hidden="1">'[3]Reco Sheet for Fcast'!$F$15</definedName>
    <definedName name="BExO94UTJKQQ7TJTTJRTSR70YVJC" hidden="1">'[3]Reco Sheet for Fcast'!$F$9:$G$9</definedName>
    <definedName name="BExO9I1E64ENA8Z42JI2J81DKZ8T" hidden="1">#REF!</definedName>
    <definedName name="BExO9J3A438976RXIUX5U9SU5T55" hidden="1">'[3]Reco Sheet for Fcast'!$K$2</definedName>
    <definedName name="BExO9RS5RXFJ1911HL3CCK6M74EP" hidden="1">'[3]Reco Sheet for Fcast'!$I$8:$J$8</definedName>
    <definedName name="BExO9SDRI1M6KMHXSG3AE5L0F2U3" hidden="1">'[3]Reco Sheet for Fcast'!$F$15</definedName>
    <definedName name="BExO9U100URQWDC51QHO5CELT91P" hidden="1">#REF!</definedName>
    <definedName name="BExO9V2U2YXAY904GYYGU6TD8Y7M" hidden="1">'[3]Reco Sheet for Fcast'!$F$7:$G$7</definedName>
    <definedName name="BExOA3M8QPKLDQSMPYFUCAQJNK70" hidden="1">'[3]Reco Sheet for Fcast'!$F$7:$G$7</definedName>
    <definedName name="BExOA8POJHZ57JRG11J4ADTXMZ9A" hidden="1">#REF!</definedName>
    <definedName name="BExOAFR4YY8GPWAZ4GI5AYC2OHJ4" hidden="1">#REF!</definedName>
    <definedName name="BExOAN3KP47BBBK39A3Y2FCO5BD5" hidden="1">#REF!</definedName>
    <definedName name="BExOAQ3GKCT7YZW1EMVU3EILSZL2" hidden="1">'[3]Reco Sheet for Fcast'!$F$9:$G$9</definedName>
    <definedName name="BExOAYHKZA3G2T1MI7GUW1LKI4SY" hidden="1">#REF!</definedName>
    <definedName name="BExOB94K8OJ8QZ4BXB2DJG5VONNA" hidden="1">#REF!</definedName>
    <definedName name="BExOB9KT2THGV4SPLDVFTFXS4B14" hidden="1">'[3]Reco Sheet for Fcast'!$F$8:$G$8</definedName>
    <definedName name="BExOBARY8ORR3FTR16NG5BCOPOIX" hidden="1">#REF!</definedName>
    <definedName name="BExOBEZ0IE2WBEYY3D3CMRI72N1K" hidden="1">'[3]Reco Sheet for Fcast'!$F$15</definedName>
    <definedName name="BExOBIPU8760ITY0C8N27XZ3KWEF" hidden="1">'[3]Reco Sheet for Fcast'!$G$2</definedName>
    <definedName name="BExOBM0I5L0MZ1G4H9MGMD87SBMZ" hidden="1">'[3]Reco Sheet for Fcast'!$F$7:$G$7</definedName>
    <definedName name="BExOBOUXMP88KJY2BX2JLUJH5N0K" hidden="1">'[3]Reco Sheet for Fcast'!$F$6:$G$6</definedName>
    <definedName name="BExOBP0FKQ4SVR59FB48UNLKCOR6" hidden="1">'[4]AMI P &amp; L'!#REF!</definedName>
    <definedName name="BExOBV5NJ50QQ3ZUWOWUTGL34SIH" hidden="1">#REF!</definedName>
    <definedName name="BExOBYAVUCQ0IGM0Y6A75QHP0Q1A" hidden="1">'[3]Reco Sheet for Fcast'!$F$9:$G$9</definedName>
    <definedName name="BExOC1G3P4Z633NKFJLRITBBHVCY" hidden="1">#REF!</definedName>
    <definedName name="BExOC3UEHB1CZNINSQHZANWJYKR8" hidden="1">'[3]Reco Sheet for Fcast'!$I$9:$J$9</definedName>
    <definedName name="BExOCBSF3XGO9YJ23LX2H78VOUR7" hidden="1">'[3]Reco Sheet for Fcast'!$G$2</definedName>
    <definedName name="BExOCBSFINGJ4P4IGX8EZ2JAOTBJ" hidden="1">#REF!</definedName>
    <definedName name="BExOCKXFMOW6WPFEVX1I7R7FNDSS" hidden="1">'[3]Reco Sheet for Fcast'!$I$9:$J$9</definedName>
    <definedName name="BExOCWWZTGTAKUL8MMNN9EOE2DVH" hidden="1">#REF!</definedName>
    <definedName name="BExOCYEXOB95DH5NOB0M5NOYX398" hidden="1">'[3]Reco Sheet for Fcast'!$F$6:$G$6</definedName>
    <definedName name="BExOD4ERMDMFD8X1016N4EXOUR0S" hidden="1">'[3]Reco Sheet for Fcast'!$F$8:$G$8</definedName>
    <definedName name="BExOD55RS7BQUHRQ6H3USVGKR0P7" hidden="1">'[3]Reco Sheet for Fcast'!$H$2:$I$2</definedName>
    <definedName name="BExODEWDDEABM4ZY3XREJIBZ8IVP" hidden="1">'[3]Reco Sheet for Fcast'!$G$2</definedName>
    <definedName name="BExODZFEIWV26E8RFU7XQYX1J458" hidden="1">'[3]Reco Sheet for Fcast'!$F$11:$G$11</definedName>
    <definedName name="BExOEBKG55EROA2VL360A06LKASE" hidden="1">'[3]Reco Sheet for Fcast'!$F$11:$G$11</definedName>
    <definedName name="BExOERG5LWXYYEN1DY1H2FWRJS9T" hidden="1">'[3]Reco Sheet for Fcast'!$I$6:$J$6</definedName>
    <definedName name="BExOERR3JZBGPM0JUHNGZKIHF51J" hidden="1">#REF!</definedName>
    <definedName name="BExOETUH0P9C7B0TJPBHO6O8LDPO" hidden="1">#REF!</definedName>
    <definedName name="BExOEV1S6JJVO5PP4BZ20SNGZR7D" hidden="1">'[3]Reco Sheet for Fcast'!$I$7:$J$7</definedName>
    <definedName name="BExOFEDNCYI2TPTMQ8SJN3AW4YMF" hidden="1">'[3]Reco Sheet for Fcast'!$F$9:$G$9</definedName>
    <definedName name="BExOFVLXVD6RVHSQO8KZOOACSV24" hidden="1">'[4]AMI P &amp; L'!#REF!</definedName>
    <definedName name="BExOFVWR29JOZ66F7LOP8BWQPXPI" hidden="1">#REF!</definedName>
    <definedName name="BExOG2SW3XOGP9VAPQ3THV3VWV12" hidden="1">'[3]Reco Sheet for Fcast'!$F$8:$G$8</definedName>
    <definedName name="BExOG45J81K4OPA40KW5VQU54KY3" hidden="1">'[3]Reco Sheet for Fcast'!$F$7:$G$7</definedName>
    <definedName name="BExOGFE2SCL8HHT4DFAXKLUTJZOG" hidden="1">'[3]Reco Sheet for Fcast'!$F$11:$G$11</definedName>
    <definedName name="BExOGQ6I69R7MDSMN5LOOKPGDL6E" hidden="1">#REF!</definedName>
    <definedName name="BExOGR2VS4QGVJ34NR8UE7CLMPQ0" hidden="1">#REF!</definedName>
    <definedName name="BExOGT6D0LJ3C22RDW8COECKB1J5" hidden="1">'[3]Reco Sheet for Fcast'!$F$9:$G$9</definedName>
    <definedName name="BExOGTMI1HT31M1RGWVRAVHAK7DE" hidden="1">'[3]Reco Sheet for Fcast'!$F$7:$G$7</definedName>
    <definedName name="BExOGXO9JE5XSE9GC3I6O21UEKAO" hidden="1">'[3]Reco Sheet for Fcast'!$H$2:$I$2</definedName>
    <definedName name="BExOH9ICZ13C1LAW8OTYTR9S7ZP3" hidden="1">'[3]Reco Sheet for Fcast'!$F$9:$G$9</definedName>
    <definedName name="BExOHKLJYVQSS6GVLW8T2GOARV4J" hidden="1">#REF!</definedName>
    <definedName name="BExOHL75H3OT4WAKKPUXIVXWFVDS" hidden="1">'[3]Reco Sheet for Fcast'!$F$15</definedName>
    <definedName name="BExOHLHXXJL6363CC082M9M5VVXQ" hidden="1">'[3]Reco Sheet for Fcast'!$F$15:$J$123</definedName>
    <definedName name="BExOHNAO5UDXSO73BK2ARHWKS90Y" hidden="1">'[3]Reco Sheet for Fcast'!$F$6:$G$6</definedName>
    <definedName name="BExOHR1G1I9A9CI1HG94EWBLWNM2" hidden="1">'[3]Reco Sheet for Fcast'!$I$6:$J$6</definedName>
    <definedName name="BExOHTQPP8LQ98L6PYUI6QW08YID" hidden="1">'[3]Reco Sheet for Fcast'!$F$11:$G$11</definedName>
    <definedName name="BExOHV8IXM34DQ1XLXTJDNWLOQF9" hidden="1">#REF!</definedName>
    <definedName name="BExOHX6Q6NJI793PGX59O5EKTP4G" hidden="1">'[3]Reco Sheet for Fcast'!$I$7:$J$7</definedName>
    <definedName name="BExOI5VMTHH7Y8MQQ1N635CHYI0P" hidden="1">'[3]Reco Sheet for Fcast'!$F$9:$G$9</definedName>
    <definedName name="BExOIEVCP4Y6VDS23AK84MCYYHRT" hidden="1">'[3]Reco Sheet for Fcast'!$F$7:$G$7</definedName>
    <definedName name="BExOIHPQIXR0NDR5WD01BZKPKEO3" hidden="1">'[3]Reco Sheet for Fcast'!$F$7:$G$7</definedName>
    <definedName name="BExOIM7L0Z3LSII9P7ZTV4KJ8RMA" hidden="1">'[3]Reco Sheet for Fcast'!$G$2</definedName>
    <definedName name="BExOIWJVMJ6MG6JC4SPD1L00OHU1" hidden="1">'[3]Reco Sheet for Fcast'!$F$10:$G$10</definedName>
    <definedName name="BExOIYCN8Z4JK3OOG86KYUCV0ME8" hidden="1">'[3]Reco Sheet for Fcast'!$I$9:$J$9</definedName>
    <definedName name="BExOJ3AKZ9BCBZT3KD8WMSLK6MN2" hidden="1">'[3]Reco Sheet for Fcast'!$F$8:$G$8</definedName>
    <definedName name="BExOJ7XQK71I4YZDD29AKOOWZ47E" hidden="1">'[3]Reco Sheet for Fcast'!$H$2:$I$2</definedName>
    <definedName name="BExOJM0W6XGSW5MXPTTX0GNF6SFT" hidden="1">'[3]Reco Sheet for Fcast'!$I$6:$J$6</definedName>
    <definedName name="BExOJNTMI04AUDW5J41CESW52YMP" hidden="1">#REF!</definedName>
    <definedName name="BExOJXEUJJ9SYRJXKYYV2NCCDT2R" hidden="1">'[4]AMI P &amp; L'!#REF!</definedName>
    <definedName name="BExOK0EQYM9JUMAGWOUN7QDH7VMZ" hidden="1">'[4]AMI P &amp; L'!#REF!</definedName>
    <definedName name="BExOK10DPUX7E7X0CT199QVBODEW" hidden="1">#REF!</definedName>
    <definedName name="BExOK4WM9O7QNG6O57FOASI5QSN1" hidden="1">'[3]Reco Sheet for Fcast'!$F$8:$G$8</definedName>
    <definedName name="BExOK8SVNS9DXWU2QWBNB1YVNR7L" hidden="1">#REF!</definedName>
    <definedName name="BExOKF3GH3XG3I708CZPZD86ZVL2" hidden="1">#REF!</definedName>
    <definedName name="BExOKM4WRNJIN0GK3121IV8DSGQZ" hidden="1">#REF!</definedName>
    <definedName name="BExOKTXMJP351VXKH8VT6SXUNIMF" hidden="1">'[3]Reco Sheet for Fcast'!$F$7:$G$7</definedName>
    <definedName name="BExOKU8GMLOCNVORDE329819XN67" hidden="1">'[3]Reco Sheet for Fcast'!$I$10:$J$10</definedName>
    <definedName name="BExOL0Z3Z7IAMHPB91EO2MF49U57" hidden="1">'[3]Reco Sheet for Fcast'!$F$8:$G$8</definedName>
    <definedName name="BExOL7KH12VAR0LG741SIOJTLWFD" hidden="1">'[3]Reco Sheet for Fcast'!$F$9:$G$9</definedName>
    <definedName name="BExOL8RN4G537EFMWEFGIWRPYDZ8" hidden="1">#REF!</definedName>
    <definedName name="BExOLE5P4BERQUOGV34XYTRQMJ67" hidden="1">#REF!</definedName>
    <definedName name="BExOLICXFHJLILCJVFMJE5MGGWKR" hidden="1">'[4]AMI P &amp; L'!#REF!</definedName>
    <definedName name="BExOLMUQP54SNJ4377CSQ2W2VRVE" hidden="1">#REF!</definedName>
    <definedName name="BExOLOI0WJS3QC12I3ISL0D9AWOF" hidden="1">'[3]Reco Sheet for Fcast'!$I$10:$J$10</definedName>
    <definedName name="BExOLYZNG5RBD0BTS1OEZJNU92Q5" hidden="1">'[3]Reco Sheet for Fcast'!$F$9:$G$9</definedName>
    <definedName name="BExOM3HIJ3UZPOKJI68KPBJAHPDC" hidden="1">'[3]Reco Sheet for Fcast'!$F$7:$G$7</definedName>
    <definedName name="BExOMATSM3O2HLV7ZXYCJJANWKW1" hidden="1">#REF!</definedName>
    <definedName name="BExOMKPURE33YQ3K1JG9NVQD4W49" hidden="1">'[3]Reco Sheet for Fcast'!$I$8:$J$8</definedName>
    <definedName name="BExOMP7NGCLUNFK50QD2LPKRG078" hidden="1">'[3]Reco Sheet for Fcast'!$I$8:$J$8</definedName>
    <definedName name="BExOMU0A6XMY48SZRYL4WQZD13BI" hidden="1">'[4]AMI P &amp; L'!#REF!</definedName>
    <definedName name="BExOMVT0HSNC59DJP4CLISASGHKL" hidden="1">'[3]Reco Sheet for Fcast'!$I$7:$J$7</definedName>
    <definedName name="BExON0AX35F2SI0UCVMGWGVIUNI3" hidden="1">'[3]Reco Sheet for Fcast'!$I$11:$J$11</definedName>
    <definedName name="BExON41U4296DV3DPG6I5EF3OEYF" hidden="1">'[3]Reco Sheet for Fcast'!$F$9:$G$9</definedName>
    <definedName name="BExON5P2OD5NSKR8O5KK74ICUSO2" hidden="1">#REF!</definedName>
    <definedName name="BExONB3A7CO4YD8RB41PHC93BQ9M" hidden="1">'[3]Reco Sheet for Fcast'!$F$15:$J$123</definedName>
    <definedName name="BExONFQH6UUXF8V0GI4BRIST9RFO" hidden="1">'[3]Reco Sheet for Fcast'!$F$6:$G$6</definedName>
    <definedName name="BExONH34JHZ9VP2WPUBTIVZOCPM6" hidden="1">'[5]Bud Mth'!$I$6:$J$6</definedName>
    <definedName name="BExONIL31DZWU7IFVN3VV0XTXJA1" hidden="1">'[3]Reco Sheet for Fcast'!$F$11:$G$11</definedName>
    <definedName name="BExONJ1BU17R0F5A2UP1UGJBOGKS" hidden="1">'[3]Reco Sheet for Fcast'!$F$9:$G$9</definedName>
    <definedName name="BExONNZ9VMHVX3J6NLNJY7KZA61O" hidden="1">'[3]Reco Sheet for Fcast'!$I$6:$J$6</definedName>
    <definedName name="BExONRQ1BAA4F3TXP2MYQ4YCZ09S" hidden="1">'[3]Reco Sheet for Fcast'!$I$7:$J$7</definedName>
    <definedName name="BExOO1WWIZSGB0YTGKESB45TSVMZ" hidden="1">'[3]Reco Sheet for Fcast'!$F$11:$G$11</definedName>
    <definedName name="BExOO4B8FPAFYPHCTYTX37P1TQM5" hidden="1">'[3]Reco Sheet for Fcast'!$I$11:$J$11</definedName>
    <definedName name="BExOOIULUDOJRMYABWV5CCL906X6" hidden="1">'[3]Reco Sheet for Fcast'!$I$9:$J$9</definedName>
    <definedName name="BExOOTN0KTXJCL7E476XBN1CJ553" hidden="1">'[3]Reco Sheet for Fcast'!$G$2</definedName>
    <definedName name="BExOOUOOR1038J07BOYJJU106NFS" hidden="1">'[3]Reco Sheet for Fcast'!$L$6:$M$10</definedName>
    <definedName name="BExOOUZHJUFHENA2ET6S02TMZRNP" hidden="1">#REF!</definedName>
    <definedName name="BExOOXOLGZPOJ8PIQTN1HLVYEBQX" hidden="1">#REF!</definedName>
    <definedName name="BExOOYVROEYH3MPDNLVI5DQ7W4YN" hidden="1">#REF!</definedName>
    <definedName name="BExOP9DEBV5W5P4Q25J3XCJBP5S9" hidden="1">'[3]Reco Sheet for Fcast'!$I$11:$J$11</definedName>
    <definedName name="BExOPFNYRBL0BFM23LZBJTADNOE4" hidden="1">'[3]Reco Sheet for Fcast'!$F$15</definedName>
    <definedName name="BExOPINVFSIZMCVT9YGT2AODVCX3" hidden="1">'[3]Reco Sheet for Fcast'!$F$6:$G$6</definedName>
    <definedName name="BExOPL26WA8DVFW4UQLIBW3HVSQL" hidden="1">#REF!</definedName>
    <definedName name="BExOQ1JN4SAC44RTMZIGHSW023WA" hidden="1">'[3]Reco Sheet for Fcast'!$I$6:$J$6</definedName>
    <definedName name="BExOQ256YMF115DJL3KBPNKABJ90" hidden="1">'[3]Reco Sheet for Fcast'!$F$6:$G$6</definedName>
    <definedName name="BExOQ31LFF5V955K4N7NSFG61GNX" hidden="1">'[5]Bud Mth'!$I$7:$J$7</definedName>
    <definedName name="BExQ19DEUOLC11IW32E2AMVZLFF1" hidden="1">'[3]Reco Sheet for Fcast'!$H$2:$I$2</definedName>
    <definedName name="BExQ1J9FM9APIRBV1P93CISOUOPN" hidden="1">#REF!</definedName>
    <definedName name="BExQ1SJXKHE45NHA4Y912ZWK0BVS" hidden="1">#REF!</definedName>
    <definedName name="BExQ1WG83K960T15H8A2VLMPXVU0" hidden="1">'[5]Bud Mth'!$G$2:$H$2</definedName>
    <definedName name="BExQ29C73XR33S3668YYSYZAIHTG" hidden="1">'[3]Reco Sheet for Fcast'!$I$11:$J$11</definedName>
    <definedName name="BExQ2FS228IUDUP2023RA1D4AO4C" hidden="1">'[3]Reco Sheet for Fcast'!$F$11:$G$11</definedName>
    <definedName name="BExQ2L0XYWLY9VPZWXYYFRIRQRJ1" hidden="1">'[3]Reco Sheet for Fcast'!$F$7:$G$7</definedName>
    <definedName name="BExQ2M841F5Z1BQYR8DG5FKK0LIU" hidden="1">'[4]AMI P &amp; L'!#REF!</definedName>
    <definedName name="BExQ300G8I8TK45A0MVHV15422EU" hidden="1">'[4]AMI P &amp; L'!#REF!</definedName>
    <definedName name="BExQ31YI1MP6GUMQYF1OMB5P5GOE" hidden="1">#REF!</definedName>
    <definedName name="BExQ38JVNZHQEVM20T8PEG1GP01R" hidden="1">#REF!</definedName>
    <definedName name="BExQ39R28MXSG2SEV956F0KZ20AN" hidden="1">'[4]AMI P &amp; L'!#REF!</definedName>
    <definedName name="BExQ3D1P3M5Z3HLMEZ17E0BLEE4U" hidden="1">'[4]AMI P &amp; L'!#REF!</definedName>
    <definedName name="BExQ3O4W7QF8BOXTUT4IOGF6YKUD" hidden="1">'[3]Reco Sheet for Fcast'!$G$2</definedName>
    <definedName name="BExQ3PXOWSN8561ZR8IEY8ZASI3B" hidden="1">'[3]Reco Sheet for Fcast'!$I$8:$J$8</definedName>
    <definedName name="BExQ3TZF04IPY0B0UG9CQQ5736UA" hidden="1">'[3]Reco Sheet for Fcast'!$F$8:$G$8</definedName>
    <definedName name="BExQ42IU9MNDYLODP41DL6YTZMAR" hidden="1">'[4]AMI P &amp; L'!#REF!</definedName>
    <definedName name="BExQ452HF7N1HYPXJXQ8WD6SOWUV" hidden="1">'[3]Reco Sheet for Fcast'!$I$6:$J$6</definedName>
    <definedName name="BExQ4BTBSHPHVEDRCXC2ROW8PLFC" hidden="1">'[3]Reco Sheet for Fcast'!$F$6:$G$6</definedName>
    <definedName name="BExQ4DGKF54SRKQUTUT4B1CZSS62" hidden="1">'[3]Reco Sheet for Fcast'!$I$7:$J$7</definedName>
    <definedName name="BExQ4M04XQFHM953TPL217CAK4ZP" hidden="1">'[3]Reco Sheet for Fcast'!$F$7:$G$7</definedName>
    <definedName name="BExQ4T74LQ5PYTV1MUQUW75A4BDY" hidden="1">'[3]Reco Sheet for Fcast'!$I$11:$J$11</definedName>
    <definedName name="BExQ4XJHD7EJCNH7S1MJDZJ2MNWG" hidden="1">'[3]Reco Sheet for Fcast'!$I$10:$J$10</definedName>
    <definedName name="BExQ5039ZCEWBUJHU682G4S89J03" hidden="1">'[3]Reco Sheet for Fcast'!$F$6:$G$6</definedName>
    <definedName name="BExQ56Z9W6YHZHRXOFFI8EFA7CDI" hidden="1">'[3]Reco Sheet for Fcast'!$H$2:$I$2</definedName>
    <definedName name="BExQ5ITIC66SDM614FOSP325TOY5" hidden="1">#REF!</definedName>
    <definedName name="BExQ5KX3Z668H1KUCKZ9J24HUQ1F" hidden="1">'[3]Reco Sheet for Fcast'!$F$7:$G$7</definedName>
    <definedName name="BExQ5SPLEYLGXSVLD9HO5BKQXKIP" hidden="1">#REF!</definedName>
    <definedName name="BExQ5SPMSOCJYLAY20NB5A6O32RE" hidden="1">'[3]Reco Sheet for Fcast'!$F$15</definedName>
    <definedName name="BExQ5SPMT3P68JT670S38H90FP23" hidden="1">#REF!</definedName>
    <definedName name="BExQ5UICMGTMK790KTLK49MAGXRC" hidden="1">'[3]Reco Sheet for Fcast'!$F$6:$G$6</definedName>
    <definedName name="BExQ5YUUK9FD0QGTY4WD0W90O7OL" hidden="1">'[3]Reco Sheet for Fcast'!$F$8:$G$8</definedName>
    <definedName name="BExQ63793YQ9BH7JLCNRIATIGTRG" hidden="1">'[4]AMI P &amp; L'!#REF!</definedName>
    <definedName name="BExQ6BW4OE2LJPN7H8XKFK42SCJA" hidden="1">#REF!</definedName>
    <definedName name="BExQ6CN1EF2UPZ57ZYMGK8TUJQSS" hidden="1">'[3]Reco Sheet for Fcast'!$I$9:$J$9</definedName>
    <definedName name="BExQ6M2YXJ8AMRJF3QGHC40ADAHZ" hidden="1">'[3]Reco Sheet for Fcast'!$I$6:$J$6</definedName>
    <definedName name="BExQ6M8B0X44N9TV56ATUVHGDI00" hidden="1">'[3]Reco Sheet for Fcast'!$F$15:$J$123</definedName>
    <definedName name="BExQ6POH065GV0I74XXVD0VUPBJW" hidden="1">'[3]Reco Sheet for Fcast'!$F$10:$G$10</definedName>
    <definedName name="BExQ6WV9KPSMXPPLGZ3KK4WNYTHU" hidden="1">'[3]Reco Sheet for Fcast'!$G$2</definedName>
    <definedName name="BExQ6XRSPHARKJTKTB0NOV3SBZIW" hidden="1">'[3]Reco Sheet for Fcast'!$I$9:$J$9</definedName>
    <definedName name="BExQ783XTMM2A9I3UKCFWJH1PP2N" hidden="1">'[3]Reco Sheet for Fcast'!$F$11:$G$11</definedName>
    <definedName name="BExQ79LX01ZPQB8EGD1ZHR2VK2H3" hidden="1">'[3]Reco Sheet for Fcast'!$I$10:$J$10</definedName>
    <definedName name="BExQ7ANJWDL69ZUG3AW5S2HJL4GL" hidden="1">#REF!</definedName>
    <definedName name="BExQ7B3V9MGDK2OIJ61XXFBFLJFZ" hidden="1">'[3]Reco Sheet for Fcast'!$F$7:$G$7</definedName>
    <definedName name="BExQ7CB046NVPF9ZXDGA7OXOLSLX" hidden="1">'[3]Reco Sheet for Fcast'!$F$6:$G$6</definedName>
    <definedName name="BExQ7IWDCGGOO1HTJ97YGO1CK3R9" hidden="1">'[3]Reco Sheet for Fcast'!$I$7:$J$7</definedName>
    <definedName name="BExQ7JNFIEGS2HKNBALH3Q2N5G7Z" hidden="1">'[3]Reco Sheet for Fcast'!$I$8:$J$8</definedName>
    <definedName name="BExQ7MY3U2Z1IZ71U5LJUD00VVB4" hidden="1">'[4]AMI P &amp; L'!#REF!</definedName>
    <definedName name="BExQ7XL2Q1GVUFL1F9KK0K0EXMWG" hidden="1">'[4]AMI P &amp; L'!#REF!</definedName>
    <definedName name="BExQ7YMQIDA28QFJSJT1YWT4PUVZ" hidden="1">#REF!</definedName>
    <definedName name="BExQ8469L3ZRZ3KYZPYMSJIDL7Y5" hidden="1">'[3]Reco Sheet for Fcast'!$I$6:$J$6</definedName>
    <definedName name="BExQ84MJB94HL3BWRN50M4NCB6Z0" hidden="1">'[3]Reco Sheet for Fcast'!$F$15</definedName>
    <definedName name="BExQ8583ZE00NW7T9OF11OT9IA14" hidden="1">'[3]Reco Sheet for Fcast'!$F$15</definedName>
    <definedName name="BExQ8A0RPE3IMIFIZLUE7KD2N21W" hidden="1">'[4]AMI P &amp; L'!#REF!</definedName>
    <definedName name="BExQ8ABK6H1ADV2R2OYT8NFFYG2N" hidden="1">'[3]Reco Sheet for Fcast'!$H$2:$I$2</definedName>
    <definedName name="BExQ8B2GTATY2SYZWYQKTTDGONE4" hidden="1">#REF!</definedName>
    <definedName name="BExQ8DM90XJ6GCJIK9LC5O82I2TJ" hidden="1">'[3]Reco Sheet for Fcast'!$F$15</definedName>
    <definedName name="BExQ8G0K46ZORA0QVQTDI7Z8LXGF" hidden="1">'[3]Reco Sheet for Fcast'!$I$7:$J$7</definedName>
    <definedName name="BExQ8O3WEU8HNTTGKTW5T0QSKCLP" hidden="1">'[4]AMI P &amp; L'!#REF!</definedName>
    <definedName name="BExQ8ZCEDBOBJA3D9LDP5TU2WYGR" hidden="1">'[3]Reco Sheet for Fcast'!$H$2:$I$2</definedName>
    <definedName name="BExQ94LAW6MAQBWY25WTBFV5PPZJ" hidden="1">'[3]Reco Sheet for Fcast'!$H$2:$I$2</definedName>
    <definedName name="BExQ97QIPOSSRK978N8P234Y1XA4" hidden="1">'[3]Reco Sheet for Fcast'!$G$2</definedName>
    <definedName name="BExQ9E6FBAXTHGF3RXANFIA77GXP" hidden="1">'[3]Reco Sheet for Fcast'!$G$2</definedName>
    <definedName name="BExQ9FOI3AFYS7CTELHWZ9F8PCOR" hidden="1">#REF!</definedName>
    <definedName name="BExQ9KX9734KIAK7IMRLHCPYDHO2" hidden="1">'[3]Reco Sheet for Fcast'!$F$10:$G$10</definedName>
    <definedName name="BExQ9L81FF4I7816VTPFBDWVU4CW" hidden="1">'[3]Reco Sheet for Fcast'!$I$9:$J$9</definedName>
    <definedName name="BExQ9M4E2ACZOWWWP1JJIQO8AHUM" hidden="1">'[4]AMI P &amp; L'!#REF!</definedName>
    <definedName name="BExQ9UTANMJCK7LJ4OQMD6F2Q01L" hidden="1">'[3]Reco Sheet for Fcast'!$H$2:$I$2</definedName>
    <definedName name="BExQ9ZLYHWABXAA9NJDW8ZS0UQ9P" hidden="1">'[6]R8. Capl incl Margins'!#REF!</definedName>
    <definedName name="BExQA324HSCK40ENJUT9CS9EC71B" hidden="1">'[4]AMI P &amp; L'!#REF!</definedName>
    <definedName name="BExQA55GY0STSNBWQCWN8E31ZXCS" hidden="1">'[3]Reco Sheet for Fcast'!$I$6:$J$6</definedName>
    <definedName name="BExQA9HZIN9XEMHEEVHT99UU9Z82" hidden="1">'[3]Reco Sheet for Fcast'!$I$10:$J$10</definedName>
    <definedName name="BExQAELFYH92K8CJL155181UDORO" hidden="1">'[3]Reco Sheet for Fcast'!$H$2:$I$2</definedName>
    <definedName name="BExQAG8PP8R5NJKNQD1U4QOSD6X5" hidden="1">'[3]Reco Sheet for Fcast'!$F$15</definedName>
    <definedName name="BExQBC0EAV6PKQT8I8C3GLEZDMZL" hidden="1">#REF!</definedName>
    <definedName name="BExQBDICMZTSA1X73TMHNO4JSFLN" hidden="1">'[3]Reco Sheet for Fcast'!$K$2</definedName>
    <definedName name="BExQBEER6CRCRPSSL61S0OMH57ZA" hidden="1">'[3]Reco Sheet for Fcast'!$F$11:$G$11</definedName>
    <definedName name="BExQBIGGY5TXI2FJVVZSLZ0LTZYH" hidden="1">'[3]Reco Sheet for Fcast'!$I$10:$J$10</definedName>
    <definedName name="BExQBM1RUSIQ85LLMM2159BYDPIP" hidden="1">'[3]Reco Sheet for Fcast'!$I$7:$J$7</definedName>
    <definedName name="BExQBPSOZ47V81YAEURP0NQJNTJH" hidden="1">'[3]Reco Sheet for Fcast'!$F$9:$G$9</definedName>
    <definedName name="BExQC5TWT21CGBKD0IHAXTIN2QB8" hidden="1">'[3]Reco Sheet for Fcast'!$I$8:$J$8</definedName>
    <definedName name="BExQC94JL9F5GW4S8DQCAF4WB2DA" hidden="1">'[3]Reco Sheet for Fcast'!$F$10:$G$10</definedName>
    <definedName name="BExQCKTD8AT0824LGWREXM1B5D1X" hidden="1">'[3]Reco Sheet for Fcast'!$I$7:$J$7</definedName>
    <definedName name="BExQCL45LYUSPEVB6VCDQAC05VSS" hidden="1">#REF!</definedName>
    <definedName name="BExQCP0EE3PKTDKVOL04IOBUGZ6F" hidden="1">'[3]Reco Sheet for Fcast'!$I$11:$J$11</definedName>
    <definedName name="BExQCRPJCDKQQIBYGE5391OQXNQ7" hidden="1">#REF!</definedName>
    <definedName name="BExQD3ZVGTFSCD9MSWY8NN45FLM3" hidden="1">#REF!</definedName>
    <definedName name="BExQD571YWOXKR2SX85K5MKQ0AO2" hidden="1">'[3]Reco Sheet for Fcast'!$F$7:$G$7</definedName>
    <definedName name="BExQD7AKUWKH58PNJCJZNN1COR9E" hidden="1">#REF!</definedName>
    <definedName name="BExQDB6VCHN8PNX8EA6JNIEQ2JC2" hidden="1">'[3]Reco Sheet for Fcast'!$G$2</definedName>
    <definedName name="BExQDE1B6U2Q9B73KBENABP71YM1" hidden="1">'[4]AMI P &amp; L'!#REF!</definedName>
    <definedName name="BExQDGQCN7ZW41QDUHOBJUGQAX40" hidden="1">'[3]Reco Sheet for Fcast'!$I$8:$J$8</definedName>
    <definedName name="BExQEG918FUBEWTF0HLT9G5I5XRJ" hidden="1">#REF!</definedName>
    <definedName name="BExQEMUA4HEFM4OVO8M8MA8PIAW1" hidden="1">'[4]AMI P &amp; L'!#REF!</definedName>
    <definedName name="BExQEQ4XZQFIKUXNU9H7WE7AMZ1U" hidden="1">'[3]Reco Sheet for Fcast'!$I$6:$J$6</definedName>
    <definedName name="BExQF1OEB07CRAP6ALNNMJNJ3P2D" hidden="1">'[3]Reco Sheet for Fcast'!$F$8:$G$8</definedName>
    <definedName name="BExQF54F62R5B3N9BG47XYK8T6XS" hidden="1">#REF!</definedName>
    <definedName name="BExQF9X2AQPFJZTCHTU5PTTR0JAH" hidden="1">'[3]Reco Sheet for Fcast'!$F$10:$G$10</definedName>
    <definedName name="BExQFC0M9KKFMQKPLPEO2RQDB7MM" hidden="1">'[3]Reco Sheet for Fcast'!$I$10:$J$10</definedName>
    <definedName name="BExQFEEV7627R8TYZCM28C6V6WHE" hidden="1">'[3]Reco Sheet for Fcast'!$F$15</definedName>
    <definedName name="BExQFEK8NUD04X2OBRA275ADPSDL" hidden="1">'[4]AMI P &amp; L'!#REF!</definedName>
    <definedName name="BExQFGYIWDR4W0YF7XR6E4EWWJ02" hidden="1">'[3]Reco Sheet for Fcast'!$I$6:$J$6</definedName>
    <definedName name="BExQFK9CM9S7VEN838EI8DKI9WSL" hidden="1">#REF!</definedName>
    <definedName name="BExQFOGG5ULYNV6XAFVJ1T69RAUZ" hidden="1">'[5]Bud Mth'!$I$10:$J$10</definedName>
    <definedName name="BExQFPNFKA36IAPS22LAUMBDI4KE" hidden="1">'[3]Reco Sheet for Fcast'!$I$10:$J$10</definedName>
    <definedName name="BExQFPSWEMA8WBUZ4WK20LR13VSU" hidden="1">'[3]Reco Sheet for Fcast'!$K$2</definedName>
    <definedName name="BExQFSYARQ5AIUI2V7O1EDCDM882" hidden="1">'[4]AMI P &amp; L'!#REF!</definedName>
    <definedName name="BExQFVSPOSCCPF1TLJPIWYWYB8A9" hidden="1">'[3]Reco Sheet for Fcast'!$F$10:$G$10</definedName>
    <definedName name="BExQFWJQXNQAW6LUMOEDS6KMJMYL" hidden="1">'[3]Reco Sheet for Fcast'!$F$7:$G$7</definedName>
    <definedName name="BExQG8TYRD2G42UA5ZPCRLNKUDMX" hidden="1">'[3]Reco Sheet for Fcast'!$F$7:$G$7</definedName>
    <definedName name="BExQGO48J9MPCDQ96RBB9UN9AIGT" hidden="1">'[3]Reco Sheet for Fcast'!$F$9:$G$9</definedName>
    <definedName name="BExQGSBB6MJWDW7AYWA0MSFTXKRR" hidden="1">'[3]Reco Sheet for Fcast'!$I$8:$J$8</definedName>
    <definedName name="BExQGZ7H6ND6DRMZMKKTMXLFYHJC" hidden="1">#REF!</definedName>
    <definedName name="BExQH0UURAJ13AVO5UI04HSRGVYW" hidden="1">'[3]Reco Sheet for Fcast'!$F$6:$G$6</definedName>
    <definedName name="BExQH6ZZY0NR8SE48PSI9D0CU1TC" hidden="1">'[3]Reco Sheet for Fcast'!$I$10:$J$10</definedName>
    <definedName name="BExQH9P2MCXAJOVEO4GFQT6MNW22" hidden="1">'[3]Reco Sheet for Fcast'!$F$15</definedName>
    <definedName name="BExQHC3DXXZX5BWEIV17DNSO0EB6" hidden="1">'[4]AMI P &amp; L'!#REF!</definedName>
    <definedName name="BExQHCZSBYUY8OKKJXFYWKBBM6AH" hidden="1">'[3]Reco Sheet for Fcast'!$I$11:$J$11</definedName>
    <definedName name="BExQHPKXZ1K33V2F90NZIQRZYIAW" hidden="1">'[3]Reco Sheet for Fcast'!$I$11:$J$11</definedName>
    <definedName name="BExQHVF9KD06AG2RXUQJ9X4PVGX4" hidden="1">'[3]Reco Sheet for Fcast'!$I$7:$J$7</definedName>
    <definedName name="BExQHZBHVN2L4HC7ACTR73T5OCV0" hidden="1">'[3]Reco Sheet for Fcast'!$G$2</definedName>
    <definedName name="BExQI85V9TNLDJT5LTRZS10Y26SG" hidden="1">'[3]Reco Sheet for Fcast'!$G$2</definedName>
    <definedName name="BExQIAPKHVEV8CU1L3TTHJW67FJ5" hidden="1">'[3]Reco Sheet for Fcast'!$F$6:$G$6</definedName>
    <definedName name="BExQIBB4I3Z6AUU0HYV1DHRS13M4" hidden="1">'[3]Reco Sheet for Fcast'!$I$9:$J$9</definedName>
    <definedName name="BExQIBWPAXU7HJZLKGJZY3EB7MIS" hidden="1">'[3]Reco Sheet for Fcast'!$I$11:$J$11</definedName>
    <definedName name="BExQIM3J1Y2DOI3BDUM8WV3BMSIN" hidden="1">'[3]Reco Sheet for Fcast'!$F$9:$G$9</definedName>
    <definedName name="BExQIS8O6R36CI01XRY9ISM99TW9" hidden="1">'[3]Reco Sheet for Fcast'!$F$15</definedName>
    <definedName name="BExQIVJB9MJ25NDUHTCVMSODJY2C" hidden="1">'[3]Reco Sheet for Fcast'!$F$11:$G$11</definedName>
    <definedName name="BExQJBF7LAX128WR7VTMJC88ZLPG" hidden="1">'[3]Reco Sheet for Fcast'!$I$10:$J$10</definedName>
    <definedName name="BExQJEVCKX6KZHNCLYXY7D0MX5KN" hidden="1">'[3]Reco Sheet for Fcast'!$G$2</definedName>
    <definedName name="BExQJFBF3KAMSKYCE9AX0C3FDWJE" hidden="1">#REF!</definedName>
    <definedName name="BExQJIBC34O4SDXEWBX0XXJ9F93B" hidden="1">#REF!</definedName>
    <definedName name="BExQJJYSDX8B0J1QGF2HL071KKA3" hidden="1">'[3]Reco Sheet for Fcast'!$F$7:$G$7</definedName>
    <definedName name="BExQJL0FR3OWBYI6TVYE6R6KPU28" hidden="1">#REF!</definedName>
    <definedName name="BExQK1HV6SQQ7CP8H8IUKI9TYXTD" hidden="1">'[3]Reco Sheet for Fcast'!$I$7:$J$7</definedName>
    <definedName name="BExQK3LE5CSBW1E4H4KHW548FL2R" hidden="1">'[3]Reco Sheet for Fcast'!$I$7:$J$7</definedName>
    <definedName name="BExQKG6LD6PLNDGNGO9DJXY865BR" hidden="1">'[3]Reco Sheet for Fcast'!$I$10:$J$10</definedName>
    <definedName name="BExQLE1TOW3A287TQB0AVWENT8O1" hidden="1">'[3]Reco Sheet for Fcast'!$I$6:$J$6</definedName>
    <definedName name="BExRYOYB4A3E5F6MTROY69LR0PMG" hidden="1">'[3]Reco Sheet for Fcast'!$F$7:$G$7</definedName>
    <definedName name="BExRYZLA9EW71H4SXQR525S72LLP" hidden="1">'[3]Reco Sheet for Fcast'!$I$9:$J$9</definedName>
    <definedName name="BExRZ66M8G9FQ0VFP077QSZBSOA5" hidden="1">'[3]Reco Sheet for Fcast'!$F$6:$G$6</definedName>
    <definedName name="BExRZ8FMQQL46I8AQWU17LRNZD5T" hidden="1">'[3]Reco Sheet for Fcast'!$I$6:$J$6</definedName>
    <definedName name="BExRZIRRIXRUMZ5GOO95S7460BMP" hidden="1">'[3]Reco Sheet for Fcast'!$K$2</definedName>
    <definedName name="BExRZK9RAHMM0ZLTNSK7A4LDC42D" hidden="1">'[3]Reco Sheet for Fcast'!$I$7:$J$7</definedName>
    <definedName name="BExRZOGSR69INI6GAEPHDWSNK5Q4" hidden="1">'[3]Reco Sheet for Fcast'!$F$6:$G$6</definedName>
    <definedName name="BExRZR0LVVK3899VBSAJ65GT2E3B" hidden="1">#REF!</definedName>
    <definedName name="BExS0ASQBKRTPDWFK0KUDFOS9LE5" hidden="1">'[3]Reco Sheet for Fcast'!$F$8:$G$8</definedName>
    <definedName name="BExS0GHQUF6YT0RU3TKDEO8CSJYB" hidden="1">'[3]Reco Sheet for Fcast'!$K$2</definedName>
    <definedName name="BExS0JSDQ1GV78JIPV6TBXM2DTJL" hidden="1">'[5]Bud Mth'!$F$11:$G$11</definedName>
    <definedName name="BExS0K8IHC45I78DMZBOJ1P13KQA" hidden="1">'[3]Reco Sheet for Fcast'!$F$7:$G$7</definedName>
    <definedName name="BExS0Y0TXR2USG630NHZPX10E48C" hidden="1">#REF!</definedName>
    <definedName name="BExS15IJV0WW662NXQUVT3FGP4ST" hidden="1">'[3]Reco Sheet for Fcast'!$F$7:$G$7</definedName>
    <definedName name="BExS194110MR25BYJI3CJ2EGZ8XT" hidden="1">'[3]Reco Sheet for Fcast'!$F$9:$G$9</definedName>
    <definedName name="BExS1BNVGNSGD4EP90QL8WXYWZ66" hidden="1">'[3]Reco Sheet for Fcast'!$F$2:$G$2</definedName>
    <definedName name="BExS1JLP6G8LTXP9L7HYJSATYX0H" hidden="1">#REF!</definedName>
    <definedName name="BExS1UE39N6NCND7MAARSBWXS6HU" hidden="1">'[3]Reco Sheet for Fcast'!$G$2</definedName>
    <definedName name="BExS1VL8PBT2LUQ4ZEAPPFJ4XW2N" hidden="1">'[5]Bud Mth'!$F$7:$G$7</definedName>
    <definedName name="BExS226HTWL5WVC76MP5A1IBI8WD" hidden="1">'[3]Reco Sheet for Fcast'!$F$6:$G$6</definedName>
    <definedName name="BExS26OI2QNNAH2WMDD95Z400048" hidden="1">'[3]Reco Sheet for Fcast'!$F$10:$G$10</definedName>
    <definedName name="BExS2BH5B8XAQLRCALR1KDKIS6AP" hidden="1">'[5]Bud Mth'!$F$10:$G$10</definedName>
    <definedName name="BExS2DF6B4ZUF3VZLI4G6LJ3BF38" hidden="1">'[3]Reco Sheet for Fcast'!$F$8:$G$8</definedName>
    <definedName name="BExS2QB5FS5LYTFYO4BROTWG3OV5" hidden="1">'[3]Reco Sheet for Fcast'!$H$2:$I$2</definedName>
    <definedName name="BExS2TLU1HONYV6S3ZD9T12D7CIG" hidden="1">'[3]Reco Sheet for Fcast'!$F$10:$G$10</definedName>
    <definedName name="BExS318UV9I2FXPQQWUKKX00QLPJ" hidden="1">'[3]Reco Sheet for Fcast'!$J$2:$K$2</definedName>
    <definedName name="BExS3FMRX3LHIDMNRZT9X7Q9I9B2" hidden="1">#REF!</definedName>
    <definedName name="BExS3LBS0SMTHALVM4NRI1BAV1NP" hidden="1">'[3]Reco Sheet for Fcast'!$F$8:$G$8</definedName>
    <definedName name="BExS3MTQ75VBXDGEBURP6YT8RROE" hidden="1">'[3]Reco Sheet for Fcast'!$I$10:$J$10</definedName>
    <definedName name="BExS3OMGYO0DFN5186UFKEXZ2RX3" hidden="1">'[3]Reco Sheet for Fcast'!$I$11:$J$11</definedName>
    <definedName name="BExS3SDERJ27OER67TIGOVZU13A2" hidden="1">'[3]Reco Sheet for Fcast'!$F$7:$G$7</definedName>
    <definedName name="BExS3UX1ERFTYXVGC6682ZMBEGZS" hidden="1">#REF!</definedName>
    <definedName name="BExS46R5WDNU5KL04FKY5LHJUCB8" hidden="1">'[3]Reco Sheet for Fcast'!$I$6:$J$6</definedName>
    <definedName name="BExS4ASWKM93XA275AXHYP8AG6SU" hidden="1">'[3]Reco Sheet for Fcast'!$I$10:$J$10</definedName>
    <definedName name="BExS4JN3Y6SVBKILQK0R9HS45Y52" hidden="1">'[3]Reco Sheet for Fcast'!$F$8:$G$8</definedName>
    <definedName name="BExS4LQMUTP91FH4M5NM9Y7L6XN6" hidden="1">#REF!</definedName>
    <definedName name="BExS4P6S41O6Z6BED77U3GD9PNH1" hidden="1">'[3]Reco Sheet for Fcast'!$I$8:$J$8</definedName>
    <definedName name="BExS51H0N51UT0FZOPZRCF1GU063" hidden="1">'[3]Reco Sheet for Fcast'!$I$9:$J$9</definedName>
    <definedName name="BExS54X72TJFC41FJK72MLRR2OO7" hidden="1">'[3]Reco Sheet for Fcast'!$I$11:$J$11</definedName>
    <definedName name="BExS59F0PA1V2ZC7S5TN6IT41SXP" hidden="1">'[3]Reco Sheet for Fcast'!$F$11:$G$11</definedName>
    <definedName name="BExS5L3TGB8JVW9ROYWTKYTUPW27" hidden="1">'[3]Reco Sheet for Fcast'!$F$7:$G$7</definedName>
    <definedName name="BExS5TCGLYOBBY10G49VWHGM40DJ" hidden="1">#REF!</definedName>
    <definedName name="BExS6GKQ96EHVLYWNJDWXZXUZW90" hidden="1">'[3]Reco Sheet for Fcast'!$F$8:$G$8</definedName>
    <definedName name="BExS6ITKSZFRR01YD5B0F676SYN7" hidden="1">'[4]AMI P &amp; L'!#REF!</definedName>
    <definedName name="BExS6N0LI574IAC89EFW6CLTCQ33" hidden="1">'[3]Reco Sheet for Fcast'!$I$10:$J$10</definedName>
    <definedName name="BExS6WRDBF3ST86ZOBBUL3GTCR11" hidden="1">'[3]Reco Sheet for Fcast'!$I$8:$J$8</definedName>
    <definedName name="BExS6XNRKR0C3MTA0LV5B60UB908" hidden="1">'[3]Reco Sheet for Fcast'!$F$6:$G$6</definedName>
    <definedName name="BExS7CSJZR2R51S2LFXJ1OO82L9R" hidden="1">'[5]Bud Mth'!$L$6:$M$11</definedName>
    <definedName name="BExS7TKQYLRZGM93UY3ZJZJBQNFJ" hidden="1">'[3]Reco Sheet for Fcast'!$I$6:$J$6</definedName>
    <definedName name="BExS7Y2LNGVHSIBKC7C3R6X4LDR6" hidden="1">'[3]Reco Sheet for Fcast'!$I$11:$J$11</definedName>
    <definedName name="BExS7YDEJWVULTHX3SF8FS5KQAPB" hidden="1">#REF!</definedName>
    <definedName name="BExS81TE0EY44Y3W2M4Z4MGNP5OM" hidden="1">'[4]AMI P &amp; L'!#REF!</definedName>
    <definedName name="BExS81YPDZDVJJVS15HV2HDXAC3Y" hidden="1">'[3]Reco Sheet for Fcast'!$I$10:$J$10</definedName>
    <definedName name="BExS82PRVNUTEKQZS56YT2DVF6C2" hidden="1">'[3]Reco Sheet for Fcast'!$I$6:$J$6</definedName>
    <definedName name="BExS8BPG5A0GR5AO1U951NDGGR0L" hidden="1">'[3]Reco Sheet for Fcast'!$F$9:$G$9</definedName>
    <definedName name="BExS8FR1778VV7DHWQTG4B927FMB" hidden="1">#REF!</definedName>
    <definedName name="BExS8GSUS17UY50TEM2AWF36BR9Z" hidden="1">'[3]Reco Sheet for Fcast'!$F$7:$G$7</definedName>
    <definedName name="BExS8HJRBVG0XI6PWA9KTMJZMQXK" hidden="1">'[3]Reco Sheet for Fcast'!$F$7:$G$7</definedName>
    <definedName name="BExS8R51C8RM2FS6V6IRTYO9GA4A" hidden="1">'[3]Reco Sheet for Fcast'!$F$15</definedName>
    <definedName name="BExS8WDX408F60MH1X9B9UZ2H4R7" hidden="1">'[3]Reco Sheet for Fcast'!$I$9:$J$9</definedName>
    <definedName name="BExS8Z2W2QEC3MH0BZIYLDFQNUIP" hidden="1">'[3]Reco Sheet for Fcast'!$F$11:$G$11</definedName>
    <definedName name="BExS92DKGRFFCIA9C0IXDOLO57EP" hidden="1">'[3]Reco Sheet for Fcast'!$I$9:$J$9</definedName>
    <definedName name="BExS98OB4321YCHLCQ022PXKTT2W" hidden="1">'[3]Reco Sheet for Fcast'!$I$10:$J$10</definedName>
    <definedName name="BExS9C9N8GFISC6HUERJ0EI06GB2" hidden="1">'[3]Reco Sheet for Fcast'!$I$6:$J$6</definedName>
    <definedName name="BExS9DX13CACP3J8JDREK30JB1SQ" hidden="1">'[3]Reco Sheet for Fcast'!$F$9:$G$9</definedName>
    <definedName name="BExS9FPRS2KRRCS33SE6WFNF5GYL" hidden="1">'[3]Reco Sheet for Fcast'!$F$9:$G$9</definedName>
    <definedName name="BExS9J0H1OEIBQPBIZ5V8BHOVD38" hidden="1">#REF!</definedName>
    <definedName name="BExS9WI0A6PSEB8N9GPXF2Z7MWHM" hidden="1">'[3]Reco Sheet for Fcast'!$I$7:$J$7</definedName>
    <definedName name="BExSA1QQVF4PNV7K3S1BMNPN0TK8" hidden="1">#REF!</definedName>
    <definedName name="BExSA5HP306TN9XJS0TU619DLRR7" hidden="1">'[3]Reco Sheet for Fcast'!$H$2:$I$2</definedName>
    <definedName name="BExSAAVWQOOIA6B3JHQVGP08HFEM" hidden="1">'[3]Reco Sheet for Fcast'!$I$8:$J$8</definedName>
    <definedName name="BExSABS96AQZ56MKQWBDQWUWTPX5" hidden="1">#REF!</definedName>
    <definedName name="BExSAFJ3IICU2M7QPVE4ARYMXZKX" hidden="1">'[3]Reco Sheet for Fcast'!$F$7:$G$7</definedName>
    <definedName name="BExSAH6ID8OHX379UXVNGFO8J6KQ" hidden="1">'[3]Reco Sheet for Fcast'!$F$8:$G$8</definedName>
    <definedName name="BExSAQBHIXGQRNIRGCJMBXUPCZQA" hidden="1">'[3]Reco Sheet for Fcast'!$I$8:$J$8</definedName>
    <definedName name="BExSAUTCT4P7JP57NOR9MTX33QJZ" hidden="1">'[3]Reco Sheet for Fcast'!$F$10:$G$10</definedName>
    <definedName name="BExSAY9CA9TFXQ9M9FBJRGJO9T9E" hidden="1">'[4]AMI P &amp; L'!#REF!</definedName>
    <definedName name="BExSB4JYKQ3MINI7RAYK5M8BLJDC" hidden="1">'[3]Reco Sheet for Fcast'!$I$10:$J$10</definedName>
    <definedName name="BExSBD8TZE1B5CZK6VNCCA977BCZ" hidden="1">#REF!</definedName>
    <definedName name="BExSBMOS41ZRLWYLOU29V6Y7YORR" hidden="1">'[4]AMI P &amp; L'!#REF!</definedName>
    <definedName name="BExSBRBXXQMBU1TYDW1BXTEVEPRU" hidden="1">'[3]Reco Sheet for Fcast'!$F$8:$G$8</definedName>
    <definedName name="BExSC54998WTZ21DSL0R8UN0Y9JH" hidden="1">'[3]Reco Sheet for Fcast'!$F$8:$G$8</definedName>
    <definedName name="BExSC60N7WR9PJSNC9B7ORCX9NGY" hidden="1">'[3]Reco Sheet for Fcast'!$I$7:$J$7</definedName>
    <definedName name="BExSCE99EZTILTTCE4NJJF96OYYM" hidden="1">'[3]Reco Sheet for Fcast'!$G$2</definedName>
    <definedName name="BExSCHUQZ2HFEWS54X67DIS8OSXZ" hidden="1">'[3]Reco Sheet for Fcast'!$F$6:$G$6</definedName>
    <definedName name="BExSCOG41SKKG4GYU76WRWW1CTE6" hidden="1">'[3]Reco Sheet for Fcast'!$F$11:$G$11</definedName>
    <definedName name="BExSCRAPD4F1ENO6Q7M8FSCSMREW" hidden="1">#REF!</definedName>
    <definedName name="BExSCVC9P86YVFMRKKUVRV29MZXZ" hidden="1">'[3]Reco Sheet for Fcast'!$G$2</definedName>
    <definedName name="BExSD233CH4MU9ZMGNRF97ZV7KWU" hidden="1">'[3]Reco Sheet for Fcast'!$F$8:$G$8</definedName>
    <definedName name="BExSD2U0F3BN6IN9N4R2DTTJG15H" hidden="1">'[3]Reco Sheet for Fcast'!$I$6:$J$6</definedName>
    <definedName name="BExSD6A6NY15YSMFH51ST6XJY429" hidden="1">'[3]Reco Sheet for Fcast'!$K$2</definedName>
    <definedName name="BExSD9VH6PF6RQ135VOEE08YXPAW" hidden="1">'[3]Reco Sheet for Fcast'!$F$11:$G$11</definedName>
    <definedName name="BExSDP5Y04WWMX2WWRITWOX8R5I9" hidden="1">'[3]Reco Sheet for Fcast'!$F$6:$G$6</definedName>
    <definedName name="BExSDSGM203BJTNS9MKCBX453HMD" hidden="1">'[3]Reco Sheet for Fcast'!$F$8:$G$8</definedName>
    <definedName name="BExSDT20XUFXTDM37M148AXAP7HN" hidden="1">'[3]Reco Sheet for Fcast'!$I$11:$J$11</definedName>
    <definedName name="BExSDUEOM0DE6ENOXB9XUONYJI7X" hidden="1">#REF!</definedName>
    <definedName name="BExSEEHK1VLWD7JBV9SVVVIKQZ3I" hidden="1">'[3]Reco Sheet for Fcast'!$F$8:$G$8</definedName>
    <definedName name="BExSEJKZLX37P3V33TRTFJ30BFRK" hidden="1">'[3]Reco Sheet for Fcast'!$F$9:$G$9</definedName>
    <definedName name="BExSEP9UVOAI6TMXKNK587PQ3328" hidden="1">'[3]Reco Sheet for Fcast'!$I$10:$J$10</definedName>
    <definedName name="BExSF07QFLZCO4P6K6QF05XG7PH1" hidden="1">'[3]Reco Sheet for Fcast'!$F$11:$G$11</definedName>
    <definedName name="BExSFJ8ZAGQ63A4MVMZRQWLVRGQ5" hidden="1">'[3]Reco Sheet for Fcast'!$F$8:$G$8</definedName>
    <definedName name="BExSFKQRST2S9KXWWLCXYLKSF4G1" hidden="1">'[3]Reco Sheet for Fcast'!$F$8:$G$8</definedName>
    <definedName name="BExSFYDRRTAZVPXRWUF5PDQ97WFF" hidden="1">'[3]Reco Sheet for Fcast'!$G$2</definedName>
    <definedName name="BExSFZVPFTXA3F0IJ2NGH1GXX9R7" hidden="1">'[3]Reco Sheet for Fcast'!$I$9:$J$9</definedName>
    <definedName name="BExSG60TZAT2SKO046IKGMD8SGUE" hidden="1">#REF!</definedName>
    <definedName name="BExSG90Q4ZUU2IPGDYOM169NJV9S" hidden="1">'[3]Reco Sheet for Fcast'!$I$9:$J$9</definedName>
    <definedName name="BExSG9X3DU845PNXYJGGLBQY2UHG" hidden="1">'[4]AMI P &amp; L'!#REF!</definedName>
    <definedName name="BExSGE45J27MDUUNXW7Z8Q33UAON" hidden="1">'[3]Reco Sheet for Fcast'!$F$9:$G$9</definedName>
    <definedName name="BExSGE9LY91Q0URHB4YAMX0UAMYI" hidden="1">'[3]Reco Sheet for Fcast'!$I$6:$J$6</definedName>
    <definedName name="BExSGEPPAC5VNZNBFZ6X4J18CUCB" hidden="1">'[5]Bud Mth'!$F$15</definedName>
    <definedName name="BExSGIB6UEU4H2UHIK30B61ELOCC" hidden="1">'[5]Bud Mth'!$I$7:$J$7</definedName>
    <definedName name="BExSGLB2URTLBCKBB4Y885W925F2" hidden="1">'[3]Reco Sheet for Fcast'!$H$2:$I$2</definedName>
    <definedName name="BExSGM25R69NWJV48BYBJO2J24VT" hidden="1">'[5]Bud Mth'!$I$8:$J$8</definedName>
    <definedName name="BExSGOAYG73SFWOPAQV80P710GID" hidden="1">'[4]AMI P &amp; L'!#REF!</definedName>
    <definedName name="BExSGOWJHRW7FWKLO2EHUOOGHNAF" hidden="1">'[3]Reco Sheet for Fcast'!$G$2</definedName>
    <definedName name="BExSGOWJTAP41ZV5Q23H7MI9C76W" hidden="1">'[3]Reco Sheet for Fcast'!$F$8:$G$8</definedName>
    <definedName name="BExSGR5JQVX2HQ0PKCGZNSSUM1RV" hidden="1">'[3]Reco Sheet for Fcast'!$F$8:$G$8</definedName>
    <definedName name="BExSGVHX69GJZHD99DKE4RZ042B1" hidden="1">'[3]Reco Sheet for Fcast'!$F$8:$G$8</definedName>
    <definedName name="BExSGZJO4J4ZO04E2N2ECVYS9DEZ" hidden="1">'[3]Reco Sheet for Fcast'!$I$11:$J$11</definedName>
    <definedName name="BExSHAHFHS7MMNJR8JPVABRGBVIT" hidden="1">'[3]Reco Sheet for Fcast'!$I$9:$J$9</definedName>
    <definedName name="BExSHGH88QZWW4RNAX4YKAZ5JEBL" hidden="1">'[3]Reco Sheet for Fcast'!$H$2:$I$2</definedName>
    <definedName name="BExSHOKK1OO3CX9Z28C58E5J1D9W" hidden="1">'[3]Reco Sheet for Fcast'!$F$7:$G$7</definedName>
    <definedName name="BExSHQD8KYLTQGDXIRKCHQQ7MKIH" hidden="1">'[3]Reco Sheet for Fcast'!$I$11:$J$11</definedName>
    <definedName name="BExSHQO1L8X0LZLRFIGPEK60LN5P" hidden="1">#REF!</definedName>
    <definedName name="BExSHVGPIAHXI97UBLI9G4I4M29F" hidden="1">'[3]Reco Sheet for Fcast'!$I$7:$J$7</definedName>
    <definedName name="BExSI0K2YL3HTCQAD8A7TR4QCUR6" hidden="1">'[3]Reco Sheet for Fcast'!$F$15:$J$123</definedName>
    <definedName name="BExSIFUDNRWXWIWNGCCFOOD8WIAZ" hidden="1">'[3]Reco Sheet for Fcast'!$F$10:$G$10</definedName>
    <definedName name="BExTTZNS2PBCR93C9IUW49UZ4I6T" hidden="1">'[4]AMI P &amp; L'!#REF!</definedName>
    <definedName name="BExTU2YFQ25JQ6MEMRHHN66VLTPJ" hidden="1">'[3]Reco Sheet for Fcast'!$F$9:$G$9</definedName>
    <definedName name="BExTU75IOII1V5O0C9X2VAYYVJUG" hidden="1">'[3]Reco Sheet for Fcast'!$F$15</definedName>
    <definedName name="BExTUA5F7V4LUIIAM17J3A8XF3JE" hidden="1">'[3]Reco Sheet for Fcast'!$F$8:$G$8</definedName>
    <definedName name="BExTUJ53ANGZ3H1KDK4CR4Q0OD6P" hidden="1">'[3]Reco Sheet for Fcast'!$F$11:$G$11</definedName>
    <definedName name="BExTUKXSZBM7C57G6NGLWGU4WOHY" hidden="1">'[3]Reco Sheet for Fcast'!$I$6:$J$6</definedName>
    <definedName name="BExTUSQCFFYZCDNHWHADBC2E1ZP1" hidden="1">'[3]Reco Sheet for Fcast'!$I$7:$J$7</definedName>
    <definedName name="BExTUVFGOJEYS28JURA5KHQFDU5J" hidden="1">'[3]Reco Sheet for Fcast'!$F$7:$G$7</definedName>
    <definedName name="BExTUW10U40QCYGHM5NJ3YR1O5SP" hidden="1">'[3]Reco Sheet for Fcast'!$F$9:$G$9</definedName>
    <definedName name="BExTUWXFQHINU66YG82BI20ATMB5" hidden="1">'[3]Reco Sheet for Fcast'!$F$15:$G$26</definedName>
    <definedName name="BExTUXDIWLJS33T33GOZENENX702" hidden="1">#REF!</definedName>
    <definedName name="BExTUY9WNSJ91GV8CP0SKJTEIV82" hidden="1">'[6]R8. Capl incl Margins'!#REF!</definedName>
    <definedName name="BExTV67VIM8PV6KO253M4DUBJQLC" hidden="1">'[3]Reco Sheet for Fcast'!$F$15</definedName>
    <definedName name="BExTVELZCF2YA5L6F23BYZZR6WHF" hidden="1">'[4]AMI P &amp; L'!#REF!</definedName>
    <definedName name="BExTVGPIQZ99YFXUC8OONUX5BD42" hidden="1">'[3]Reco Sheet for Fcast'!$F$11:$G$11</definedName>
    <definedName name="BExTVJUQOYQBC97GJ3GGCSOO84F8" hidden="1">#REF!</definedName>
    <definedName name="BExTVQWD46C2N8URK7Z8T1VZ2JX3" hidden="1">#REF!</definedName>
    <definedName name="BExTVS8U0EZLJRZ2MIUYGE8U301G" hidden="1">#REF!</definedName>
    <definedName name="BExTVZQLP9VFLEYQ9280W13X7E8K" hidden="1">'[3]Reco Sheet for Fcast'!$I$7:$J$7</definedName>
    <definedName name="BExTW5QDSCAJ7RXS743LW6RL5SJK" hidden="1">'[5]Bud Mth'!$L$6:$M$11</definedName>
    <definedName name="BExTWB4LA1PODQOH4LDTHQKBN16K" hidden="1">'[3]Reco Sheet for Fcast'!$F$15</definedName>
    <definedName name="BExTWI0Q8AWXUA3ZN7I5V3QK2KM1" hidden="1">'[3]Reco Sheet for Fcast'!$I$11:$J$11</definedName>
    <definedName name="BExTWJTIA3WUW1PUWXAOP9O8NKLZ" hidden="1">'[3]Reco Sheet for Fcast'!$F$6:$G$6</definedName>
    <definedName name="BExTWW95OX07FNA01WF5MSSSFQLX" hidden="1">'[3]Reco Sheet for Fcast'!$F$7:$G$7</definedName>
    <definedName name="BExTX11TGMK4J1I8SCX5QV40L2NX" hidden="1">#REF!</definedName>
    <definedName name="BExTX1NDJMYRERGKCYTBGJXXUSGU" hidden="1">#REF!</definedName>
    <definedName name="BExTX476KI0RNB71XI5TYMANSGBG" hidden="1">'[3]Reco Sheet for Fcast'!$F$10:$G$10</definedName>
    <definedName name="BExTXJ6HBAIXMMWKZTJNFDYVZCAY" hidden="1">'[4]AMI P &amp; L'!#REF!</definedName>
    <definedName name="BExTXT812NQT8GAEGH738U29BI0D" hidden="1">'[4]AMI P &amp; L'!#REF!</definedName>
    <definedName name="BExTXWIP2TFPTQ76NHFOB72NICRZ" hidden="1">'[3]Reco Sheet for Fcast'!$H$2:$I$2</definedName>
    <definedName name="BExTY0EZPY8I8D2FD3CDWXYG9YR6" hidden="1">#REF!</definedName>
    <definedName name="BExTY5T62H651VC86QM4X7E28JVA" hidden="1">'[4]AMI P &amp; L'!#REF!</definedName>
    <definedName name="BExTYKCEFJ83LZM95M1V7CSFQVEA" hidden="1">'[3]Reco Sheet for Fcast'!$G$2</definedName>
    <definedName name="BExTYNHRQ0T9YWN16KKDWXQ3D73B" hidden="1">'[3]Reco Sheet for Fcast'!$F$9:$G$9</definedName>
    <definedName name="BExTYPLA9N640MFRJJQPKXT7P88M" hidden="1">'[3]Reco Sheet for Fcast'!$I$10:$J$10</definedName>
    <definedName name="BExTZ7F71SNTOX4LLZCK5R9VUMIJ" hidden="1">'[3]Reco Sheet for Fcast'!$F$8:$G$8</definedName>
    <definedName name="BExTZ8X5G9S3PA4FPSNK7T69W7QT" hidden="1">'[3]Reco Sheet for Fcast'!$F$15</definedName>
    <definedName name="BExTZ97Y0RMR8V5BI9F2H4MFB77O" hidden="1">'[3]Reco Sheet for Fcast'!$F$8:$G$8</definedName>
    <definedName name="BExTZCNYJOB7B7OI7V27ZVLV1X2D" hidden="1">#REF!</definedName>
    <definedName name="BExTZK5PMCAXJL4DUIGL6H9Y8U4C" hidden="1">'[3]Reco Sheet for Fcast'!$G$2</definedName>
    <definedName name="BExTZKB6L5SXV5UN71YVTCBEIGWY" hidden="1">'[3]Reco Sheet for Fcast'!$F$11:$G$11</definedName>
    <definedName name="BExTZLICVKK4NBJFEGL270GJ2VQO" hidden="1">'[3]Reco Sheet for Fcast'!$F$11:$G$11</definedName>
    <definedName name="BExTZO2596CBZKPI7YNA1QQNPAIJ" hidden="1">'[4]AMI P &amp; L'!#REF!</definedName>
    <definedName name="BExTZRI5JZ4A251Y611W94RCOSWH" hidden="1">#REF!</definedName>
    <definedName name="BExTZY8TDV4U7FQL7O10G6VKWKPJ" hidden="1">'[3]Reco Sheet for Fcast'!$F$10:$G$10</definedName>
    <definedName name="BExU02QNT4LT7H9JPUC4FXTLVGZT" hidden="1">'[4]AMI P &amp; L'!#REF!</definedName>
    <definedName name="BExU0BFJJQO1HJZKI14QGOQ6JROO" hidden="1">'[3]Reco Sheet for Fcast'!$I$9:$J$9</definedName>
    <definedName name="BExU0FH5WTGW8MRFUFMDDSMJ6YQ5" hidden="1">'[3]Reco Sheet for Fcast'!$F$10:$G$10</definedName>
    <definedName name="BExU0GDOIL9U33QGU9ZU3YX3V1I4" hidden="1">'[3]Reco Sheet for Fcast'!$F$10:$G$10</definedName>
    <definedName name="BExU0GTRJDB0T7KEE27AHPJ1VG21" hidden="1">#REF!</definedName>
    <definedName name="BExU0HKTO8WJDQDWRTUK5TETM3HS" hidden="1">'[3]Reco Sheet for Fcast'!$F$15</definedName>
    <definedName name="BExU0HQ4TX5Q172958BE5EAUX5J9" hidden="1">#REF!</definedName>
    <definedName name="BExU0MTJQPE041ZN7H8UKGV6MZT7" hidden="1">'[3]Reco Sheet for Fcast'!$F$10:$G$10</definedName>
    <definedName name="BExU0V279SQQZ2OOHNLK0LYLXALV" hidden="1">#REF!</definedName>
    <definedName name="BExU0ZUUFYHLUK4M4E8GLGIBBNT0" hidden="1">'[3]Reco Sheet for Fcast'!$F$10:$G$10</definedName>
    <definedName name="BExU13B0OT72I9SWX9VOIQTJ3APV" hidden="1">#REF!</definedName>
    <definedName name="BExU147D6RPG6ZVTSXRKFSVRHSBG" hidden="1">'[3]Reco Sheet for Fcast'!$F$11:$G$11</definedName>
    <definedName name="BExU16R10W1SOAPNG4CDJ01T7JRE" hidden="1">'[3]Reco Sheet for Fcast'!$I$6:$J$6</definedName>
    <definedName name="BExU17CKOR3GNIHDNVLH9L1IOJS9" hidden="1">'[3]Reco Sheet for Fcast'!$F$10:$G$10</definedName>
    <definedName name="BExU1CQSGHIYEUTB4X944L0P5KO6" hidden="1">'[3]Reco Sheet for Fcast'!$I$8:$J$8</definedName>
    <definedName name="BExU1GXUTLRPJN4MRINLAPHSZQFG" hidden="1">'[3]Reco Sheet for Fcast'!$F$15</definedName>
    <definedName name="BExU1IL9AOHFO85BZB6S60DK3N8H" hidden="1">'[4]AMI P &amp; L'!#REF!</definedName>
    <definedName name="BExU1NOPS09CLFZL1O31RAF9BQNQ" hidden="1">'[4]AMI P &amp; L'!#REF!</definedName>
    <definedName name="BExU1PH9MOEX1JZVZ3D5M9DXB191" hidden="1">'[3]Reco Sheet for Fcast'!$H$2:$I$2</definedName>
    <definedName name="BExU1QZEEKJA35IMEOLOJ3ODX0ZA" hidden="1">'[3]Reco Sheet for Fcast'!$F$9:$G$9</definedName>
    <definedName name="BExU1VRURIWWVJ95O40WA23LMTJD" hidden="1">'[4]AMI P &amp; L'!#REF!</definedName>
    <definedName name="BExU2M5CK6XK55UIHDVYRXJJJRI4" hidden="1">'[3]Reco Sheet for Fcast'!$F$15</definedName>
    <definedName name="BExU2TXVT25ZTOFQAF6CM53Z1RLF" hidden="1">'[3]Reco Sheet for Fcast'!$K$2</definedName>
    <definedName name="BExU2XZLYIU19G7358W5T9E87AFR" hidden="1">'[3]Reco Sheet for Fcast'!$I$7:$J$7</definedName>
    <definedName name="BExU31FMG5EZ3RLMEW3HTVQ1N7XG" hidden="1">#REF!</definedName>
    <definedName name="BExU3B66MCKJFSKT3HL8B5EJGVX0" hidden="1">'[3]Reco Sheet for Fcast'!$G$2</definedName>
    <definedName name="BExU3RYEDSJFAKYWNZXCULXMIK83" hidden="1">'[5]Bud Mth'!$F$11:$G$11</definedName>
    <definedName name="BExU3UNI9NR1RNZR07NSLSZMDOQQ" hidden="1">'[3]Reco Sheet for Fcast'!$I$6:$J$6</definedName>
    <definedName name="BExU401R18N6XKZKL7CNFOZQCM14" hidden="1">'[3]Reco Sheet for Fcast'!$F$10:$G$10</definedName>
    <definedName name="BExU41UI1HPSMTWQ49N53B0N2Y8P" hidden="1">#REF!</definedName>
    <definedName name="BExU42QVGY7TK39W1BIN6CDRG2OE" hidden="1">'[3]Reco Sheet for Fcast'!$I$10:$J$10</definedName>
    <definedName name="BExU46CCJ3OAXXF669QU83U8505X" hidden="1">#REF!</definedName>
    <definedName name="BExU47OZMS6TCWMEHHF0UCSFLLPI" hidden="1">'[3]Reco Sheet for Fcast'!$F$10:$G$10</definedName>
    <definedName name="BExU4D36E8TXN0M8KSNGEAFYP4DQ" hidden="1">'[3]Reco Sheet for Fcast'!$F$11:$G$11</definedName>
    <definedName name="BExU4G31RRVLJ3AC6E1FNEFMXM3O" hidden="1">'[3]Reco Sheet for Fcast'!$I$7:$J$7</definedName>
    <definedName name="BExU4GDVLPUEWBA4MRYRTQAUNO7B" hidden="1">'[4]AMI P &amp; L'!#REF!</definedName>
    <definedName name="BExU4I148DA7PRCCISLWQ6ABXFK6" hidden="1">'[3]Reco Sheet for Fcast'!$F$2:$G$2</definedName>
    <definedName name="BExU4L101H2KQHVKCKQ4PBAWZV6K" hidden="1">'[3]Reco Sheet for Fcast'!$G$2</definedName>
    <definedName name="BExU4NA00RRRBGRT6TOB0MXZRCRZ" hidden="1">'[3]Reco Sheet for Fcast'!$I$8:$J$8</definedName>
    <definedName name="BExU529I6YHVOG83TJHWSILIQU1S" hidden="1">'[3]Reco Sheet for Fcast'!$F$6:$G$6</definedName>
    <definedName name="BExU57YCIKPRD8QWL6EU0YR3NG3J" hidden="1">'[3]Reco Sheet for Fcast'!$G$2</definedName>
    <definedName name="BExU59WK17RXBRY6DNZSMRYEZFUD" hidden="1">'[3]Reco Sheet for Fcast'!$F$6:$G$6</definedName>
    <definedName name="BExU5DSTBWXLN6E59B757KRWRI6E" hidden="1">'[3]Reco Sheet for Fcast'!$H$2:$I$2</definedName>
    <definedName name="BExU5TDWM8NNDHYPQ7OQODTQ368A" hidden="1">'[3]Reco Sheet for Fcast'!$I$9:$J$9</definedName>
    <definedName name="BExU5U4T9X5KDP3VK3NW53ZHZR0J" hidden="1">#REF!</definedName>
    <definedName name="BExU5X4OX1V1XHS6WSSORVQPP6Z3" hidden="1">'[3]Reco Sheet for Fcast'!$I$8:$J$8</definedName>
    <definedName name="BExU5XVPARTFMRYHNUTBKDIL4UJN" hidden="1">'[3]Reco Sheet for Fcast'!$F$9:$G$9</definedName>
    <definedName name="BExU66KMFBAP8JCVG9VM1RD1TNFF" hidden="1">'[3]Reco Sheet for Fcast'!$F$8:$G$8</definedName>
    <definedName name="BExU68IOM3CB3TACNAE9565TW7SH" hidden="1">'[3]Reco Sheet for Fcast'!$H$2:$I$2</definedName>
    <definedName name="BExU6AM82KN21E82HMWVP3LWP9IL" hidden="1">'[3]Reco Sheet for Fcast'!$I$8:$J$8</definedName>
    <definedName name="BExU6ECYWW93VXVS8TAIJBYECM1V" hidden="1">#REF!</definedName>
    <definedName name="BExU6FEU1MRHU98R9YOJC5OKUJ6L" hidden="1">'[3]Reco Sheet for Fcast'!$I$11:$J$11</definedName>
    <definedName name="BExU6KIAJ663Y8W8QMU4HCF183DF" hidden="1">'[3]Reco Sheet for Fcast'!$F$7:$G$7</definedName>
    <definedName name="BExU6KT19B4PG6SHXFBGBPLM66KT" hidden="1">'[3]Reco Sheet for Fcast'!$G$2</definedName>
    <definedName name="BExU6PAVKIOAIMQ9XQIHHF1SUAGO" hidden="1">'[3]Reco Sheet for Fcast'!$F$6:$G$6</definedName>
    <definedName name="BExU6WXXC7SSQDMHSLUN5C2V4IYX" hidden="1">'[3]Reco Sheet for Fcast'!$I$7:$J$7</definedName>
    <definedName name="BExU73387E74XE8A9UKZLZNJYY65" hidden="1">'[3]Reco Sheet for Fcast'!$I$7:$J$7</definedName>
    <definedName name="BExU76ZHCJM8I7VSICCMSTC33O6U" hidden="1">'[3]Reco Sheet for Fcast'!$I$9:$J$9</definedName>
    <definedName name="BExU7BBTUF8BQ42DSGM94X5TG5GF" hidden="1">'[3]Reco Sheet for Fcast'!$I$10:$J$10</definedName>
    <definedName name="BExU7ES0XCYMF26C2IBWVI4GIYRC" hidden="1">#REF!</definedName>
    <definedName name="BExU7HH4EAHFQHT4AXKGWAWZP3I0" hidden="1">'[3]Reco Sheet for Fcast'!$I$8:$J$8</definedName>
    <definedName name="BExU7MF1ZVPDHOSMCAXOSYICHZ4I" hidden="1">'[3]Reco Sheet for Fcast'!$F$11:$G$11</definedName>
    <definedName name="BExU7O2BJ6D5YCKEL6FD2EFCWYRX" hidden="1">'[3]Reco Sheet for Fcast'!$I$7:$J$7</definedName>
    <definedName name="BExU7Q0JS9YIUKUPNSSAIDK2KJAV" hidden="1">'[3]Reco Sheet for Fcast'!$F$10:$G$10</definedName>
    <definedName name="BExU80I6AE5OU7P7F5V7HWIZBJ4P" hidden="1">'[4]AMI P &amp; L'!#REF!</definedName>
    <definedName name="BExU86NB26MCPYIISZ36HADONGT2" hidden="1">'[3]Reco Sheet for Fcast'!$H$2:$I$2</definedName>
    <definedName name="BExU885EZZNSZV3GP298UJ8LB7OL" hidden="1">'[3]Reco Sheet for Fcast'!$F$9:$G$9</definedName>
    <definedName name="BExU8FSAUP9TUZ1NO9WXK80QPHWV" hidden="1">'[3]Reco Sheet for Fcast'!$H$2:$I$2</definedName>
    <definedName name="BExU8KFLAN778MBN93NYZB0FV30G" hidden="1">'[3]Reco Sheet for Fcast'!$I$6:$J$6</definedName>
    <definedName name="BExU8UX9JX3XLB47YZ8GFXE0V7R2" hidden="1">'[3]Reco Sheet for Fcast'!$I$11:$J$11</definedName>
    <definedName name="BExU8ZKKDINBKQPVOBFCFBCNK8RG" hidden="1">#REF!</definedName>
    <definedName name="BExU96M1J7P9DZQ3S9H0C12KGYTW" hidden="1">'[3]Reco Sheet for Fcast'!$F$11:$G$11</definedName>
    <definedName name="BExU9F05OR1GZ3057R6UL3WPEIYI" hidden="1">'[3]Reco Sheet for Fcast'!$I$10:$J$10</definedName>
    <definedName name="BExU9GCSO5YILIKG6VAHN13DL75K" hidden="1">'[3]Reco Sheet for Fcast'!$F$15</definedName>
    <definedName name="BExU9KJOZLO15N11MJVN782NFGJ0" hidden="1">'[3]Reco Sheet for Fcast'!$G$2</definedName>
    <definedName name="BExU9LG29XU2K1GNKRO4438JYQZE" hidden="1">'[3]Reco Sheet for Fcast'!$F$10:$G$10</definedName>
    <definedName name="BExU9RW36I5Z6JIXUIUB3PJH86LT" hidden="1">'[3]Reco Sheet for Fcast'!$I$11:$J$11</definedName>
    <definedName name="BExUA28AO7OWDG3H23Q0CL4B7BHW" hidden="1">'[3]Reco Sheet for Fcast'!$I$10:$J$10</definedName>
    <definedName name="BExUA5O923FFNEBY8BPO1TU3QGBM" hidden="1">'[3]Reco Sheet for Fcast'!$F$8:$G$8</definedName>
    <definedName name="BExUA6Q4K25VH452AQ3ZIRBCMS61" hidden="1">'[3]Reco Sheet for Fcast'!$I$11:$J$11</definedName>
    <definedName name="BExUAD618VJT7Y268F09VY8TCB6I" hidden="1">'[3]Reco Sheet for Fcast'!$F$11:$G$11</definedName>
    <definedName name="BExUAFV4JMBSM2SKBQL9NHL0NIBS" hidden="1">'[3]Reco Sheet for Fcast'!$I$8:$J$8</definedName>
    <definedName name="BExUAMWQODKBXMRH1QCMJLJBF8M7" hidden="1">'[3]Reco Sheet for Fcast'!$I$8:$J$8</definedName>
    <definedName name="BExUAX8WS5OPVLCDXRGKTU2QMTFO" hidden="1">'[3]Reco Sheet for Fcast'!$F$11:$G$11</definedName>
    <definedName name="BExUB08T2BYPVAJVBMXLIDWLL1OE" hidden="1">#REF!</definedName>
    <definedName name="BExUB33EK29TFQ0BN3SU5AAHUXYI" hidden="1">'[5]Bud Mth'!$I$9:$J$9</definedName>
    <definedName name="BExUB8HLEXSBVPZ5AXNQEK96F1N4" hidden="1">'[3]Reco Sheet for Fcast'!$I$8:$J$8</definedName>
    <definedName name="BExUBCDVZIEA7YT0LPSMHL5ZSERQ" hidden="1">'[3]Reco Sheet for Fcast'!$F$11:$G$11</definedName>
    <definedName name="BExUBKXBUCN760QYU7Q8GESBWOQH" hidden="1">'[3]Reco Sheet for Fcast'!$I$9:$J$9</definedName>
    <definedName name="BExUBL83ED0P076RN9RJ8P1MZ299" hidden="1">'[3]Reco Sheet for Fcast'!$H$2:$I$2</definedName>
    <definedName name="BExUBWBAQDH3CAWZ4R4K50QVAO9Z" hidden="1">#REF!</definedName>
    <definedName name="BExUC623BDYEODBN0N4DO6PJQ7NU" hidden="1">'[4]AMI P &amp; L'!#REF!</definedName>
    <definedName name="BExUC8G72O2YXWX0KZM5IEBC5NYF" hidden="1">'[5]Bud Mth'!$C$15:$D$29</definedName>
    <definedName name="BExUC8WH8TCKBB5313JGYYQ1WFLT" hidden="1">'[3]Reco Sheet for Fcast'!$I$11:$J$11</definedName>
    <definedName name="BExUCFCDK6SPH86I6STXX8X3WMC4" hidden="1">'[3]Reco Sheet for Fcast'!$F$11:$G$11</definedName>
    <definedName name="BExUCLC6AQ5KR6LXSAXV4QQ8ASVG" hidden="1">'[3]Reco Sheet for Fcast'!$I$9:$J$9</definedName>
    <definedName name="BExUD4IOJ12X3PJG5WXNNGDRCKAP" hidden="1">'[3]Reco Sheet for Fcast'!$G$2</definedName>
    <definedName name="BExUD9WX9BWK72UWVSLYZJLAY5VY" hidden="1">'[3]Reco Sheet for Fcast'!$I$6:$J$6</definedName>
    <definedName name="BExUDEV0CYVO7Y5IQQBEJ6FUY9S6" hidden="1">'[4]AMI P &amp; L'!#REF!</definedName>
    <definedName name="BExUDJ7DYJ87DXRZ8X55DX7WPECP" hidden="1">'[5]Bud Mth'!$F$11:$G$11</definedName>
    <definedName name="BExUDWOXQGIZW0EAIIYLQUPXF8YV" hidden="1">'[3]Reco Sheet for Fcast'!$H$2:$I$2</definedName>
    <definedName name="BExUDXAIC17W1FUU8Z10XUAVB7CS" hidden="1">'[3]Reco Sheet for Fcast'!$I$6:$J$6</definedName>
    <definedName name="BExUE5OMY7OAJQ9WR8C8HG311ORP" hidden="1">'[3]Reco Sheet for Fcast'!$F$6:$G$6</definedName>
    <definedName name="BExUEFKOQWXXGRNLAOJV2BJ66UB8" hidden="1">'[3]Reco Sheet for Fcast'!$K$2</definedName>
    <definedName name="BExUEJGX3OQQP5KFRJSRCZ70EI9V" hidden="1">'[4]AMI P &amp; L'!#REF!</definedName>
    <definedName name="BExUEYR71COFS2X8PDNU21IPMQEU" hidden="1">'[3]Reco Sheet for Fcast'!$F$8:$G$8</definedName>
    <definedName name="BExVPRLJ9I6RX45EDVFSQGCPJSOK" hidden="1">'[3]Reco Sheet for Fcast'!$I$10:$J$10</definedName>
    <definedName name="BExVSK5E1T5C3Z7L1TS7KHBIC1EB" hidden="1">'[5]Bud Mth'!$F$8:$G$8</definedName>
    <definedName name="BExVSL787C8E4HFQZ2NVLT35I2XV" hidden="1">'[3]Reco Sheet for Fcast'!$I$10:$J$10</definedName>
    <definedName name="BExVSTFTVV14SFGHQUOJL5SQ5TX9" hidden="1">'[3]Reco Sheet for Fcast'!$G$2</definedName>
    <definedName name="BExVT2QBVD5W0ZHB69JPOCXYAUR3" hidden="1">#REF!</definedName>
    <definedName name="BExVT3MPE8LQ5JFN3HQIFKSQ80U4" hidden="1">'[3]Reco Sheet for Fcast'!$F$8:$G$8</definedName>
    <definedName name="BExVT7TRK3NZHPME2TFBXOF1WBR9" hidden="1">'[3]Reco Sheet for Fcast'!$I$9:$J$9</definedName>
    <definedName name="BExVT9H0R0T7WGQAAC0HABMG54YM" hidden="1">'[3]Reco Sheet for Fcast'!$K$2</definedName>
    <definedName name="BExVTCMDDEDGLUIMUU6BSFHEWTOP" hidden="1">'[4]AMI P &amp; L'!#REF!</definedName>
    <definedName name="BExVTCMDQMLKRA2NQR72XU6Y54IK" hidden="1">'[3]Reco Sheet for Fcast'!$H$2:$I$2</definedName>
    <definedName name="BExVTCRV8FQ5U9OYWWL44N6KFNHU" hidden="1">'[3]Reco Sheet for Fcast'!$I$11:$J$11</definedName>
    <definedName name="BExVTNESHPVG0A0KZ7BRX26MS0PF" hidden="1">'[3]Reco Sheet for Fcast'!$I$7:$J$7</definedName>
    <definedName name="BExVTTJVTNRSBHBTUZ78WG2JM5MK" hidden="1">'[3]Reco Sheet for Fcast'!$I$6:$J$6</definedName>
    <definedName name="BExVTULPY4GSSJVTEJZ6XZ3P43PV" hidden="1">#REF!</definedName>
    <definedName name="BExVTXLMYR87BC04D1ERALPUFVPG" hidden="1">'[3]Reco Sheet for Fcast'!$F$15</definedName>
    <definedName name="BExVUL9V3H8ZF6Y72LQBBN639YAA" hidden="1">'[3]Reco Sheet for Fcast'!$F$8:$G$8</definedName>
    <definedName name="BExVV4WOJHBCFS30YPAH56TF8XV7" hidden="1">#REF!</definedName>
    <definedName name="BExVV5T14N2HZIK7HQ4P2KG09U0J" hidden="1">'[3]Reco Sheet for Fcast'!$I$10:$J$10</definedName>
    <definedName name="BExVV7R410VYLADLX9LNG63ID6H1" hidden="1">'[3]Reco Sheet for Fcast'!$I$10:$J$10</definedName>
    <definedName name="BExVVCEED4JEKF59OV0G3T4XFMFO" hidden="1">'[3]Reco Sheet for Fcast'!$F$15</definedName>
    <definedName name="BExVVPFO2J7FMSRPD36909HN4BZJ" hidden="1">'[4]AMI P &amp; L'!#REF!</definedName>
    <definedName name="BExVVQ19AQ3VCARJOC38SF7OYE9Y" hidden="1">'[3]Reco Sheet for Fcast'!$I$11:$J$11</definedName>
    <definedName name="BExVVQ19TAECID45CS4HXT1RD3AQ" hidden="1">'[4]AMI P &amp; L'!#REF!</definedName>
    <definedName name="BExVW3YV5XGIVJ97UUPDJGJ2P15B" hidden="1">'[3]Reco Sheet for Fcast'!$I$8:$J$8</definedName>
    <definedName name="BExVW5X571GEYR5SCU1Z2DHKWM79" hidden="1">'[3]Reco Sheet for Fcast'!$H$2:$I$2</definedName>
    <definedName name="BExVW6YTKA098AF57M4PHNQ54XMH" hidden="1">'[3]Reco Sheet for Fcast'!$F$8:$G$8</definedName>
    <definedName name="BExVWH5O60DAWDALWYLP29FXHNYB" hidden="1">#REF!</definedName>
    <definedName name="BExVWINKCH0V0NUWH363SMXAZE62" hidden="1">'[3]Reco Sheet for Fcast'!$F$6:$G$6</definedName>
    <definedName name="BExVWSZWDVO3AP2D6EDY5H1QYOXC" hidden="1">'[5]Bud Mth'!$F$6:$G$6</definedName>
    <definedName name="BExVWYU8EK669NP172GEIGCTVPPA" hidden="1">'[3]Reco Sheet for Fcast'!$I$8:$J$8</definedName>
    <definedName name="BExVX2VZNPKLDHY7OGN2A2H5HC14" hidden="1">#REF!</definedName>
    <definedName name="BExVX3XN2DRJKL8EDBIG58RYQ36R" hidden="1">'[3]Reco Sheet for Fcast'!$I$6:$J$6</definedName>
    <definedName name="BExVXDZ63PUART77BBR5SI63TPC6" hidden="1">'[3]Reco Sheet for Fcast'!$I$11:$J$11</definedName>
    <definedName name="BExVXHKI6LFYMGWISMPACMO247HL" hidden="1">'[3]Reco Sheet for Fcast'!$F$9:$G$9</definedName>
    <definedName name="BExVXLX2BZ5EF2X6R41BTKRJR1NM" hidden="1">'[4]AMI P &amp; L'!#REF!</definedName>
    <definedName name="BExVY11V7U1SAY4QKYE0PBSPD7LW" hidden="1">'[3]Reco Sheet for Fcast'!$F$7:$G$7</definedName>
    <definedName name="BExVY1SV37DL5YU59HS4IG3VBCP4" hidden="1">'[4]AMI P &amp; L'!#REF!</definedName>
    <definedName name="BExVY3WFGJKSQA08UF9NCMST928Y" hidden="1">'[3]Reco Sheet for Fcast'!$F$7:$G$7</definedName>
    <definedName name="BExVY954UOEVQEIC5OFO4NEWVKAQ" hidden="1">'[3]Reco Sheet for Fcast'!$F$11:$G$11</definedName>
    <definedName name="BExVYH8GALJI83YRQSC210IEPVCS" hidden="1">'[3]Reco Sheet for Fcast'!$F$8:$G$8</definedName>
    <definedName name="BExVYHDYIV5397LC02V4FEP8VD6W" hidden="1">'[3]Reco Sheet for Fcast'!$I$10:$J$10</definedName>
    <definedName name="BExVYOVIZDA18YIQ0A30Q052PCAK" hidden="1">'[3]Reco Sheet for Fcast'!$H$2:$I$2</definedName>
    <definedName name="BExVYQIXPEM6J4JVP78BRHIC05PV" hidden="1">'[3]Reco Sheet for Fcast'!$F$8:$G$8</definedName>
    <definedName name="BExVYTYYVCWBF2IES4QCOV0426AZ" hidden="1">#REF!</definedName>
    <definedName name="BExVYVGWN7SONLVDH9WJ2F1JS264" hidden="1">'[3]Reco Sheet for Fcast'!$I$7:$J$7</definedName>
    <definedName name="BExVZ9EO732IK6MNMG17Y1EFTJQC" hidden="1">'[3]Reco Sheet for Fcast'!$F$8:$G$8</definedName>
    <definedName name="BExVZB1Y5J4UL2LKK0363EU7GIJ1" hidden="1">'[3]Reco Sheet for Fcast'!$F$7:$G$7</definedName>
    <definedName name="BExVZJQVO5LQ0BJH5JEN5NOBIAF6" hidden="1">'[4]AMI P &amp; L'!#REF!</definedName>
    <definedName name="BExVZNXWS91RD7NXV5NE2R3C8WW7" hidden="1">'[3]Reco Sheet for Fcast'!$I$8:$J$8</definedName>
    <definedName name="BExVZYQCU2I82W5UAYV4GQJ2JL8U" hidden="1">'[3]Reco Sheet for Fcast'!$J$2:$K$2</definedName>
    <definedName name="BExW0386REQRCQCVT9BCX80UPTRY" hidden="1">'[3]Reco Sheet for Fcast'!$K$2</definedName>
    <definedName name="BExW0CIOA9SK0V6OKKWTZOS8F5C5" hidden="1">'[5]Bud Mth'!$I$6:$J$6</definedName>
    <definedName name="BExW0FYP4WXY71CYUG40SUBG9UWU" hidden="1">'[3]Reco Sheet for Fcast'!$H$2:$I$2</definedName>
    <definedName name="BExW0RI61B4VV0ARXTFVBAWRA1C5" hidden="1">'[3]Reco Sheet for Fcast'!$F$9:$G$9</definedName>
    <definedName name="BExW1BVUYQTKMOR56MW7RVRX4L1L" hidden="1">'[3]Reco Sheet for Fcast'!$F$15</definedName>
    <definedName name="BExW1D8ARQ40LJ1AAM6R5SHDDYEX" hidden="1">#REF!</definedName>
    <definedName name="BExW1F1220628FOMTW5UAATHRJHK" hidden="1">'[3]Reco Sheet for Fcast'!$F$8:$G$8</definedName>
    <definedName name="BExW1RX03DZ35EAWTOIKB7PS5VV7" hidden="1">#REF!</definedName>
    <definedName name="BExW1TKA0Z9OP2DTG50GZR5EG8C7" hidden="1">'[3]Reco Sheet for Fcast'!$K$2</definedName>
    <definedName name="BExW1U0JLKQ094DW5MMOI8UHO09V" hidden="1">'[3]Reco Sheet for Fcast'!$I$8:$J$8</definedName>
    <definedName name="BExW283NP9D366XFPXLGSCI5UB0L" hidden="1">'[3]Reco Sheet for Fcast'!$F$6:$G$6</definedName>
    <definedName name="BExW2H3C8WJSBW5FGTFKVDVJC4CL" hidden="1">'[3]Reco Sheet for Fcast'!$I$7:$J$7</definedName>
    <definedName name="BExW2H8O6QPVDMU9GSJSE2YSL1S9" hidden="1">#REF!</definedName>
    <definedName name="BExW2MSCKPGF5K3I7TL4KF5ISUOL" hidden="1">'[3]Reco Sheet for Fcast'!$F$15</definedName>
    <definedName name="BExW2NJ8EILHC8GHK3EOST8J05U0" hidden="1">'[3]Reco Sheet for Fcast'!$I$8:$J$8</definedName>
    <definedName name="BExW2SMO90FU9W8DVVES6Q4E6BZR" hidden="1">'[3]Reco Sheet for Fcast'!$F$6:$G$6</definedName>
    <definedName name="BExW2X4IJSLQHE9FU2QSU9ICGNU1" hidden="1">#REF!</definedName>
    <definedName name="BExW2ZITSE40OUTU5LH01FV5JEA3" hidden="1">'[4]AMI P &amp; L'!#REF!</definedName>
    <definedName name="BExW36V9N91OHCUMGWJQL3I5P4JK" hidden="1">'[3]Reco Sheet for Fcast'!$F$15</definedName>
    <definedName name="BExW370JNJ5KV56Y0SOA3AJROJQV" hidden="1">#REF!</definedName>
    <definedName name="BExW3E7HW3NMLQEPIHSOP33UGJEC" hidden="1">'[5]Bud Mth'!$E$1</definedName>
    <definedName name="BExW3EIBA1J9Q9NA9VCGZGRS8WV7" hidden="1">'[3]Reco Sheet for Fcast'!$F$9:$G$9</definedName>
    <definedName name="BExW3FEO8FI8N6AGQKYEG4SQVJWB" hidden="1">'[3]Reco Sheet for Fcast'!$K$2</definedName>
    <definedName name="BExW3GB28STOMJUSZEIA7YKYNS4Y" hidden="1">'[3]Reco Sheet for Fcast'!$H$2:$I$2</definedName>
    <definedName name="BExW3T1K638HT5E0Y8MMK108P5JT" hidden="1">'[3]Reco Sheet for Fcast'!$F$6:$G$6</definedName>
    <definedName name="BExW4217ZHL9VO39POSTJOD090WU" hidden="1">'[3]Reco Sheet for Fcast'!$F$6:$G$6</definedName>
    <definedName name="BExW44KVCR3RB81KUPAYDCBUJSBB" hidden="1">#REF!</definedName>
    <definedName name="BExW4GPW71EBF8XPS2QGVQHBCDX3" hidden="1">'[3]Reco Sheet for Fcast'!$H$2:$I$2</definedName>
    <definedName name="BExW4JKC5837JBPCOJV337ZVYYY3" hidden="1">'[3]Reco Sheet for Fcast'!$G$2</definedName>
    <definedName name="BExW4QR9FV9MP5K610THBSM51RYO" hidden="1">'[3]Reco Sheet for Fcast'!$H$2:$I$2</definedName>
    <definedName name="BExW4Z029R9E19ZENN3WEA3VDAD1" hidden="1">'[3]Reco Sheet for Fcast'!$G$2</definedName>
    <definedName name="BExW4ZLNV6FJGQP2WOU4NKG3GNYO" hidden="1">#REF!</definedName>
    <definedName name="BExW57U9T36MHXWXN8J2YD6F0KWK" hidden="1">#REF!</definedName>
    <definedName name="BExW5AZNT6IAZGNF2C879ODHY1B8" hidden="1">'[3]Reco Sheet for Fcast'!$F$11:$G$11</definedName>
    <definedName name="BExW5FMU99PBR9I4QY9LWERMXPCD" hidden="1">'[5]Bud Mth'!$J$2:$K$2</definedName>
    <definedName name="BExW5W49QO947ET3384SKBE3YCX3" hidden="1">#REF!</definedName>
    <definedName name="BExW5WPU27WD4NWZOT0ZEJIDLX5J" hidden="1">'[3]Reco Sheet for Fcast'!$I$6:$J$6</definedName>
    <definedName name="BExW660AV1TUV2XNUPD65RZR3QOO" hidden="1">'[3]Reco Sheet for Fcast'!$F$9:$G$9</definedName>
    <definedName name="BExW66LVVZK656PQY1257QMHP2AY" hidden="1">'[4]AMI P &amp; L'!#REF!</definedName>
    <definedName name="BExW6AY8KWN3C31NX1MZHXBFTSK7" hidden="1">#REF!</definedName>
    <definedName name="BExW6EJPHAP1TWT380AZLXNHR22P" hidden="1">'[3]Reco Sheet for Fcast'!$I$7:$J$7</definedName>
    <definedName name="BExW6G1PJ38H10DVLL8WPQ736OEB" hidden="1">'[3]Reco Sheet for Fcast'!$I$6:$J$6</definedName>
    <definedName name="BExW75OA5AS517IHUYDHRJXDDOWS" hidden="1">'[3]Reco Sheet for Fcast'!$J$2:$K$2</definedName>
    <definedName name="BExW787XKP4YCU38PAK9CUFFZ8FB" hidden="1">#REF!</definedName>
    <definedName name="BExW794A74Z5F2K8LVQLD6VSKXUE" hidden="1">'[3]Reco Sheet for Fcast'!$F$8:$G$8</definedName>
    <definedName name="BExW7H7MHCUHD1MA5VUKYPO21U2I" hidden="1">#REF!</definedName>
    <definedName name="BExW7O3S5FIOKIM535S9J7PKA52A" hidden="1">#REF!</definedName>
    <definedName name="BExW7RUK8CJ81J4KZCOOP63WMXTX" hidden="1">'[3]Reco Sheet for Fcast'!$I$9:$J$9</definedName>
    <definedName name="BExW886OBR91JIW5EKLII4CQO6E4" hidden="1">'[3]Reco Sheet for Fcast'!$F$8:$G$8</definedName>
    <definedName name="BExW8AFIEPGHQDY6PZGJPQ7YFTB1" hidden="1">#REF!</definedName>
    <definedName name="BExW8K0SSIPSKBVP06IJ71600HJZ" hidden="1">'[3]Reco Sheet for Fcast'!$H$2:$I$2</definedName>
    <definedName name="BExW8T0GVY3ZYO4ACSBLHS8SH895" hidden="1">'[3]Reco Sheet for Fcast'!$F$15</definedName>
    <definedName name="BExW8YEP73JMMU9HZ08PM4WHJQZ4" hidden="1">'[3]Reco Sheet for Fcast'!$I$8:$J$8</definedName>
    <definedName name="BExW937AT53OZQRHNWQZ5BVH24IE" hidden="1">'[3]Reco Sheet for Fcast'!$I$11:$J$11</definedName>
    <definedName name="BExW95LN5N0LYFFVP7GJEGDVDLF0" hidden="1">'[3]Reco Sheet for Fcast'!$G$2</definedName>
    <definedName name="BExW967733Q8RAJOHR2GJ3HO8JIW" hidden="1">'[3]Reco Sheet for Fcast'!$I$6:$J$6</definedName>
    <definedName name="BExW9POK1KIOI0ALS5MZIKTDIYMA" hidden="1">'[3]Reco Sheet for Fcast'!$I$10:$J$10</definedName>
    <definedName name="BExXLDE6PN4ESWT3LXJNQCY94NE4" hidden="1">'[4]AMI P &amp; L'!#REF!</definedName>
    <definedName name="BExXLQVPK2H3IF0NDDA5CT612EUK" hidden="1">'[3]Reco Sheet for Fcast'!$I$6:$J$6</definedName>
    <definedName name="BExXLR6IO70TYTACKQH9M5PGV24J" hidden="1">'[3]Reco Sheet for Fcast'!$F$11:$G$11</definedName>
    <definedName name="BExXM065WOLYRYHGHOJE0OOFXA4M" hidden="1">'[4]AMI P &amp; L'!#REF!</definedName>
    <definedName name="BExXM3GUNXVDM82KUR17NNUMQCNI" hidden="1">'[3]Reco Sheet for Fcast'!$F$7:$G$7</definedName>
    <definedName name="BExXMA28M8SH7MKIGETSDA72WUIZ" hidden="1">'[3]Reco Sheet for Fcast'!$I$9:$J$9</definedName>
    <definedName name="BExXMJYBFUWD4HN6WTKX2CX41JCA" hidden="1">'[3]Reco Sheet for Fcast'!$I$10:$J$10</definedName>
    <definedName name="BExXMOLHIAHDLFSA31PUB36SC3I9" hidden="1">'[3]Reco Sheet for Fcast'!$G$2</definedName>
    <definedName name="BExXMT8T5Z3M2JBQN65X2LKH0YQI" hidden="1">'[3]Reco Sheet for Fcast'!$I$7:$J$7</definedName>
    <definedName name="BExXMZU5QRXO4VTGHQGYZ1EEOGNS" hidden="1">#REF!</definedName>
    <definedName name="BExXN1XNO7H60M9X1E7EVWFJDM5N" hidden="1">'[3]Reco Sheet for Fcast'!$I$7:$J$7</definedName>
    <definedName name="BExXN22ZOTIW49GPLWFYKVM90FNZ" hidden="1">'[3]Reco Sheet for Fcast'!$F$6:$G$6</definedName>
    <definedName name="BExXN6QAP8UJQVN4R4BQKPP4QK35" hidden="1">'[3]Reco Sheet for Fcast'!$F$7:$G$7</definedName>
    <definedName name="BExXNBOA39T2X6Y5Y5GZ5DDNA1AX" hidden="1">'[3]Reco Sheet for Fcast'!$F$8:$G$8</definedName>
    <definedName name="BExXND6872VJ3M2PGT056WQMWBHD" hidden="1">'[3]Reco Sheet for Fcast'!$G$2</definedName>
    <definedName name="BExXNF4F0489IITD5JLD8XFY5JNZ" hidden="1">#REF!</definedName>
    <definedName name="BExXNHDA2WVQBP5BYLKJ40W658I3" hidden="1">#REF!</definedName>
    <definedName name="BExXNPM24UN2PGVL9D1TUBFRIKR4" hidden="1">'[3]Reco Sheet for Fcast'!$F$7:$G$7</definedName>
    <definedName name="BExXNWYB165VO9MHARCL5WLCHWS0" hidden="1">'[4]AMI P &amp; L'!#REF!</definedName>
    <definedName name="BExXO278QHQN8JDK5425EJ615ECC" hidden="1">'[3]Reco Sheet for Fcast'!$F$7:$G$7</definedName>
    <definedName name="BExXO9ZLKVJW7SXKGDCUBHF12QR7" hidden="1">#REF!</definedName>
    <definedName name="BExXOBHOP0WGFHI2Y9AO4L440UVQ" hidden="1">'[3]Reco Sheet for Fcast'!$F$11:$G$11</definedName>
    <definedName name="BExXOHSAD2NSHOLLMZ2JWA4I3I1R" hidden="1">'[3]Reco Sheet for Fcast'!$I$7:$J$7</definedName>
    <definedName name="BExXP19GG78NHVPUGIKQYOI6GFIN" hidden="1">#REF!</definedName>
    <definedName name="BExXP80B5FGA00JCM7UXKPI3PB7Y" hidden="1">'[3]Reco Sheet for Fcast'!$I$9:$J$9</definedName>
    <definedName name="BExXP85M4WXYVN1UVHUTOEKEG5XS" hidden="1">'[3]Reco Sheet for Fcast'!$F$8:$G$8</definedName>
    <definedName name="BExXPELOTHOAG0OWILLAH94OZV5J" hidden="1">'[3]Reco Sheet for Fcast'!$H$2:$I$2</definedName>
    <definedName name="BExXPLXY0H93MFKJ5WQCZHXQYOUA" hidden="1">#REF!</definedName>
    <definedName name="BExXPM8PRBF112HYL41356RR1JK1" hidden="1">#REF!</definedName>
    <definedName name="BExXPS31W1VD2NMIE4E37LHVDF0L" hidden="1">'[3]Reco Sheet for Fcast'!$F$8:$G$8</definedName>
    <definedName name="BExXPZKYEMVF5JOC14HYOOYQK6JK" hidden="1">'[3]Reco Sheet for Fcast'!$G$2</definedName>
    <definedName name="BExXQ89PA10X79WBWOEP1AJX1OQM" hidden="1">'[3]Reco Sheet for Fcast'!$F$11:$G$11</definedName>
    <definedName name="BExXQCGQGGYSI0LTRVR73MUO50AW" hidden="1">'[3]Reco Sheet for Fcast'!$I$6:$J$6</definedName>
    <definedName name="BExXQEEXFHDQ8DSRAJSB5ET6J004" hidden="1">'[3]Reco Sheet for Fcast'!$F$6:$G$6</definedName>
    <definedName name="BExXQH41O5HZAH8BO6HCFY8YC3TU" hidden="1">'[4]AMI P &amp; L'!#REF!</definedName>
    <definedName name="BExXQJIEF5R3QQ6D8HO3NGPU0IQC" hidden="1">'[3]Reco Sheet for Fcast'!$G$2</definedName>
    <definedName name="BExXQR0550UX7PZCHV6RMVWU8PH7" hidden="1">'[5]Bud Mth'!$E$1</definedName>
    <definedName name="BExXQU00K9ER4I1WM7T9J0W1E7ZC" hidden="1">'[3]Reco Sheet for Fcast'!$I$10:$J$10</definedName>
    <definedName name="BExXQU00KOR7XLM8B13DGJ1MIQDY" hidden="1">'[3]Reco Sheet for Fcast'!$F$10:$G$10</definedName>
    <definedName name="BExXQXG18PS8HGBOS03OSTQ0KEYC" hidden="1">'[3]Reco Sheet for Fcast'!$G$2</definedName>
    <definedName name="BExXQXQT4OAFQT5B0YB3USDJOJOB" hidden="1">'[3]Reco Sheet for Fcast'!$I$9:$J$9</definedName>
    <definedName name="BExXR3FSEXAHSXEQNJORWFCPX86N" hidden="1">'[3]Reco Sheet for Fcast'!$I$6:$J$6</definedName>
    <definedName name="BExXR3W3FKYQBLR299HO9RZ70C43" hidden="1">'[3]Reco Sheet for Fcast'!$F$6:$G$6</definedName>
    <definedName name="BExXR46U23CRRBV6IZT982MAEQKI" hidden="1">'[3]Reco Sheet for Fcast'!$I$7:$J$7</definedName>
    <definedName name="BExXR8OKAVX7O70V5IYG2PRKXSTI" hidden="1">'[3]Reco Sheet for Fcast'!$I$7:$J$7</definedName>
    <definedName name="BExXRA6N6XCLQM6XDV724ZIH6G93" hidden="1">'[3]Reco Sheet for Fcast'!$F$10:$G$10</definedName>
    <definedName name="BExXRABZ1CNKCG6K1MR6OUFHF7J9" hidden="1">'[3]Reco Sheet for Fcast'!$F$10:$G$10</definedName>
    <definedName name="BExXRBOFETC0OTJ6WY3VPMFH03VB" hidden="1">'[3]Reco Sheet for Fcast'!$I$8:$J$8</definedName>
    <definedName name="BExXRBTWU29UW9CQTYEG4QFPE3VY" hidden="1">#REF!</definedName>
    <definedName name="BExXRD13K1S9Y3JGR7CXSONT7RJZ" hidden="1">'[4]AMI P &amp; L'!#REF!</definedName>
    <definedName name="BExXRIFB4QQ87QIGA9AG0NXP577K" hidden="1">'[3]Reco Sheet for Fcast'!$F$10:$G$10</definedName>
    <definedName name="BExXRIQ2JF2CVTRDQX2D9SPH7FTN" hidden="1">'[3]Reco Sheet for Fcast'!$I$11:$J$11</definedName>
    <definedName name="BExXRLKJ6CS4AJYAEHD0WH96AEBA" hidden="1">#REF!</definedName>
    <definedName name="BExXRO4A6VUH1F4XV8N1BRJ4896W" hidden="1">'[4]AMI P &amp; L'!#REF!</definedName>
    <definedName name="BExXRO9N1SNJZGKD90P4K7FU1J0P" hidden="1">'[3]Reco Sheet for Fcast'!$F$15</definedName>
    <definedName name="BExXRV5QP3Z0KAQ1EQT9JYT2FV0L" hidden="1">'[3]Reco Sheet for Fcast'!$F$10:$G$10</definedName>
    <definedName name="BExXRZ20LZZCW8LVGDK0XETOTSAI" hidden="1">'[3]Reco Sheet for Fcast'!$F$15</definedName>
    <definedName name="BExXS1LUZIBBQ6X7INQ2042R3HZF" hidden="1">#REF!</definedName>
    <definedName name="BExXS63O4OMWMNXXAODZQFSDG33N" hidden="1">'[3]Reco Sheet for Fcast'!$F$6:$G$6</definedName>
    <definedName name="BExXS81QMRSIH9MRKHX3J2XO8A21" hidden="1">#REF!</definedName>
    <definedName name="BExXSBSP1TOY051HSPEPM0AEIO2M" hidden="1">'[3]Reco Sheet for Fcast'!$F$6:$G$6</definedName>
    <definedName name="BExXSC8RFK5D68FJD2HI4K66SA6I" hidden="1">'[3]Reco Sheet for Fcast'!$F$10:$G$10</definedName>
    <definedName name="BExXSNHC88W4UMXEOIOOATJAIKZO" hidden="1">'[3]Reco Sheet for Fcast'!$I$8:$J$8</definedName>
    <definedName name="BExXSTBS08WIA9TLALV3UQ2Z3MRG" hidden="1">'[3]Reco Sheet for Fcast'!$I$7:$J$7</definedName>
    <definedName name="BExXSVQ2WOJJ73YEO8Q2FK60V4G8" hidden="1">'[3]Reco Sheet for Fcast'!$I$8:$J$8</definedName>
    <definedName name="BExXT5RGFJHY3SWR2QZCX7GJQUOO" hidden="1">#REF!</definedName>
    <definedName name="BExXTHLRNL82GN7KZY3TOLO508N7" hidden="1">'[3]Reco Sheet for Fcast'!$F$8:$G$8</definedName>
    <definedName name="BExXTIY89DH3YOJMAQ0Q8WTGODVQ" hidden="1">#REF!</definedName>
    <definedName name="BExXTL72MKEQSQH9L2OTFLU8DM2B" hidden="1">'[3]Reco Sheet for Fcast'!$F$8:$G$8</definedName>
    <definedName name="BExXTM3M4RTCRSX7VGAXGQNPP668" hidden="1">'[3]Reco Sheet for Fcast'!$F$7:$G$7</definedName>
    <definedName name="BExXTOCF78J7WY6FOVBRY1N2RBBR" hidden="1">'[3]Reco Sheet for Fcast'!$H$2:$I$2</definedName>
    <definedName name="BExXTP3GYO6Z9RTKKT10XA0UTV3T" hidden="1">'[3]Reco Sheet for Fcast'!$I$8:$J$8</definedName>
    <definedName name="BExXTZKZ4CG92ZQLIRKEXXH9BFIR" hidden="1">'[3]Reco Sheet for Fcast'!$F$7:$G$7</definedName>
    <definedName name="BExXU4J2BM2964GD5UZHM752Q4NS" hidden="1">'[3]Reco Sheet for Fcast'!$F$9:$G$9</definedName>
    <definedName name="BExXU4ZC2TLLQLLN5Z55LSE6D0AG" hidden="1">'[3]Reco Sheet for Fcast'!$O$6:$P$10</definedName>
    <definedName name="BExXU6XDTT7RM93KILIDEYPA9XKF" hidden="1">'[3]Reco Sheet for Fcast'!$I$6:$J$6</definedName>
    <definedName name="BExXU8VLZA7WLPZ3RAQZGNERUD26" hidden="1">'[4]AMI P &amp; L'!#REF!</definedName>
    <definedName name="BExXUB9RSLSCNN5ETLXY72DAPZZM" hidden="1">'[3]Reco Sheet for Fcast'!$I$10:$J$10</definedName>
    <definedName name="BExXUEV8QPATH32AX9XYWBHUVOO8" hidden="1">#REF!</definedName>
    <definedName name="BExXUFRM82XQIN2T8KGLDQL1IBQW" hidden="1">'[3]Reco Sheet for Fcast'!$G$2</definedName>
    <definedName name="BExXUFX23FE72H6IM4JSHIQV4VNK" hidden="1">#REF!</definedName>
    <definedName name="BExXUM27VX063JGHF9FYOOLNOP4V" hidden="1">#REF!</definedName>
    <definedName name="BExXUQEQBF6FI240ZGIF9YXZSRAU" hidden="1">'[3]Reco Sheet for Fcast'!$F$10:$G$10</definedName>
    <definedName name="BExXUYND6EJO7CJ5KRICV4O1JNWK" hidden="1">'[3]Reco Sheet for Fcast'!$F$9:$G$9</definedName>
    <definedName name="BExXV3LG12X440HUOAJXFCK9NX6J" hidden="1">#REF!</definedName>
    <definedName name="BExXV6FWG4H3S2QEUJZYIXILNGJ7" hidden="1">'[3]Reco Sheet for Fcast'!$F$8:$G$8</definedName>
    <definedName name="BExXVK87BMMO6LHKV0CFDNIQVIBS" hidden="1">'[3]Reco Sheet for Fcast'!$I$11:$J$11</definedName>
    <definedName name="BExXVKZ9WXPGL6IVY6T61IDD771I" hidden="1">'[3]Reco Sheet for Fcast'!$F$8:$G$8</definedName>
    <definedName name="BExXVLVNRJK2QSK3UMZRFRADS2G4" hidden="1">'[4]AMI P &amp; L'!#REF!</definedName>
    <definedName name="BExXVVRJB3HO2VD2XCCRRUFKTRES" hidden="1">#REF!</definedName>
    <definedName name="BExXW27MMXHXUXX78SDTBE1JYTHT" hidden="1">'[3]Reco Sheet for Fcast'!$I$7:$J$7</definedName>
    <definedName name="BExXW2YIM2MYBSHRIX0RP9D4PRMN" hidden="1">'[3]Reco Sheet for Fcast'!$I$6:$J$6</definedName>
    <definedName name="BExXWBNE4KTFSXKVSRF6WX039WPB" hidden="1">'[3]Reco Sheet for Fcast'!$F$9:$G$9</definedName>
    <definedName name="BExXWFP5AYE7EHYTJWBZSQ8PQ0YX" hidden="1">'[3]Reco Sheet for Fcast'!$I$9:$J$9</definedName>
    <definedName name="BExXWLJG5TBEL46BL8CA7MCLGTUZ" hidden="1">#REF!</definedName>
    <definedName name="BExXWVFIBQT8OY1O41FRFPFGXQHK" hidden="1">'[3]Reco Sheet for Fcast'!$K$2</definedName>
    <definedName name="BExXWWXHBZHA9J3N8K47F84X0M0L" hidden="1">'[3]Reco Sheet for Fcast'!$I$10:$J$10</definedName>
    <definedName name="BExXXBM521DL8R4ZX7NZ3DBCUOR5" hidden="1">'[4]AMI P &amp; L'!#REF!</definedName>
    <definedName name="BExXXC7OZI33XZ03NRMEP7VRLQK4" hidden="1">'[3]Reco Sheet for Fcast'!$I$7:$J$7</definedName>
    <definedName name="BExXXH5N3NKBQ7BCJPJTBF8CYM2Q" hidden="1">'[3]Reco Sheet for Fcast'!$I$6:$J$6</definedName>
    <definedName name="BExXXKWLM4D541BH6O8GOJMHFHMW" hidden="1">'[3]Reco Sheet for Fcast'!$I$9:$J$9</definedName>
    <definedName name="BExXXPPA1Q87XPI97X0OXCPBPDON" hidden="1">'[3]Reco Sheet for Fcast'!$I$11:$J$11</definedName>
    <definedName name="BExXXTG1GQYWM6PO30LVLHV2Q33X" hidden="1">#REF!</definedName>
    <definedName name="BExXXVUDA98IZTQ6MANKU4MTTDVR" hidden="1">'[3]Reco Sheet for Fcast'!$I$10:$J$10</definedName>
    <definedName name="BExXXZQNZY6IZI45DJXJK0MQZWA7" hidden="1">'[4]AMI P &amp; L'!#REF!</definedName>
    <definedName name="BExXY5QFG6QP94SFT3935OBM8Y4K" hidden="1">'[3]Reco Sheet for Fcast'!$I$7:$J$7</definedName>
    <definedName name="BExXY7TYEBFXRYUYIFHTN65RJ8EW" hidden="1">'[4]AMI P &amp; L'!#REF!</definedName>
    <definedName name="BExXYCBSIHFUY3BDHNBY5TMPFMGL" hidden="1">#REF!</definedName>
    <definedName name="BExXYLBHANUXC5FCTDDTGOVD3GQS" hidden="1">'[3]Reco Sheet for Fcast'!$I$8:$J$8</definedName>
    <definedName name="BExXYMNYAYH3WA2ZCFAYKZID9ZCI" hidden="1">'[3]Reco Sheet for Fcast'!$I$9:$J$9</definedName>
    <definedName name="BExXYYT12SVN2VDMLVNV4P3ISD8T" hidden="1">'[3]Reco Sheet for Fcast'!$I$7:$J$7</definedName>
    <definedName name="BExXZ3LNUGA4E1LWS1MPLGG3LXKD" hidden="1">#REF!</definedName>
    <definedName name="BExXZFVV4YB42AZ3H1I40YG3JAPU" hidden="1">'[3]Reco Sheet for Fcast'!$I$11:$J$11</definedName>
    <definedName name="BExXZHJ9T2JELF12CHHGD54J1B0C" hidden="1">'[3]Reco Sheet for Fcast'!$F$7:$G$7</definedName>
    <definedName name="BExXZMBX5F1N53KQHPU92S4B5ZZ4" hidden="1">'[3]Reco Sheet for Fcast'!$E$1</definedName>
    <definedName name="BExXZNJ2X1TK2LRK5ZY3MX49H5T7" hidden="1">'[3]Reco Sheet for Fcast'!$J$2:$K$2</definedName>
    <definedName name="BExXZOVPCEP495TQSON6PSRQ8XCY" hidden="1">'[4]AMI P &amp; L'!#REF!</definedName>
    <definedName name="BExXZS0XCQNYYY1DP75R3PCXFSRH" hidden="1">#REF!</definedName>
    <definedName name="BExXZXKH7NBARQQAZM69Z57IH1MM" hidden="1">'[3]Reco Sheet for Fcast'!$F$6:$G$6</definedName>
    <definedName name="BExY06EUGA7EW4VVDQKIUQW4P39O" hidden="1">#REF!</definedName>
    <definedName name="BExY07WSDH5QEVM7BJXJK2ZRAI1O" hidden="1">'[4]AMI P &amp; L'!#REF!</definedName>
    <definedName name="BExY0BI99V6MXLHXBCSPUL0OPF3M" hidden="1">#REF!</definedName>
    <definedName name="BExY0C3UBVC4M59JIRXVQ8OWAJC1" hidden="1">'[3]Reco Sheet for Fcast'!$I$7:$J$7</definedName>
    <definedName name="BExY0N1K6XFGR26YH5NSEE627RBN" hidden="1">#REF!</definedName>
    <definedName name="BExY0OE8GFHMLLTEAFIOQTOPEVPB" hidden="1">'[3]Reco Sheet for Fcast'!$F$8:$G$8</definedName>
    <definedName name="BExY0OJHW85S0VKBA8T4HTYPYBOS" hidden="1">'[3]Reco Sheet for Fcast'!$I$10:$J$10</definedName>
    <definedName name="BExY0T1E034D7XAXNC6F7540LLIE" hidden="1">'[3]Reco Sheet for Fcast'!$F$15</definedName>
    <definedName name="BExY0V4VNPA7ZZUMJNNU0ZHE1KOH" hidden="1">#REF!</definedName>
    <definedName name="BExY0XTZLHN49J2JH94BYTKBJLT3" hidden="1">'[3]Reco Sheet for Fcast'!$F$10:$G$10</definedName>
    <definedName name="BExY11FH9TXHERUYGG8FE50U7H7J" hidden="1">'[3]Reco Sheet for Fcast'!$F$10:$G$10</definedName>
    <definedName name="BExY16IWJ7CI1QGWVNBVHPYS9JPN" hidden="1">#REF!</definedName>
    <definedName name="BExY180UKNW5NIAWD6ZUYTFEH8QS" hidden="1">'[3]Reco Sheet for Fcast'!$F$15</definedName>
    <definedName name="BExY1DPTV4LSY9MEOUGXF8X052NA" hidden="1">'[3]Reco Sheet for Fcast'!$F$7:$G$7</definedName>
    <definedName name="BExY1GK9ELBEKDD7O6HR6DUO8YGO" hidden="1">'[3]Reco Sheet for Fcast'!$I$11:$J$11</definedName>
    <definedName name="BExY1HBBZWCVKT5KEBLCKMKR9LKK" hidden="1">'[3]Reco Sheet for Fcast'!$F$9:$G$9</definedName>
    <definedName name="BExY1JKAZRX115882TBCLNSDWLAA" hidden="1">#REF!</definedName>
    <definedName name="BExY1NWOXXFV9GGZ3PX444LZ8TVX" hidden="1">'[3]Reco Sheet for Fcast'!$F$10:$G$10</definedName>
    <definedName name="BExY1TQZQFWKT6O5QIU1TXC6JZG1" hidden="1">#REF!</definedName>
    <definedName name="BExY1UCL0RND63LLSM9X5SFRG117" hidden="1">'[3]Reco Sheet for Fcast'!$H$2:$I$2</definedName>
    <definedName name="BExY1WAT3937L08HLHIRQHMP2A3H" hidden="1">'[3]Reco Sheet for Fcast'!$I$10:$J$10</definedName>
    <definedName name="BExY1YEBOSLMID7LURP8QB46AI91" hidden="1">'[3]Reco Sheet for Fcast'!$I$10:$J$10</definedName>
    <definedName name="BExY2FS4LFX9OHOTQT7SJ2PXAC25" hidden="1">'[3]Reco Sheet for Fcast'!$I$10:$J$10</definedName>
    <definedName name="BExY2GDPCZPVU0IQ6IJIB1YQQRQ6" hidden="1">'[3]Reco Sheet for Fcast'!$F$6:$G$6</definedName>
    <definedName name="BExY2GTSZ3VA9TXLY7KW1LIAKJ61" hidden="1">'[3]Reco Sheet for Fcast'!$F$6:$G$6</definedName>
    <definedName name="BExY2IXBR1SGYZH08T7QHKEFS8HA" hidden="1">'[3]Reco Sheet for Fcast'!$F$15</definedName>
    <definedName name="BExY2Q4B5FUDA5VU4VRUHX327QN0" hidden="1">'[3]Reco Sheet for Fcast'!$F$9:$G$9</definedName>
    <definedName name="BExY3HOSK7YI364K15OX70AVR6F1" hidden="1">'[4]AMI P &amp; L'!#REF!</definedName>
    <definedName name="BExY3T89AUR83SOAZZ3OMDEJDQ39" hidden="1">'[3]Reco Sheet for Fcast'!$F$10:$G$10</definedName>
    <definedName name="BExY41MCOFU9E7TSPZ8U683QRPMT" hidden="1">#REF!</definedName>
    <definedName name="BExY45O3XSWT6MQU6R33GI3YUAUM" hidden="1">#REF!</definedName>
    <definedName name="BExY4ET3RLNWSSJL6DIXQZOTATID" hidden="1">'[5]Bud Mth'!$G$2:$H$2</definedName>
    <definedName name="BExY4FEP1XDIXHJPX1TPN4YPX0A4" hidden="1">#REF!</definedName>
    <definedName name="BExY4MG771JQ84EMIVB6HQGGHZY7" hidden="1">'[3]Reco Sheet for Fcast'!$H$2:$I$2</definedName>
    <definedName name="BExY4PWCSFB8P3J3TBQB2MD67263" hidden="1">'[3]Reco Sheet for Fcast'!$I$8:$J$8</definedName>
    <definedName name="BExY4RZW3KK11JLYBA4DWZ92M6LQ" hidden="1">'[3]Reco Sheet for Fcast'!$I$11:$J$11</definedName>
    <definedName name="BExY4XOVTTNVZ577RLIEC7NZQFIX" hidden="1">'[3]Reco Sheet for Fcast'!$F$7:$G$7</definedName>
    <definedName name="BExY50JAF5CG01GTHAUS7I4ZLUDC" hidden="1">'[3]Reco Sheet for Fcast'!$I$8:$J$8</definedName>
    <definedName name="BExY53J7EXFEOFTRNAHLK7IH3ACB" hidden="1">'[3]Reco Sheet for Fcast'!$F$8:$G$8</definedName>
    <definedName name="BExY5515SJTJS3VM80M3YYR0WF37" hidden="1">'[3]Reco Sheet for Fcast'!$F$15:$G$16</definedName>
    <definedName name="BExY5515WE39FQ3EG5QHG67V9C0O" hidden="1">'[3]Reco Sheet for Fcast'!$F$11:$G$11</definedName>
    <definedName name="BExY5986WNAD8NFCPXC9TVLBU4FG" hidden="1">'[3]Reco Sheet for Fcast'!$K$2</definedName>
    <definedName name="BExY5DF9MS25IFNWGJ1YAS5MDN8R" hidden="1">'[3]Reco Sheet for Fcast'!$K$2</definedName>
    <definedName name="BExY5ERVGL3UM2MGT8LJ0XPKTZEK" hidden="1">'[3]Reco Sheet for Fcast'!$I$7:$J$7</definedName>
    <definedName name="BExY5EX6NJFK8W754ZVZDN5DS04K" hidden="1">'[3]Reco Sheet for Fcast'!$I$6:$J$6</definedName>
    <definedName name="BExY5S3XD1NJT109CV54IFOHVLQ6" hidden="1">'[3]Reco Sheet for Fcast'!$F$9:$G$9</definedName>
    <definedName name="BExY6KVS1MMZ2R34PGEFR2BMTU9W" hidden="1">'[3]Reco Sheet for Fcast'!$I$11:$J$11</definedName>
    <definedName name="BExY6Q9YY7LW745GP7CYOGGSPHGE" hidden="1">'[3]Reco Sheet for Fcast'!$F$6:$G$6</definedName>
    <definedName name="BExZIA3C8LKJTEH3MKQ57KJH5TA2" hidden="1">'[3]Reco Sheet for Fcast'!$I$11:$J$11</definedName>
    <definedName name="BExZIIHH3QNQE3GFMHEE4UMHY6WQ" hidden="1">'[3]Reco Sheet for Fcast'!$F$6:$G$6</definedName>
    <definedName name="BExZIYO22G5UXOB42GDLYGVRJ6U7" hidden="1">'[3]Reco Sheet for Fcast'!$F$11:$G$11</definedName>
    <definedName name="BExZJ7CYXTDLM412P6E5FAC4YB5M" hidden="1">'[3]Reco Sheet for Fcast'!$F$15:$AI$18</definedName>
    <definedName name="BExZJ7I9T8XU4MZRKJ1VVU76V2LZ" hidden="1">'[3]Reco Sheet for Fcast'!$F$15</definedName>
    <definedName name="BExZJL5B371SHX5YN9IQ2GF888EP" hidden="1">#REF!</definedName>
    <definedName name="BExZJMY170JCUU1RWASNZ1HJPRTA" hidden="1">'[3]Reco Sheet for Fcast'!$F$8:$G$8</definedName>
    <definedName name="BExZJOQR77H0P4SUKVYACDCFBBXO" hidden="1">'[3]Reco Sheet for Fcast'!$I$6:$J$6</definedName>
    <definedName name="BExZJPN5GR1O28GF1XLDY5EH968X" hidden="1">#REF!</definedName>
    <definedName name="BExZJS6RG34ODDY9HMZ0O34MEMSB" hidden="1">'[3]Reco Sheet for Fcast'!$I$8:$J$8</definedName>
    <definedName name="BExZJWDUEYTV7TBR6HSM97T24VTT" hidden="1">#REF!</definedName>
    <definedName name="BExZK34NR4BAD7HJAP7SQ926UQP3" hidden="1">'[3]Reco Sheet for Fcast'!$F$11:$G$11</definedName>
    <definedName name="BExZK3FGPHH5H771U7D5XY7XBS6E" hidden="1">'[4]AMI P &amp; L'!#REF!</definedName>
    <definedName name="BExZK7XB7QGGKG7YQASCD1TS7Q60" hidden="1">#REF!</definedName>
    <definedName name="BExZKHYORG3O8C772XPFHM1N8T80" hidden="1">'[4]AMI P &amp; L'!#REF!</definedName>
    <definedName name="BExZKJRF2IRR57DG9CLC7MSHWNNN" hidden="1">'[3]Reco Sheet for Fcast'!$F$8:$G$8</definedName>
    <definedName name="BExZKV5GYXO0X760SBD9TWTIQHGI" hidden="1">'[3]Reco Sheet for Fcast'!$F$10:$G$10</definedName>
    <definedName name="BExZL5SJD92M56CQDWESAKXHOGSL" hidden="1">#REF!</definedName>
    <definedName name="BExZL6E4YVXRUN7ZGF2BIGIXFR8K" hidden="1">'[4]AMI P &amp; L'!#REF!</definedName>
    <definedName name="BExZLGVLMKTPFXG42QYT0PO81G7F" hidden="1">'[3]Reco Sheet for Fcast'!$F$9:$G$9</definedName>
    <definedName name="BExZLJ9XQBSJZFBY8GZ1Y9U1TMNE" hidden="1">#REF!</definedName>
    <definedName name="BExZLKMK7LRK14S09WLMH7MXSQXM" hidden="1">'[3]Reco Sheet for Fcast'!$F$7:$G$7</definedName>
    <definedName name="BExZM7JVLG0W8EG5RBU915U3SKBY" hidden="1">'[3]Reco Sheet for Fcast'!$F$7:$G$7</definedName>
    <definedName name="BExZM85FOVUFF110XMQ9O2ODSJUK" hidden="1">'[3]Reco Sheet for Fcast'!$I$7:$J$7</definedName>
    <definedName name="BExZMF1MMTZ1TA14PZ8ASSU2CBSP" hidden="1">'[3]Reco Sheet for Fcast'!$I$8:$J$8</definedName>
    <definedName name="BExZMKL5YQZD7F0FUCSVFGLPFK52" hidden="1">'[3]Reco Sheet for Fcast'!$F$9:$G$9</definedName>
    <definedName name="BExZMOC3VNZALJM71X2T6FV91GTB" hidden="1">'[3]Reco Sheet for Fcast'!$I$8:$J$8</definedName>
    <definedName name="BExZMXH39OB0I43XEL3K11U3G9PM" hidden="1">'[3]Reco Sheet for Fcast'!$I$6:$J$6</definedName>
    <definedName name="BExZMZQ3RBKDHT5GLFNLS52OSJA0" hidden="1">'[3]Reco Sheet for Fcast'!$F$11:$G$11</definedName>
    <definedName name="BExZN2F7Y2J2L2LN5WZRG949MS4A" hidden="1">'[3]Reco Sheet for Fcast'!$F$6:$G$6</definedName>
    <definedName name="BExZN847WUWKRYTZWG9TCQZJS3OL" hidden="1">'[3]Reco Sheet for Fcast'!$I$6:$J$6</definedName>
    <definedName name="BExZNH3VISFF4NQI11BZDP5IQ7VG" hidden="1">'[3]Reco Sheet for Fcast'!$F$6:$G$6</definedName>
    <definedName name="BExZNJYCFYVMAOI62GB2BABK1ELE" hidden="1">'[3]Reco Sheet for Fcast'!$I$8:$J$8</definedName>
    <definedName name="BExZNV707LIU6Z5H6QI6H67LHTI1" hidden="1">'[3]Reco Sheet for Fcast'!$F$9:$G$9</definedName>
    <definedName name="BExZNVCBKB930QQ9QW7KSGOZ0V1M" hidden="1">'[3]Reco Sheet for Fcast'!$I$9:$J$9</definedName>
    <definedName name="BExZNW8QJ18X0RSGFDWAE9ZSDX39" hidden="1">'[3]Reco Sheet for Fcast'!$H$2:$I$2</definedName>
    <definedName name="BExZNZDWRS6Q40L8OCWFEIVI0A1O" hidden="1">'[3]Reco Sheet for Fcast'!$I$6:$J$6</definedName>
    <definedName name="BExZO532ZI7BQF6A9J5JU0K8HS3X" hidden="1">#REF!</definedName>
    <definedName name="BExZO8TVZX68PZ4ENQ8QOILK16OS" hidden="1">#REF!</definedName>
    <definedName name="BExZOAH4GDULQO35ZGF099VIFGNC" hidden="1">#REF!</definedName>
    <definedName name="BExZOBO9NYLGVJQ31LVQ9XS2ZT4N" hidden="1">'[3]Reco Sheet for Fcast'!$I$10:$J$10</definedName>
    <definedName name="BExZOETNB1CJ3Y2RKLI1ZK0S8Z6H" hidden="1">'[3]Reco Sheet for Fcast'!$I$10:$J$10</definedName>
    <definedName name="BExZOREMVSK4E5VSWM838KHUB8AI" hidden="1">'[3]Reco Sheet for Fcast'!$I$6:$J$6</definedName>
    <definedName name="BExZOTCV19JJEJ1Y58F7UUQX3456" hidden="1">#REF!</definedName>
    <definedName name="BExZOVR745T5P1KS9NV2PXZPZVRG" hidden="1">'[3]Reco Sheet for Fcast'!$I$11:$J$11</definedName>
    <definedName name="BExZOZSWGLSY2XYVRIS6VSNJDSGD" hidden="1">'[3]Reco Sheet for Fcast'!$I$8:$J$8</definedName>
    <definedName name="BExZP7AIJKLM6C6CSUIIFAHFBNX2" hidden="1">'[3]Reco Sheet for Fcast'!$G$2</definedName>
    <definedName name="BExZPC8M5K7Q2UCY7H5XZLIGR6BZ" hidden="1">#REF!</definedName>
    <definedName name="BExZPQ0XY507N8FJMVPKCTK8HC9H" hidden="1">'[3]Reco Sheet for Fcast'!$K$2</definedName>
    <definedName name="BExZQ37OVBR25U32CO2YYVPZOMR5" hidden="1">'[3]Reco Sheet for Fcast'!$K$2</definedName>
    <definedName name="BExZQ3NT7H06VO0AR48WHZULZB93" hidden="1">'[3]Reco Sheet for Fcast'!$I$8:$J$8</definedName>
    <definedName name="BExZQ7PJU07SEJMDX18U9YVDC2GU" hidden="1">'[3]Reco Sheet for Fcast'!$F$6:$G$6</definedName>
    <definedName name="BExZQIHTGHK7OOI2Y2PN3JYBY82I" hidden="1">'[4]AMI P &amp; L'!#REF!</definedName>
    <definedName name="BExZQJJMGU5MHQOILGXGJPAQI5XI" hidden="1">'[4]AMI P &amp; L'!#REF!</definedName>
    <definedName name="BExZQP3CUHU0IRXBVRJLP1KYRDVE" hidden="1">#REF!</definedName>
    <definedName name="BExZQRHGZ7WP7RQ2CX0H6W1CIP9U" hidden="1">#REF!</definedName>
    <definedName name="BExZQWFMANQLA8Z37ZECN1VLXVSB" hidden="1">#REF!</definedName>
    <definedName name="BExZQXBYEBN28QUH1KOVW6KKA5UM" hidden="1">'[3]Reco Sheet for Fcast'!$F$15</definedName>
    <definedName name="BExZQZKT146WEN8FTVZ7Y5TSB8L5" hidden="1">'[4]AMI P &amp; L'!#REF!</definedName>
    <definedName name="BExZR485AKBH93YZ08CMUC3WROED" hidden="1">'[3]Reco Sheet for Fcast'!$I$10:$J$10</definedName>
    <definedName name="BExZR7TL98P2PPUVGIZYR5873DWW" hidden="1">'[3]Reco Sheet for Fcast'!$F$9:$G$9</definedName>
    <definedName name="BExZRGD1603X5ACFALUUDKCD7X48" hidden="1">'[3]Reco Sheet for Fcast'!$I$9:$J$9</definedName>
    <definedName name="BExZRP1X6UVLN1UOLHH5VF4STP1O" hidden="1">'[4]AMI P &amp; L'!#REF!</definedName>
    <definedName name="BExZRQ930U6OCYNV00CH5I0Q4LPE" hidden="1">'[3]Reco Sheet for Fcast'!$I$8:$J$8</definedName>
    <definedName name="BExZRW8W514W8OZ72YBONYJ64GXF" hidden="1">'[4]AMI P &amp; L'!#REF!</definedName>
    <definedName name="BExZRWJP2BUVFJPO8U8ATQEP0LZU" hidden="1">'[3]Reco Sheet for Fcast'!$F$15</definedName>
    <definedName name="BExZRZUBL5A1WH7YZJXBZG8HPWC7" hidden="1">#REF!</definedName>
    <definedName name="BExZSD14AZGXB1I4H73PZY0TKWV1" hidden="1">#REF!</definedName>
    <definedName name="BExZSI9USDLZAN8LI8M4YYQL24GZ" hidden="1">'[3]Reco Sheet for Fcast'!$F$7:$G$7</definedName>
    <definedName name="BExZSS0LA2JY4ZLJ1Z5YCMLJJZCH" hidden="1">'[3]Reco Sheet for Fcast'!$F$11:$G$11</definedName>
    <definedName name="BExZT394ULBLT8EUHBM7KV741HQI" hidden="1">#REF!</definedName>
    <definedName name="BExZTAQV2QVSZY5Y3VCCWUBSBW9P" hidden="1">'[4]AMI P &amp; L'!#REF!</definedName>
    <definedName name="BExZTHSI2FX56PWRSNX9H5EWTZFO" hidden="1">'[3]Reco Sheet for Fcast'!$F$6:$G$6</definedName>
    <definedName name="BExZTJL3HVBFY139H6CJHEQCT1EL" hidden="1">'[3]Reco Sheet for Fcast'!$F$9:$G$9</definedName>
    <definedName name="BExZTLOL8OPABZI453E0KVNA1GJS" hidden="1">'[3]Reco Sheet for Fcast'!$F$11:$G$11</definedName>
    <definedName name="BExZTT6J3X0TOX0ZY6YPLUVMCW9X" hidden="1">'[4]AMI P &amp; L'!#REF!</definedName>
    <definedName name="BExZTW6ECBRA0BBITWBQ8R93RMCL" hidden="1">'[3]Reco Sheet for Fcast'!$G$2</definedName>
    <definedName name="BExZU2BHYAOKSCBM3C5014ZF6IXS" hidden="1">'[3]Reco Sheet for Fcast'!$H$2:$I$2</definedName>
    <definedName name="BExZU2RMJTXOCS0ROPMYPE6WTD87" hidden="1">'[3]Reco Sheet for Fcast'!$F$7:$G$7</definedName>
    <definedName name="BExZUF7G8FENTJKH9R1XUWXM6CWD" hidden="1">'[3]Reco Sheet for Fcast'!$I$9:$J$9</definedName>
    <definedName name="BExZUHWEEZO4WXP5DG5P4U6A70KN" hidden="1">#REF!</definedName>
    <definedName name="BExZUNARUJBIZ08VCAV3GEVBIR3D" hidden="1">'[3]Reco Sheet for Fcast'!$I$8:$J$8</definedName>
    <definedName name="BExZUSZT5496UMBP4LFSLTR1GVEW" hidden="1">'[3]Reco Sheet for Fcast'!$I$9:$J$9</definedName>
    <definedName name="BExZUT54340I38GVCV79EL116WR0" hidden="1">'[3]Reco Sheet for Fcast'!$I$11:$J$11</definedName>
    <definedName name="BExZUYDULCX65H9OZ9JHPBNKF3MI" hidden="1">'[3]Reco Sheet for Fcast'!$F$7:$G$7</definedName>
    <definedName name="BExZV2QD5ZDK3AGDRULLA7JB46C3" hidden="1">'[3]Reco Sheet for Fcast'!$F$8:$G$8</definedName>
    <definedName name="BExZV6BT23LNC2E6HR6HT1BC5R77" hidden="1">#REF!</definedName>
    <definedName name="BExZVBQ29OM0V8XAL3HL0JIM0MMU" hidden="1">'[3]Reco Sheet for Fcast'!$I$9:$J$9</definedName>
    <definedName name="BExZVBQ3B8IIQW88DDLAW5BA4PL4" hidden="1">#REF!</definedName>
    <definedName name="BExZVLM4T9ORS4ZWHME46U4Q103C" hidden="1">'[3]Reco Sheet for Fcast'!$I$10:$J$10</definedName>
    <definedName name="BExZVM7OZWPPRH5YQW50EYMMIW1A" hidden="1">'[3]Reco Sheet for Fcast'!$I$6:$J$6</definedName>
    <definedName name="BExZVP7KJEUGEZ1AZ15Z29XW6KAH" hidden="1">'[3]Reco Sheet for Fcast'!$I$7:$J$7</definedName>
    <definedName name="BExZVPYGX2C5OSHMZ6F0KBKZ6B1S" hidden="1">'[3]Reco Sheet for Fcast'!$H$2:$I$2</definedName>
    <definedName name="BExZW5UARC8W9AQNLJX2I5WQWS5F" hidden="1">'[3]Reco Sheet for Fcast'!$I$9:$J$9</definedName>
    <definedName name="BExZW71HMG3NQTF9XSJPZOF5MGWE" hidden="1">#REF!</definedName>
    <definedName name="BExZW7HRGN6A9YS41KI2B2UUMJ7X" hidden="1">'[3]Reco Sheet for Fcast'!$I$7:$J$7</definedName>
    <definedName name="BExZW8ZPNV43UXGOT98FDNIBQHZY" hidden="1">'[3]Reco Sheet for Fcast'!$I$11:$J$11</definedName>
    <definedName name="BExZWB8KPDQGF787P51Y0GON31FF" hidden="1">'[5]Bud Mth'!$I$10:$J$10</definedName>
    <definedName name="BExZWKDP0QSA9SPSF40ZMQ81QV13" hidden="1">'[3]Reco Sheet for Fcast'!$F$7:$G$7</definedName>
    <definedName name="BExZWKZ5N3RDXU8MZ8HQVYYD8O0F" hidden="1">'[3]Reco Sheet for Fcast'!$F$6:$G$6</definedName>
    <definedName name="BExZWSMC9T48W74GFGQCIUJ8ZPP3" hidden="1">'[3]Reco Sheet for Fcast'!$G$2:$H$2</definedName>
    <definedName name="BExZWUF2V4HY3HI8JN9ZVPRWK1H3" hidden="1">'[3]Reco Sheet for Fcast'!$I$9:$J$9</definedName>
    <definedName name="BExZWWTE9WR6HD25GAGPMXCNVB2Z" hidden="1">#REF!</definedName>
    <definedName name="BExZWX45URTK9KYDJHEXL1OTZ833" hidden="1">'[3]Reco Sheet for Fcast'!$I$9:$J$9</definedName>
    <definedName name="BExZX0EWQEZO86WDAD9A4EAEZ012" hidden="1">'[3]Reco Sheet for Fcast'!$F$9:$G$9</definedName>
    <definedName name="BExZX2T6ZT2DZLYSDJJBPVIT5OK2" hidden="1">'[3]Reco Sheet for Fcast'!$I$10:$J$10</definedName>
    <definedName name="BExZXHY0PBOVDNV2NSZ1Y4G6WMNK" hidden="1">#REF!</definedName>
    <definedName name="BExZXOJDELULNLEH7WG0OYJT0NJ4" hidden="1">'[3]Reco Sheet for Fcast'!$I$6:$J$6</definedName>
    <definedName name="BExZXOOTRNUK8LGEAZ8ZCFW9KXQ1" hidden="1">'[3]Reco Sheet for Fcast'!$J$2:$K$2</definedName>
    <definedName name="BExZXQSD2T3TQZ268XCC2NG9O3JQ" hidden="1">#REF!</definedName>
    <definedName name="BExZXT6JOXNKEDU23DKL8XZAJZIH" hidden="1">'[3]Reco Sheet for Fcast'!$I$8:$J$8</definedName>
    <definedName name="BExZXUTYW1HWEEZ1LIX4OQWC7HL1" hidden="1">'[3]Reco Sheet for Fcast'!$F$9:$G$9</definedName>
    <definedName name="BExZXY4NKQL9QD76YMQJ15U1C2G8" hidden="1">'[3]Reco Sheet for Fcast'!$I$11:$J$11</definedName>
    <definedName name="BExZXYQ7U5G08FQGUIGYT14QCBOF" hidden="1">'[3]Reco Sheet for Fcast'!$F$9:$G$9</definedName>
    <definedName name="BExZY02V77YJBMODJSWZOYCMPS5X" hidden="1">'[4]AMI P &amp; L'!#REF!</definedName>
    <definedName name="BExZY49QRZIR6CA41LFA9LM6EULU" hidden="1">'[3]Reco Sheet for Fcast'!$F$7:$G$7</definedName>
    <definedName name="BExZYGUX367COKM0X1ORS6275JGQ" hidden="1">#REF!</definedName>
    <definedName name="BExZZ2FQA9A8C7CJKMEFQ9VPSLCE" hidden="1">'[3]Reco Sheet for Fcast'!$G$2</definedName>
    <definedName name="BExZZ8VO1HB3783L61XHP87HBCBE" hidden="1">#REF!</definedName>
    <definedName name="BExZZCHAVHW8C2H649KRGVQ0WVRT" hidden="1">'[3]Reco Sheet for Fcast'!$I$9:$J$9</definedName>
    <definedName name="BExZZTK54OTLF2YB68BHGOS27GEN" hidden="1">'[4]AMI P &amp; L'!#REF!</definedName>
    <definedName name="BExZZV7KJWKO2LKG6I21NVTK3177" hidden="1">#REF!</definedName>
    <definedName name="BExZZXB3JQQG4SIZS4MRU6NNW7HI" hidden="1">'[3]Reco Sheet for Fcast'!$F$7:$G$7</definedName>
    <definedName name="BExZZZEMIIFKMLLV4DJKX5TB9R5V" hidden="1">'[4]AMI P &amp; L'!#REF!</definedName>
    <definedName name="CA_BusCaseOptions">[8]BusCase_Options!$C$7:$C$12</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B_Include_CPI">[8]General_assump_BA!$D$38</definedName>
    <definedName name="CP_Logo">"Picture 44"</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D_Chosen_Option">[8]General_assump_BA!$E$10</definedName>
    <definedName name="DMS_50_01_01a">'PTRM input'!$J$7:$K$36</definedName>
    <definedName name="DMS_50_01_01b">'PTRM input'!$L$7:$M$36</definedName>
    <definedName name="DMS_50_01_01c">'PTRM input'!$N$7:$N$36</definedName>
    <definedName name="DMS_50_01_01d">'PTRM input'!$O$7:$P$36</definedName>
    <definedName name="DMS_50_01_02">'PTRM input'!$G$41:$P$70</definedName>
    <definedName name="DMS_50_01_03">'PTRM input'!$G$75:$P$104</definedName>
    <definedName name="DMS_50_01_04">'PTRM input'!$G$109:$P$138</definedName>
    <definedName name="DMS_50_01_05">'PTRM input'!$G$143:$P$172</definedName>
    <definedName name="DMS_50_01_10">'PTRM input'!$G$177:$P$186</definedName>
    <definedName name="DMS_50_01_11">'PTRM input'!$G$191:$P$200</definedName>
    <definedName name="DMS_50_01_12">'PTRM input'!$G$229:$G$233</definedName>
    <definedName name="DMS_50_01_13">'PTRM input'!$F$242:$P$242</definedName>
    <definedName name="DMS_assetclassnames">'PTRM input'!$G$7:$I$36</definedName>
    <definedName name="DMS_assetlife">'PTRM input'!$L$6:$M$6</definedName>
    <definedName name="DMS_DandEcosts">'PTRM input'!$E$229:$E$233</definedName>
    <definedName name="DMS_EnergyFC">'PTRM input'!$E$242</definedName>
    <definedName name="DMS_FCOpex">'PTRM input'!$E$177:$F$186</definedName>
    <definedName name="DMS_oassetvalue">'PTRM input'!$J$6:$K$6</definedName>
    <definedName name="DMS_otaxvalue">'PTRM input'!$N$6</definedName>
    <definedName name="DMS_RevAdjust">'PTRM input'!$E$191:$F$200</definedName>
    <definedName name="DMS_taxassetlife">'PTRM input'!$O$6:$P$6</definedName>
    <definedName name="Drc">'PTRM input'!$G$233</definedName>
    <definedName name="Drpc">'PTRM input'!$G$231</definedName>
    <definedName name="Drpt">'PTRM input'!$G$232</definedName>
    <definedName name="Dv">'PTRM input'!$G$219</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C_Final_Calc">'[9]Equity raising costs'!$Q$54</definedName>
    <definedName name="ERC_Yr01_Inc">'PTRM input'!$G$70</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r_Chks_Ttl_Areas">[8]Err_Chks_BO!$M$37</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t_EP" hidden="1">{"'kpi2-1'!$E$4"}</definedName>
    <definedName name="f">'PTRM input'!$G$216</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g">'PTRM input'!$G$218</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HTML_CodePage" hidden="1">1252</definedName>
    <definedName name="HTML_Control" hidden="1">{"'kpi2-1'!$E$4"}</definedName>
    <definedName name="HTML_Description" hidden="1">""</definedName>
    <definedName name="HTML_Email" hidden="1">""</definedName>
    <definedName name="HTML_Header" hidden="1">"kpi2-1"</definedName>
    <definedName name="HTML_LastUpdate" hidden="1">"03/08/2000"</definedName>
    <definedName name="HTML_LineAfter" hidden="1">FALSE</definedName>
    <definedName name="HTML_LineBefore" hidden="1">FALSE</definedName>
    <definedName name="HTML_Name" hidden="1">"STANCHART"</definedName>
    <definedName name="HTML_OBDlg2" hidden="1">TRUE</definedName>
    <definedName name="HTML_OBDlg4" hidden="1">TRUE</definedName>
    <definedName name="HTML_OS" hidden="1">0</definedName>
    <definedName name="HTML_PathFile" hidden="1">"C:\My Documents\MyHTML.htm"</definedName>
    <definedName name="HTML_Title" hidden="1">"HKKPI01"</definedName>
    <definedName name="Icpr">'PTRM input'!$G$229</definedName>
    <definedName name="III" hidden="1">{#N/A,#N/A,FALSE,"Bgt";#N/A,#N/A,FALSE,"Act";#N/A,#N/A,FALSE,"Chrt Data";#N/A,#N/A,FALSE,"Bus Result";#N/A,#N/A,FALSE,"Main Charts";#N/A,#N/A,FALSE,"P&amp;L Ttl";#N/A,#N/A,FALSE,"P&amp;L C_Ttl";#N/A,#N/A,FALSE,"P&amp;L C_Oct";#N/A,#N/A,FALSE,"P&amp;L C_Sep";#N/A,#N/A,FALSE,"1996";#N/A,#N/A,FALSE,"Data"}</definedName>
    <definedName name="InfoClassification">[2]Title!$D$46</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15</definedName>
    <definedName name="nhdtyjdf" hidden="1">{#N/A,#N/A,FALSE,"pcf";#N/A,#N/A,FALSE,"pcr"}</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P_0_RevCap">'[9]X factors'!$G$63</definedName>
    <definedName name="P_0_RevYld">'[9]X factors'!$G$83</definedName>
    <definedName name="P_0_WAPC">'[9]X factors'!$G$47</definedName>
    <definedName name="PAL_Logo">"Picture 41"</definedName>
    <definedName name="PPP" hidden="1">{#N/A,#N/A,FALSE,"Bgt";#N/A,#N/A,FALSE,"Act";#N/A,#N/A,FALSE,"Chrt Data";#N/A,#N/A,FALSE,"Bus Result";#N/A,#N/A,FALSE,"Main Charts";#N/A,#N/A,FALSE,"P&amp;L Ttl";#N/A,#N/A,FALSE,"P&amp;L C_Ttl";#N/A,#N/A,FALSE,"P&amp;L C_Oct";#N/A,#N/A,FALSE,"P&amp;L C_Sep";#N/A,#N/A,FALSE,"1996";#N/A,#N/A,FALSE,"Data"}</definedName>
    <definedName name="_xlnm.Print_Area" localSheetId="2">'PTRM input'!$A$1:$S$274,'PTRM input'!$A$275:$BN$340</definedName>
    <definedName name="q" hidden="1">{#N/A,#N/A,FALSE,"Bgt";#N/A,#N/A,FALSE,"Act";#N/A,#N/A,FALSE,"Chrt Data";#N/A,#N/A,FALSE,"Bus Result";#N/A,#N/A,FALSE,"Main Charts";#N/A,#N/A,FALSE,"P&amp;L Ttl";#N/A,#N/A,FALSE,"P&amp;L C_Ttl";#N/A,#N/A,FALSE,"P&amp;L C_Oct";#N/A,#N/A,FALSE,"P&amp;L C_Sep";#N/A,#N/A,FALSE,"1996";#N/A,#N/A,FALSE,"Data"}</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A_BusCaseOptions">[10]BusCase_Options!$D$6:$P$6</definedName>
    <definedName name="RAB">'PTRM input'!$J$37</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ecover">[11]Macro1!$A$76</definedName>
    <definedName name="Reg_Period_Length">'PTRM input'!$R$7</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rvanilla01">[9]WACC!$G$19</definedName>
    <definedName name="rvanilla02">[9]WACC!$H$19</definedName>
    <definedName name="rvanilla03">[9]WACC!$I$19</definedName>
    <definedName name="rvanilla04">[9]WACC!$J$19</definedName>
    <definedName name="rvanilla05">[9]WACC!$K$19</definedName>
    <definedName name="rvanilla06">[9]WACC!$L$19</definedName>
    <definedName name="rvanilla07">[9]WACC!$M$19</definedName>
    <definedName name="rvanilla08">[9]WACC!$N$19</definedName>
    <definedName name="rvanilla09">[9]WACC!$O$19</definedName>
    <definedName name="rvanilla10">[9]WACC!$P$19</definedName>
    <definedName name="SAPBEXdnldView" hidden="1">"4D0Q4ZKDTZLR4R5LFJNICI02C"</definedName>
    <definedName name="SAPBEXhrIndnt" hidden="1">1</definedName>
    <definedName name="SAPBEXrevision" hidden="1">1</definedName>
    <definedName name="SAPBEXsysID" hidden="1">"BWP"</definedName>
    <definedName name="SAPBEXwbID" hidden="1">"413ERXB9R3TPA6KEZXGSAKHLQ"</definedName>
    <definedName name="SAPsysID" hidden="1">"708C5W7SBKP804JT78WJ0JNKI"</definedName>
    <definedName name="SAPwbID" hidden="1">"ARS"</definedName>
    <definedName name="sdfasdf" hidden="1">{#N/A,#N/A,FALSE,"pcf";#N/A,#N/A,FALSE,"pcr"}</definedName>
    <definedName name="sdfsd"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eo">'PTRM input'!$G$230</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bleName">"Dummy"</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anilla01">[9]WACC!$G$18</definedName>
    <definedName name="vanilla02">[9]WACC!$H$18</definedName>
    <definedName name="vanilla03">[9]WACC!$I$18</definedName>
    <definedName name="vanilla04">[9]WACC!$J$18</definedName>
    <definedName name="vanilla05">[9]WACC!$K$18</definedName>
    <definedName name="vanilla06">[9]WACC!$L$18</definedName>
    <definedName name="vanilla07">[9]WACC!$M$18</definedName>
    <definedName name="vanilla08">[9]WACC!$N$18</definedName>
    <definedName name="vanilla09">[9]WACC!$O$18</definedName>
    <definedName name="vanilla10">[9]WACC!$P$18</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Business._.Report._.for._.Executive."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Data._.Input." hidden="1">{#N/A,#N/A,FALSE,"Input - Target 02"}</definedName>
    <definedName name="wrn.Dividend._.Schedule." hidden="1">{"Dividend",#N/A,FALSE,"Cash Flow"}</definedName>
    <definedName name="wrn.pages." hidden="1">{#N/A,#N/A,FALSE,"Bgt";#N/A,#N/A,FALSE,"Act";#N/A,#N/A,FALSE,"Chrt Data";#N/A,#N/A,FALSE,"Bus Result";#N/A,#N/A,FALSE,"Main Charts";#N/A,#N/A,FALSE,"P&amp;L Ttl";#N/A,#N/A,FALSE,"P&amp;L C_Ttl";#N/A,#N/A,FALSE,"P&amp;L C_Oct";#N/A,#N/A,FALSE,"P&amp;L C_Sep";#N/A,#N/A,FALSE,"1996";#N/A,#N/A,FALSE,"Data"}</definedName>
    <definedName name="wrn.PERPACKPG3." hidden="1">{"DJH3",#N/A,FALSE,"PFL00805";"PJB3",#N/A,FALSE,"PFL00805";"JMD3",#N/A,FALSE,"PFL00805";"DNB3",#N/A,FALSE,"PFL00805";"MJP3",#N/A,FALSE,"PFL00805";"RAB3",#N/A,FALSE,"PFL00805";"GJW3",#N/A,FALSE,"PFL00805";"MASTER3",#N/A,FALSE,"PFL00805"}</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S_R._.tables." hidden="1">{#N/A,#N/A,FALSE,"pcf";#N/A,#N/A,FALSE,"pcr"}</definedName>
    <definedName name="wrn.S_RQTR3." hidden="1">{#N/A,#N/A,FALSE,"SUM QTR 3";#N/A,#N/A,FALSE,"Detail QTR 3 (w_o ly)"}</definedName>
    <definedName name="ww" hidden="1">{"DJH3",#N/A,FALSE,"PFL00805";"PJB3",#N/A,FALSE,"PFL00805";"JMD3",#N/A,FALSE,"PFL00805";"DNB3",#N/A,FALSE,"PFL00805";"MJP3",#N/A,FALSE,"PFL00805";"RAB3",#N/A,FALSE,"PFL00805";"GJW3",#N/A,FALSE,"PFL00805";"MASTER3",#N/A,FALSE,"PFL00805"}</definedName>
    <definedName name="X_02_RevCap">'[9]X factors'!$H$63</definedName>
    <definedName name="X_02_RevYld">'[9]X factors'!$H$83</definedName>
    <definedName name="X_02_WAPC">'[9]X factors'!$H$47</definedName>
    <definedName name="X_03_RevCap">'[9]X factors'!$I$63</definedName>
    <definedName name="X_03_RevYld">'[9]X factors'!$I$83</definedName>
    <definedName name="X_03_WAPC">'[9]X factors'!$I$47</definedName>
    <definedName name="X_04_RevCap">'[9]X factors'!$J$63</definedName>
    <definedName name="X_04_RevYld">'[9]X factors'!$J$83</definedName>
    <definedName name="X_04_WAPC">'[9]X factors'!$J$47</definedName>
    <definedName name="X_05_RevCap">'[9]X factors'!$K$63</definedName>
    <definedName name="X_05_RevYld">'[9]X factors'!$K$83</definedName>
    <definedName name="X_05_WAPC">'[9]X factors'!$K$47</definedName>
    <definedName name="X_06_RevCap">'[9]X factors'!$L$63</definedName>
    <definedName name="X_06_RevYld">'[9]X factors'!$L$83</definedName>
    <definedName name="X_06_WAPC">'[9]X factors'!$L$47</definedName>
    <definedName name="X_07_RevCap">'[9]X factors'!$M$63</definedName>
    <definedName name="X_07_RevYld">'[9]X factors'!$M$83</definedName>
    <definedName name="X_07_WAPC">'[9]X factors'!$M$47</definedName>
    <definedName name="X_08_RevCap">'[9]X factors'!$N$63</definedName>
    <definedName name="X_08_RevYld">'[9]X factors'!$N$83</definedName>
    <definedName name="X_08_WAPC">'[9]X factors'!$N$47</definedName>
    <definedName name="X_09_RevCap">'[9]X factors'!$O$63</definedName>
    <definedName name="X_09_RevYld">'[9]X factors'!$O$83</definedName>
    <definedName name="X_09_WAPC">'[9]X factors'!$O$47</definedName>
    <definedName name="X_10_RevCap">'[9]X factors'!$P$63</definedName>
    <definedName name="X_10_RevYld">'[9]X factors'!$P$83</definedName>
    <definedName name="X_10_WAPC">'[9]X factors'!$P$47</definedName>
    <definedName name="yht" hidden="1">{#N/A,#N/A,FALSE,"SUM QTR 3";#N/A,#N/A,FALSE,"Detail QTR 3 (w_o ly)"}</definedName>
  </definedNames>
  <calcPr calcId="145621" concurrentCalc="0"/>
</workbook>
</file>

<file path=xl/calcChain.xml><?xml version="1.0" encoding="utf-8"?>
<calcChain xmlns="http://schemas.openxmlformats.org/spreadsheetml/2006/main">
  <c r="C9" i="9" l="1"/>
  <c r="D9" i="9"/>
  <c r="E9" i="9"/>
  <c r="C59" i="9"/>
  <c r="D59" i="9"/>
  <c r="E59" i="9"/>
  <c r="F59" i="9"/>
  <c r="B59" i="9"/>
  <c r="C51" i="9"/>
  <c r="D51" i="9"/>
  <c r="E51" i="9"/>
  <c r="F51" i="9"/>
  <c r="B51" i="9"/>
  <c r="B26" i="9"/>
  <c r="B27" i="9"/>
  <c r="B28" i="9"/>
  <c r="B34" i="9"/>
  <c r="B35" i="9"/>
  <c r="B39" i="9"/>
  <c r="B44" i="9"/>
  <c r="B19" i="9"/>
  <c r="B20" i="9"/>
  <c r="B21" i="9"/>
  <c r="B8" i="9"/>
  <c r="B9" i="9"/>
  <c r="E2" i="12"/>
  <c r="E5" i="12"/>
  <c r="K37" i="12"/>
  <c r="J37" i="12"/>
  <c r="N37" i="12"/>
  <c r="G40" i="12"/>
  <c r="G241" i="12"/>
  <c r="F241" i="12"/>
  <c r="E39" i="12"/>
  <c r="H40" i="12"/>
  <c r="I40" i="12"/>
  <c r="J40" i="12"/>
  <c r="K40" i="12"/>
  <c r="L40" i="12"/>
  <c r="M40" i="12"/>
  <c r="N40" i="12"/>
  <c r="O40" i="12"/>
  <c r="P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G71" i="12"/>
  <c r="H71" i="12"/>
  <c r="I71" i="12"/>
  <c r="J71" i="12"/>
  <c r="K71" i="12"/>
  <c r="L71" i="12"/>
  <c r="M71" i="12"/>
  <c r="N71" i="12"/>
  <c r="O71" i="12"/>
  <c r="P71" i="12"/>
  <c r="Q72" i="12"/>
  <c r="E73" i="12"/>
  <c r="E74" i="12"/>
  <c r="G74" i="12"/>
  <c r="H74" i="12"/>
  <c r="I74" i="12"/>
  <c r="J74" i="12"/>
  <c r="K74" i="12"/>
  <c r="L74" i="12"/>
  <c r="M74" i="12"/>
  <c r="N74" i="12"/>
  <c r="O74" i="12"/>
  <c r="P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G105" i="12"/>
  <c r="H105" i="12"/>
  <c r="I105" i="12"/>
  <c r="J105" i="12"/>
  <c r="K105" i="12"/>
  <c r="L105" i="12"/>
  <c r="M105" i="12"/>
  <c r="N105" i="12"/>
  <c r="O105" i="12"/>
  <c r="P105" i="12"/>
  <c r="Q106" i="12"/>
  <c r="E107" i="12"/>
  <c r="E108" i="12"/>
  <c r="G108" i="12"/>
  <c r="H108" i="12"/>
  <c r="I108" i="12"/>
  <c r="J108" i="12"/>
  <c r="K108" i="12"/>
  <c r="L108" i="12"/>
  <c r="M108" i="12"/>
  <c r="N108" i="12"/>
  <c r="O108" i="12"/>
  <c r="P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G139" i="12"/>
  <c r="H139" i="12"/>
  <c r="I139" i="12"/>
  <c r="J139" i="12"/>
  <c r="K139" i="12"/>
  <c r="L139" i="12"/>
  <c r="M139" i="12"/>
  <c r="N139" i="12"/>
  <c r="O139" i="12"/>
  <c r="P139" i="12"/>
  <c r="Q140" i="12"/>
  <c r="E141" i="12"/>
  <c r="E142" i="12"/>
  <c r="G142" i="12"/>
  <c r="H142" i="12"/>
  <c r="I142" i="12"/>
  <c r="J142" i="12"/>
  <c r="K142" i="12"/>
  <c r="L142" i="12"/>
  <c r="M142" i="12"/>
  <c r="N142" i="12"/>
  <c r="O142" i="12"/>
  <c r="P142" i="12"/>
  <c r="E143" i="12"/>
  <c r="G143" i="12"/>
  <c r="H143" i="12"/>
  <c r="I143" i="12"/>
  <c r="J143" i="12"/>
  <c r="K143" i="12"/>
  <c r="L143" i="12"/>
  <c r="M143" i="12"/>
  <c r="N143" i="12"/>
  <c r="O143" i="12"/>
  <c r="P143" i="12"/>
  <c r="E144" i="12"/>
  <c r="G144" i="12"/>
  <c r="H144" i="12"/>
  <c r="I144" i="12"/>
  <c r="J144" i="12"/>
  <c r="K144" i="12"/>
  <c r="L144" i="12"/>
  <c r="M144" i="12"/>
  <c r="N144" i="12"/>
  <c r="O144" i="12"/>
  <c r="P144" i="12"/>
  <c r="E145" i="12"/>
  <c r="G145" i="12"/>
  <c r="H145" i="12"/>
  <c r="I145" i="12"/>
  <c r="J145" i="12"/>
  <c r="K145" i="12"/>
  <c r="L145" i="12"/>
  <c r="M145" i="12"/>
  <c r="N145" i="12"/>
  <c r="O145" i="12"/>
  <c r="P145" i="12"/>
  <c r="E146" i="12"/>
  <c r="G146" i="12"/>
  <c r="H146" i="12"/>
  <c r="I146" i="12"/>
  <c r="J146" i="12"/>
  <c r="K146" i="12"/>
  <c r="L146" i="12"/>
  <c r="M146" i="12"/>
  <c r="N146" i="12"/>
  <c r="O146" i="12"/>
  <c r="P146" i="12"/>
  <c r="E147" i="12"/>
  <c r="G147" i="12"/>
  <c r="H147" i="12"/>
  <c r="I147" i="12"/>
  <c r="J147" i="12"/>
  <c r="K147" i="12"/>
  <c r="L147" i="12"/>
  <c r="M147" i="12"/>
  <c r="N147" i="12"/>
  <c r="O147" i="12"/>
  <c r="P147" i="12"/>
  <c r="E148" i="12"/>
  <c r="G148" i="12"/>
  <c r="H148" i="12"/>
  <c r="I148" i="12"/>
  <c r="J148" i="12"/>
  <c r="K148" i="12"/>
  <c r="L148" i="12"/>
  <c r="M148" i="12"/>
  <c r="N148" i="12"/>
  <c r="O148" i="12"/>
  <c r="P148" i="12"/>
  <c r="E149" i="12"/>
  <c r="G149" i="12"/>
  <c r="H149" i="12"/>
  <c r="I149" i="12"/>
  <c r="J149" i="12"/>
  <c r="K149" i="12"/>
  <c r="L149" i="12"/>
  <c r="M149" i="12"/>
  <c r="N149" i="12"/>
  <c r="O149" i="12"/>
  <c r="P149" i="12"/>
  <c r="E150" i="12"/>
  <c r="G150" i="12"/>
  <c r="H150" i="12"/>
  <c r="I150" i="12"/>
  <c r="J150" i="12"/>
  <c r="K150" i="12"/>
  <c r="L150" i="12"/>
  <c r="M150" i="12"/>
  <c r="N150" i="12"/>
  <c r="O150" i="12"/>
  <c r="P150" i="12"/>
  <c r="E151" i="12"/>
  <c r="G151" i="12"/>
  <c r="H151" i="12"/>
  <c r="I151" i="12"/>
  <c r="J151" i="12"/>
  <c r="K151" i="12"/>
  <c r="L151" i="12"/>
  <c r="M151" i="12"/>
  <c r="N151" i="12"/>
  <c r="O151" i="12"/>
  <c r="P151" i="12"/>
  <c r="E152" i="12"/>
  <c r="G152" i="12"/>
  <c r="H152" i="12"/>
  <c r="I152" i="12"/>
  <c r="J152" i="12"/>
  <c r="K152" i="12"/>
  <c r="L152" i="12"/>
  <c r="M152" i="12"/>
  <c r="N152" i="12"/>
  <c r="O152" i="12"/>
  <c r="P152" i="12"/>
  <c r="E153" i="12"/>
  <c r="G153" i="12"/>
  <c r="H153" i="12"/>
  <c r="I153" i="12"/>
  <c r="J153" i="12"/>
  <c r="K153" i="12"/>
  <c r="L153" i="12"/>
  <c r="M153" i="12"/>
  <c r="N153" i="12"/>
  <c r="O153" i="12"/>
  <c r="P153" i="12"/>
  <c r="E154" i="12"/>
  <c r="G154" i="12"/>
  <c r="H154" i="12"/>
  <c r="I154" i="12"/>
  <c r="J154" i="12"/>
  <c r="K154" i="12"/>
  <c r="L154" i="12"/>
  <c r="M154" i="12"/>
  <c r="N154" i="12"/>
  <c r="O154" i="12"/>
  <c r="P154" i="12"/>
  <c r="E155" i="12"/>
  <c r="G155" i="12"/>
  <c r="H155" i="12"/>
  <c r="I155" i="12"/>
  <c r="J155" i="12"/>
  <c r="K155" i="12"/>
  <c r="L155" i="12"/>
  <c r="M155" i="12"/>
  <c r="N155" i="12"/>
  <c r="O155" i="12"/>
  <c r="P155" i="12"/>
  <c r="E156" i="12"/>
  <c r="G156" i="12"/>
  <c r="H156" i="12"/>
  <c r="I156" i="12"/>
  <c r="J156" i="12"/>
  <c r="K156" i="12"/>
  <c r="L156" i="12"/>
  <c r="M156" i="12"/>
  <c r="N156" i="12"/>
  <c r="O156" i="12"/>
  <c r="P156" i="12"/>
  <c r="E157" i="12"/>
  <c r="G157" i="12"/>
  <c r="H157" i="12"/>
  <c r="I157" i="12"/>
  <c r="J157" i="12"/>
  <c r="K157" i="12"/>
  <c r="L157" i="12"/>
  <c r="M157" i="12"/>
  <c r="N157" i="12"/>
  <c r="O157" i="12"/>
  <c r="P157" i="12"/>
  <c r="E158" i="12"/>
  <c r="G158" i="12"/>
  <c r="H158" i="12"/>
  <c r="I158" i="12"/>
  <c r="J158" i="12"/>
  <c r="K158" i="12"/>
  <c r="L158" i="12"/>
  <c r="M158" i="12"/>
  <c r="N158" i="12"/>
  <c r="O158" i="12"/>
  <c r="P158" i="12"/>
  <c r="E159" i="12"/>
  <c r="G159" i="12"/>
  <c r="H159" i="12"/>
  <c r="I159" i="12"/>
  <c r="J159" i="12"/>
  <c r="K159" i="12"/>
  <c r="L159" i="12"/>
  <c r="M159" i="12"/>
  <c r="N159" i="12"/>
  <c r="O159" i="12"/>
  <c r="P159" i="12"/>
  <c r="E160" i="12"/>
  <c r="G160" i="12"/>
  <c r="H160" i="12"/>
  <c r="I160" i="12"/>
  <c r="J160" i="12"/>
  <c r="K160" i="12"/>
  <c r="L160" i="12"/>
  <c r="M160" i="12"/>
  <c r="N160" i="12"/>
  <c r="O160" i="12"/>
  <c r="P160" i="12"/>
  <c r="E161" i="12"/>
  <c r="G161" i="12"/>
  <c r="H161" i="12"/>
  <c r="I161" i="12"/>
  <c r="J161" i="12"/>
  <c r="K161" i="12"/>
  <c r="L161" i="12"/>
  <c r="M161" i="12"/>
  <c r="N161" i="12"/>
  <c r="O161" i="12"/>
  <c r="P161" i="12"/>
  <c r="E162" i="12"/>
  <c r="G162" i="12"/>
  <c r="H162" i="12"/>
  <c r="I162" i="12"/>
  <c r="J162" i="12"/>
  <c r="K162" i="12"/>
  <c r="L162" i="12"/>
  <c r="M162" i="12"/>
  <c r="N162" i="12"/>
  <c r="O162" i="12"/>
  <c r="P162" i="12"/>
  <c r="E163" i="12"/>
  <c r="G163" i="12"/>
  <c r="H163" i="12"/>
  <c r="I163" i="12"/>
  <c r="J163" i="12"/>
  <c r="K163" i="12"/>
  <c r="L163" i="12"/>
  <c r="M163" i="12"/>
  <c r="N163" i="12"/>
  <c r="O163" i="12"/>
  <c r="P163" i="12"/>
  <c r="E164" i="12"/>
  <c r="G164" i="12"/>
  <c r="H164" i="12"/>
  <c r="I164" i="12"/>
  <c r="J164" i="12"/>
  <c r="K164" i="12"/>
  <c r="L164" i="12"/>
  <c r="M164" i="12"/>
  <c r="N164" i="12"/>
  <c r="O164" i="12"/>
  <c r="P164" i="12"/>
  <c r="E165" i="12"/>
  <c r="G165" i="12"/>
  <c r="H165" i="12"/>
  <c r="I165" i="12"/>
  <c r="J165" i="12"/>
  <c r="K165" i="12"/>
  <c r="L165" i="12"/>
  <c r="M165" i="12"/>
  <c r="N165" i="12"/>
  <c r="O165" i="12"/>
  <c r="P165" i="12"/>
  <c r="E166" i="12"/>
  <c r="G166" i="12"/>
  <c r="H166" i="12"/>
  <c r="I166" i="12"/>
  <c r="J166" i="12"/>
  <c r="K166" i="12"/>
  <c r="L166" i="12"/>
  <c r="M166" i="12"/>
  <c r="N166" i="12"/>
  <c r="O166" i="12"/>
  <c r="P166" i="12"/>
  <c r="E167" i="12"/>
  <c r="G167" i="12"/>
  <c r="H167" i="12"/>
  <c r="I167" i="12"/>
  <c r="J167" i="12"/>
  <c r="K167" i="12"/>
  <c r="L167" i="12"/>
  <c r="M167" i="12"/>
  <c r="N167" i="12"/>
  <c r="O167" i="12"/>
  <c r="P167" i="12"/>
  <c r="E168" i="12"/>
  <c r="G168" i="12"/>
  <c r="H168" i="12"/>
  <c r="I168" i="12"/>
  <c r="J168" i="12"/>
  <c r="K168" i="12"/>
  <c r="L168" i="12"/>
  <c r="M168" i="12"/>
  <c r="N168" i="12"/>
  <c r="O168" i="12"/>
  <c r="P168" i="12"/>
  <c r="E169" i="12"/>
  <c r="G169" i="12"/>
  <c r="H169" i="12"/>
  <c r="I169" i="12"/>
  <c r="J169" i="12"/>
  <c r="K169" i="12"/>
  <c r="L169" i="12"/>
  <c r="M169" i="12"/>
  <c r="N169" i="12"/>
  <c r="O169" i="12"/>
  <c r="P169" i="12"/>
  <c r="E170" i="12"/>
  <c r="G170" i="12"/>
  <c r="H170" i="12"/>
  <c r="I170" i="12"/>
  <c r="J170" i="12"/>
  <c r="K170" i="12"/>
  <c r="L170" i="12"/>
  <c r="M170" i="12"/>
  <c r="N170" i="12"/>
  <c r="O170" i="12"/>
  <c r="P170" i="12"/>
  <c r="E171" i="12"/>
  <c r="G171" i="12"/>
  <c r="H171" i="12"/>
  <c r="I171" i="12"/>
  <c r="J171" i="12"/>
  <c r="K171" i="12"/>
  <c r="L171" i="12"/>
  <c r="M171" i="12"/>
  <c r="N171" i="12"/>
  <c r="O171" i="12"/>
  <c r="P171" i="12"/>
  <c r="E172" i="12"/>
  <c r="G172" i="12"/>
  <c r="H172" i="12"/>
  <c r="I172" i="12"/>
  <c r="J172" i="12"/>
  <c r="K172" i="12"/>
  <c r="L172" i="12"/>
  <c r="M172" i="12"/>
  <c r="N172" i="12"/>
  <c r="O172" i="12"/>
  <c r="P172" i="12"/>
  <c r="G173" i="12"/>
  <c r="H173" i="12"/>
  <c r="I173" i="12"/>
  <c r="J173" i="12"/>
  <c r="K173" i="12"/>
  <c r="L173" i="12"/>
  <c r="M173" i="12"/>
  <c r="N173" i="12"/>
  <c r="O173" i="12"/>
  <c r="P173" i="12"/>
  <c r="Q174" i="12"/>
  <c r="E175" i="12"/>
  <c r="E176" i="12"/>
  <c r="G176" i="12"/>
  <c r="H176" i="12"/>
  <c r="I176" i="12"/>
  <c r="J176" i="12"/>
  <c r="K176" i="12"/>
  <c r="L176" i="12"/>
  <c r="M176" i="12"/>
  <c r="N176" i="12"/>
  <c r="O176" i="12"/>
  <c r="P176" i="12"/>
  <c r="G186" i="12"/>
  <c r="H186" i="12"/>
  <c r="I186" i="12"/>
  <c r="J186" i="12"/>
  <c r="K186" i="12"/>
  <c r="L186" i="12"/>
  <c r="M186" i="12"/>
  <c r="N186" i="12"/>
  <c r="O186" i="12"/>
  <c r="P186" i="12"/>
  <c r="G187" i="12"/>
  <c r="H187" i="12"/>
  <c r="I187" i="12"/>
  <c r="J187" i="12"/>
  <c r="K187" i="12"/>
  <c r="L187" i="12"/>
  <c r="M187" i="12"/>
  <c r="N187" i="12"/>
  <c r="O187" i="12"/>
  <c r="P187" i="12"/>
  <c r="Q188" i="12"/>
  <c r="E189" i="12"/>
  <c r="E190" i="12"/>
  <c r="G190" i="12"/>
  <c r="H190" i="12"/>
  <c r="I190" i="12"/>
  <c r="J190" i="12"/>
  <c r="K190" i="12"/>
  <c r="L190" i="12"/>
  <c r="M190" i="12"/>
  <c r="N190" i="12"/>
  <c r="O190" i="12"/>
  <c r="P190" i="12"/>
  <c r="T191" i="12"/>
  <c r="T192" i="12"/>
  <c r="T193" i="12"/>
  <c r="T194" i="12"/>
  <c r="T195" i="12"/>
  <c r="T196" i="12"/>
  <c r="T197" i="12"/>
  <c r="T198" i="12"/>
  <c r="T199" i="12"/>
  <c r="T200" i="12"/>
  <c r="G201" i="12"/>
  <c r="H201" i="12"/>
  <c r="I201" i="12"/>
  <c r="J201" i="12"/>
  <c r="K201" i="12"/>
  <c r="L201" i="12"/>
  <c r="M201" i="12"/>
  <c r="N201" i="12"/>
  <c r="O201" i="12"/>
  <c r="P201" i="12"/>
  <c r="G202" i="12"/>
  <c r="H202" i="12"/>
  <c r="I202" i="12"/>
  <c r="J202" i="12"/>
  <c r="K202" i="12"/>
  <c r="L202" i="12"/>
  <c r="M202" i="12"/>
  <c r="N202" i="12"/>
  <c r="O202" i="12"/>
  <c r="P202" i="12"/>
  <c r="G203" i="12"/>
  <c r="H203" i="12"/>
  <c r="I203" i="12"/>
  <c r="J203" i="12"/>
  <c r="K203" i="12"/>
  <c r="L203" i="12"/>
  <c r="M203" i="12"/>
  <c r="N203" i="12"/>
  <c r="O203" i="12"/>
  <c r="P203" i="12"/>
  <c r="G204" i="12"/>
  <c r="H204" i="12"/>
  <c r="I204" i="12"/>
  <c r="J204" i="12"/>
  <c r="K204" i="12"/>
  <c r="L204" i="12"/>
  <c r="M204" i="12"/>
  <c r="N204" i="12"/>
  <c r="O204" i="12"/>
  <c r="P204" i="12"/>
  <c r="G205" i="12"/>
  <c r="H205" i="12"/>
  <c r="I205" i="12"/>
  <c r="J205" i="12"/>
  <c r="K205" i="12"/>
  <c r="L205" i="12"/>
  <c r="M205" i="12"/>
  <c r="N205" i="12"/>
  <c r="O205" i="12"/>
  <c r="P205" i="12"/>
  <c r="Q206" i="12"/>
  <c r="E208" i="12"/>
  <c r="G208" i="12"/>
  <c r="H208" i="12"/>
  <c r="I208" i="12"/>
  <c r="J208" i="12"/>
  <c r="K208" i="12"/>
  <c r="L208" i="12"/>
  <c r="M208" i="12"/>
  <c r="N208" i="12"/>
  <c r="O208" i="12"/>
  <c r="P208" i="12"/>
  <c r="F211" i="12"/>
  <c r="G212" i="12"/>
  <c r="E215" i="12"/>
  <c r="G215" i="12"/>
  <c r="H217" i="12"/>
  <c r="G221" i="12"/>
  <c r="H221" i="12"/>
  <c r="I221" i="12"/>
  <c r="J221" i="12"/>
  <c r="K221" i="12"/>
  <c r="L221" i="12"/>
  <c r="M221" i="12"/>
  <c r="N221" i="12"/>
  <c r="O221" i="12"/>
  <c r="P221" i="12"/>
  <c r="G223" i="12"/>
  <c r="H223" i="12"/>
  <c r="I223" i="12"/>
  <c r="J223" i="12"/>
  <c r="K223" i="12"/>
  <c r="L223" i="12"/>
  <c r="M223" i="12"/>
  <c r="N223" i="12"/>
  <c r="O223" i="12"/>
  <c r="P223" i="12"/>
  <c r="G224" i="12"/>
  <c r="E235" i="12"/>
  <c r="H241" i="12"/>
  <c r="I241" i="12"/>
  <c r="J241" i="12"/>
  <c r="K241" i="12"/>
  <c r="L241" i="12"/>
  <c r="M241" i="12"/>
  <c r="N241" i="12"/>
  <c r="O241" i="12"/>
  <c r="P241" i="12"/>
  <c r="L305" i="12"/>
  <c r="R305" i="12"/>
  <c r="X305" i="12"/>
  <c r="AD305" i="12"/>
  <c r="AJ305" i="12"/>
  <c r="F242" i="12"/>
  <c r="M305" i="12"/>
  <c r="S305" i="12"/>
  <c r="Y305" i="12"/>
  <c r="AE305" i="12"/>
  <c r="AK305" i="12"/>
  <c r="G242" i="12"/>
  <c r="N305" i="12"/>
  <c r="T305" i="12"/>
  <c r="Z305" i="12"/>
  <c r="AF305" i="12"/>
  <c r="AL305" i="12"/>
  <c r="H242" i="12"/>
  <c r="O305" i="12"/>
  <c r="U305" i="12"/>
  <c r="AA305" i="12"/>
  <c r="AG305" i="12"/>
  <c r="AM305" i="12"/>
  <c r="I242" i="12"/>
  <c r="P305" i="12"/>
  <c r="V305" i="12"/>
  <c r="AB305" i="12"/>
  <c r="AH305" i="12"/>
  <c r="AN305" i="12"/>
  <c r="J242" i="12"/>
  <c r="Q305" i="12"/>
  <c r="W305" i="12"/>
  <c r="AC305" i="12"/>
  <c r="AI305" i="12"/>
  <c r="AO305" i="12"/>
  <c r="K242" i="12"/>
  <c r="M339" i="12"/>
  <c r="S339" i="12"/>
  <c r="Y339" i="12"/>
  <c r="AE339" i="12"/>
  <c r="AK339" i="12"/>
  <c r="L242" i="12"/>
  <c r="N339" i="12"/>
  <c r="T339" i="12"/>
  <c r="Z339" i="12"/>
  <c r="AF339" i="12"/>
  <c r="AL339" i="12"/>
  <c r="M242" i="12"/>
  <c r="O339" i="12"/>
  <c r="U339" i="12"/>
  <c r="AA339" i="12"/>
  <c r="AG339" i="12"/>
  <c r="AM339" i="12"/>
  <c r="N242" i="12"/>
  <c r="P339" i="12"/>
  <c r="V339" i="12"/>
  <c r="AB339" i="12"/>
  <c r="AH339" i="12"/>
  <c r="AN339" i="12"/>
  <c r="O242" i="12"/>
  <c r="Q339" i="12"/>
  <c r="W339" i="12"/>
  <c r="AC339" i="12"/>
  <c r="AI339" i="12"/>
  <c r="AO339" i="12"/>
  <c r="P242" i="12"/>
  <c r="E244" i="12"/>
  <c r="F247" i="12"/>
  <c r="G247" i="12"/>
  <c r="H247" i="12"/>
  <c r="I247" i="12"/>
  <c r="J247" i="12"/>
  <c r="K247" i="12"/>
  <c r="L247" i="12"/>
  <c r="M247" i="12"/>
  <c r="N247" i="12"/>
  <c r="O247" i="12"/>
  <c r="F278" i="12"/>
  <c r="G278" i="12"/>
  <c r="H278" i="12"/>
  <c r="I278" i="12"/>
  <c r="J278" i="12"/>
  <c r="K278" i="12"/>
  <c r="L278" i="12"/>
  <c r="M278" i="12"/>
  <c r="N278" i="12"/>
  <c r="O278" i="12"/>
  <c r="P278" i="12"/>
  <c r="Q278" i="12"/>
  <c r="R278" i="12"/>
  <c r="S278" i="12"/>
  <c r="T278" i="12"/>
  <c r="U278" i="12"/>
  <c r="V278" i="12"/>
  <c r="W278" i="12"/>
  <c r="X278" i="12"/>
  <c r="Y278" i="12"/>
  <c r="Z278" i="12"/>
  <c r="AA278" i="12"/>
  <c r="AB278" i="12"/>
  <c r="AC278" i="12"/>
  <c r="AD278" i="12"/>
  <c r="AE278" i="12"/>
  <c r="AF278" i="12"/>
  <c r="AG278" i="12"/>
  <c r="AH278" i="12"/>
  <c r="AI278" i="12"/>
  <c r="AJ278" i="12"/>
  <c r="AK278" i="12"/>
  <c r="AL278" i="12"/>
  <c r="AM278" i="12"/>
  <c r="AN278" i="12"/>
  <c r="AO278" i="12"/>
  <c r="AP278" i="12"/>
  <c r="AQ278" i="12"/>
  <c r="AR278" i="12"/>
  <c r="AS278" i="12"/>
  <c r="AT278" i="12"/>
  <c r="AU278" i="12"/>
  <c r="AV278" i="12"/>
  <c r="AW278" i="12"/>
  <c r="AX278" i="12"/>
  <c r="AY278" i="12"/>
  <c r="AZ278" i="12"/>
  <c r="BA278" i="12"/>
  <c r="BB278" i="12"/>
  <c r="BC278" i="12"/>
  <c r="BD278" i="12"/>
  <c r="BE278" i="12"/>
  <c r="BF278" i="12"/>
  <c r="BG278" i="12"/>
  <c r="BH278" i="12"/>
  <c r="BI278" i="12"/>
  <c r="BJ278" i="12"/>
  <c r="BK278" i="12"/>
  <c r="BL278" i="12"/>
  <c r="BM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F305" i="12"/>
  <c r="G305" i="12"/>
  <c r="H305" i="12"/>
  <c r="I305" i="12"/>
  <c r="J305" i="12"/>
  <c r="K305" i="12"/>
  <c r="AP305" i="12"/>
  <c r="AQ305" i="12"/>
  <c r="AR305" i="12"/>
  <c r="AS305" i="12"/>
  <c r="AT305" i="12"/>
  <c r="AU305" i="12"/>
  <c r="AV305" i="12"/>
  <c r="AW305" i="12"/>
  <c r="AX305" i="12"/>
  <c r="AY305" i="12"/>
  <c r="AZ305" i="12"/>
  <c r="BA305" i="12"/>
  <c r="BB305" i="12"/>
  <c r="BC305" i="12"/>
  <c r="BD305" i="12"/>
  <c r="BE305" i="12"/>
  <c r="BF305" i="12"/>
  <c r="BG305" i="12"/>
  <c r="BH305" i="12"/>
  <c r="BI305" i="12"/>
  <c r="BJ305" i="12"/>
  <c r="BK305" i="12"/>
  <c r="BL305" i="12"/>
  <c r="BM305" i="12"/>
  <c r="G339" i="12"/>
  <c r="H339" i="12"/>
  <c r="I339" i="12"/>
  <c r="J339" i="12"/>
  <c r="K339" i="12"/>
  <c r="AQ339" i="12"/>
  <c r="AR339" i="12"/>
  <c r="AS339" i="12"/>
  <c r="AT339" i="12"/>
  <c r="AU339" i="12"/>
  <c r="AW339" i="12"/>
  <c r="AX339" i="12"/>
  <c r="AY339" i="12"/>
  <c r="AZ339" i="12"/>
  <c r="BA339" i="12"/>
  <c r="BC339" i="12"/>
  <c r="BD339" i="12"/>
  <c r="BE339" i="12"/>
  <c r="BF339" i="12"/>
  <c r="BG339" i="12"/>
  <c r="BI339" i="12"/>
  <c r="BJ339" i="12"/>
  <c r="BK339" i="12"/>
  <c r="BL339" i="12"/>
  <c r="BM339" i="12"/>
  <c r="E309" i="12"/>
  <c r="F311" i="12"/>
  <c r="L311" i="12"/>
  <c r="R311" i="12"/>
  <c r="X311" i="12"/>
  <c r="AD311" i="12"/>
  <c r="AJ311" i="12"/>
  <c r="AP311" i="12"/>
  <c r="AV311" i="12"/>
  <c r="BB311" i="12"/>
  <c r="BH311" i="12"/>
  <c r="F312" i="12"/>
  <c r="G312" i="12"/>
  <c r="H312" i="12"/>
  <c r="I312" i="12"/>
  <c r="J312" i="12"/>
  <c r="K312" i="12"/>
  <c r="L312" i="12"/>
  <c r="M312" i="12"/>
  <c r="N312" i="12"/>
  <c r="O312" i="12"/>
  <c r="P312" i="12"/>
  <c r="Q312" i="12"/>
  <c r="R312" i="12"/>
  <c r="S312" i="12"/>
  <c r="T312" i="12"/>
  <c r="U312" i="12"/>
  <c r="V312" i="12"/>
  <c r="W312" i="12"/>
  <c r="X312" i="12"/>
  <c r="Y312" i="12"/>
  <c r="Z312" i="12"/>
  <c r="AA312" i="12"/>
  <c r="AB312" i="12"/>
  <c r="AC312" i="12"/>
  <c r="AD312" i="12"/>
  <c r="AE312" i="12"/>
  <c r="AF312" i="12"/>
  <c r="AG312" i="12"/>
  <c r="AH312" i="12"/>
  <c r="AI312" i="12"/>
  <c r="AJ312" i="12"/>
  <c r="AK312" i="12"/>
  <c r="AL312" i="12"/>
  <c r="AM312" i="12"/>
  <c r="AN312" i="12"/>
  <c r="AO312" i="12"/>
  <c r="AP312" i="12"/>
  <c r="AQ312" i="12"/>
  <c r="AR312" i="12"/>
  <c r="AS312" i="12"/>
  <c r="AT312" i="12"/>
  <c r="AU312" i="12"/>
  <c r="AV312" i="12"/>
  <c r="AW312" i="12"/>
  <c r="AX312" i="12"/>
  <c r="AY312" i="12"/>
  <c r="AZ312" i="12"/>
  <c r="BA312" i="12"/>
  <c r="BB312" i="12"/>
  <c r="BC312" i="12"/>
  <c r="BD312" i="12"/>
  <c r="BE312" i="12"/>
  <c r="BF312" i="12"/>
  <c r="BG312" i="12"/>
  <c r="BH312" i="12"/>
  <c r="BI312" i="12"/>
  <c r="BJ312" i="12"/>
  <c r="BK312" i="12"/>
  <c r="BL312" i="12"/>
  <c r="BM312" i="12"/>
  <c r="E313" i="12"/>
  <c r="F313" i="12"/>
  <c r="L313" i="12"/>
  <c r="R313" i="12"/>
  <c r="X313" i="12"/>
  <c r="AD313" i="12"/>
  <c r="AJ313" i="12"/>
  <c r="AP313" i="12"/>
  <c r="AV313" i="12"/>
  <c r="BB313" i="12"/>
  <c r="BH313" i="12"/>
  <c r="E314" i="12"/>
  <c r="F314" i="12"/>
  <c r="L314" i="12"/>
  <c r="R314" i="12"/>
  <c r="X314" i="12"/>
  <c r="AD314" i="12"/>
  <c r="AJ314" i="12"/>
  <c r="AP314" i="12"/>
  <c r="AV314" i="12"/>
  <c r="BB314" i="12"/>
  <c r="BH314" i="12"/>
  <c r="E315" i="12"/>
  <c r="F315" i="12"/>
  <c r="L315" i="12"/>
  <c r="R315" i="12"/>
  <c r="X315" i="12"/>
  <c r="AD315" i="12"/>
  <c r="AJ315" i="12"/>
  <c r="AP315" i="12"/>
  <c r="AV315" i="12"/>
  <c r="BB315" i="12"/>
  <c r="BH315" i="12"/>
  <c r="E316" i="12"/>
  <c r="F316" i="12"/>
  <c r="L316" i="12"/>
  <c r="R316" i="12"/>
  <c r="X316" i="12"/>
  <c r="AD316" i="12"/>
  <c r="AJ316" i="12"/>
  <c r="AP316" i="12"/>
  <c r="AV316" i="12"/>
  <c r="BB316" i="12"/>
  <c r="BH316" i="12"/>
  <c r="E317" i="12"/>
  <c r="F317" i="12"/>
  <c r="L317" i="12"/>
  <c r="R317" i="12"/>
  <c r="X317" i="12"/>
  <c r="AD317" i="12"/>
  <c r="AJ317" i="12"/>
  <c r="AP317" i="12"/>
  <c r="AV317" i="12"/>
  <c r="BB317" i="12"/>
  <c r="BH317" i="12"/>
  <c r="E318" i="12"/>
  <c r="F318" i="12"/>
  <c r="L318" i="12"/>
  <c r="R318" i="12"/>
  <c r="X318" i="12"/>
  <c r="AD318" i="12"/>
  <c r="AJ318" i="12"/>
  <c r="AP318" i="12"/>
  <c r="AV318" i="12"/>
  <c r="BB318" i="12"/>
  <c r="BH318" i="12"/>
  <c r="E319" i="12"/>
  <c r="F319" i="12"/>
  <c r="L319" i="12"/>
  <c r="R319" i="12"/>
  <c r="X319" i="12"/>
  <c r="AD319" i="12"/>
  <c r="AJ319" i="12"/>
  <c r="AP319" i="12"/>
  <c r="AV319" i="12"/>
  <c r="BB319" i="12"/>
  <c r="BH319" i="12"/>
  <c r="E320" i="12"/>
  <c r="F320" i="12"/>
  <c r="L320" i="12"/>
  <c r="R320" i="12"/>
  <c r="X320" i="12"/>
  <c r="AD320" i="12"/>
  <c r="AJ320" i="12"/>
  <c r="AP320" i="12"/>
  <c r="AV320" i="12"/>
  <c r="BB320" i="12"/>
  <c r="BH320" i="12"/>
  <c r="E321" i="12"/>
  <c r="F321" i="12"/>
  <c r="L321" i="12"/>
  <c r="R321" i="12"/>
  <c r="X321" i="12"/>
  <c r="AD321" i="12"/>
  <c r="AJ321" i="12"/>
  <c r="AP321" i="12"/>
  <c r="AV321" i="12"/>
  <c r="BB321" i="12"/>
  <c r="BH321" i="12"/>
  <c r="E322" i="12"/>
  <c r="F322" i="12"/>
  <c r="L322" i="12"/>
  <c r="R322" i="12"/>
  <c r="X322" i="12"/>
  <c r="AD322" i="12"/>
  <c r="AJ322" i="12"/>
  <c r="AP322" i="12"/>
  <c r="AV322" i="12"/>
  <c r="BB322" i="12"/>
  <c r="BH322" i="12"/>
  <c r="E323" i="12"/>
  <c r="F323" i="12"/>
  <c r="L323" i="12"/>
  <c r="R323" i="12"/>
  <c r="X323" i="12"/>
  <c r="AD323" i="12"/>
  <c r="AJ323" i="12"/>
  <c r="AP323" i="12"/>
  <c r="AV323" i="12"/>
  <c r="BB323" i="12"/>
  <c r="BH323" i="12"/>
  <c r="E324" i="12"/>
  <c r="F324" i="12"/>
  <c r="L324" i="12"/>
  <c r="R324" i="12"/>
  <c r="X324" i="12"/>
  <c r="AD324" i="12"/>
  <c r="AJ324" i="12"/>
  <c r="AP324" i="12"/>
  <c r="AV324" i="12"/>
  <c r="BB324" i="12"/>
  <c r="BH324" i="12"/>
  <c r="E325" i="12"/>
  <c r="F325" i="12"/>
  <c r="L325" i="12"/>
  <c r="R325" i="12"/>
  <c r="X325" i="12"/>
  <c r="AD325" i="12"/>
  <c r="AJ325" i="12"/>
  <c r="AP325" i="12"/>
  <c r="AV325" i="12"/>
  <c r="BB325" i="12"/>
  <c r="BH325" i="12"/>
  <c r="E326" i="12"/>
  <c r="F326" i="12"/>
  <c r="L326" i="12"/>
  <c r="R326" i="12"/>
  <c r="X326" i="12"/>
  <c r="AD326" i="12"/>
  <c r="AJ326" i="12"/>
  <c r="AP326" i="12"/>
  <c r="AV326" i="12"/>
  <c r="BB326" i="12"/>
  <c r="BH326" i="12"/>
  <c r="E327" i="12"/>
  <c r="F327" i="12"/>
  <c r="L327" i="12"/>
  <c r="R327" i="12"/>
  <c r="X327" i="12"/>
  <c r="AD327" i="12"/>
  <c r="AJ327" i="12"/>
  <c r="AP327" i="12"/>
  <c r="AV327" i="12"/>
  <c r="BB327" i="12"/>
  <c r="BH327" i="12"/>
  <c r="E328" i="12"/>
  <c r="F328" i="12"/>
  <c r="L328" i="12"/>
  <c r="R328" i="12"/>
  <c r="X328" i="12"/>
  <c r="AD328" i="12"/>
  <c r="AJ328" i="12"/>
  <c r="AP328" i="12"/>
  <c r="AV328" i="12"/>
  <c r="BB328" i="12"/>
  <c r="BH328" i="12"/>
  <c r="E329" i="12"/>
  <c r="F329" i="12"/>
  <c r="L329" i="12"/>
  <c r="R329" i="12"/>
  <c r="X329" i="12"/>
  <c r="AD329" i="12"/>
  <c r="AJ329" i="12"/>
  <c r="AP329" i="12"/>
  <c r="AV329" i="12"/>
  <c r="BB329" i="12"/>
  <c r="BH329" i="12"/>
  <c r="E330" i="12"/>
  <c r="F330" i="12"/>
  <c r="L330" i="12"/>
  <c r="R330" i="12"/>
  <c r="X330" i="12"/>
  <c r="AD330" i="12"/>
  <c r="AJ330" i="12"/>
  <c r="AP330" i="12"/>
  <c r="AV330" i="12"/>
  <c r="BB330" i="12"/>
  <c r="BH330" i="12"/>
  <c r="E331" i="12"/>
  <c r="F331" i="12"/>
  <c r="L331" i="12"/>
  <c r="R331" i="12"/>
  <c r="X331" i="12"/>
  <c r="AD331" i="12"/>
  <c r="AJ331" i="12"/>
  <c r="AP331" i="12"/>
  <c r="AV331" i="12"/>
  <c r="BB331" i="12"/>
  <c r="BH331" i="12"/>
  <c r="E332" i="12"/>
  <c r="F332" i="12"/>
  <c r="L332" i="12"/>
  <c r="R332" i="12"/>
  <c r="X332" i="12"/>
  <c r="AD332" i="12"/>
  <c r="AJ332" i="12"/>
  <c r="AP332" i="12"/>
  <c r="AV332" i="12"/>
  <c r="BB332" i="12"/>
  <c r="BH332" i="12"/>
  <c r="E333" i="12"/>
  <c r="F333" i="12"/>
  <c r="L333" i="12"/>
  <c r="R333" i="12"/>
  <c r="X333" i="12"/>
  <c r="AD333" i="12"/>
  <c r="AJ333" i="12"/>
  <c r="AP333" i="12"/>
  <c r="AV333" i="12"/>
  <c r="BB333" i="12"/>
  <c r="BH333" i="12"/>
  <c r="E334" i="12"/>
  <c r="F334" i="12"/>
  <c r="L334" i="12"/>
  <c r="R334" i="12"/>
  <c r="X334" i="12"/>
  <c r="AD334" i="12"/>
  <c r="AJ334" i="12"/>
  <c r="AP334" i="12"/>
  <c r="AV334" i="12"/>
  <c r="BB334" i="12"/>
  <c r="BH334" i="12"/>
  <c r="E335" i="12"/>
  <c r="F335" i="12"/>
  <c r="L335" i="12"/>
  <c r="R335" i="12"/>
  <c r="X335" i="12"/>
  <c r="AD335" i="12"/>
  <c r="AJ335" i="12"/>
  <c r="AP335" i="12"/>
  <c r="AV335" i="12"/>
  <c r="BB335" i="12"/>
  <c r="BH335" i="12"/>
  <c r="E336" i="12"/>
  <c r="F336" i="12"/>
  <c r="L336" i="12"/>
  <c r="R336" i="12"/>
  <c r="X336" i="12"/>
  <c r="AD336" i="12"/>
  <c r="AJ336" i="12"/>
  <c r="AP336" i="12"/>
  <c r="AV336" i="12"/>
  <c r="BB336" i="12"/>
  <c r="BH336" i="12"/>
  <c r="E337" i="12"/>
  <c r="F337" i="12"/>
  <c r="L337" i="12"/>
  <c r="R337" i="12"/>
  <c r="X337" i="12"/>
  <c r="AD337" i="12"/>
  <c r="AJ337" i="12"/>
  <c r="AP337" i="12"/>
  <c r="AV337" i="12"/>
  <c r="BB337" i="12"/>
  <c r="BH337" i="12"/>
  <c r="E338" i="12"/>
  <c r="F338" i="12"/>
  <c r="L338" i="12"/>
  <c r="R338" i="12"/>
  <c r="X338" i="12"/>
  <c r="AD338" i="12"/>
  <c r="AJ338" i="12"/>
  <c r="AP338" i="12"/>
  <c r="AV338" i="12"/>
  <c r="BB338" i="12"/>
  <c r="BH338" i="12"/>
  <c r="F339" i="12"/>
  <c r="L339" i="12"/>
  <c r="R339" i="12"/>
  <c r="X339" i="12"/>
  <c r="AD339" i="12"/>
  <c r="AJ339" i="12"/>
  <c r="AP339" i="12"/>
  <c r="AV339" i="12"/>
  <c r="BB339" i="12"/>
  <c r="BH339" i="12"/>
  <c r="B12" i="11"/>
  <c r="C12" i="11"/>
  <c r="C15" i="11"/>
  <c r="D15" i="11"/>
  <c r="D21" i="11"/>
  <c r="D136" i="11"/>
  <c r="J126" i="11"/>
  <c r="N126" i="11"/>
  <c r="I136" i="11"/>
  <c r="I138" i="11"/>
  <c r="D138" i="11"/>
  <c r="J138" i="11"/>
  <c r="E140" i="11"/>
  <c r="F140" i="11"/>
  <c r="G140" i="11"/>
  <c r="H140" i="11"/>
  <c r="I140" i="11"/>
  <c r="P136" i="11"/>
  <c r="P137" i="11"/>
  <c r="P138" i="11"/>
  <c r="U138" i="11"/>
  <c r="W138" i="11"/>
  <c r="V138" i="11"/>
  <c r="T136" i="11"/>
  <c r="S136" i="11"/>
  <c r="R136" i="11"/>
  <c r="Q136" i="11"/>
  <c r="H136" i="11"/>
  <c r="H138" i="11"/>
  <c r="G136" i="11"/>
  <c r="G138" i="11"/>
  <c r="F136" i="11"/>
  <c r="F138" i="11"/>
  <c r="E136" i="11"/>
  <c r="E138" i="11"/>
  <c r="J137" i="11"/>
  <c r="U137" i="11"/>
  <c r="W137" i="11"/>
  <c r="V137" i="11"/>
  <c r="J136" i="11"/>
  <c r="U136" i="11"/>
  <c r="W136" i="11"/>
  <c r="V136" i="11"/>
  <c r="J132" i="11"/>
  <c r="C132" i="11"/>
  <c r="J131" i="11"/>
  <c r="C131" i="11"/>
  <c r="J130" i="11"/>
  <c r="C130" i="11"/>
  <c r="Y90" i="11"/>
  <c r="Y91" i="11"/>
  <c r="Y92" i="11"/>
  <c r="Q103" i="11"/>
  <c r="Q115" i="11"/>
  <c r="X90" i="11"/>
  <c r="X91" i="11"/>
  <c r="X92" i="11"/>
  <c r="P103" i="11"/>
  <c r="P115" i="11"/>
  <c r="W90" i="11"/>
  <c r="W91" i="11"/>
  <c r="W92" i="11"/>
  <c r="O103" i="11"/>
  <c r="O115" i="11"/>
  <c r="V90" i="11"/>
  <c r="V91" i="11"/>
  <c r="V92" i="11"/>
  <c r="N103" i="11"/>
  <c r="N115" i="11"/>
  <c r="U90" i="11"/>
  <c r="U91" i="11"/>
  <c r="U92" i="11"/>
  <c r="M103" i="11"/>
  <c r="M115" i="11"/>
  <c r="H115" i="11"/>
  <c r="G115" i="11"/>
  <c r="F115" i="11"/>
  <c r="E115" i="11"/>
  <c r="D115" i="11"/>
  <c r="J99" i="11"/>
  <c r="A99" i="11"/>
  <c r="J98" i="11"/>
  <c r="A98" i="11"/>
  <c r="J97" i="11"/>
  <c r="A97" i="11"/>
  <c r="J96" i="11"/>
  <c r="A96" i="11"/>
  <c r="J95" i="11"/>
  <c r="A95" i="11"/>
  <c r="Z90" i="11"/>
  <c r="Z91" i="11"/>
  <c r="Z92" i="11"/>
  <c r="T90" i="11"/>
  <c r="T91" i="11"/>
  <c r="T92" i="11"/>
  <c r="Q91" i="11"/>
  <c r="P91" i="11"/>
  <c r="O91" i="11"/>
  <c r="N91" i="11"/>
  <c r="M91" i="11"/>
  <c r="J91" i="11"/>
  <c r="A91" i="11"/>
  <c r="Q90" i="11"/>
  <c r="P90" i="11"/>
  <c r="O90" i="11"/>
  <c r="N90" i="11"/>
  <c r="M90" i="11"/>
  <c r="J90" i="11"/>
  <c r="A90" i="11"/>
  <c r="Q89" i="11"/>
  <c r="P89" i="11"/>
  <c r="O89" i="11"/>
  <c r="N89" i="11"/>
  <c r="M89" i="11"/>
  <c r="J89" i="11"/>
  <c r="A89" i="11"/>
  <c r="Q88" i="11"/>
  <c r="P88" i="11"/>
  <c r="O88" i="11"/>
  <c r="N88" i="11"/>
  <c r="M88" i="11"/>
  <c r="J88" i="11"/>
  <c r="H88" i="11"/>
  <c r="G88" i="11"/>
  <c r="F88" i="11"/>
  <c r="E88" i="11"/>
  <c r="D88" i="11"/>
  <c r="A88" i="11"/>
  <c r="Q87" i="11"/>
  <c r="P87" i="11"/>
  <c r="O87" i="11"/>
  <c r="N87" i="11"/>
  <c r="M87" i="11"/>
  <c r="J87" i="11"/>
  <c r="H87" i="11"/>
  <c r="G87" i="11"/>
  <c r="F87" i="11"/>
  <c r="E87" i="11"/>
  <c r="D87" i="11"/>
  <c r="A87" i="11"/>
  <c r="Q86" i="11"/>
  <c r="P86" i="11"/>
  <c r="O86" i="11"/>
  <c r="N86" i="11"/>
  <c r="M86" i="11"/>
  <c r="J86" i="11"/>
  <c r="H86" i="11"/>
  <c r="G86" i="11"/>
  <c r="F86" i="11"/>
  <c r="E86" i="11"/>
  <c r="D86" i="11"/>
  <c r="A86" i="11"/>
  <c r="X80" i="11"/>
  <c r="W80" i="11"/>
  <c r="V80" i="11"/>
  <c r="U80" i="11"/>
  <c r="T80" i="11"/>
  <c r="E21" i="11"/>
  <c r="F21" i="11"/>
  <c r="G21" i="11"/>
  <c r="H21" i="11"/>
  <c r="H66" i="11"/>
  <c r="H69" i="11"/>
  <c r="G66" i="11"/>
  <c r="G69" i="11"/>
  <c r="F66" i="11"/>
  <c r="F69" i="11"/>
  <c r="E66" i="11"/>
  <c r="E69" i="11"/>
  <c r="D66" i="11"/>
  <c r="D69" i="11"/>
  <c r="H26" i="11"/>
  <c r="H57" i="11"/>
  <c r="H58" i="11"/>
  <c r="G26" i="11"/>
  <c r="G57" i="11"/>
  <c r="G58" i="11"/>
  <c r="F26" i="11"/>
  <c r="F57" i="11"/>
  <c r="F58" i="11"/>
  <c r="E26" i="11"/>
  <c r="E57" i="11"/>
  <c r="E58" i="11"/>
  <c r="D26" i="11"/>
  <c r="D57" i="11"/>
  <c r="D58" i="11"/>
  <c r="C2" i="11"/>
  <c r="D2" i="11"/>
  <c r="E2" i="11"/>
  <c r="F2" i="11"/>
  <c r="G2" i="11"/>
  <c r="H2" i="11"/>
  <c r="C8" i="9"/>
  <c r="D8" i="9"/>
  <c r="E8" i="9"/>
  <c r="D113" i="11"/>
  <c r="D23" i="11"/>
  <c r="D24" i="11"/>
  <c r="D27" i="11"/>
  <c r="E113" i="11"/>
  <c r="E23" i="11"/>
  <c r="E24" i="11"/>
  <c r="E27" i="11"/>
  <c r="F113" i="11"/>
  <c r="F23" i="11"/>
  <c r="F24" i="11"/>
  <c r="F27" i="11"/>
  <c r="G113" i="11"/>
  <c r="G23" i="11"/>
  <c r="G24" i="11"/>
  <c r="G27" i="11"/>
  <c r="H113" i="11"/>
  <c r="H23" i="11"/>
  <c r="H24" i="11"/>
  <c r="H27" i="11"/>
  <c r="D61" i="11"/>
  <c r="D72" i="11"/>
  <c r="E61" i="11"/>
  <c r="E72" i="11"/>
  <c r="F61" i="11"/>
  <c r="F72" i="11"/>
  <c r="G61" i="11"/>
  <c r="G72" i="11"/>
  <c r="H61" i="11"/>
  <c r="H72" i="11"/>
  <c r="D119" i="11"/>
  <c r="E119" i="11"/>
  <c r="F119" i="11"/>
  <c r="G119" i="11"/>
  <c r="H119" i="11"/>
  <c r="M113" i="11"/>
  <c r="M119" i="11"/>
  <c r="N113" i="11"/>
  <c r="N119" i="11"/>
  <c r="O113" i="11"/>
  <c r="O119" i="11"/>
  <c r="P113" i="11"/>
  <c r="P119" i="11"/>
  <c r="Q113" i="11"/>
  <c r="Q119" i="11"/>
  <c r="J133" i="11"/>
  <c r="N133" i="11"/>
  <c r="Q137" i="11"/>
  <c r="Q138" i="11"/>
  <c r="R137" i="11"/>
  <c r="R138" i="11"/>
  <c r="S137" i="11"/>
  <c r="S138" i="11"/>
  <c r="T137" i="11"/>
  <c r="T138" i="11"/>
</calcChain>
</file>

<file path=xl/comments1.xml><?xml version="1.0" encoding="utf-8"?>
<comments xmlns="http://schemas.openxmlformats.org/spreadsheetml/2006/main">
  <authors>
    <author>Author</author>
  </authors>
  <commentList>
    <comment ref="A14" authorId="0">
      <text>
        <r>
          <rPr>
            <sz val="8"/>
            <color indexed="81"/>
            <rFont val="Tahoma"/>
            <family val="2"/>
          </rPr>
          <t>Source : 
EBSS Final Decision Model.</t>
        </r>
      </text>
    </comment>
  </commentList>
</comments>
</file>

<file path=xl/comments2.xml><?xml version="1.0" encoding="utf-8"?>
<comments xmlns="http://schemas.openxmlformats.org/spreadsheetml/2006/main">
  <authors>
    <author>Rick Miles</author>
    <author>kyap</author>
    <author>Ben Stonehouse</author>
    <author>Ben Stonehouse4_</author>
  </authors>
  <commentList>
    <comment ref="E5" authorId="0">
      <text>
        <r>
          <rPr>
            <sz val="8"/>
            <color indexed="81"/>
            <rFont val="Tahoma"/>
            <family val="2"/>
          </rPr>
          <t>The RAB is the value of assets on which a return will be earned. The Input sheet requires a value for the opening asset base at the start of Year 1. The RAB will fluctuate from year to year to reflect new capital expenditure, customer contributions, asset disposals and depreciation.</t>
        </r>
      </text>
    </comment>
    <comment ref="J6" authorId="1">
      <text>
        <r>
          <rPr>
            <sz val="8"/>
            <color indexed="81"/>
            <rFont val="Tahoma"/>
            <family val="2"/>
          </rPr>
          <t>Based on the opening RAB values determined in the RFM.</t>
        </r>
      </text>
    </comment>
    <comment ref="K6" authorId="1">
      <text>
        <r>
          <rPr>
            <sz val="8"/>
            <color indexed="81"/>
            <rFont val="Tahoma"/>
            <family val="2"/>
          </rPr>
          <t xml:space="preserve">Inputs for assets under construction are only relevant for DNSPs moving from an as-commissioned approach to an as-incurred approach for recognising capex. Based on values added to the opening RAB in the RFM. </t>
        </r>
      </text>
    </comment>
    <comment ref="L6" authorId="0">
      <text>
        <r>
          <rPr>
            <sz val="8"/>
            <color indexed="81"/>
            <rFont val="Tahoma"/>
            <family val="2"/>
          </rPr>
          <t>Set equal to remaining economic life of asset. Enter a valid numeric life or n/a.</t>
        </r>
      </text>
    </comment>
    <comment ref="M6" authorId="1">
      <text>
        <r>
          <rPr>
            <sz val="8"/>
            <color indexed="81"/>
            <rFont val="Tahoma"/>
            <family val="2"/>
          </rPr>
          <t>Set to standard economic life of asset. Enter a valid numeric life or n/a.</t>
        </r>
      </text>
    </comment>
    <comment ref="N6" authorId="1">
      <text>
        <r>
          <rPr>
            <sz val="8"/>
            <color indexed="81"/>
            <rFont val="Tahoma"/>
            <family val="2"/>
          </rPr>
          <t>Based on the opening tax asset values derived using a method agreed to by the AER or otherwise determined in the RFM.</t>
        </r>
      </text>
    </comment>
    <comment ref="O6" authorId="0">
      <text>
        <r>
          <rPr>
            <sz val="8"/>
            <color indexed="81"/>
            <rFont val="Tahoma"/>
            <family val="2"/>
          </rPr>
          <t>Set equal to remaining tax life of asset. Enter a valid numeric life or n/a.</t>
        </r>
      </text>
    </comment>
    <comment ref="P6" authorId="1">
      <text>
        <r>
          <rPr>
            <sz val="8"/>
            <color indexed="81"/>
            <rFont val="Tahoma"/>
            <family val="2"/>
          </rPr>
          <t>Set equal to tax life specified by the Australian Tax Office for the category of assets and commissioning date. Enter a valid numeric life or n/a.</t>
        </r>
      </text>
    </comment>
    <comment ref="Q6" authorId="1">
      <text>
        <r>
          <rPr>
            <sz val="8"/>
            <color indexed="81"/>
            <rFont val="Tahoma"/>
            <family val="2"/>
          </rPr>
          <t>Insert the base financial year that the regulatory control period commences in.</t>
        </r>
      </text>
    </comment>
    <comment ref="R6" authorId="1">
      <text>
        <r>
          <rPr>
            <sz val="8"/>
            <color indexed="81"/>
            <rFont val="Tahoma"/>
            <family val="2"/>
          </rPr>
          <t>Insert the number of years for the regulatory control period (must be an integer)</t>
        </r>
      </text>
    </comment>
    <comment ref="Q7" authorId="2">
      <text>
        <r>
          <rPr>
            <sz val="8"/>
            <color indexed="81"/>
            <rFont val="Tahoma"/>
            <family val="2"/>
          </rPr>
          <t>Use the following format:
Calendar years: 20XX
Financial years: 20XX-YY</t>
        </r>
      </text>
    </comment>
    <comment ref="I36" authorId="2">
      <text>
        <r>
          <rPr>
            <sz val="8"/>
            <color indexed="81"/>
            <rFont val="Tahoma"/>
            <family val="2"/>
          </rPr>
          <t>Asset class 30 should be used for equity raising costs if intending to update equity raising costs when smoothing revenue.</t>
        </r>
      </text>
    </comment>
    <comment ref="J37" authorId="1">
      <text>
        <r>
          <rPr>
            <sz val="8"/>
            <color indexed="81"/>
            <rFont val="Tahoma"/>
            <family val="2"/>
          </rPr>
          <t>Total opening asset value includes the total value for assets under construction.</t>
        </r>
      </text>
    </comment>
    <comment ref="E39" authorId="1">
      <text>
        <r>
          <rPr>
            <sz val="8"/>
            <color indexed="81"/>
            <rFont val="Tahoma"/>
            <family val="2"/>
          </rPr>
          <t>Exclude half year rate of return. Inputs are assumed to be in end of year terms.</t>
        </r>
      </text>
    </comment>
    <comment ref="Q72" authorId="1">
      <text>
        <r>
          <rPr>
            <sz val="8"/>
            <color indexed="81"/>
            <rFont val="Tahoma"/>
            <family val="2"/>
          </rPr>
          <t>Total for the regulatory control period.</t>
        </r>
      </text>
    </comment>
    <comment ref="E73" authorId="1">
      <text>
        <r>
          <rPr>
            <sz val="8"/>
            <color indexed="81"/>
            <rFont val="Tahoma"/>
            <family val="2"/>
          </rPr>
          <t>Exclude half year rate of return. Inputs are assumed to be in end of year terms.</t>
        </r>
      </text>
    </comment>
    <comment ref="Q106" authorId="1">
      <text>
        <r>
          <rPr>
            <sz val="8"/>
            <color indexed="81"/>
            <rFont val="Tahoma"/>
            <family val="2"/>
          </rPr>
          <t>Total for the regulatory control period.</t>
        </r>
      </text>
    </comment>
    <comment ref="E107" authorId="1">
      <text>
        <r>
          <rPr>
            <sz val="8"/>
            <color indexed="81"/>
            <rFont val="Tahoma"/>
            <family val="2"/>
          </rPr>
          <t>Exclude half year rate of return. Inputs are assumed to be in end of year terms.</t>
        </r>
      </text>
    </comment>
    <comment ref="Q140" authorId="1">
      <text>
        <r>
          <rPr>
            <sz val="8"/>
            <color indexed="81"/>
            <rFont val="Tahoma"/>
            <family val="2"/>
          </rPr>
          <t>Total for the regulatory control period.</t>
        </r>
      </text>
    </comment>
    <comment ref="E141" authorId="1">
      <text>
        <r>
          <rPr>
            <sz val="8"/>
            <color indexed="81"/>
            <rFont val="Tahoma"/>
            <family val="2"/>
          </rPr>
          <t>Exclude half year rate of return. Inputs are assumed to be in end of year terms.</t>
        </r>
      </text>
    </comment>
    <comment ref="Q174" authorId="1">
      <text>
        <r>
          <rPr>
            <sz val="8"/>
            <color indexed="81"/>
            <rFont val="Tahoma"/>
            <family val="2"/>
          </rPr>
          <t>Total for the regulatory control period.</t>
        </r>
      </text>
    </comment>
    <comment ref="E175" authorId="1">
      <text>
        <r>
          <rPr>
            <sz val="8"/>
            <color indexed="81"/>
            <rFont val="Tahoma"/>
            <family val="2"/>
          </rPr>
          <t>Inputs are assumed to be in end of year terms.</t>
        </r>
      </text>
    </comment>
    <comment ref="E186" authorId="1">
      <text>
        <r>
          <rPr>
            <sz val="8"/>
            <color indexed="81"/>
            <rFont val="Tahoma"/>
            <family val="2"/>
          </rPr>
          <t>The calculation for benchmark debt raising costs is based on the practice of treating the allowance as an opex line item.</t>
        </r>
      </text>
    </comment>
    <comment ref="Q188" authorId="1">
      <text>
        <r>
          <rPr>
            <sz val="8"/>
            <color indexed="81"/>
            <rFont val="Tahoma"/>
            <family val="2"/>
          </rPr>
          <t>Total for the regulatory control period.</t>
        </r>
      </text>
    </comment>
    <comment ref="E189" authorId="1">
      <text>
        <r>
          <rPr>
            <sz val="8"/>
            <color indexed="81"/>
            <rFont val="Tahoma"/>
            <family val="2"/>
          </rPr>
          <t>Inputs are assumed to be in end of year terms.</t>
        </r>
      </text>
    </comment>
    <comment ref="Q206" authorId="1">
      <text>
        <r>
          <rPr>
            <sz val="8"/>
            <color indexed="81"/>
            <rFont val="Tahoma"/>
            <family val="2"/>
          </rPr>
          <t>Total for the regulatory control period.</t>
        </r>
      </text>
    </comment>
    <comment ref="E212" authorId="3">
      <text>
        <r>
          <rPr>
            <sz val="8"/>
            <color indexed="81"/>
            <rFont val="Tahoma"/>
            <family val="2"/>
          </rPr>
          <t>For existing assets there may be an existing accumulated tax loss. If this is the case then the tax loss being carried forward into the first year of this regulatory control period should be recorded in this cell ($ nominal).</t>
        </r>
      </text>
    </comment>
    <comment ref="F212" authorId="3">
      <text>
        <r>
          <rPr>
            <sz val="8"/>
            <color indexed="81"/>
            <rFont val="Tahoma"/>
            <family val="2"/>
          </rPr>
          <t>Obtain carried forward tax loss from tax accounts or company statutory accounts.</t>
        </r>
      </text>
    </comment>
    <comment ref="F216" authorId="2">
      <text>
        <r>
          <rPr>
            <sz val="8"/>
            <color indexed="81"/>
            <rFont val="Tahoma"/>
            <family val="2"/>
          </rPr>
          <t xml:space="preserve">Clause 6.4.2(b)(1) requires the AER to specify in the PTRM a methodology that is likely to result in the best estimate of expected inflation. The AER uses an approach that calculates the geometric average based on the inflation forecasts for two years sourced from the latest available Reserve Bank of Australia’s (RBA’s) </t>
        </r>
        <r>
          <rPr>
            <i/>
            <sz val="8"/>
            <color indexed="81"/>
            <rFont val="Tahoma"/>
            <family val="2"/>
          </rPr>
          <t>Statement of monetary policy</t>
        </r>
        <r>
          <rPr>
            <sz val="8"/>
            <color indexed="81"/>
            <rFont val="Tahoma"/>
            <family val="2"/>
          </rPr>
          <t xml:space="preserve"> and the mid-point of the RBA’s target inflation band for eight years.</t>
        </r>
      </text>
    </comment>
    <comment ref="F217" authorId="2">
      <text>
        <r>
          <rPr>
            <sz val="8"/>
            <color indexed="81"/>
            <rFont val="Tahoma"/>
            <family val="2"/>
          </rPr>
          <t xml:space="preserve">Clause 6.5.2(f) requires that the return on equity for a regulatory control period must be estimated such that it contributes to the acheivement of the allowed rate of return objective.
See the AER's latest </t>
        </r>
        <r>
          <rPr>
            <i/>
            <sz val="8"/>
            <color indexed="81"/>
            <rFont val="Tahoma"/>
            <family val="2"/>
          </rPr>
          <t xml:space="preserve">Rate of return guideline </t>
        </r>
        <r>
          <rPr>
            <sz val="8"/>
            <color indexed="81"/>
            <rFont val="Tahoma"/>
            <family val="2"/>
          </rPr>
          <t>for guidance on estimating the return on equity.</t>
        </r>
      </text>
    </comment>
    <comment ref="F218" authorId="2">
      <text>
        <r>
          <rPr>
            <sz val="8"/>
            <color indexed="81"/>
            <rFont val="Tahoma"/>
            <family val="2"/>
          </rPr>
          <t xml:space="preserve">Clause 6.5.3 requires that the cost of corporate income tax be estimated with regard to the value of imputation credits (gamma).
See the AER's latest </t>
        </r>
        <r>
          <rPr>
            <i/>
            <sz val="8"/>
            <color indexed="81"/>
            <rFont val="Tahoma"/>
            <family val="2"/>
          </rPr>
          <t xml:space="preserve">Rate of return guideline </t>
        </r>
        <r>
          <rPr>
            <sz val="8"/>
            <color indexed="81"/>
            <rFont val="Tahoma"/>
            <family val="2"/>
          </rPr>
          <t>for guidance on estimating gamma.</t>
        </r>
      </text>
    </comment>
    <comment ref="F219" authorId="2">
      <text>
        <r>
          <rPr>
            <sz val="8"/>
            <color indexed="81"/>
            <rFont val="Tahoma"/>
            <family val="2"/>
          </rPr>
          <t>Clause 6.5.2(d)(1) requires that the allowed rate of return be a weighted average of the return on equity and the return on debt.
See the AER's latest</t>
        </r>
        <r>
          <rPr>
            <i/>
            <sz val="8"/>
            <color indexed="81"/>
            <rFont val="Tahoma"/>
            <family val="2"/>
          </rPr>
          <t xml:space="preserve"> Rate of return guideline</t>
        </r>
        <r>
          <rPr>
            <sz val="8"/>
            <color indexed="81"/>
            <rFont val="Tahoma"/>
            <family val="2"/>
          </rPr>
          <t xml:space="preserve"> for guidance on estimating gearing.</t>
        </r>
      </text>
    </comment>
    <comment ref="F222" authorId="2">
      <text>
        <r>
          <rPr>
            <sz val="8"/>
            <color indexed="81"/>
            <rFont val="Tahoma"/>
            <family val="2"/>
          </rPr>
          <t xml:space="preserve">Clause 6.5.2(h) requires that the return on debt for a regulatory control period must be estimated such that it contributes to the acheivement of the allowed rate of return objective.
In accordance with clause 6.5.2(i)(2), this post tax revenue model allows the return on debt to vary between different regulatory years. It can also accommodate a return on debt that is constant across the regulatory control period (as per clause 6.5.2(i)(1)).
See the AER's latest </t>
        </r>
        <r>
          <rPr>
            <i/>
            <sz val="8"/>
            <color indexed="81"/>
            <rFont val="Tahoma"/>
            <family val="2"/>
          </rPr>
          <t>Rate of return guideline</t>
        </r>
        <r>
          <rPr>
            <sz val="8"/>
            <color indexed="81"/>
            <rFont val="Tahoma"/>
            <family val="2"/>
          </rPr>
          <t xml:space="preserve"> for guidance on estimating the return on debt.
Note that, under the AER's trailing average portfolio approach, the return on debt entered here is not the spot rate for a given year, but the portfolio return on debt (reflecting any earlier debt included in that portfolio).</t>
        </r>
      </text>
    </comment>
    <comment ref="F229" authorId="1">
      <text>
        <r>
          <rPr>
            <sz val="8"/>
            <color indexed="81"/>
            <rFont val="Tahoma"/>
            <family val="2"/>
          </rPr>
          <t>Set the value of the imputation credit payout ratio to be consistent with that used to determine gamma, which is the product of the imputation credit payout ratio and the utilisation rate of imputation credits (theta).</t>
        </r>
      </text>
    </comment>
    <comment ref="F230" authorId="1">
      <text>
        <r>
          <rPr>
            <sz val="8"/>
            <color indexed="81"/>
            <rFont val="Tahoma"/>
            <family val="2"/>
          </rPr>
          <t>Deternined in accordance with the methodology set out in the report by Allen Consulting Group,</t>
        </r>
        <r>
          <rPr>
            <i/>
            <sz val="8"/>
            <color indexed="81"/>
            <rFont val="Tahoma"/>
            <family val="2"/>
          </rPr>
          <t xml:space="preserve"> Debt and equity raising transaction costs: final report to the ACCC</t>
        </r>
        <r>
          <rPr>
            <sz val="8"/>
            <color indexed="81"/>
            <rFont val="Tahoma"/>
            <family val="2"/>
          </rPr>
          <t>,  December 2004.</t>
        </r>
      </text>
    </comment>
    <comment ref="F231" authorId="1">
      <text>
        <r>
          <rPr>
            <sz val="8"/>
            <color indexed="81"/>
            <rFont val="Tahoma"/>
            <family val="2"/>
          </rPr>
          <t>Determined in accordance with the AER methodology (see AER,</t>
        </r>
        <r>
          <rPr>
            <i/>
            <sz val="8"/>
            <color indexed="81"/>
            <rFont val="Tahoma"/>
            <family val="2"/>
          </rPr>
          <t xml:space="preserve"> Final decision, Powerlink transmission determination 2012–13 to 2016–17</t>
        </r>
        <r>
          <rPr>
            <sz val="8"/>
            <color indexed="81"/>
            <rFont val="Tahoma"/>
            <family val="2"/>
          </rPr>
          <t>, April 2012, pp. 145–152 and
AER,</t>
        </r>
        <r>
          <rPr>
            <i/>
            <sz val="8"/>
            <color indexed="81"/>
            <rFont val="Tahoma"/>
            <family val="2"/>
          </rPr>
          <t xml:space="preserve"> Draft decision, Powerlink transmission determination 2012–13 to 2016–17</t>
        </r>
        <r>
          <rPr>
            <sz val="8"/>
            <color indexed="81"/>
            <rFont val="Tahoma"/>
            <family val="2"/>
          </rPr>
          <t>, November 2011, pp. 152–159).</t>
        </r>
      </text>
    </comment>
    <comment ref="F232" authorId="1">
      <text>
        <r>
          <rPr>
            <sz val="8"/>
            <color indexed="81"/>
            <rFont val="Tahoma"/>
            <family val="2"/>
          </rPr>
          <t>Determined in accordance with the AER methodology (see AER,</t>
        </r>
        <r>
          <rPr>
            <i/>
            <sz val="8"/>
            <color indexed="81"/>
            <rFont val="Tahoma"/>
            <family val="2"/>
          </rPr>
          <t xml:space="preserve"> Final decision, Powerlink transmission determination 2012–13 to 2016–17</t>
        </r>
        <r>
          <rPr>
            <sz val="8"/>
            <color indexed="81"/>
            <rFont val="Tahoma"/>
            <family val="2"/>
          </rPr>
          <t>, April 2012, pp. 145–152 and
AER,</t>
        </r>
        <r>
          <rPr>
            <i/>
            <sz val="8"/>
            <color indexed="81"/>
            <rFont val="Tahoma"/>
            <family val="2"/>
          </rPr>
          <t xml:space="preserve"> Draft decision, Powerlink transmission determination 2012–13 to 2016–17</t>
        </r>
        <r>
          <rPr>
            <sz val="8"/>
            <color indexed="81"/>
            <rFont val="Tahoma"/>
            <family val="2"/>
          </rPr>
          <t>, November 2011, pp. 152–159).</t>
        </r>
      </text>
    </comment>
    <comment ref="F233" authorId="1">
      <text>
        <r>
          <rPr>
            <sz val="8"/>
            <color indexed="81"/>
            <rFont val="Tahoma"/>
            <family val="2"/>
          </rPr>
          <t xml:space="preserve">Based on the notional debt issue size and deternined in accordance with the methodology set out in the report by Allen Consulting Group, </t>
        </r>
        <r>
          <rPr>
            <i/>
            <sz val="8"/>
            <color indexed="81"/>
            <rFont val="Tahoma"/>
            <family val="2"/>
          </rPr>
          <t>Debt and equity raising transaction costs: final report to the ACCC</t>
        </r>
        <r>
          <rPr>
            <sz val="8"/>
            <color indexed="81"/>
            <rFont val="Tahoma"/>
            <family val="2"/>
          </rPr>
          <t>,  December 2004.</t>
        </r>
      </text>
    </comment>
    <comment ref="E240" authorId="1">
      <text>
        <r>
          <rPr>
            <sz val="8"/>
            <color indexed="81"/>
            <rFont val="Tahoma"/>
            <family val="2"/>
          </rPr>
          <t xml:space="preserve">Energy delivered forecasts may be obtained from AEMO's latest </t>
        </r>
        <r>
          <rPr>
            <i/>
            <sz val="8"/>
            <color indexed="81"/>
            <rFont val="Tahoma"/>
            <family val="2"/>
          </rPr>
          <t xml:space="preserve">National electricity forecasting report </t>
        </r>
        <r>
          <rPr>
            <sz val="8"/>
            <color indexed="81"/>
            <rFont val="Tahoma"/>
            <family val="2"/>
          </rPr>
          <t>or other relevant industry sources.</t>
        </r>
      </text>
    </comment>
    <comment ref="E244" authorId="1">
      <text>
        <r>
          <rPr>
            <sz val="8"/>
            <color indexed="81"/>
            <rFont val="Tahoma"/>
            <family val="2"/>
          </rPr>
          <t xml:space="preserve">DNSPs may need to amend this input table to account for their particular tariff schedules. Subsequent calculations in the 'Forecast revenues' sheet may be affected. </t>
        </r>
      </text>
    </comment>
    <comment ref="E275" authorId="1">
      <text>
        <r>
          <rPr>
            <sz val="8"/>
            <color indexed="81"/>
            <rFont val="Tahoma"/>
            <family val="2"/>
          </rPr>
          <t xml:space="preserve">DNSPs may need to amend this input table to account for their particular tariff schedules. Subsequent calculations in the 'Forecast revenues' sheet may be affected. </t>
        </r>
      </text>
    </comment>
    <comment ref="E307" authorId="1">
      <text>
        <r>
          <rPr>
            <sz val="8"/>
            <color indexed="81"/>
            <rFont val="Tahoma"/>
            <family val="2"/>
          </rPr>
          <t xml:space="preserve">DNSPs may need to amend this input table to account for their particular tariff schedules. Subsequent calculations in the 'Forecast revenues' sheet may be affected. </t>
        </r>
      </text>
    </comment>
  </commentList>
</comments>
</file>

<file path=xl/sharedStrings.xml><?xml version="1.0" encoding="utf-8"?>
<sst xmlns="http://schemas.openxmlformats.org/spreadsheetml/2006/main" count="315" uniqueCount="254">
  <si>
    <t>Total</t>
  </si>
  <si>
    <t>AER decision</t>
  </si>
  <si>
    <t>Total opex ($real 2015)</t>
  </si>
  <si>
    <t>Proposed</t>
  </si>
  <si>
    <t>Difference $</t>
  </si>
  <si>
    <t>% approved</t>
  </si>
  <si>
    <t>IT</t>
  </si>
  <si>
    <t>Opex</t>
  </si>
  <si>
    <t>Cross check</t>
  </si>
  <si>
    <t>Calculation ($real 2015)</t>
  </si>
  <si>
    <t>Reallocate SCS opex to ACS</t>
  </si>
  <si>
    <t>Opex allocated to ACS</t>
  </si>
  <si>
    <t>Opex allocated to SCS</t>
  </si>
  <si>
    <t>Calculate raw base</t>
  </si>
  <si>
    <t xml:space="preserve">Remove off-costs from raw base </t>
  </si>
  <si>
    <t>AER substitute base opex</t>
  </si>
  <si>
    <t>Apply step changes</t>
  </si>
  <si>
    <t>Trend forward base opex</t>
  </si>
  <si>
    <t>United Energy</t>
  </si>
  <si>
    <t>Forecast O &amp; M 2015-20</t>
  </si>
  <si>
    <t>UNITED ENERGY</t>
  </si>
  <si>
    <t>2015 Real, $'000s</t>
  </si>
  <si>
    <t>O&amp;M SUMMARY</t>
  </si>
  <si>
    <t>Real 2014 to Real 2015 esc:</t>
  </si>
  <si>
    <t>Standard control operating and maintenance expenditure</t>
  </si>
  <si>
    <t>Total Regulated O&amp;M (SCS)</t>
  </si>
  <si>
    <t>Add AMI cost recovery</t>
  </si>
  <si>
    <t>Less GSL payments</t>
  </si>
  <si>
    <t>Less DMIS</t>
  </si>
  <si>
    <t>Base O&amp;M 2014</t>
  </si>
  <si>
    <t>Plus 2015 Benchmark Efficiencies</t>
  </si>
  <si>
    <t xml:space="preserve">Base  Year O&amp;M (w/o Adj.) </t>
  </si>
  <si>
    <t>Less Non Recurrent Expenditure</t>
  </si>
  <si>
    <t>Regulatory submission costs</t>
  </si>
  <si>
    <t>Base O&amp;M 2016-2020</t>
  </si>
  <si>
    <t>Impact of Growth - multiplier</t>
  </si>
  <si>
    <t>Impact of Growth</t>
  </si>
  <si>
    <t>Impact of Real price movements - multiplier</t>
  </si>
  <si>
    <t>Impact of Real price movements</t>
  </si>
  <si>
    <t>New regulatory obligations – annual</t>
  </si>
  <si>
    <t>1a   Power of Choice – Metering Competition</t>
  </si>
  <si>
    <t>1b   Power of Choice – Customer Access to Data</t>
  </si>
  <si>
    <t>1c   Power of Choice – Embedded Network</t>
  </si>
  <si>
    <t>1d   Power of Choice – Demand Management IT Platform</t>
  </si>
  <si>
    <t>1e   Power of Choice – Network (Chapter 5 and Chapter 5A - Embedded Generation Connection, including Solar)</t>
  </si>
  <si>
    <t>2   Regulatory Information Notice reporting</t>
  </si>
  <si>
    <t>3a Energy Safe Victoria safety obligations</t>
  </si>
  <si>
    <t>3b Energy Safe Victoria rule changes</t>
  </si>
  <si>
    <t xml:space="preserve">Customer response / initiated </t>
  </si>
  <si>
    <t>4a   Effortless Customer Experience Program</t>
  </si>
  <si>
    <t>4b Stakeholder engagement</t>
  </si>
  <si>
    <t>4c Council trees</t>
  </si>
  <si>
    <t>Existing regulatory obligations – recurrent but non-annual</t>
  </si>
  <si>
    <t>5 Customer charter</t>
  </si>
  <si>
    <t>6 Regulatory submission cost</t>
  </si>
  <si>
    <t>7a Neutral Testing</t>
  </si>
  <si>
    <t>7b Network Planning and Analytics - IT Capital Programme</t>
  </si>
  <si>
    <t>8 Guideline 11 EWOV direction</t>
  </si>
  <si>
    <t xml:space="preserve">Change in external environment – annual </t>
  </si>
  <si>
    <t>9 IT security costs</t>
  </si>
  <si>
    <t>10 Insurance premiums</t>
  </si>
  <si>
    <t>Capex-Opex trade-off</t>
  </si>
  <si>
    <t>11 Pole top inspection</t>
  </si>
  <si>
    <t>Real cost escalation</t>
  </si>
  <si>
    <t>Total step change costs</t>
  </si>
  <si>
    <t>Controllable O &amp; M - included in EBSS</t>
  </si>
  <si>
    <t>Uncontrollable O &amp; M - not included in EBSS</t>
  </si>
  <si>
    <t>Defined Benefit Fund Costs</t>
  </si>
  <si>
    <t>GSL payments</t>
  </si>
  <si>
    <t>Sef Insurance</t>
  </si>
  <si>
    <t>DMIS/DMIA</t>
  </si>
  <si>
    <t>Total Uncontrollable O &amp; M - not included in EBSS</t>
  </si>
  <si>
    <t>Total O&amp;M 2011 -15 (exluding debt raising costs)</t>
  </si>
  <si>
    <t>Output measure - UE</t>
  </si>
  <si>
    <t>Output measure - Ausgrid</t>
  </si>
  <si>
    <t>Received from Andrew Ley at AER as per email 22 Jan 2015. Please reference AER draft decision Opex for Ausgrid and the related Consulatnt reports from Deloitte and Independent Economics.</t>
  </si>
  <si>
    <t>Customer numbers</t>
  </si>
  <si>
    <t>Circuit Length</t>
  </si>
  <si>
    <t>Ratcheted Maximum Demand</t>
  </si>
  <si>
    <t>2014-15</t>
  </si>
  <si>
    <t>2015-16</t>
  </si>
  <si>
    <t>2016-17</t>
  </si>
  <si>
    <t>2017-18</t>
  </si>
  <si>
    <t>2018-19</t>
  </si>
  <si>
    <t>Distribution transformers (no. of)</t>
  </si>
  <si>
    <t>Ausgrid WPI from opex model</t>
  </si>
  <si>
    <t>Zone substation capacity</t>
  </si>
  <si>
    <t>Calculations</t>
  </si>
  <si>
    <t>Nominal</t>
  </si>
  <si>
    <t>2013-14</t>
  </si>
  <si>
    <t>2019-20</t>
  </si>
  <si>
    <t>Growth rate</t>
  </si>
  <si>
    <t>Deloitte</t>
  </si>
  <si>
    <t>Independent</t>
  </si>
  <si>
    <t>CPI</t>
  </si>
  <si>
    <t>Real</t>
  </si>
  <si>
    <t>Average Deloitte and Independent</t>
  </si>
  <si>
    <t>Weights</t>
  </si>
  <si>
    <t>Output Price</t>
  </si>
  <si>
    <t>WPI</t>
  </si>
  <si>
    <t>Rate of change</t>
  </si>
  <si>
    <t>Forecast output change</t>
  </si>
  <si>
    <t>Forecast price change</t>
  </si>
  <si>
    <t>Forecast productivity change</t>
  </si>
  <si>
    <t>Growth drivers</t>
  </si>
  <si>
    <t>Compound growth rate 2015-20</t>
  </si>
  <si>
    <t>Economies of scale factors</t>
  </si>
  <si>
    <t>Net Escalators</t>
  </si>
  <si>
    <t>compound 
growth</t>
  </si>
  <si>
    <t>EOS factor</t>
  </si>
  <si>
    <t>incremental 
adjustment</t>
  </si>
  <si>
    <t>Number</t>
  </si>
  <si>
    <t>Maintenance</t>
  </si>
  <si>
    <t>Network Growth</t>
  </si>
  <si>
    <t>Weighting</t>
  </si>
  <si>
    <t>Line length</t>
  </si>
  <si>
    <t>km</t>
  </si>
  <si>
    <t>Distribution transformers</t>
  </si>
  <si>
    <t>MVA</t>
  </si>
  <si>
    <t>Weighted Average</t>
  </si>
  <si>
    <t>Escalated costs - NET ($2015)</t>
  </si>
  <si>
    <t>Final Decision 2011-2015Opex Model - Escalated costs - Gross ($2010)</t>
  </si>
  <si>
    <t>Total O &amp; M</t>
  </si>
  <si>
    <t>Year</t>
  </si>
  <si>
    <t>Tariff Quantities</t>
  </si>
  <si>
    <t>Note that year 5 quantities are transferred from the table above as a reference point</t>
  </si>
  <si>
    <t>If the regulatory control period is longer than 5 years, expand this section to input forecast sales quantities for years 6 through to 10.</t>
  </si>
  <si>
    <t>Forecast Sales Quantities (Years 6-10)</t>
  </si>
  <si>
    <t>Off Peak Demand (kVa) BLK 2</t>
  </si>
  <si>
    <t>Off Peak Demand (kVa) BLK 1</t>
  </si>
  <si>
    <t>Peak Demand (kVa) BLK 2</t>
  </si>
  <si>
    <t>Peak Demand (kVa) BLK 1</t>
  </si>
  <si>
    <t>Off Peak Energy (KWh) BLK 2</t>
  </si>
  <si>
    <t>Off Peak Energy (KWh) BLK 1</t>
  </si>
  <si>
    <t>Peak Energy (KWh) BLK 2</t>
  </si>
  <si>
    <t>Peak Energy (KWh) BLK 1</t>
  </si>
  <si>
    <t>Non TOU Energy (kWh)</t>
  </si>
  <si>
    <t>Customer Numbers</t>
  </si>
  <si>
    <t>Forecast Sales Quantities (Years 1-5, including final year of previous regulatory control period)</t>
  </si>
  <si>
    <t>Other Category 3 : Describe………………..</t>
  </si>
  <si>
    <t>Other Category 2 : Describe………………..</t>
  </si>
  <si>
    <t>Other Category 1 : Describe………………..</t>
  </si>
  <si>
    <t>three phase Current transformer connected meter</t>
  </si>
  <si>
    <t>three phase direct connected meter with contactor</t>
  </si>
  <si>
    <t>three phase direct connected meter</t>
  </si>
  <si>
    <t>single phase two element meter with contactor</t>
  </si>
  <si>
    <t>single phase single element meter with contactor</t>
  </si>
  <si>
    <t>single phase single element meter</t>
  </si>
  <si>
    <t>Standing Charge ($ per customer per year)</t>
  </si>
  <si>
    <t>Energy</t>
  </si>
  <si>
    <t>Energy Delivered Forecast (MWh)</t>
  </si>
  <si>
    <t>$/MWh</t>
  </si>
  <si>
    <t>Revenue yield</t>
  </si>
  <si>
    <t>$m Nominal</t>
  </si>
  <si>
    <t>Maximum Allowed Revenue</t>
  </si>
  <si>
    <t>Value</t>
  </si>
  <si>
    <t>DRC</t>
  </si>
  <si>
    <t>Debt Raising Costs</t>
  </si>
  <si>
    <t>DRPT</t>
  </si>
  <si>
    <t>Dividend Reinvestment Plan Take Up</t>
  </si>
  <si>
    <t>DRPC</t>
  </si>
  <si>
    <t>Dividend Reinvestment Plan Costs</t>
  </si>
  <si>
    <t>SEO</t>
  </si>
  <si>
    <t>Subsequent Equity Raising Costs</t>
  </si>
  <si>
    <t>ICPR</t>
  </si>
  <si>
    <t>Imputation Credit Payout Ratio</t>
  </si>
  <si>
    <t>Debt and Equity Raising Costs – Transaction Costs (per cent)</t>
  </si>
  <si>
    <t>The trailing average portfolio return on debt must be entered up to the year of update (ie. year 1 at the final decision, year 2 in the first annual update etc). Future years can be left blank.</t>
  </si>
  <si>
    <t>Trailing Average Portfolio Return on Debt</t>
  </si>
  <si>
    <t>D/V</t>
  </si>
  <si>
    <t>Proportion of Debt Funding</t>
  </si>
  <si>
    <t>γ</t>
  </si>
  <si>
    <t>Value of Imputation Credits (gamma)</t>
  </si>
  <si>
    <t>Re</t>
  </si>
  <si>
    <t>Return on Equity</t>
  </si>
  <si>
    <t>f</t>
  </si>
  <si>
    <t>Inflation Rate</t>
  </si>
  <si>
    <t>Cost of Capital</t>
  </si>
  <si>
    <t>Tax Loss Carried Forward From Previous Period</t>
  </si>
  <si>
    <t>Expected Corporate Tax Rate</t>
  </si>
  <si>
    <t>Tax</t>
  </si>
  <si>
    <t>Total Adjustments</t>
  </si>
  <si>
    <t>Total Adjustments Included as Non-tax Expense</t>
  </si>
  <si>
    <t>Total Adjustments Included as Tax Expense</t>
  </si>
  <si>
    <t>Total Adjustments Included as Non-tax Income</t>
  </si>
  <si>
    <t>Total Adjustments Included as Tax Income</t>
  </si>
  <si>
    <t>2014 revenue under recovery</t>
  </si>
  <si>
    <t>Yes</t>
  </si>
  <si>
    <t>Shared asset decrements as per NER 6.4.3(a)(6A) &amp; 6.4.4</t>
  </si>
  <si>
    <t>No</t>
  </si>
  <si>
    <t>Control period carryover as per NER 6.4.3(a)(6) &amp; 6.4.3(b)(6)</t>
  </si>
  <si>
    <t>CESS increments as per NER 6.4.3(a)(5) &amp; 6.5.8A</t>
  </si>
  <si>
    <t>EBSS increments as per NER 6.4.3(a)(5) &amp; 6.5.8</t>
  </si>
  <si>
    <t>Tax Expense?</t>
  </si>
  <si>
    <t>Tax income?</t>
  </si>
  <si>
    <t>Debt raising costs</t>
  </si>
  <si>
    <t>Other</t>
  </si>
  <si>
    <t>Corporate</t>
  </si>
  <si>
    <t>Controllable opex</t>
  </si>
  <si>
    <t>Equity raising costs</t>
  </si>
  <si>
    <t>Asset Class 30</t>
  </si>
  <si>
    <t>Asset Class 29</t>
  </si>
  <si>
    <t>Asset Class 28</t>
  </si>
  <si>
    <t>Asset Class 27</t>
  </si>
  <si>
    <t>Asset Class 26</t>
  </si>
  <si>
    <t>Asset Class 25</t>
  </si>
  <si>
    <t>Asset Class 24</t>
  </si>
  <si>
    <t>Asset Class 23</t>
  </si>
  <si>
    <t>Asset Class 22</t>
  </si>
  <si>
    <t>Asset Class 21</t>
  </si>
  <si>
    <t>Asset Class 20</t>
  </si>
  <si>
    <t>Asset Class 19</t>
  </si>
  <si>
    <t>Asset Class 18</t>
  </si>
  <si>
    <t>Asset Class 17</t>
  </si>
  <si>
    <t>Asset Class 16</t>
  </si>
  <si>
    <t>Asset Class 15</t>
  </si>
  <si>
    <t>Asset Class 14</t>
  </si>
  <si>
    <t>Asset Class 13</t>
  </si>
  <si>
    <t>Asset Class 12</t>
  </si>
  <si>
    <t>Asset Class 11</t>
  </si>
  <si>
    <t>Asset Class 10</t>
  </si>
  <si>
    <t>Asset Class 9</t>
  </si>
  <si>
    <t>Asset Class 8</t>
  </si>
  <si>
    <t>Asset Class 7</t>
  </si>
  <si>
    <t>Asset Class 6</t>
  </si>
  <si>
    <t>Communications</t>
  </si>
  <si>
    <t>Asset Class 5</t>
  </si>
  <si>
    <t>Asset Class 4</t>
  </si>
  <si>
    <t>Remotely read interval meters &amp; transformers</t>
  </si>
  <si>
    <t>Asset Class 3</t>
  </si>
  <si>
    <t>Manually read interval meters</t>
  </si>
  <si>
    <t>Asset Class 2</t>
  </si>
  <si>
    <t>Accumulation Meters</t>
  </si>
  <si>
    <t>Asset Class 1</t>
  </si>
  <si>
    <t>Length of Regulatory Control Period (Year)</t>
  </si>
  <si>
    <t>Base Regulatory Year</t>
  </si>
  <si>
    <t>Tax Standard Life</t>
  </si>
  <si>
    <t>Tax Remaining Life</t>
  </si>
  <si>
    <t>Opening Tax Value</t>
  </si>
  <si>
    <t>Standard Life</t>
  </si>
  <si>
    <t>Remaining Life</t>
  </si>
  <si>
    <t>Assets Under Construction</t>
  </si>
  <si>
    <t>Opening Asset Value</t>
  </si>
  <si>
    <t>Asset Class Name</t>
  </si>
  <si>
    <t>Input cells are in blue</t>
  </si>
  <si>
    <t>AMI opex SCS (CY2014)</t>
  </si>
  <si>
    <t>AMI opex ACS (CY2015)</t>
  </si>
  <si>
    <t>Jemena's proposed on-off costs</t>
  </si>
  <si>
    <t>Jemena's raw base</t>
  </si>
  <si>
    <t>Calculate one-off costs ratio using Jemena as benchmark</t>
  </si>
  <si>
    <t>Ratio</t>
  </si>
  <si>
    <t>Apply Jemena one-off benchmark ratio to United</t>
  </si>
  <si>
    <t>Adjustment to United Energy's raw base</t>
  </si>
  <si>
    <t>Approved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</si>
</sst>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70">
    <numFmt numFmtId="41" formatCode="_(* #,##0_);_(* \(#,##0\);_(* &quot;-&quot;_);_(@_)"/>
    <numFmt numFmtId="43" formatCode="_(* #,##0.00_);_(* \(#,##0.00\);_(* &quot;-&quot;??_);_(@_)"/>
    <numFmt numFmtId="164" formatCode="_-* #,##0.00_-;\-* #,##0.00_-;_-* &quot;-&quot;??_-;_-@_-"/>
    <numFmt numFmtId="165" formatCode="_(#,##0_);\(#,##0\);_(&quot;-&quot;_)"/>
    <numFmt numFmtId="166" formatCode="_([$€-2]* #,##0.00_);_([$€-2]* \(#,##0.00\);_([$€-2]* &quot;-&quot;??_)"/>
    <numFmt numFmtId="167" formatCode="_-&quot;$&quot;* #,##0.00_-;\-&quot;$&quot;* #,##0.00_-;_-&quot;$&quot;* &quot;-&quot;??_-;_-@_-"/>
    <numFmt numFmtId="168" formatCode="_-* #,##0_-;\-* #,##0_-;_-* &quot;-&quot;??_-;_-@_-"/>
    <numFmt numFmtId="169" formatCode="#,##0;\(#,##0\);&quot;-&quot;"/>
    <numFmt numFmtId="170" formatCode="0.0%"/>
    <numFmt numFmtId="171" formatCode="_ &quot;?&quot;* #,##0_ ;_ &quot;?&quot;* \-#,##0_ ;_ &quot;?&quot;* &quot;-&quot;_ ;_ @_ "/>
    <numFmt numFmtId="172" formatCode="_ * #,##0_ ;_ * \-#,##0_ ;_ * &quot;-&quot;_ ;_ @_ "/>
    <numFmt numFmtId="173" formatCode="_ * #,##0.00_ ;_ * \-#,##0.00_ ;_ * &quot;-&quot;??_ ;_ @_ "/>
    <numFmt numFmtId="174" formatCode="_-&quot;$&quot;* #,##0_-;\-&quot;$&quot;* #,##0_-;_-&quot;$&quot;* &quot;-&quot;_-;_-@_-"/>
    <numFmt numFmtId="175" formatCode="_-* #,##0.00\ _D_M_-;\-* #,##0.00\ _D_M_-;_-* &quot;-&quot;??\ _D_M_-;_-@_-"/>
    <numFmt numFmtId="176" formatCode="_-* #,##0.00_-;[Red]\(#,##0.00\)_-;_-* &quot;-&quot;??_-;_-@_-"/>
    <numFmt numFmtId="177" formatCode="_(&quot;$&quot;#,##0.0_);\(&quot;$&quot;#,##0.0\);_(&quot;$&quot;#,##0.0_)"/>
    <numFmt numFmtId="178" formatCode="d/m/yy"/>
    <numFmt numFmtId="179" formatCode="_(#,##0.0\x_);\(#,##0.0\x\);_(#,##0.0\x_)"/>
    <numFmt numFmtId="180" formatCode="_(#,##0.0_);\(#,##0.0\);_(#,##0.0_)"/>
    <numFmt numFmtId="181" formatCode="_(#,##0.0%_);\(#,##0.0%\);_(#,##0.0%_)"/>
    <numFmt numFmtId="182" formatCode="_(###0_);\(###0\);_(###0_)"/>
    <numFmt numFmtId="183" formatCode="_)d/m/yy_)"/>
    <numFmt numFmtId="184" formatCode="#,##0;\-#,##0;&quot;-&quot;"/>
    <numFmt numFmtId="185" formatCode="0.000_)"/>
    <numFmt numFmtId="186" formatCode="_-* #,##0_-;\-* #,##0_-;_-* &quot;-&quot;_-;_-@_-"/>
    <numFmt numFmtId="187" formatCode="#,##0.0_);\(#,##0.0\)"/>
    <numFmt numFmtId="188" formatCode="_(&quot;Rp.&quot;* #,##0_);_(&quot;Rp.&quot;* \(#,##0\);_(&quot;Rp.&quot;* &quot;-&quot;_);_(@_)"/>
    <numFmt numFmtId="189" formatCode="00000"/>
    <numFmt numFmtId="190" formatCode="mm/dd/yy"/>
    <numFmt numFmtId="191" formatCode="0_);[Red]\(0\)"/>
    <numFmt numFmtId="192" formatCode="_(* #,##0_);_(* \(#,##0\);_(* &quot;-&quot;??_);_(@_)"/>
    <numFmt numFmtId="193" formatCode="&quot;Rp.&quot;#,##0.00_);\(&quot;Rp.&quot;#,##0.00\)"/>
    <numFmt numFmtId="194" formatCode="_(* #,##0.0_);_(* \(#,##0.0\);_(* &quot;-&quot;?_);_(@_)"/>
    <numFmt numFmtId="195" formatCode="0.00%;_*\(0.00\)%"/>
    <numFmt numFmtId="196" formatCode="_(* #,##0_);_(* \(#,##0\);_(* &quot;-&quot;?_);_(@_)"/>
    <numFmt numFmtId="197" formatCode="#,##0.000_ ;[Red]\-#,##0.000\ "/>
    <numFmt numFmtId="198" formatCode="_(#,##0_);\(#,##0\);_(#,##0_)"/>
    <numFmt numFmtId="199" formatCode="_-* #,##0_ _F_-;\-* #,##0_ _F_-;_-* &quot;-&quot;_ _F_-;_-@_-"/>
    <numFmt numFmtId="200" formatCode="_-* #,##0.00_ _F_-;\-* #,##0.00_ _F_-;_-* &quot;-&quot;??_ _F_-;_-@_-"/>
    <numFmt numFmtId="201" formatCode="_-* #,##0&quot; F&quot;_-;\-* #,##0&quot; F&quot;_-;_-* &quot;-&quot;&quot; F&quot;_-;_-@_-"/>
    <numFmt numFmtId="202" formatCode="_-* #,##0.00&quot; F&quot;_-;\-* #,##0.00&quot; F&quot;_-;_-* &quot;-&quot;??&quot; F&quot;_-;_-@_-"/>
    <numFmt numFmtId="203" formatCode="_-* #,##0.0_-;\(\ #,##0.0\)"/>
    <numFmt numFmtId="204" formatCode="0.00_)"/>
    <numFmt numFmtId="205" formatCode="&quot;£&quot;#,##0_);\(&quot;£&quot;#,##0\)"/>
    <numFmt numFmtId="206" formatCode="#,##0_ ;[Red]\(#,##0\)\ "/>
    <numFmt numFmtId="207" formatCode="#,##0.00;\(#,##0.00\)"/>
    <numFmt numFmtId="208" formatCode="#,##0&quot;£&quot;_);[Red]\(#,##0&quot;£&quot;\)"/>
    <numFmt numFmtId="209" formatCode="0_)"/>
    <numFmt numFmtId="210" formatCode="_(* #,##0.00%_);_(* \(#,##0.00%\);_(* #,##0.00%_);_(@_)"/>
    <numFmt numFmtId="211" formatCode="#,##0;\(#,##0\)"/>
    <numFmt numFmtId="212" formatCode="#,##0.0000_);[Red]\(#,##0.0000\)"/>
    <numFmt numFmtId="213" formatCode="_(* #,##0_);[Red]_(* \(#,##0\);_(* &quot;-&quot;_);_(@_)"/>
    <numFmt numFmtId="214" formatCode="_(* #,##0.000000_);_(* \(#,##0.000000\);_(* &quot;-&quot;??_);_(@_)"/>
    <numFmt numFmtId="215" formatCode="_(* #,##0.0000000_);_(* \(#,##0.0000000\);_(* &quot;-&quot;??_);_(@_)"/>
    <numFmt numFmtId="216" formatCode="&quot;\&quot;#,##0.00;[Red]&quot;\&quot;&quot;\&quot;&quot;\&quot;&quot;\&quot;\-#,##0.00"/>
    <numFmt numFmtId="217" formatCode="&quot;\&quot;#,##0;[Red]&quot;\&quot;&quot;\&quot;&quot;\&quot;&quot;\&quot;\-#,##0"/>
    <numFmt numFmtId="218" formatCode="_-* #,##0.0000_-;\-* #,##0.0000_-;_-* &quot;-&quot;??_-;_-@_-"/>
    <numFmt numFmtId="219" formatCode="0.0"/>
    <numFmt numFmtId="220" formatCode="#,##0.0;\(#,##0.0\);&quot;-&quot;"/>
    <numFmt numFmtId="221" formatCode="_(#,##0.00_);\(#,##0.00\);_(&quot;-&quot;_)"/>
    <numFmt numFmtId="222" formatCode=";;_(&quot;-&quot;_)"/>
    <numFmt numFmtId="223" formatCode="#,##0.000"/>
    <numFmt numFmtId="224" formatCode="_)d\-mmm\-yy_);_)d\-mmm\-yy_);_)&quot;-&quot;_)"/>
    <numFmt numFmtId="225" formatCode="_(#,##0.0_);\(#,##0.0\);_(&quot;-&quot;_)"/>
    <numFmt numFmtId="226" formatCode="_(#,##0.0%_);\(#,##0.0%\);_(&quot;-&quot;_)"/>
    <numFmt numFmtId="227" formatCode="#,##0_-;\ \(#,##0\);_-* &quot;-&quot;??;_-@_-"/>
    <numFmt numFmtId="228" formatCode="#,##0.00;[Red]\-#,##0.00;\-"/>
    <numFmt numFmtId="229" formatCode="#,##0_ ;\-#,##0\ "/>
    <numFmt numFmtId="230" formatCode="#,##0.00_ ;\-#,##0.00\ "/>
    <numFmt numFmtId="231" formatCode="_-* #,##0.000_-;\-* #,##0.000_-;_-* &quot;-&quot;??_-;_-@_-"/>
  </numFmts>
  <fonts count="157">
    <font>
      <sz val="11"/>
      <color theme="1"/>
      <name val="Calibri"/>
      <family val="2"/>
      <scheme val="minor"/>
    </font>
    <font>
      <sz val="11"/>
      <color theme="1"/>
      <name val="Calibri"/>
      <family val="2"/>
      <scheme val="minor"/>
    </font>
    <font>
      <b/>
      <sz val="11"/>
      <color theme="1"/>
      <name val="Calibri"/>
      <family val="2"/>
      <scheme val="minor"/>
    </font>
    <font>
      <i/>
      <sz val="11"/>
      <color theme="0" tint="-0.249977111117893"/>
      <name val="Calibri"/>
      <family val="2"/>
      <scheme val="minor"/>
    </font>
    <font>
      <sz val="8"/>
      <name val="Arial"/>
      <family val="2"/>
    </font>
    <font>
      <sz val="10"/>
      <name val="Arial"/>
      <family val="2"/>
    </font>
    <font>
      <b/>
      <u/>
      <sz val="11"/>
      <name val="Calibri"/>
      <family val="2"/>
      <scheme val="minor"/>
    </font>
    <font>
      <i/>
      <sz val="11"/>
      <color theme="0" tint="-0.34998626667073579"/>
      <name val="Calibri"/>
      <family val="2"/>
      <scheme val="minor"/>
    </font>
    <font>
      <b/>
      <u/>
      <sz val="11"/>
      <color theme="1"/>
      <name val="Calibri"/>
      <family val="2"/>
      <scheme val="minor"/>
    </font>
    <font>
      <i/>
      <sz val="11"/>
      <color rgb="FFFF0000"/>
      <name val="Calibri"/>
      <family val="2"/>
      <scheme val="minor"/>
    </font>
    <font>
      <b/>
      <u/>
      <sz val="11"/>
      <color rgb="FFFF00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u/>
      <sz val="8"/>
      <color indexed="56"/>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Tahoma"/>
      <family val="2"/>
    </font>
    <font>
      <sz val="10"/>
      <name val="MS Sans Serif"/>
      <family val="2"/>
    </font>
    <font>
      <b/>
      <sz val="18"/>
      <color indexed="56"/>
      <name val="Cambria"/>
      <family val="2"/>
    </font>
    <font>
      <b/>
      <sz val="11"/>
      <color indexed="8"/>
      <name val="Calibri"/>
      <family val="2"/>
    </font>
    <font>
      <sz val="11"/>
      <color indexed="10"/>
      <name val="Calibri"/>
      <family val="2"/>
    </font>
    <font>
      <sz val="12"/>
      <name val="Arial"/>
      <family val="2"/>
    </font>
    <font>
      <b/>
      <sz val="12"/>
      <color indexed="9"/>
      <name val="Arial"/>
      <family val="2"/>
    </font>
    <font>
      <u/>
      <sz val="8"/>
      <color indexed="12"/>
      <name val="Arial"/>
      <family val="2"/>
    </font>
    <font>
      <b/>
      <sz val="10"/>
      <name val="Arial"/>
      <family val="2"/>
    </font>
    <font>
      <b/>
      <sz val="10"/>
      <color indexed="9"/>
      <name val="Arial"/>
      <family val="2"/>
    </font>
    <font>
      <sz val="10"/>
      <color indexed="8"/>
      <name val="Arial"/>
      <family val="2"/>
    </font>
    <font>
      <sz val="10"/>
      <name val="Helv"/>
      <charset val="204"/>
    </font>
    <font>
      <sz val="11"/>
      <name val="ＭＳ Ｐゴシック"/>
      <family val="3"/>
      <charset val="136"/>
    </font>
    <font>
      <sz val="12"/>
      <name val="??"/>
      <family val="1"/>
    </font>
    <font>
      <sz val="12"/>
      <name val="????"/>
      <family val="1"/>
    </font>
    <font>
      <sz val="10"/>
      <name val="Helv"/>
      <family val="2"/>
    </font>
    <font>
      <sz val="14"/>
      <name val="System"/>
      <family val="2"/>
    </font>
    <font>
      <sz val="9"/>
      <name val="AGaramond"/>
    </font>
    <font>
      <sz val="10"/>
      <name val="Times New Roman"/>
      <family val="1"/>
    </font>
    <font>
      <sz val="10"/>
      <name val="Helvetica"/>
      <family val="2"/>
    </font>
    <font>
      <sz val="10"/>
      <color indexed="12"/>
      <name val="Helvetica"/>
      <family val="2"/>
    </font>
    <font>
      <b/>
      <sz val="8"/>
      <color indexed="15"/>
      <name val="Times New Roman"/>
      <family val="1"/>
    </font>
    <font>
      <sz val="11"/>
      <name val="Tms Rmn"/>
    </font>
    <font>
      <sz val="10"/>
      <name val="Palatino"/>
    </font>
    <font>
      <sz val="10"/>
      <color indexed="24"/>
      <name val="Arial"/>
      <family val="2"/>
    </font>
    <font>
      <sz val="10"/>
      <name val="MS Serif"/>
      <family val="1"/>
    </font>
    <font>
      <sz val="11"/>
      <name val="Book Antiqua"/>
      <family val="1"/>
    </font>
    <font>
      <sz val="10"/>
      <color indexed="16"/>
      <name val="MS Serif"/>
      <family val="1"/>
    </font>
    <font>
      <sz val="9"/>
      <name val="GillSans"/>
    </font>
    <font>
      <sz val="9"/>
      <name val="GillSans Light"/>
    </font>
    <font>
      <b/>
      <sz val="12"/>
      <name val="Arial"/>
      <family val="2"/>
    </font>
    <font>
      <b/>
      <sz val="9"/>
      <name val="Arial"/>
      <family val="2"/>
    </font>
    <font>
      <b/>
      <sz val="8"/>
      <name val="Arial"/>
      <family val="2"/>
    </font>
    <font>
      <b/>
      <sz val="11"/>
      <color indexed="62"/>
      <name val="Calibri"/>
      <family val="2"/>
    </font>
    <font>
      <b/>
      <sz val="8.5"/>
      <name val="Univers 65"/>
      <family val="2"/>
    </font>
    <font>
      <b/>
      <sz val="10"/>
      <name val="Book Antiqua"/>
      <family val="1"/>
    </font>
    <font>
      <u/>
      <sz val="10"/>
      <color indexed="12"/>
      <name val="Arial"/>
      <family val="2"/>
    </font>
    <font>
      <b/>
      <sz val="10"/>
      <color indexed="56"/>
      <name val="Wingdings"/>
      <charset val="2"/>
    </font>
    <font>
      <sz val="10"/>
      <color indexed="10"/>
      <name val="Arial"/>
      <family val="2"/>
    </font>
    <font>
      <sz val="9"/>
      <color indexed="10"/>
      <name val="Times New Roman"/>
      <family val="1"/>
    </font>
    <font>
      <sz val="10"/>
      <color indexed="12"/>
      <name val="Calibri"/>
      <family val="2"/>
    </font>
    <font>
      <sz val="8"/>
      <name val="MS Sans Serif"/>
      <family val="2"/>
    </font>
    <font>
      <b/>
      <sz val="10"/>
      <color indexed="37"/>
      <name val="Arial MT"/>
      <family val="2"/>
    </font>
    <font>
      <b/>
      <sz val="9"/>
      <color indexed="9"/>
      <name val="Arial"/>
      <family val="2"/>
    </font>
    <font>
      <sz val="9"/>
      <name val="Arial"/>
      <family val="2"/>
    </font>
    <font>
      <sz val="10"/>
      <name val="Geneva"/>
      <family val="2"/>
    </font>
    <font>
      <sz val="12"/>
      <color indexed="14"/>
      <name val="Arial"/>
      <family val="2"/>
    </font>
    <font>
      <sz val="9"/>
      <color indexed="12"/>
      <name val="Times New Roman"/>
      <family val="1"/>
    </font>
    <font>
      <sz val="10"/>
      <color theme="1"/>
      <name val="Arial"/>
      <family val="2"/>
    </font>
    <font>
      <b/>
      <i/>
      <sz val="16"/>
      <name val="Helv"/>
    </font>
    <font>
      <sz val="10"/>
      <name val="Arial CE"/>
      <family val="2"/>
      <charset val="238"/>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5"/>
      <name val="Univers 55"/>
      <family val="2"/>
    </font>
    <font>
      <sz val="10"/>
      <color indexed="18"/>
      <name val="Times New Roman"/>
      <family val="1"/>
    </font>
    <font>
      <b/>
      <sz val="10"/>
      <name val="MS Sans Serif"/>
      <family val="2"/>
    </font>
    <font>
      <b/>
      <sz val="16"/>
      <color indexed="9"/>
      <name val="Arial"/>
      <family val="2"/>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3"/>
      <name val="Arial"/>
      <family val="2"/>
    </font>
    <font>
      <sz val="9"/>
      <color indexed="20"/>
      <name val="Arial"/>
      <family val="2"/>
    </font>
    <font>
      <b/>
      <sz val="12"/>
      <color indexed="20"/>
      <name val="Arial"/>
      <family val="2"/>
    </font>
    <font>
      <b/>
      <sz val="18"/>
      <color indexed="62"/>
      <name val="Cambria"/>
      <family val="2"/>
    </font>
    <font>
      <sz val="8"/>
      <name val="Book Antiqua"/>
      <family val="1"/>
    </font>
    <font>
      <b/>
      <sz val="14"/>
      <name val="Arial"/>
      <family val="2"/>
    </font>
    <font>
      <b/>
      <sz val="8"/>
      <color indexed="8"/>
      <name val="Helv"/>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sz val="12"/>
      <color indexed="9"/>
      <name val="Arial MT"/>
      <family val="2"/>
    </font>
    <font>
      <b/>
      <u/>
      <sz val="9.5"/>
      <color indexed="56"/>
      <name val="Arial"/>
      <family val="2"/>
    </font>
    <font>
      <u/>
      <sz val="8"/>
      <color indexed="56"/>
      <name val="Arial"/>
      <family val="2"/>
    </font>
    <font>
      <sz val="10"/>
      <color indexed="8"/>
      <name val="Times New Roman"/>
      <family val="1"/>
    </font>
    <font>
      <sz val="10"/>
      <color indexed="8"/>
      <name val="Courier"/>
      <family val="3"/>
    </font>
    <font>
      <i/>
      <sz val="12"/>
      <color indexed="8"/>
      <name val="Arial MT"/>
      <family val="2"/>
    </font>
    <font>
      <sz val="10"/>
      <color indexed="14"/>
      <name val="Arial"/>
      <family val="2"/>
    </font>
    <font>
      <sz val="10"/>
      <name val="CG Times (W1)"/>
      <family val="1"/>
    </font>
    <font>
      <sz val="12"/>
      <name val="Times New Roman"/>
      <family val="1"/>
    </font>
    <font>
      <u/>
      <sz val="12"/>
      <color indexed="36"/>
      <name val="宋体"/>
      <charset val="134"/>
    </font>
    <font>
      <sz val="10"/>
      <name val="ＭＳ 明朝"/>
      <family val="1"/>
      <charset val="136"/>
    </font>
    <font>
      <sz val="12"/>
      <name val="新細明體"/>
      <family val="1"/>
      <charset val="136"/>
    </font>
    <font>
      <u/>
      <sz val="12"/>
      <color indexed="12"/>
      <name val="宋体"/>
      <charset val="134"/>
    </font>
    <font>
      <u/>
      <sz val="10"/>
      <color indexed="36"/>
      <name val="Arial"/>
      <family val="2"/>
    </font>
    <font>
      <sz val="11"/>
      <color theme="0"/>
      <name val="Calibri"/>
      <family val="2"/>
      <scheme val="minor"/>
    </font>
    <font>
      <b/>
      <sz val="10"/>
      <color indexed="10"/>
      <name val="Arial"/>
      <family val="2"/>
    </font>
    <font>
      <b/>
      <u/>
      <sz val="10"/>
      <name val="Arial"/>
      <family val="2"/>
    </font>
    <font>
      <sz val="12"/>
      <color rgb="FF00B050"/>
      <name val="Arial"/>
      <family val="2"/>
    </font>
    <font>
      <u/>
      <sz val="10"/>
      <color indexed="10"/>
      <name val="Arial"/>
      <family val="2"/>
    </font>
    <font>
      <sz val="12"/>
      <color indexed="12"/>
      <name val="Arial"/>
      <family val="2"/>
    </font>
    <font>
      <b/>
      <sz val="10"/>
      <name val="Arial Narrow"/>
      <family val="2"/>
    </font>
    <font>
      <sz val="9"/>
      <name val="Arial Narrow"/>
      <family val="2"/>
    </font>
    <font>
      <b/>
      <u/>
      <sz val="10"/>
      <color indexed="10"/>
      <name val="Arial"/>
      <family val="2"/>
    </font>
    <font>
      <i/>
      <sz val="8"/>
      <color indexed="8"/>
      <name val="Arial"/>
      <family val="2"/>
    </font>
    <font>
      <b/>
      <i/>
      <sz val="8"/>
      <color indexed="8"/>
      <name val="Arial"/>
      <family val="2"/>
    </font>
    <font>
      <sz val="8"/>
      <color theme="1"/>
      <name val="Arial"/>
      <family val="2"/>
    </font>
    <font>
      <b/>
      <u/>
      <sz val="10"/>
      <color indexed="12"/>
      <name val="Arial"/>
      <family val="2"/>
    </font>
    <font>
      <sz val="10"/>
      <color indexed="12"/>
      <name val="Arial"/>
      <family val="2"/>
    </font>
    <font>
      <sz val="10"/>
      <color theme="0"/>
      <name val="Arial"/>
      <family val="2"/>
    </font>
    <font>
      <u/>
      <sz val="10"/>
      <name val="Arial"/>
      <family val="2"/>
    </font>
    <font>
      <sz val="12"/>
      <color indexed="10"/>
      <name val="Arial"/>
      <family val="2"/>
    </font>
    <font>
      <b/>
      <sz val="12"/>
      <color indexed="10"/>
      <name val="Arial"/>
      <family val="2"/>
    </font>
    <font>
      <sz val="8"/>
      <color indexed="81"/>
      <name val="Tahoma"/>
      <family val="2"/>
    </font>
    <font>
      <sz val="8"/>
      <name val="Calibri"/>
      <family val="2"/>
      <scheme val="minor"/>
    </font>
    <font>
      <sz val="11"/>
      <name val="CG Omega"/>
    </font>
    <font>
      <sz val="10"/>
      <color theme="0" tint="-0.24994659260841701"/>
      <name val="Arial"/>
      <family val="2"/>
    </font>
    <font>
      <sz val="10"/>
      <color rgb="FF0000FF"/>
      <name val="Arial"/>
      <family val="2"/>
    </font>
    <font>
      <sz val="18"/>
      <name val="Arial"/>
      <family val="2"/>
    </font>
    <font>
      <u/>
      <sz val="11"/>
      <name val="Arial"/>
      <family val="2"/>
    </font>
    <font>
      <sz val="9"/>
      <color theme="1"/>
      <name val="Segoe UI"/>
      <family val="2"/>
    </font>
    <font>
      <sz val="10"/>
      <color rgb="FF974706"/>
      <name val="Arial"/>
      <family val="2"/>
    </font>
    <font>
      <sz val="10"/>
      <color theme="1"/>
      <name val="Verdana"/>
      <family val="2"/>
    </font>
    <font>
      <b/>
      <sz val="18"/>
      <color rgb="FFEF4136"/>
      <name val="Arial"/>
      <family val="2"/>
    </font>
    <font>
      <sz val="10"/>
      <color theme="1" tint="0.34998626667073579"/>
      <name val="Arial"/>
      <family val="2"/>
    </font>
    <font>
      <sz val="10"/>
      <color theme="1" tint="0.499984740745262"/>
      <name val="Arial"/>
      <family val="2"/>
    </font>
    <font>
      <b/>
      <sz val="10"/>
      <color rgb="FF205090"/>
      <name val="Arial"/>
      <family val="2"/>
    </font>
    <font>
      <sz val="9"/>
      <color indexed="12"/>
      <name val="Arial"/>
      <family val="2"/>
    </font>
    <font>
      <sz val="10"/>
      <color rgb="FFFF0000"/>
      <name val="Arial"/>
      <family val="2"/>
    </font>
    <font>
      <i/>
      <sz val="10"/>
      <name val="Arial"/>
      <family val="2"/>
    </font>
    <font>
      <sz val="10"/>
      <color indexed="9"/>
      <name val="Arial"/>
      <family val="2"/>
    </font>
    <font>
      <i/>
      <sz val="8"/>
      <name val="Arial"/>
      <family val="2"/>
    </font>
    <font>
      <i/>
      <sz val="8"/>
      <color indexed="81"/>
      <name val="Tahoma"/>
      <family val="2"/>
    </font>
  </fonts>
  <fills count="10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8"/>
        <bgColor indexed="64"/>
      </patternFill>
    </fill>
    <fill>
      <patternFill patternType="solid">
        <fgColor indexed="62"/>
        <bgColor indexed="64"/>
      </patternFill>
    </fill>
    <fill>
      <patternFill patternType="solid">
        <fgColor indexed="58"/>
        <bgColor indexed="58"/>
      </patternFill>
    </fill>
    <fill>
      <patternFill patternType="solid">
        <fgColor indexed="61"/>
        <bgColor indexed="61"/>
      </patternFill>
    </fill>
    <fill>
      <patternFill patternType="solid">
        <fgColor indexed="22"/>
        <bgColor indexed="22"/>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26"/>
        <bgColor indexed="64"/>
      </patternFill>
    </fill>
    <fill>
      <patternFill patternType="solid">
        <fgColor indexed="44"/>
        <bgColor indexed="64"/>
      </patternFill>
    </fill>
    <fill>
      <patternFill patternType="gray0625">
        <bgColor indexed="44"/>
      </patternFill>
    </fill>
    <fill>
      <patternFill patternType="solid">
        <fgColor indexed="13"/>
        <bgColor indexed="64"/>
      </patternFill>
    </fill>
    <fill>
      <patternFill patternType="solid">
        <fgColor indexed="42"/>
        <bgColor indexed="64"/>
      </patternFill>
    </fill>
    <fill>
      <patternFill patternType="gray0625">
        <fgColor indexed="26"/>
        <bgColor indexed="43"/>
      </patternFill>
    </fill>
    <fill>
      <patternFill patternType="solid">
        <fgColor indexed="60"/>
      </patternFill>
    </fill>
    <fill>
      <patternFill patternType="solid">
        <fgColor theme="0" tint="-0.499984740745262"/>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40"/>
        <bgColor indexed="64"/>
      </patternFill>
    </fill>
    <fill>
      <patternFill patternType="solid">
        <fgColor indexed="23"/>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theme="1"/>
        <bgColor indexed="64"/>
      </patternFill>
    </fill>
    <fill>
      <patternFill patternType="solid">
        <fgColor rgb="FF00B050"/>
        <bgColor indexed="64"/>
      </patternFill>
    </fill>
    <fill>
      <patternFill patternType="solid">
        <fgColor theme="4" tint="0.39997558519241921"/>
        <bgColor indexed="65"/>
      </patternFill>
    </fill>
    <fill>
      <patternFill patternType="solid">
        <fgColor indexed="63"/>
        <bgColor indexed="64"/>
      </patternFill>
    </fill>
    <fill>
      <patternFill patternType="solid">
        <fgColor indexed="12"/>
        <bgColor indexed="64"/>
      </patternFill>
    </fill>
    <fill>
      <patternFill patternType="solid">
        <fgColor indexed="45"/>
        <bgColor indexed="64"/>
      </patternFill>
    </fill>
    <fill>
      <patternFill patternType="solid">
        <fgColor rgb="FFF2F2F2"/>
        <bgColor indexed="64"/>
      </patternFill>
    </fill>
    <fill>
      <patternFill patternType="solid">
        <fgColor indexed="4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AEEF3"/>
        <bgColor indexed="64"/>
      </patternFill>
    </fill>
    <fill>
      <patternFill patternType="solid">
        <fgColor rgb="FFFFFF00"/>
        <bgColor indexed="64"/>
      </patternFill>
    </fill>
    <fill>
      <patternFill patternType="solid">
        <fgColor rgb="FFCCFFCC"/>
        <bgColor indexed="64"/>
      </patternFill>
    </fill>
    <fill>
      <patternFill patternType="solid">
        <fgColor theme="7" tint="0.59999389629810485"/>
        <bgColor indexed="64"/>
      </patternFill>
    </fill>
    <fill>
      <patternFill patternType="mediumGray">
        <fgColor theme="1" tint="0.34998626667073579"/>
        <bgColor indexed="65"/>
      </patternFill>
    </fill>
    <fill>
      <patternFill patternType="lightUp">
        <fgColor theme="0" tint="-0.24994659260841701"/>
        <bgColor indexed="65"/>
      </patternFill>
    </fill>
    <fill>
      <patternFill patternType="solid">
        <fgColor theme="0" tint="-0.14996795556505021"/>
        <bgColor indexed="64"/>
      </patternFill>
    </fill>
    <fill>
      <patternFill patternType="solid">
        <fgColor rgb="FFFFC000"/>
        <bgColor indexed="64"/>
      </patternFill>
    </fill>
    <fill>
      <patternFill patternType="solid">
        <fgColor theme="4" tint="-0.499984740745262"/>
        <bgColor indexed="64"/>
      </patternFill>
    </fill>
    <fill>
      <patternFill patternType="solid">
        <fgColor rgb="FFEF4136"/>
        <bgColor indexed="64"/>
      </patternFill>
    </fill>
    <fill>
      <patternFill patternType="solid">
        <fgColor indexed="47"/>
        <bgColor indexed="64"/>
      </patternFill>
    </fill>
  </fills>
  <borders count="69">
    <border>
      <left/>
      <right/>
      <top/>
      <bottom/>
      <diagonal/>
    </border>
    <border>
      <left style="thin">
        <color indexed="64"/>
      </left>
      <right style="thin">
        <color indexed="64"/>
      </right>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8"/>
      </left>
      <right style="thin">
        <color indexed="18"/>
      </right>
      <top style="thin">
        <color indexed="18"/>
      </top>
      <bottom style="thin">
        <color indexed="18"/>
      </bottom>
      <diagonal/>
    </border>
    <border>
      <left/>
      <right style="thin">
        <color indexed="64"/>
      </right>
      <top/>
      <bottom/>
      <diagonal/>
    </border>
    <border>
      <left style="medium">
        <color indexed="22"/>
      </left>
      <right style="medium">
        <color indexed="22"/>
      </right>
      <top style="medium">
        <color indexed="22"/>
      </top>
      <bottom style="medium">
        <color indexed="22"/>
      </bottom>
      <diagonal/>
    </border>
    <border>
      <left/>
      <right/>
      <top style="medium">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8"/>
      </left>
      <right style="thin">
        <color indexed="8"/>
      </right>
      <top style="thin">
        <color indexed="8"/>
      </top>
      <bottom style="thin">
        <color indexed="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style="double">
        <color indexed="64"/>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style="double">
        <color theme="1" tint="0.34998626667073579"/>
      </bottom>
      <diagonal/>
    </border>
    <border>
      <left style="thin">
        <color rgb="FF205090"/>
      </left>
      <right style="thin">
        <color rgb="FF205090"/>
      </right>
      <top style="thin">
        <color rgb="FF205090"/>
      </top>
      <bottom style="thin">
        <color rgb="FF205090"/>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right/>
      <top style="thin">
        <color indexed="23"/>
      </top>
      <bottom/>
      <diagonal/>
    </border>
    <border>
      <left style="thin">
        <color indexed="23"/>
      </left>
      <right style="thin">
        <color indexed="23"/>
      </right>
      <top style="thin">
        <color indexed="23"/>
      </top>
      <bottom/>
      <diagonal/>
    </border>
    <border>
      <left/>
      <right/>
      <top style="thin">
        <color indexed="64"/>
      </top>
      <bottom/>
      <diagonal/>
    </border>
    <border>
      <left style="thin">
        <color indexed="23"/>
      </left>
      <right/>
      <top/>
      <bottom/>
      <diagonal/>
    </border>
    <border>
      <left style="thin">
        <color indexed="23"/>
      </left>
      <right/>
      <top style="thin">
        <color indexed="23"/>
      </top>
      <bottom/>
      <diagonal/>
    </border>
    <border>
      <left/>
      <right style="thin">
        <color indexed="23"/>
      </right>
      <top/>
      <bottom/>
      <diagonal/>
    </border>
    <border>
      <left/>
      <right/>
      <top style="thin">
        <color indexed="64"/>
      </top>
      <bottom style="thin">
        <color indexed="23"/>
      </bottom>
      <diagonal/>
    </border>
    <border>
      <left/>
      <right/>
      <top/>
      <bottom style="thin">
        <color indexed="23"/>
      </bottom>
      <diagonal/>
    </border>
  </borders>
  <cellStyleXfs count="821">
    <xf numFmtId="0" fontId="0" fillId="0" borderId="0"/>
    <xf numFmtId="165" fontId="4" fillId="0" borderId="2">
      <alignment horizontal="right" vertical="center"/>
      <protection locked="0"/>
    </xf>
    <xf numFmtId="41" fontId="5" fillId="2" borderId="0" applyNumberFormat="0" applyFont="0" applyBorder="0" applyAlignment="0">
      <alignment horizontal="right"/>
    </xf>
    <xf numFmtId="41" fontId="5" fillId="2" borderId="0" applyNumberFormat="0" applyFont="0" applyBorder="0" applyAlignment="0">
      <alignment horizontal="right"/>
    </xf>
    <xf numFmtId="164" fontId="1" fillId="0" borderId="0" applyFont="0" applyFill="0" applyBorder="0" applyAlignment="0" applyProtection="0"/>
    <xf numFmtId="41" fontId="5" fillId="3" borderId="0" applyFont="0" applyBorder="0" applyAlignment="0">
      <alignment horizontal="right"/>
      <protection locked="0"/>
    </xf>
    <xf numFmtId="166" fontId="5" fillId="4" borderId="0"/>
    <xf numFmtId="0" fontId="5" fillId="0" borderId="0"/>
    <xf numFmtId="0" fontId="5" fillId="0" borderId="0"/>
    <xf numFmtId="166" fontId="5" fillId="4" borderId="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2" fillId="19"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4" fillId="0" borderId="2">
      <alignment vertical="center"/>
      <protection locked="0"/>
    </xf>
    <xf numFmtId="0" fontId="13" fillId="10" borderId="0" applyNumberFormat="0" applyBorder="0" applyAlignment="0" applyProtection="0"/>
    <xf numFmtId="0" fontId="14" fillId="27" borderId="4" applyNumberFormat="0" applyAlignment="0" applyProtection="0"/>
    <xf numFmtId="0" fontId="4" fillId="0" borderId="0" applyNumberFormat="0" applyFont="0" applyFill="0" applyBorder="0">
      <alignment horizontal="center" vertical="center"/>
      <protection locked="0"/>
    </xf>
    <xf numFmtId="0" fontId="15" fillId="28" borderId="5"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7" fontId="16"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Fill="0" applyBorder="0">
      <alignment horizontal="left" vertical="center"/>
      <protection locked="0"/>
    </xf>
    <xf numFmtId="0" fontId="23" fillId="14" borderId="4" applyNumberFormat="0" applyAlignment="0" applyProtection="0"/>
    <xf numFmtId="0" fontId="24" fillId="0" borderId="9" applyNumberFormat="0" applyFill="0" applyAlignment="0" applyProtection="0"/>
    <xf numFmtId="0" fontId="25" fillId="29" borderId="0" applyNumberFormat="0" applyBorder="0" applyAlignment="0" applyProtection="0"/>
    <xf numFmtId="0" fontId="5" fillId="0" borderId="0"/>
    <xf numFmtId="0" fontId="1" fillId="0" borderId="0"/>
    <xf numFmtId="0" fontId="1" fillId="0" borderId="0"/>
    <xf numFmtId="0" fontId="5" fillId="0" borderId="0" applyFont="0"/>
    <xf numFmtId="0" fontId="5" fillId="0" borderId="0"/>
    <xf numFmtId="0" fontId="16" fillId="0" borderId="0"/>
    <xf numFmtId="0" fontId="1" fillId="0" borderId="0"/>
    <xf numFmtId="0" fontId="5" fillId="30" borderId="10" applyNumberFormat="0" applyFont="0" applyAlignment="0" applyProtection="0"/>
    <xf numFmtId="0" fontId="26" fillId="27" borderId="11" applyNumberFormat="0" applyAlignment="0" applyProtection="0"/>
    <xf numFmtId="9" fontId="27" fillId="0" borderId="0" applyFont="0" applyFill="0" applyBorder="0" applyAlignment="0" applyProtection="0"/>
    <xf numFmtId="0" fontId="28" fillId="31" borderId="0" applyNumberFormat="0" applyFont="0" applyBorder="0" applyAlignment="0" applyProtection="0"/>
    <xf numFmtId="0" fontId="29" fillId="0" borderId="0" applyNumberFormat="0" applyFill="0" applyBorder="0" applyAlignment="0" applyProtection="0"/>
    <xf numFmtId="0" fontId="30" fillId="0" borderId="12" applyNumberFormat="0" applyFill="0" applyAlignment="0" applyProtection="0"/>
    <xf numFmtId="0" fontId="31" fillId="0" borderId="0" applyNumberFormat="0" applyFill="0" applyBorder="0" applyAlignment="0" applyProtection="0"/>
    <xf numFmtId="9" fontId="5" fillId="0" borderId="0" applyFont="0" applyFill="0" applyBorder="0" applyAlignment="0" applyProtection="0"/>
    <xf numFmtId="0" fontId="5" fillId="0" borderId="0"/>
    <xf numFmtId="166" fontId="5" fillId="0" borderId="0"/>
    <xf numFmtId="0" fontId="5" fillId="0" borderId="0"/>
    <xf numFmtId="166" fontId="5" fillId="0" borderId="0"/>
    <xf numFmtId="0" fontId="38" fillId="0" borderId="0"/>
    <xf numFmtId="0" fontId="38" fillId="0" borderId="0"/>
    <xf numFmtId="40" fontId="39" fillId="0" borderId="0"/>
    <xf numFmtId="0" fontId="5" fillId="0" borderId="0"/>
    <xf numFmtId="171" fontId="40" fillId="0" borderId="0" applyFont="0" applyFill="0" applyBorder="0" applyAlignment="0" applyProtection="0"/>
    <xf numFmtId="172" fontId="40" fillId="0" borderId="0" applyFont="0" applyFill="0" applyBorder="0" applyAlignment="0" applyProtection="0"/>
    <xf numFmtId="173" fontId="40" fillId="0" borderId="0" applyFont="0" applyFill="0" applyBorder="0" applyAlignment="0" applyProtection="0"/>
    <xf numFmtId="174" fontId="41" fillId="0" borderId="0" applyFont="0" applyFill="0" applyBorder="0" applyAlignment="0" applyProtection="0"/>
    <xf numFmtId="0" fontId="40"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175" fontId="5" fillId="0" borderId="0" applyFont="0" applyFill="0" applyBorder="0" applyAlignment="0" applyProtection="0"/>
    <xf numFmtId="175" fontId="5" fillId="0" borderId="0" applyFont="0" applyFill="0" applyBorder="0" applyAlignment="0" applyProtection="0"/>
    <xf numFmtId="0" fontId="5" fillId="0" borderId="0"/>
    <xf numFmtId="0" fontId="5" fillId="0" borderId="0"/>
    <xf numFmtId="0" fontId="5" fillId="0" borderId="0"/>
    <xf numFmtId="0" fontId="5" fillId="0" borderId="0"/>
    <xf numFmtId="0" fontId="12" fillId="3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76" fontId="4" fillId="0" borderId="0"/>
    <xf numFmtId="176" fontId="4" fillId="0" borderId="0"/>
    <xf numFmtId="0" fontId="11" fillId="35" borderId="0" applyNumberFormat="0" applyBorder="0" applyAlignment="0" applyProtection="0"/>
    <xf numFmtId="0" fontId="11" fillId="36"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2" fillId="44"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1" fillId="38" borderId="0" applyNumberFormat="0" applyBorder="0" applyAlignment="0" applyProtection="0"/>
    <xf numFmtId="0" fontId="11" fillId="46" borderId="0" applyNumberFormat="0" applyBorder="0" applyAlignment="0" applyProtection="0"/>
    <xf numFmtId="0" fontId="12" fillId="39"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1" fillId="50" borderId="0" applyNumberFormat="0" applyBorder="0" applyAlignment="0" applyProtection="0"/>
    <xf numFmtId="0" fontId="11" fillId="51" borderId="0" applyNumberFormat="0" applyBorder="0" applyAlignment="0" applyProtection="0"/>
    <xf numFmtId="0" fontId="12" fillId="52"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12" fillId="53" borderId="0" applyNumberFormat="0" applyBorder="0" applyAlignment="0" applyProtection="0"/>
    <xf numFmtId="0" fontId="44" fillId="0" borderId="0"/>
    <xf numFmtId="177" fontId="4" fillId="0" borderId="15">
      <alignment horizontal="center" vertical="center"/>
      <protection locked="0"/>
    </xf>
    <xf numFmtId="178" fontId="4" fillId="0" borderId="15">
      <alignment horizontal="center" vertical="center"/>
      <protection locked="0"/>
    </xf>
    <xf numFmtId="179" fontId="4" fillId="0" borderId="15">
      <alignment horizontal="center" vertical="center"/>
      <protection locked="0"/>
    </xf>
    <xf numFmtId="180" fontId="4" fillId="0" borderId="15">
      <alignment horizontal="center" vertical="center"/>
      <protection locked="0"/>
    </xf>
    <xf numFmtId="181" fontId="4" fillId="0" borderId="15">
      <alignment horizontal="center" vertical="center"/>
      <protection locked="0"/>
    </xf>
    <xf numFmtId="182" fontId="4" fillId="0" borderId="15">
      <alignment horizontal="center" vertical="center"/>
      <protection locked="0"/>
    </xf>
    <xf numFmtId="177" fontId="4" fillId="0" borderId="15">
      <alignment vertical="center"/>
      <protection locked="0"/>
    </xf>
    <xf numFmtId="183" fontId="4" fillId="0" borderId="15">
      <alignment horizontal="right" vertical="center"/>
      <protection locked="0"/>
    </xf>
    <xf numFmtId="179" fontId="4" fillId="0" borderId="15">
      <alignment vertical="center"/>
      <protection locked="0"/>
    </xf>
    <xf numFmtId="181" fontId="4" fillId="0" borderId="15">
      <alignment vertical="center"/>
      <protection locked="0"/>
    </xf>
    <xf numFmtId="182" fontId="4" fillId="0" borderId="15">
      <alignment horizontal="right" vertical="center"/>
      <protection locked="0"/>
    </xf>
    <xf numFmtId="0" fontId="5" fillId="0" borderId="0"/>
    <xf numFmtId="174" fontId="45" fillId="0" borderId="0" applyFont="0" applyFill="0" applyBorder="0" applyAlignment="0" applyProtection="0"/>
    <xf numFmtId="0" fontId="46" fillId="0" borderId="0" applyNumberFormat="0" applyFill="0" applyBorder="0" applyAlignment="0"/>
    <xf numFmtId="0" fontId="47" fillId="0" borderId="0" applyNumberFormat="0" applyFill="0" applyBorder="0" applyAlignment="0">
      <protection locked="0"/>
    </xf>
    <xf numFmtId="184" fontId="37" fillId="0" borderId="0" applyFill="0" applyBorder="0" applyAlignment="0"/>
    <xf numFmtId="0" fontId="48" fillId="54" borderId="0" applyNumberFormat="0" applyFill="0" applyBorder="0" applyProtection="0">
      <alignment horizontal="center"/>
    </xf>
    <xf numFmtId="0" fontId="48" fillId="54" borderId="0" applyNumberFormat="0" applyFill="0" applyBorder="0" applyProtection="0"/>
    <xf numFmtId="177" fontId="4" fillId="0" borderId="0" applyFill="0" applyBorder="0">
      <alignment horizontal="center" vertical="center"/>
    </xf>
    <xf numFmtId="178" fontId="4" fillId="0" borderId="0" applyFill="0" applyBorder="0">
      <alignment horizontal="center" vertical="center"/>
    </xf>
    <xf numFmtId="179" fontId="4" fillId="0" borderId="0" applyFill="0" applyBorder="0">
      <alignment horizontal="center" vertical="center"/>
    </xf>
    <xf numFmtId="180" fontId="4" fillId="0" borderId="0" applyFill="0" applyBorder="0">
      <alignment horizontal="center" vertical="center"/>
    </xf>
    <xf numFmtId="181" fontId="4" fillId="0" borderId="0" applyFill="0" applyBorder="0">
      <alignment horizontal="center" vertical="center"/>
    </xf>
    <xf numFmtId="182" fontId="4" fillId="0" borderId="0" applyFill="0" applyBorder="0">
      <alignment horizontal="center" vertical="center"/>
    </xf>
    <xf numFmtId="0" fontId="15" fillId="28" borderId="5" applyNumberFormat="0" applyAlignment="0" applyProtection="0"/>
    <xf numFmtId="185" fontId="49" fillId="0" borderId="0"/>
    <xf numFmtId="185" fontId="49" fillId="0" borderId="0"/>
    <xf numFmtId="185" fontId="49" fillId="0" borderId="0"/>
    <xf numFmtId="185" fontId="49" fillId="0" borderId="0"/>
    <xf numFmtId="185" fontId="49" fillId="0" borderId="0"/>
    <xf numFmtId="185" fontId="49" fillId="0" borderId="0"/>
    <xf numFmtId="185" fontId="49" fillId="0" borderId="0"/>
    <xf numFmtId="185" fontId="49" fillId="0" borderId="0"/>
    <xf numFmtId="186" fontId="5" fillId="0" borderId="0" applyFont="0" applyFill="0" applyBorder="0" applyAlignment="0" applyProtection="0"/>
    <xf numFmtId="187" fontId="50" fillId="0" borderId="0" applyFill="0" applyBorder="0" applyAlignment="0" applyProtection="0">
      <alignment horizontal="right"/>
    </xf>
    <xf numFmtId="0" fontId="28"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 fontId="51" fillId="0" borderId="0" applyFont="0" applyFill="0" applyBorder="0" applyAlignment="0" applyProtection="0"/>
    <xf numFmtId="0" fontId="52" fillId="0" borderId="0" applyNumberFormat="0" applyAlignment="0">
      <alignment horizontal="left"/>
    </xf>
    <xf numFmtId="188" fontId="5" fillId="0" borderId="0" applyFont="0" applyFill="0" applyBorder="0" applyAlignment="0" applyProtection="0"/>
    <xf numFmtId="188" fontId="5"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1" fillId="0" borderId="0" applyFont="0" applyFill="0" applyBorder="0" applyAlignment="0" applyProtection="0"/>
    <xf numFmtId="174" fontId="5" fillId="0" borderId="0" applyFont="0" applyFill="0" applyBorder="0" applyAlignment="0" applyProtection="0"/>
    <xf numFmtId="190" fontId="5" fillId="0" borderId="0" applyFont="0" applyFill="0" applyBorder="0" applyAlignment="0" applyProtection="0"/>
    <xf numFmtId="0" fontId="30" fillId="55"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54" fillId="0" borderId="0" applyNumberFormat="0" applyAlignment="0">
      <alignment horizontal="left"/>
    </xf>
    <xf numFmtId="0" fontId="5" fillId="0" borderId="0" applyFont="0" applyFill="0" applyBorder="0" applyAlignment="0" applyProtection="0"/>
    <xf numFmtId="0" fontId="5" fillId="0" borderId="0" applyFont="0" applyFill="0" applyBorder="0" applyAlignment="0" applyProtection="0"/>
    <xf numFmtId="191" fontId="5" fillId="0" borderId="0" applyFont="0" applyFill="0" applyBorder="0" applyAlignment="0" applyProtection="0"/>
    <xf numFmtId="192" fontId="53" fillId="0" borderId="0" applyFont="0" applyFill="0" applyBorder="0" applyAlignment="0" applyProtection="0"/>
    <xf numFmtId="192" fontId="53" fillId="0" borderId="0" applyFont="0" applyFill="0" applyBorder="0" applyAlignment="0" applyProtection="0"/>
    <xf numFmtId="193" fontId="5" fillId="0" borderId="0" applyFont="0" applyFill="0" applyBorder="0" applyAlignment="0" applyProtection="0">
      <alignment horizontal="center"/>
    </xf>
    <xf numFmtId="193" fontId="5" fillId="0" borderId="0" applyFont="0" applyFill="0" applyBorder="0" applyAlignment="0" applyProtection="0">
      <alignment horizontal="center"/>
    </xf>
    <xf numFmtId="0" fontId="55" fillId="0" borderId="0"/>
    <xf numFmtId="0" fontId="56" fillId="0" borderId="0"/>
    <xf numFmtId="38" fontId="4" fillId="2" borderId="0" applyNumberFormat="0" applyBorder="0" applyAlignment="0" applyProtection="0"/>
    <xf numFmtId="0" fontId="57" fillId="0" borderId="16" applyNumberFormat="0" applyAlignment="0" applyProtection="0">
      <alignment horizontal="left" vertical="center"/>
    </xf>
    <xf numFmtId="0" fontId="57" fillId="0" borderId="3">
      <alignment horizontal="left" vertical="center"/>
    </xf>
    <xf numFmtId="0" fontId="35" fillId="0" borderId="0" applyFill="0" applyBorder="0">
      <alignment vertical="center"/>
    </xf>
    <xf numFmtId="0" fontId="58" fillId="0" borderId="0" applyFill="0" applyBorder="0">
      <alignment vertical="center"/>
    </xf>
    <xf numFmtId="0" fontId="59" fillId="0" borderId="0" applyFill="0" applyBorder="0">
      <alignment vertical="center"/>
    </xf>
    <xf numFmtId="0" fontId="4" fillId="0" borderId="0" applyFill="0" applyBorder="0">
      <alignment vertical="center"/>
    </xf>
    <xf numFmtId="0" fontId="60" fillId="0" borderId="0" applyNumberFormat="0" applyFill="0" applyBorder="0" applyAlignment="0" applyProtection="0"/>
    <xf numFmtId="170" fontId="61" fillId="0" borderId="0"/>
    <xf numFmtId="0" fontId="62" fillId="58" borderId="17"/>
    <xf numFmtId="0" fontId="6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64" fillId="0" borderId="0" applyFill="0" applyBorder="0" applyAlignment="0">
      <protection locked="0"/>
    </xf>
    <xf numFmtId="0" fontId="22" fillId="0" borderId="0" applyFill="0" applyBorder="0" applyAlignment="0">
      <protection locked="0"/>
    </xf>
    <xf numFmtId="194" fontId="5" fillId="59" borderId="0" applyFont="0" applyBorder="0">
      <alignment horizontal="right"/>
    </xf>
    <xf numFmtId="170" fontId="5" fillId="59" borderId="0" applyFont="0" applyBorder="0" applyAlignment="0"/>
    <xf numFmtId="194" fontId="5" fillId="59" borderId="0" applyFont="0" applyBorder="0">
      <alignment horizontal="right"/>
    </xf>
    <xf numFmtId="187" fontId="65" fillId="0" borderId="18" applyProtection="0"/>
    <xf numFmtId="195" fontId="66" fillId="0" borderId="18">
      <alignment horizontal="right"/>
      <protection locked="0"/>
    </xf>
    <xf numFmtId="10" fontId="4" fillId="59" borderId="19" applyNumberFormat="0" applyBorder="0" applyAlignment="0" applyProtection="0"/>
    <xf numFmtId="0" fontId="65" fillId="0" borderId="18">
      <protection locked="0"/>
    </xf>
    <xf numFmtId="10" fontId="5" fillId="60" borderId="0" applyFont="0" applyBorder="0">
      <alignment horizontal="right"/>
      <protection locked="0"/>
    </xf>
    <xf numFmtId="41" fontId="5" fillId="60" borderId="0" applyFont="0" applyBorder="0" applyAlignment="0">
      <alignment horizontal="right"/>
      <protection locked="0"/>
    </xf>
    <xf numFmtId="3" fontId="5" fillId="61" borderId="0" applyFont="0" applyBorder="0">
      <protection locked="0"/>
    </xf>
    <xf numFmtId="170" fontId="58" fillId="61" borderId="0" applyBorder="0" applyAlignment="0">
      <protection locked="0"/>
    </xf>
    <xf numFmtId="0" fontId="67" fillId="62" borderId="0">
      <alignment horizontal="center"/>
    </xf>
    <xf numFmtId="0" fontId="67" fillId="62" borderId="0">
      <alignment horizontal="center"/>
    </xf>
    <xf numFmtId="196" fontId="5" fillId="63" borderId="0" applyFont="0" applyBorder="0">
      <alignment horizontal="right"/>
      <protection locked="0"/>
    </xf>
    <xf numFmtId="186" fontId="5" fillId="59" borderId="0" applyFont="0" applyBorder="0">
      <alignment horizontal="right"/>
      <protection locked="0"/>
    </xf>
    <xf numFmtId="0" fontId="68" fillId="58" borderId="0" applyNumberFormat="0" applyFont="0" applyAlignment="0"/>
    <xf numFmtId="0" fontId="68" fillId="58" borderId="20" applyNumberFormat="0" applyFont="0" applyAlignment="0">
      <protection locked="0"/>
    </xf>
    <xf numFmtId="197" fontId="5" fillId="5" borderId="21" applyFill="0">
      <alignment horizontal="right" vertical="center" wrapText="1"/>
      <protection locked="0"/>
    </xf>
    <xf numFmtId="0" fontId="69" fillId="64" borderId="0" applyNumberFormat="0"/>
    <xf numFmtId="170" fontId="70" fillId="33" borderId="0" applyBorder="0" applyAlignment="0"/>
    <xf numFmtId="164" fontId="5" fillId="0" borderId="0" applyFont="0" applyFill="0" applyBorder="0" applyAlignment="0" applyProtection="0"/>
    <xf numFmtId="0" fontId="45" fillId="0" borderId="0" applyNumberFormat="0" applyFont="0" applyFill="0" applyBorder="0" applyProtection="0">
      <alignment horizontal="left" vertical="center"/>
    </xf>
    <xf numFmtId="0" fontId="4" fillId="2" borderId="0"/>
    <xf numFmtId="194" fontId="71" fillId="2" borderId="14" applyFont="0" applyBorder="0" applyAlignment="0"/>
    <xf numFmtId="170" fontId="58" fillId="2" borderId="0" applyFont="0" applyBorder="0" applyAlignment="0"/>
    <xf numFmtId="0" fontId="59" fillId="0" borderId="22" applyFill="0">
      <alignment horizontal="center" vertical="center"/>
    </xf>
    <xf numFmtId="0" fontId="4" fillId="0" borderId="22" applyFill="0">
      <alignment horizontal="center" vertical="center"/>
    </xf>
    <xf numFmtId="198" fontId="4" fillId="0" borderId="22" applyFill="0">
      <alignment horizontal="center" vertical="center"/>
    </xf>
    <xf numFmtId="199" fontId="72" fillId="0" borderId="0" applyFont="0" applyFill="0" applyBorder="0" applyAlignment="0" applyProtection="0"/>
    <xf numFmtId="200" fontId="72" fillId="0" borderId="0" applyFont="0" applyFill="0" applyBorder="0" applyAlignment="0" applyProtection="0"/>
    <xf numFmtId="187" fontId="73" fillId="0" borderId="0"/>
    <xf numFmtId="0" fontId="57" fillId="0" borderId="0" applyFill="0" applyBorder="0" applyAlignment="0"/>
    <xf numFmtId="201" fontId="72" fillId="0" borderId="0" applyFont="0" applyFill="0" applyBorder="0" applyAlignment="0" applyProtection="0"/>
    <xf numFmtId="202" fontId="72" fillId="0" borderId="0" applyFont="0" applyFill="0" applyBorder="0" applyAlignment="0" applyProtection="0"/>
    <xf numFmtId="203" fontId="74" fillId="0" borderId="18">
      <alignment horizontal="right"/>
      <protection locked="0"/>
    </xf>
    <xf numFmtId="197" fontId="75" fillId="6" borderId="23">
      <alignment horizontal="right" vertical="center" wrapText="1"/>
    </xf>
    <xf numFmtId="204" fontId="76" fillId="0" borderId="0"/>
    <xf numFmtId="0" fontId="11" fillId="0"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1" fillId="0" borderId="0"/>
    <xf numFmtId="0" fontId="4" fillId="65" borderId="0"/>
    <xf numFmtId="0" fontId="5" fillId="0" borderId="0"/>
    <xf numFmtId="0" fontId="5" fillId="0" borderId="0"/>
    <xf numFmtId="0" fontId="5" fillId="0" borderId="0"/>
    <xf numFmtId="0" fontId="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protection locked="0"/>
    </xf>
    <xf numFmtId="0" fontId="11" fillId="0" borderId="0"/>
    <xf numFmtId="0" fontId="5" fillId="0"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5" fillId="0" borderId="0"/>
    <xf numFmtId="0" fontId="1" fillId="0" borderId="0"/>
    <xf numFmtId="0" fontId="5" fillId="0" borderId="0"/>
    <xf numFmtId="0" fontId="4" fillId="65"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65"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4" fillId="65" borderId="0"/>
    <xf numFmtId="0" fontId="4" fillId="65" borderId="0"/>
    <xf numFmtId="0" fontId="4" fillId="65" borderId="0"/>
    <xf numFmtId="0" fontId="4" fillId="65" borderId="0"/>
    <xf numFmtId="0" fontId="4" fillId="65" borderId="0"/>
    <xf numFmtId="0" fontId="11" fillId="0"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4" fillId="65" borderId="0"/>
    <xf numFmtId="0" fontId="77" fillId="0" borderId="0"/>
    <xf numFmtId="0" fontId="4" fillId="50" borderId="13" applyNumberFormat="0" applyFont="0" applyAlignment="0" applyProtection="0"/>
    <xf numFmtId="0" fontId="4" fillId="50" borderId="13" applyNumberFormat="0" applyFont="0" applyAlignment="0" applyProtection="0"/>
    <xf numFmtId="0" fontId="4" fillId="50" borderId="13" applyNumberFormat="0" applyFont="0" applyAlignment="0" applyProtection="0"/>
    <xf numFmtId="40" fontId="78" fillId="4" borderId="0">
      <alignment horizontal="right"/>
    </xf>
    <xf numFmtId="0" fontId="79" fillId="4" borderId="0">
      <alignment horizontal="right"/>
    </xf>
    <xf numFmtId="0" fontId="80" fillId="4" borderId="14"/>
    <xf numFmtId="0" fontId="80" fillId="0" borderId="0" applyBorder="0">
      <alignment horizontal="centerContinuous"/>
    </xf>
    <xf numFmtId="0" fontId="81" fillId="0" borderId="0" applyBorder="0">
      <alignment horizontal="centerContinuous"/>
    </xf>
    <xf numFmtId="10" fontId="5" fillId="0" borderId="0" applyFont="0" applyFill="0" applyBorder="0" applyAlignment="0" applyProtection="0"/>
    <xf numFmtId="9" fontId="1" fillId="0" borderId="0" applyFont="0" applyFill="0" applyBorder="0" applyAlignment="0" applyProtection="0"/>
    <xf numFmtId="170" fontId="82" fillId="0" borderId="0"/>
    <xf numFmtId="0" fontId="59" fillId="0" borderId="0" applyFill="0" applyBorder="0">
      <alignment horizontal="right" vertical="center"/>
    </xf>
    <xf numFmtId="205" fontId="58" fillId="0" borderId="0"/>
    <xf numFmtId="0" fontId="28" fillId="0" borderId="0" applyNumberFormat="0" applyFont="0" applyFill="0" applyBorder="0" applyAlignment="0" applyProtection="0">
      <alignment horizontal="left"/>
    </xf>
    <xf numFmtId="0" fontId="28" fillId="0" borderId="0" applyNumberFormat="0" applyFont="0" applyFill="0" applyBorder="0" applyAlignment="0" applyProtection="0">
      <alignment horizontal="left"/>
    </xf>
    <xf numFmtId="15" fontId="28" fillId="0" borderId="0" applyFont="0" applyFill="0" applyBorder="0" applyAlignment="0" applyProtection="0"/>
    <xf numFmtId="15" fontId="28" fillId="0" borderId="0" applyFont="0" applyFill="0" applyBorder="0" applyAlignment="0" applyProtection="0"/>
    <xf numFmtId="4" fontId="28" fillId="0" borderId="0" applyFont="0" applyFill="0" applyBorder="0" applyAlignment="0" applyProtection="0"/>
    <xf numFmtId="4" fontId="28" fillId="0" borderId="0" applyFont="0" applyFill="0" applyBorder="0" applyAlignment="0" applyProtection="0"/>
    <xf numFmtId="206" fontId="83" fillId="0" borderId="1"/>
    <xf numFmtId="0" fontId="84" fillId="0" borderId="24">
      <alignment horizontal="center"/>
    </xf>
    <xf numFmtId="0" fontId="84" fillId="0" borderId="24">
      <alignment horizontal="center"/>
    </xf>
    <xf numFmtId="3" fontId="28" fillId="0" borderId="0" applyFont="0" applyFill="0" applyBorder="0" applyAlignment="0" applyProtection="0"/>
    <xf numFmtId="0" fontId="28" fillId="31" borderId="0" applyNumberFormat="0" applyFont="0" applyBorder="0" applyAlignment="0" applyProtection="0"/>
    <xf numFmtId="207" fontId="5" fillId="0" borderId="0"/>
    <xf numFmtId="208" fontId="5" fillId="0" borderId="0" applyNumberFormat="0" applyFill="0" applyBorder="0" applyAlignment="0" applyProtection="0">
      <alignment horizontal="left"/>
    </xf>
    <xf numFmtId="177" fontId="4" fillId="0" borderId="0" applyFill="0" applyBorder="0">
      <alignment horizontal="right" vertical="center"/>
    </xf>
    <xf numFmtId="183" fontId="4" fillId="0" borderId="0" applyFill="0" applyBorder="0">
      <alignment horizontal="right" vertical="center"/>
    </xf>
    <xf numFmtId="179" fontId="4" fillId="0" borderId="0" applyFill="0" applyBorder="0">
      <alignment horizontal="right" vertical="center"/>
    </xf>
    <xf numFmtId="180" fontId="4" fillId="0" borderId="0" applyFill="0" applyBorder="0">
      <alignment horizontal="right" vertical="center"/>
    </xf>
    <xf numFmtId="181" fontId="4" fillId="0" borderId="0" applyFill="0" applyBorder="0">
      <alignment horizontal="right" vertical="center"/>
    </xf>
    <xf numFmtId="182" fontId="4" fillId="0" borderId="0" applyFill="0" applyBorder="0">
      <alignment horizontal="right" vertical="center"/>
    </xf>
    <xf numFmtId="0" fontId="85" fillId="66" borderId="0">
      <alignment horizontal="left" vertical="center"/>
      <protection locked="0"/>
    </xf>
    <xf numFmtId="4" fontId="4" fillId="29" borderId="13" applyNumberFormat="0" applyProtection="0">
      <alignment vertical="center"/>
    </xf>
    <xf numFmtId="4" fontId="4" fillId="29" borderId="13" applyNumberFormat="0" applyProtection="0">
      <alignment vertical="center"/>
    </xf>
    <xf numFmtId="4" fontId="4" fillId="29" borderId="13" applyNumberFormat="0" applyProtection="0">
      <alignment vertical="center"/>
    </xf>
    <xf numFmtId="4" fontId="86" fillId="67" borderId="13" applyNumberFormat="0" applyProtection="0">
      <alignment vertical="center"/>
    </xf>
    <xf numFmtId="4" fontId="86" fillId="67" borderId="13" applyNumberFormat="0" applyProtection="0">
      <alignment vertical="center"/>
    </xf>
    <xf numFmtId="4" fontId="86" fillId="67" borderId="13" applyNumberFormat="0" applyProtection="0">
      <alignment vertical="center"/>
    </xf>
    <xf numFmtId="4" fontId="4" fillId="67" borderId="13" applyNumberFormat="0" applyProtection="0">
      <alignment horizontal="left" vertical="center" indent="1"/>
    </xf>
    <xf numFmtId="4" fontId="4" fillId="67" borderId="13" applyNumberFormat="0" applyProtection="0">
      <alignment horizontal="left" vertical="center" indent="1"/>
    </xf>
    <xf numFmtId="4" fontId="4" fillId="67" borderId="13" applyNumberFormat="0" applyProtection="0">
      <alignment horizontal="left" vertical="center" indent="1"/>
    </xf>
    <xf numFmtId="0" fontId="87" fillId="29" borderId="25" applyNumberFormat="0" applyProtection="0">
      <alignment horizontal="left" vertical="top" indent="1"/>
    </xf>
    <xf numFmtId="0" fontId="87" fillId="29" borderId="25" applyNumberFormat="0" applyProtection="0">
      <alignment horizontal="left" vertical="top" indent="1"/>
    </xf>
    <xf numFmtId="0" fontId="87" fillId="29" borderId="25" applyNumberFormat="0" applyProtection="0">
      <alignment horizontal="left" vertical="top" indent="1"/>
    </xf>
    <xf numFmtId="4" fontId="4" fillId="21" borderId="13" applyNumberFormat="0" applyProtection="0">
      <alignment horizontal="left" vertical="center" indent="1"/>
    </xf>
    <xf numFmtId="4" fontId="4" fillId="21" borderId="13" applyNumberFormat="0" applyProtection="0">
      <alignment horizontal="left" vertical="center" indent="1"/>
    </xf>
    <xf numFmtId="4" fontId="4" fillId="21" borderId="13" applyNumberFormat="0" applyProtection="0">
      <alignment horizontal="left" vertical="center" indent="1"/>
    </xf>
    <xf numFmtId="4" fontId="4" fillId="10" borderId="13" applyNumberFormat="0" applyProtection="0">
      <alignment horizontal="right" vertical="center"/>
    </xf>
    <xf numFmtId="4" fontId="4" fillId="10" borderId="13" applyNumberFormat="0" applyProtection="0">
      <alignment horizontal="right" vertical="center"/>
    </xf>
    <xf numFmtId="4" fontId="4" fillId="10" borderId="13" applyNumberFormat="0" applyProtection="0">
      <alignment horizontal="right" vertical="center"/>
    </xf>
    <xf numFmtId="4" fontId="4" fillId="68" borderId="13" applyNumberFormat="0" applyProtection="0">
      <alignment horizontal="right" vertical="center"/>
    </xf>
    <xf numFmtId="4" fontId="4" fillId="68" borderId="13" applyNumberFormat="0" applyProtection="0">
      <alignment horizontal="right" vertical="center"/>
    </xf>
    <xf numFmtId="4" fontId="4" fillId="68" borderId="13" applyNumberFormat="0" applyProtection="0">
      <alignment horizontal="right" vertical="center"/>
    </xf>
    <xf numFmtId="4" fontId="4" fillId="24" borderId="22" applyNumberFormat="0" applyProtection="0">
      <alignment horizontal="right" vertical="center"/>
    </xf>
    <xf numFmtId="4" fontId="4" fillId="24" borderId="22" applyNumberFormat="0" applyProtection="0">
      <alignment horizontal="right" vertical="center"/>
    </xf>
    <xf numFmtId="4" fontId="4" fillId="24" borderId="22" applyNumberFormat="0" applyProtection="0">
      <alignment horizontal="right" vertical="center"/>
    </xf>
    <xf numFmtId="4" fontId="4" fillId="18" borderId="13" applyNumberFormat="0" applyProtection="0">
      <alignment horizontal="right" vertical="center"/>
    </xf>
    <xf numFmtId="4" fontId="4" fillId="18" borderId="13" applyNumberFormat="0" applyProtection="0">
      <alignment horizontal="right" vertical="center"/>
    </xf>
    <xf numFmtId="4" fontId="4" fillId="18" borderId="13" applyNumberFormat="0" applyProtection="0">
      <alignment horizontal="right" vertical="center"/>
    </xf>
    <xf numFmtId="4" fontId="4" fillId="22" borderId="13" applyNumberFormat="0" applyProtection="0">
      <alignment horizontal="right" vertical="center"/>
    </xf>
    <xf numFmtId="4" fontId="4" fillId="22" borderId="13" applyNumberFormat="0" applyProtection="0">
      <alignment horizontal="right" vertical="center"/>
    </xf>
    <xf numFmtId="4" fontId="4" fillId="22" borderId="13" applyNumberFormat="0" applyProtection="0">
      <alignment horizontal="right" vertical="center"/>
    </xf>
    <xf numFmtId="4" fontId="4" fillId="26" borderId="13" applyNumberFormat="0" applyProtection="0">
      <alignment horizontal="right" vertical="center"/>
    </xf>
    <xf numFmtId="4" fontId="4" fillId="26" borderId="13" applyNumberFormat="0" applyProtection="0">
      <alignment horizontal="right" vertical="center"/>
    </xf>
    <xf numFmtId="4" fontId="4" fillId="26" borderId="13" applyNumberFormat="0" applyProtection="0">
      <alignment horizontal="right" vertical="center"/>
    </xf>
    <xf numFmtId="4" fontId="4" fillId="25" borderId="13" applyNumberFormat="0" applyProtection="0">
      <alignment horizontal="right" vertical="center"/>
    </xf>
    <xf numFmtId="4" fontId="4" fillId="25" borderId="13" applyNumberFormat="0" applyProtection="0">
      <alignment horizontal="right" vertical="center"/>
    </xf>
    <xf numFmtId="4" fontId="4" fillId="25" borderId="13" applyNumberFormat="0" applyProtection="0">
      <alignment horizontal="right" vertical="center"/>
    </xf>
    <xf numFmtId="4" fontId="4" fillId="69" borderId="13" applyNumberFormat="0" applyProtection="0">
      <alignment horizontal="right" vertical="center"/>
    </xf>
    <xf numFmtId="4" fontId="4" fillId="69" borderId="13" applyNumberFormat="0" applyProtection="0">
      <alignment horizontal="right" vertical="center"/>
    </xf>
    <xf numFmtId="4" fontId="4" fillId="69" borderId="13" applyNumberFormat="0" applyProtection="0">
      <alignment horizontal="right" vertical="center"/>
    </xf>
    <xf numFmtId="4" fontId="4" fillId="17" borderId="13" applyNumberFormat="0" applyProtection="0">
      <alignment horizontal="right" vertical="center"/>
    </xf>
    <xf numFmtId="4" fontId="4" fillId="17" borderId="13" applyNumberFormat="0" applyProtection="0">
      <alignment horizontal="right" vertical="center"/>
    </xf>
    <xf numFmtId="4" fontId="4" fillId="17" borderId="13" applyNumberFormat="0" applyProtection="0">
      <alignment horizontal="right" vertical="center"/>
    </xf>
    <xf numFmtId="4" fontId="4" fillId="70" borderId="22" applyNumberFormat="0" applyProtection="0">
      <alignment horizontal="left" vertical="center" indent="1"/>
    </xf>
    <xf numFmtId="4" fontId="4" fillId="70" borderId="22" applyNumberFormat="0" applyProtection="0">
      <alignment horizontal="left" vertical="center" indent="1"/>
    </xf>
    <xf numFmtId="4" fontId="4" fillId="70"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5" fillId="71" borderId="22" applyNumberFormat="0" applyProtection="0">
      <alignment horizontal="left" vertical="center" indent="1"/>
    </xf>
    <xf numFmtId="4" fontId="4" fillId="72" borderId="13" applyNumberFormat="0" applyProtection="0">
      <alignment horizontal="right" vertical="center"/>
    </xf>
    <xf numFmtId="4" fontId="4" fillId="72" borderId="13" applyNumberFormat="0" applyProtection="0">
      <alignment horizontal="right" vertical="center"/>
    </xf>
    <xf numFmtId="4" fontId="4" fillId="72" borderId="13" applyNumberFormat="0" applyProtection="0">
      <alignment horizontal="right" vertical="center"/>
    </xf>
    <xf numFmtId="4" fontId="4" fillId="73" borderId="22" applyNumberFormat="0" applyProtection="0">
      <alignment horizontal="left" vertical="center" indent="1"/>
    </xf>
    <xf numFmtId="4" fontId="4" fillId="73" borderId="22" applyNumberFormat="0" applyProtection="0">
      <alignment horizontal="left" vertical="center" indent="1"/>
    </xf>
    <xf numFmtId="4" fontId="37" fillId="73" borderId="0" applyNumberFormat="0" applyProtection="0">
      <alignment horizontal="left" vertical="center" indent="1"/>
    </xf>
    <xf numFmtId="4" fontId="4" fillId="73" borderId="22" applyNumberFormat="0" applyProtection="0">
      <alignment horizontal="left" vertical="center" indent="1"/>
    </xf>
    <xf numFmtId="4" fontId="4" fillId="73" borderId="22" applyNumberFormat="0" applyProtection="0">
      <alignment horizontal="left" vertical="center" indent="1"/>
    </xf>
    <xf numFmtId="4" fontId="4" fillId="72" borderId="22" applyNumberFormat="0" applyProtection="0">
      <alignment horizontal="left" vertical="center" indent="1"/>
    </xf>
    <xf numFmtId="4" fontId="4" fillId="72" borderId="22" applyNumberFormat="0" applyProtection="0">
      <alignment horizontal="left" vertical="center" indent="1"/>
    </xf>
    <xf numFmtId="4" fontId="37" fillId="74" borderId="0" applyNumberFormat="0" applyProtection="0">
      <alignment horizontal="left" vertical="center" indent="1"/>
    </xf>
    <xf numFmtId="4" fontId="4" fillId="72" borderId="22" applyNumberFormat="0" applyProtection="0">
      <alignment horizontal="left" vertical="center" indent="1"/>
    </xf>
    <xf numFmtId="4" fontId="4" fillId="72" borderId="22" applyNumberFormat="0" applyProtection="0">
      <alignment horizontal="left" vertical="center" indent="1"/>
    </xf>
    <xf numFmtId="0" fontId="4" fillId="27" borderId="13" applyNumberFormat="0" applyProtection="0">
      <alignment horizontal="left" vertical="center" indent="1"/>
    </xf>
    <xf numFmtId="0" fontId="4" fillId="27" borderId="13" applyNumberFormat="0" applyProtection="0">
      <alignment horizontal="left" vertical="center" indent="1"/>
    </xf>
    <xf numFmtId="0" fontId="4" fillId="27" borderId="13" applyNumberFormat="0" applyProtection="0">
      <alignment horizontal="left" vertical="center" indent="1"/>
    </xf>
    <xf numFmtId="0" fontId="4" fillId="27" borderId="13" applyNumberFormat="0" applyProtection="0">
      <alignment horizontal="left" vertical="center" indent="1"/>
    </xf>
    <xf numFmtId="0" fontId="4" fillId="71" borderId="25" applyNumberFormat="0" applyProtection="0">
      <alignment horizontal="left" vertical="top" indent="1"/>
    </xf>
    <xf numFmtId="0" fontId="4" fillId="71" borderId="25" applyNumberFormat="0" applyProtection="0">
      <alignment horizontal="left" vertical="top" indent="1"/>
    </xf>
    <xf numFmtId="0" fontId="4" fillId="71" borderId="25" applyNumberFormat="0" applyProtection="0">
      <alignment horizontal="left" vertical="top" indent="1"/>
    </xf>
    <xf numFmtId="0" fontId="4" fillId="71" borderId="25" applyNumberFormat="0" applyProtection="0">
      <alignment horizontal="left" vertical="top" indent="1"/>
    </xf>
    <xf numFmtId="0" fontId="4" fillId="71" borderId="25" applyNumberFormat="0" applyProtection="0">
      <alignment horizontal="left" vertical="top" indent="1"/>
    </xf>
    <xf numFmtId="0" fontId="4" fillId="71" borderId="25" applyNumberFormat="0" applyProtection="0">
      <alignment horizontal="left" vertical="top" indent="1"/>
    </xf>
    <xf numFmtId="0" fontId="4" fillId="75" borderId="13" applyNumberFormat="0" applyProtection="0">
      <alignment horizontal="left" vertical="center" indent="1"/>
    </xf>
    <xf numFmtId="0" fontId="4" fillId="75" borderId="13" applyNumberFormat="0" applyProtection="0">
      <alignment horizontal="left" vertical="center" indent="1"/>
    </xf>
    <xf numFmtId="0" fontId="4" fillId="75" borderId="13" applyNumberFormat="0" applyProtection="0">
      <alignment horizontal="left" vertical="center" indent="1"/>
    </xf>
    <xf numFmtId="0" fontId="4" fillId="75" borderId="13" applyNumberFormat="0" applyProtection="0">
      <alignment horizontal="left" vertical="center" indent="1"/>
    </xf>
    <xf numFmtId="0" fontId="4" fillId="72" borderId="25" applyNumberFormat="0" applyProtection="0">
      <alignment horizontal="left" vertical="top" indent="1"/>
    </xf>
    <xf numFmtId="0" fontId="4" fillId="72" borderId="25" applyNumberFormat="0" applyProtection="0">
      <alignment horizontal="left" vertical="top" indent="1"/>
    </xf>
    <xf numFmtId="0" fontId="4" fillId="72" borderId="25" applyNumberFormat="0" applyProtection="0">
      <alignment horizontal="left" vertical="top" indent="1"/>
    </xf>
    <xf numFmtId="0" fontId="4" fillId="72" borderId="25" applyNumberFormat="0" applyProtection="0">
      <alignment horizontal="left" vertical="top" indent="1"/>
    </xf>
    <xf numFmtId="0" fontId="4" fillId="72" borderId="25" applyNumberFormat="0" applyProtection="0">
      <alignment horizontal="left" vertical="top" indent="1"/>
    </xf>
    <xf numFmtId="0" fontId="4" fillId="72" borderId="25" applyNumberFormat="0" applyProtection="0">
      <alignment horizontal="left" vertical="top" indent="1"/>
    </xf>
    <xf numFmtId="0" fontId="4" fillId="15" borderId="13" applyNumberFormat="0" applyProtection="0">
      <alignment horizontal="left" vertical="center" indent="1"/>
    </xf>
    <xf numFmtId="0" fontId="4" fillId="15" borderId="13" applyNumberFormat="0" applyProtection="0">
      <alignment horizontal="left" vertical="center" indent="1"/>
    </xf>
    <xf numFmtId="0" fontId="4" fillId="15" borderId="13" applyNumberFormat="0" applyProtection="0">
      <alignment horizontal="left" vertical="center" indent="1"/>
    </xf>
    <xf numFmtId="0" fontId="4" fillId="15" borderId="13" applyNumberFormat="0" applyProtection="0">
      <alignment horizontal="left" vertical="center" indent="1"/>
    </xf>
    <xf numFmtId="0" fontId="4" fillId="15" borderId="25" applyNumberFormat="0" applyProtection="0">
      <alignment horizontal="left" vertical="top" indent="1"/>
    </xf>
    <xf numFmtId="0" fontId="4" fillId="15" borderId="25" applyNumberFormat="0" applyProtection="0">
      <alignment horizontal="left" vertical="top" indent="1"/>
    </xf>
    <xf numFmtId="0" fontId="4" fillId="15" borderId="25" applyNumberFormat="0" applyProtection="0">
      <alignment horizontal="left" vertical="top" indent="1"/>
    </xf>
    <xf numFmtId="0" fontId="4" fillId="15" borderId="25" applyNumberFormat="0" applyProtection="0">
      <alignment horizontal="left" vertical="top" indent="1"/>
    </xf>
    <xf numFmtId="0" fontId="4" fillId="15" borderId="25" applyNumberFormat="0" applyProtection="0">
      <alignment horizontal="left" vertical="top" indent="1"/>
    </xf>
    <xf numFmtId="0" fontId="4" fillId="15" borderId="25" applyNumberFormat="0" applyProtection="0">
      <alignment horizontal="left" vertical="top" indent="1"/>
    </xf>
    <xf numFmtId="0" fontId="4" fillId="73" borderId="13" applyNumberFormat="0" applyProtection="0">
      <alignment horizontal="left" vertical="center" indent="1"/>
    </xf>
    <xf numFmtId="0" fontId="4" fillId="73" borderId="13" applyNumberFormat="0" applyProtection="0">
      <alignment horizontal="left" vertical="center" indent="1"/>
    </xf>
    <xf numFmtId="0" fontId="4" fillId="73" borderId="13" applyNumberFormat="0" applyProtection="0">
      <alignment horizontal="left" vertical="center" indent="1"/>
    </xf>
    <xf numFmtId="0" fontId="4" fillId="73" borderId="13" applyNumberFormat="0" applyProtection="0">
      <alignment horizontal="left" vertical="center" indent="1"/>
    </xf>
    <xf numFmtId="0" fontId="4" fillId="73" borderId="25" applyNumberFormat="0" applyProtection="0">
      <alignment horizontal="left" vertical="top" indent="1"/>
    </xf>
    <xf numFmtId="0" fontId="4" fillId="73" borderId="25" applyNumberFormat="0" applyProtection="0">
      <alignment horizontal="left" vertical="top" indent="1"/>
    </xf>
    <xf numFmtId="0" fontId="4" fillId="73" borderId="25" applyNumberFormat="0" applyProtection="0">
      <alignment horizontal="left" vertical="top" indent="1"/>
    </xf>
    <xf numFmtId="0" fontId="4" fillId="73" borderId="25" applyNumberFormat="0" applyProtection="0">
      <alignment horizontal="left" vertical="top" indent="1"/>
    </xf>
    <xf numFmtId="0" fontId="4" fillId="73" borderId="25" applyNumberFormat="0" applyProtection="0">
      <alignment horizontal="left" vertical="top" indent="1"/>
    </xf>
    <xf numFmtId="0" fontId="4" fillId="73" borderId="25" applyNumberFormat="0" applyProtection="0">
      <alignment horizontal="left" vertical="top" indent="1"/>
    </xf>
    <xf numFmtId="0" fontId="4" fillId="58" borderId="26" applyNumberFormat="0">
      <protection locked="0"/>
    </xf>
    <xf numFmtId="0" fontId="4" fillId="58" borderId="26" applyNumberFormat="0">
      <protection locked="0"/>
    </xf>
    <xf numFmtId="0" fontId="4" fillId="58" borderId="26" applyNumberFormat="0">
      <protection locked="0"/>
    </xf>
    <xf numFmtId="0" fontId="59" fillId="71" borderId="27" applyBorder="0"/>
    <xf numFmtId="4" fontId="88" fillId="30" borderId="25" applyNumberFormat="0" applyProtection="0">
      <alignment vertical="center"/>
    </xf>
    <xf numFmtId="4" fontId="88" fillId="30" borderId="25" applyNumberFormat="0" applyProtection="0">
      <alignment vertical="center"/>
    </xf>
    <xf numFmtId="4" fontId="88" fillId="30" borderId="25" applyNumberFormat="0" applyProtection="0">
      <alignment vertical="center"/>
    </xf>
    <xf numFmtId="4" fontId="86" fillId="59" borderId="19" applyNumberFormat="0" applyProtection="0">
      <alignment vertical="center"/>
    </xf>
    <xf numFmtId="4" fontId="86" fillId="59" borderId="19" applyNumberFormat="0" applyProtection="0">
      <alignment vertical="center"/>
    </xf>
    <xf numFmtId="4" fontId="86" fillId="59" borderId="19" applyNumberFormat="0" applyProtection="0">
      <alignment vertical="center"/>
    </xf>
    <xf numFmtId="4" fontId="88" fillId="27" borderId="25" applyNumberFormat="0" applyProtection="0">
      <alignment horizontal="left" vertical="center" indent="1"/>
    </xf>
    <xf numFmtId="4" fontId="88" fillId="27" borderId="25" applyNumberFormat="0" applyProtection="0">
      <alignment horizontal="left" vertical="center" indent="1"/>
    </xf>
    <xf numFmtId="4" fontId="88" fillId="27" borderId="25" applyNumberFormat="0" applyProtection="0">
      <alignment horizontal="left" vertical="center" indent="1"/>
    </xf>
    <xf numFmtId="0" fontId="88" fillId="30" borderId="25" applyNumberFormat="0" applyProtection="0">
      <alignment horizontal="left" vertical="top" indent="1"/>
    </xf>
    <xf numFmtId="0" fontId="88" fillId="30" borderId="25" applyNumberFormat="0" applyProtection="0">
      <alignment horizontal="left" vertical="top" indent="1"/>
    </xf>
    <xf numFmtId="0" fontId="88" fillId="30" borderId="25" applyNumberFormat="0" applyProtection="0">
      <alignment horizontal="left" vertical="top" indent="1"/>
    </xf>
    <xf numFmtId="4" fontId="4" fillId="0" borderId="13" applyNumberFormat="0" applyProtection="0">
      <alignment horizontal="right" vertical="center"/>
    </xf>
    <xf numFmtId="4" fontId="4" fillId="0" borderId="13" applyNumberFormat="0" applyProtection="0">
      <alignment horizontal="right" vertical="center"/>
    </xf>
    <xf numFmtId="4" fontId="4" fillId="0" borderId="13" applyNumberFormat="0" applyProtection="0">
      <alignment horizontal="right" vertical="center"/>
    </xf>
    <xf numFmtId="4" fontId="86" fillId="4" borderId="13" applyNumberFormat="0" applyProtection="0">
      <alignment horizontal="right" vertical="center"/>
    </xf>
    <xf numFmtId="4" fontId="86" fillId="4" borderId="13" applyNumberFormat="0" applyProtection="0">
      <alignment horizontal="right" vertical="center"/>
    </xf>
    <xf numFmtId="4" fontId="86" fillId="4" borderId="13" applyNumberFormat="0" applyProtection="0">
      <alignment horizontal="right" vertical="center"/>
    </xf>
    <xf numFmtId="4" fontId="4" fillId="21" borderId="13" applyNumberFormat="0" applyProtection="0">
      <alignment horizontal="left" vertical="center" indent="1"/>
    </xf>
    <xf numFmtId="4" fontId="4" fillId="21" borderId="13" applyNumberFormat="0" applyProtection="0">
      <alignment horizontal="left" vertical="center" indent="1"/>
    </xf>
    <xf numFmtId="4" fontId="4" fillId="21" borderId="13" applyNumberFormat="0" applyProtection="0">
      <alignment horizontal="left" vertical="center" indent="1"/>
    </xf>
    <xf numFmtId="0" fontId="88" fillId="72" borderId="25" applyNumberFormat="0" applyProtection="0">
      <alignment horizontal="left" vertical="top" indent="1"/>
    </xf>
    <xf numFmtId="0" fontId="88" fillId="72" borderId="25" applyNumberFormat="0" applyProtection="0">
      <alignment horizontal="left" vertical="top" indent="1"/>
    </xf>
    <xf numFmtId="0" fontId="88" fillId="72" borderId="25" applyNumberFormat="0" applyProtection="0">
      <alignment horizontal="left" vertical="top" indent="1"/>
    </xf>
    <xf numFmtId="4" fontId="89" fillId="76" borderId="22" applyNumberFormat="0" applyProtection="0">
      <alignment horizontal="left" vertical="center" indent="1"/>
    </xf>
    <xf numFmtId="4" fontId="89" fillId="76" borderId="22" applyNumberFormat="0" applyProtection="0">
      <alignment horizontal="left" vertical="center" indent="1"/>
    </xf>
    <xf numFmtId="4" fontId="89" fillId="76" borderId="22" applyNumberFormat="0" applyProtection="0">
      <alignment horizontal="left" vertical="center" indent="1"/>
    </xf>
    <xf numFmtId="4" fontId="89" fillId="76" borderId="22" applyNumberFormat="0" applyProtection="0">
      <alignment horizontal="left" vertical="center" indent="1"/>
    </xf>
    <xf numFmtId="0" fontId="4" fillId="77" borderId="19"/>
    <xf numFmtId="0" fontId="4" fillId="77" borderId="19"/>
    <xf numFmtId="0" fontId="4" fillId="77" borderId="19"/>
    <xf numFmtId="4" fontId="90" fillId="58" borderId="13" applyNumberFormat="0" applyProtection="0">
      <alignment horizontal="right" vertical="center"/>
    </xf>
    <xf numFmtId="4" fontId="90" fillId="58" borderId="13" applyNumberFormat="0" applyProtection="0">
      <alignment horizontal="right" vertical="center"/>
    </xf>
    <xf numFmtId="4" fontId="90" fillId="58" borderId="13" applyNumberFormat="0" applyProtection="0">
      <alignment horizontal="right" vertical="center"/>
    </xf>
    <xf numFmtId="0" fontId="5" fillId="30" borderId="0" applyNumberFormat="0" applyFont="0" applyBorder="0" applyAlignment="0" applyProtection="0"/>
    <xf numFmtId="0" fontId="5" fillId="58" borderId="0" applyNumberFormat="0" applyFont="0" applyBorder="0" applyAlignment="0" applyProtection="0"/>
    <xf numFmtId="0" fontId="5" fillId="27" borderId="0" applyNumberFormat="0" applyFont="0" applyBorder="0" applyAlignment="0" applyProtection="0"/>
    <xf numFmtId="0" fontId="5" fillId="0" borderId="0" applyNumberFormat="0" applyFont="0" applyFill="0" applyBorder="0" applyAlignment="0" applyProtection="0"/>
    <xf numFmtId="0" fontId="5" fillId="27"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91" fillId="0" borderId="0" applyFill="0" applyBorder="0" applyAlignment="0"/>
    <xf numFmtId="0" fontId="92" fillId="78" borderId="0"/>
    <xf numFmtId="49" fontId="93" fillId="78" borderId="28">
      <alignment horizontal="center" wrapText="1"/>
    </xf>
    <xf numFmtId="49" fontId="93" fillId="78" borderId="0">
      <alignment horizontal="center" wrapText="1"/>
    </xf>
    <xf numFmtId="0" fontId="92" fillId="78" borderId="0"/>
    <xf numFmtId="0" fontId="94" fillId="0" borderId="0" applyNumberFormat="0" applyFill="0" applyBorder="0" applyAlignment="0" applyProtection="0"/>
    <xf numFmtId="209" fontId="37" fillId="0" borderId="29">
      <alignment horizontal="justify" vertical="top" wrapText="1"/>
    </xf>
    <xf numFmtId="209" fontId="37" fillId="0" borderId="29">
      <alignment horizontal="justify" vertical="top" wrapText="1"/>
    </xf>
    <xf numFmtId="0" fontId="5" fillId="0" borderId="0"/>
    <xf numFmtId="38" fontId="95" fillId="0" borderId="17" applyBorder="0" applyAlignment="0"/>
    <xf numFmtId="210" fontId="37" fillId="0" borderId="0" applyFill="0" applyBorder="0" applyAlignment="0"/>
    <xf numFmtId="0" fontId="5" fillId="0" borderId="0"/>
    <xf numFmtId="0" fontId="5" fillId="0" borderId="0"/>
    <xf numFmtId="0" fontId="5" fillId="0" borderId="0"/>
    <xf numFmtId="0" fontId="57" fillId="0" borderId="0"/>
    <xf numFmtId="0" fontId="96" fillId="0" borderId="0"/>
    <xf numFmtId="15" fontId="5" fillId="0" borderId="0"/>
    <xf numFmtId="10" fontId="5" fillId="0" borderId="0"/>
    <xf numFmtId="40" fontId="97" fillId="0" borderId="0" applyBorder="0">
      <alignment horizontal="right"/>
    </xf>
    <xf numFmtId="0" fontId="98" fillId="32" borderId="30" applyBorder="0" applyProtection="0">
      <alignment horizontal="centerContinuous" vertical="center"/>
    </xf>
    <xf numFmtId="0" fontId="99" fillId="0" borderId="0" applyBorder="0" applyProtection="0">
      <alignment vertical="center"/>
    </xf>
    <xf numFmtId="0" fontId="100" fillId="0" borderId="0">
      <alignment horizontal="left"/>
    </xf>
    <xf numFmtId="0" fontId="100" fillId="0" borderId="17" applyFill="0" applyBorder="0" applyProtection="0">
      <alignment horizontal="left" vertical="top"/>
    </xf>
    <xf numFmtId="0" fontId="85" fillId="66" borderId="0">
      <alignment horizontal="left" vertical="center"/>
      <protection locked="0"/>
    </xf>
    <xf numFmtId="0" fontId="101" fillId="79" borderId="0">
      <alignment vertical="center"/>
      <protection locked="0"/>
    </xf>
    <xf numFmtId="49" fontId="5" fillId="0" borderId="0" applyFont="0" applyFill="0" applyBorder="0" applyAlignment="0" applyProtection="0"/>
    <xf numFmtId="0" fontId="102" fillId="0" borderId="0"/>
    <xf numFmtId="0" fontId="103" fillId="0" borderId="0"/>
    <xf numFmtId="0" fontId="103" fillId="0" borderId="0"/>
    <xf numFmtId="0" fontId="102" fillId="0" borderId="0"/>
    <xf numFmtId="187" fontId="104" fillId="0" borderId="0"/>
    <xf numFmtId="0" fontId="105" fillId="0" borderId="0"/>
    <xf numFmtId="0" fontId="106" fillId="0" borderId="0" applyFill="0" applyBorder="0">
      <alignment horizontal="left" vertical="center"/>
      <protection locked="0"/>
    </xf>
    <xf numFmtId="0" fontId="102" fillId="0" borderId="0"/>
    <xf numFmtId="0" fontId="107" fillId="0" borderId="0" applyFill="0" applyBorder="0">
      <alignment horizontal="left" vertical="center"/>
      <protection locked="0"/>
    </xf>
    <xf numFmtId="192" fontId="108" fillId="0" borderId="14">
      <protection locked="0"/>
    </xf>
    <xf numFmtId="207" fontId="109" fillId="0" borderId="0"/>
    <xf numFmtId="0" fontId="110" fillId="0" borderId="0" applyNumberFormat="0" applyFont="0" applyFill="0"/>
    <xf numFmtId="211" fontId="109" fillId="0" borderId="0"/>
    <xf numFmtId="0" fontId="111" fillId="0" borderId="0" applyNumberFormat="0" applyFill="0" applyBorder="0" applyAlignment="0"/>
    <xf numFmtId="0" fontId="72" fillId="0" borderId="0" applyNumberFormat="0" applyFont="0" applyFill="0" applyBorder="0" applyProtection="0">
      <alignment horizontal="center" vertical="center" wrapText="1"/>
    </xf>
    <xf numFmtId="212" fontId="5" fillId="0" borderId="30" applyBorder="0" applyProtection="0">
      <alignment horizontal="right"/>
    </xf>
    <xf numFmtId="0" fontId="5" fillId="0" borderId="0"/>
    <xf numFmtId="213" fontId="112" fillId="0" borderId="0"/>
    <xf numFmtId="209" fontId="45" fillId="0" borderId="0"/>
    <xf numFmtId="0" fontId="113" fillId="0" borderId="0" applyFont="0" applyFill="0" applyBorder="0" applyAlignment="0" applyProtection="0"/>
    <xf numFmtId="0" fontId="113" fillId="0" borderId="0" applyFont="0" applyFill="0" applyBorder="0" applyAlignment="0" applyProtection="0"/>
    <xf numFmtId="164" fontId="5" fillId="0" borderId="0" applyFont="0" applyFill="0" applyBorder="0" applyAlignment="0" applyProtection="0"/>
    <xf numFmtId="0" fontId="114" fillId="0" borderId="0" applyNumberFormat="0" applyFill="0" applyBorder="0" applyAlignment="0" applyProtection="0">
      <alignment vertical="top"/>
      <protection locked="0"/>
    </xf>
    <xf numFmtId="0" fontId="113" fillId="0" borderId="0"/>
    <xf numFmtId="170" fontId="39" fillId="0" borderId="0"/>
    <xf numFmtId="40" fontId="39" fillId="0" borderId="0"/>
    <xf numFmtId="173" fontId="5" fillId="0" borderId="0" applyFont="0" applyFill="0" applyBorder="0" applyAlignment="0" applyProtection="0"/>
    <xf numFmtId="172" fontId="5" fillId="0" borderId="0" applyFont="0" applyFill="0" applyBorder="0" applyAlignment="0" applyProtection="0"/>
    <xf numFmtId="38" fontId="39" fillId="0" borderId="0"/>
    <xf numFmtId="0" fontId="115" fillId="0" borderId="0"/>
    <xf numFmtId="174" fontId="116" fillId="0" borderId="0" applyFont="0" applyFill="0" applyBorder="0" applyAlignment="0" applyProtection="0"/>
    <xf numFmtId="214" fontId="5" fillId="0" borderId="0" applyFont="0" applyFill="0" applyBorder="0" applyAlignment="0" applyProtection="0"/>
    <xf numFmtId="215" fontId="5" fillId="0" borderId="0" applyFont="0" applyFill="0" applyBorder="0" applyAlignment="0" applyProtection="0"/>
    <xf numFmtId="0" fontId="117" fillId="0" borderId="0" applyNumberFormat="0" applyFill="0" applyBorder="0" applyAlignment="0" applyProtection="0">
      <alignment vertical="top"/>
      <protection locked="0"/>
    </xf>
    <xf numFmtId="216" fontId="115" fillId="0" borderId="0" applyFont="0" applyFill="0" applyBorder="0" applyAlignment="0" applyProtection="0"/>
    <xf numFmtId="217" fontId="115" fillId="0" borderId="0" applyFont="0" applyFill="0" applyBorder="0" applyAlignment="0" applyProtection="0"/>
    <xf numFmtId="0" fontId="118" fillId="0" borderId="0" applyNumberFormat="0" applyFill="0" applyBorder="0" applyAlignment="0" applyProtection="0">
      <alignment vertical="top"/>
      <protection locked="0"/>
    </xf>
    <xf numFmtId="0" fontId="5" fillId="0" borderId="0"/>
    <xf numFmtId="9" fontId="130" fillId="0" borderId="0" applyFont="0" applyFill="0" applyBorder="0" applyAlignment="0" applyProtection="0"/>
    <xf numFmtId="224" fontId="138" fillId="0" borderId="13">
      <alignment vertical="center"/>
      <protection locked="0"/>
    </xf>
    <xf numFmtId="0" fontId="138" fillId="0" borderId="13">
      <alignment vertical="center"/>
      <protection locked="0"/>
    </xf>
    <xf numFmtId="225" fontId="138" fillId="0" borderId="13">
      <alignment vertical="center"/>
      <protection locked="0"/>
    </xf>
    <xf numFmtId="226" fontId="138" fillId="0" borderId="13">
      <alignment vertical="center"/>
      <protection locked="0"/>
    </xf>
    <xf numFmtId="43" fontId="5" fillId="0" borderId="0" applyFont="0" applyFill="0" applyBorder="0" applyAlignment="0" applyProtection="0"/>
    <xf numFmtId="164" fontId="13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94" borderId="47" applyNumberFormat="0" applyFont="0" applyAlignment="0"/>
    <xf numFmtId="227" fontId="140" fillId="95" borderId="23"/>
    <xf numFmtId="3" fontId="141" fillId="81" borderId="0" applyNumberFormat="0" applyFill="0" applyBorder="0" applyAlignment="0" applyProtection="0"/>
    <xf numFmtId="0" fontId="142" fillId="0" borderId="24" applyNumberFormat="0" applyAlignment="0"/>
    <xf numFmtId="0" fontId="143" fillId="0" borderId="0" applyNumberFormat="0" applyFill="0" applyBorder="0" applyAlignment="0"/>
    <xf numFmtId="0" fontId="5" fillId="0" borderId="47" applyNumberFormat="0" applyAlignment="0"/>
    <xf numFmtId="0" fontId="5" fillId="0" borderId="48" applyNumberFormat="0" applyFont="0" applyFill="0" applyAlignment="0" applyProtection="0"/>
    <xf numFmtId="0" fontId="5" fillId="0" borderId="0"/>
    <xf numFmtId="0" fontId="144" fillId="0" borderId="0"/>
    <xf numFmtId="0" fontId="145" fillId="96" borderId="47" applyNumberFormat="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146" fillId="97" borderId="19">
      <alignment vertical="center"/>
    </xf>
    <xf numFmtId="0" fontId="147" fillId="0" borderId="0" applyNumberFormat="0" applyFill="0" applyBorder="0" applyAlignment="0"/>
    <xf numFmtId="0" fontId="85" fillId="98" borderId="0"/>
    <xf numFmtId="0" fontId="133" fillId="99" borderId="19" applyNumberFormat="0">
      <alignment horizontal="centerContinuous" vertical="center" wrapText="1"/>
    </xf>
    <xf numFmtId="0" fontId="148" fillId="96" borderId="47" applyNumberFormat="0" applyAlignment="0"/>
    <xf numFmtId="0" fontId="149" fillId="0" borderId="0" applyNumberFormat="0" applyFill="0" applyBorder="0" applyAlignment="0"/>
    <xf numFmtId="0" fontId="150" fillId="0" borderId="49" applyNumberFormat="0" applyFill="0">
      <alignment horizontal="center"/>
    </xf>
    <xf numFmtId="9" fontId="5" fillId="0" borderId="0" applyFont="0" applyFill="0" applyBorder="0" applyAlignment="0" applyProtection="0"/>
  </cellStyleXfs>
  <cellXfs count="392">
    <xf numFmtId="0" fontId="0" fillId="0" borderId="0" xfId="0"/>
    <xf numFmtId="0" fontId="2" fillId="0" borderId="0" xfId="0" applyFont="1"/>
    <xf numFmtId="0" fontId="3" fillId="0" borderId="0" xfId="0" applyFont="1"/>
    <xf numFmtId="0" fontId="6" fillId="0" borderId="0" xfId="0" applyFont="1"/>
    <xf numFmtId="3" fontId="0" fillId="5" borderId="0" xfId="0" applyNumberFormat="1" applyFill="1"/>
    <xf numFmtId="3" fontId="2" fillId="5" borderId="0" xfId="0" applyNumberFormat="1" applyFont="1" applyFill="1"/>
    <xf numFmtId="0" fontId="0" fillId="7" borderId="0" xfId="0" applyFill="1"/>
    <xf numFmtId="0" fontId="7" fillId="0" borderId="0" xfId="0" applyFont="1"/>
    <xf numFmtId="9" fontId="0" fillId="5" borderId="0" xfId="0" applyNumberFormat="1" applyFill="1"/>
    <xf numFmtId="37" fontId="0" fillId="5" borderId="0" xfId="0" applyNumberFormat="1" applyFill="1"/>
    <xf numFmtId="0" fontId="2" fillId="0" borderId="3" xfId="0" applyFont="1" applyBorder="1"/>
    <xf numFmtId="3" fontId="3" fillId="0" borderId="0" xfId="0" applyNumberFormat="1" applyFont="1"/>
    <xf numFmtId="0" fontId="8" fillId="0" borderId="0" xfId="0" applyFont="1"/>
    <xf numFmtId="3" fontId="9" fillId="0" borderId="0" xfId="0" applyNumberFormat="1" applyFont="1"/>
    <xf numFmtId="0" fontId="10" fillId="0" borderId="0" xfId="0" applyFont="1"/>
    <xf numFmtId="0" fontId="0" fillId="0" borderId="0" xfId="0" applyFont="1"/>
    <xf numFmtId="0" fontId="5" fillId="0" borderId="0" xfId="8"/>
    <xf numFmtId="0" fontId="36" fillId="82" borderId="0" xfId="8" applyFont="1" applyFill="1" applyBorder="1" applyAlignment="1">
      <alignment horizontal="left" vertical="center" indent="1"/>
    </xf>
    <xf numFmtId="0" fontId="5" fillId="0" borderId="0" xfId="8" applyFont="1" applyBorder="1" applyAlignment="1">
      <alignment vertical="center"/>
    </xf>
    <xf numFmtId="0" fontId="5" fillId="0" borderId="0" xfId="8" applyFont="1" applyAlignment="1">
      <alignment vertical="center"/>
    </xf>
    <xf numFmtId="0" fontId="120" fillId="0" borderId="0" xfId="8" applyFont="1" applyFill="1" applyBorder="1" applyAlignment="1">
      <alignment horizontal="left" vertical="center" indent="1"/>
    </xf>
    <xf numFmtId="0" fontId="57" fillId="0" borderId="0" xfId="8" applyFont="1" applyFill="1" applyBorder="1" applyAlignment="1">
      <alignment horizontal="right" vertical="center"/>
    </xf>
    <xf numFmtId="0" fontId="120" fillId="0" borderId="0" xfId="8" applyFont="1" applyFill="1" applyAlignment="1">
      <alignment horizontal="left" vertical="center" indent="1"/>
    </xf>
    <xf numFmtId="0" fontId="57" fillId="0" borderId="0" xfId="8" applyFont="1" applyAlignment="1">
      <alignment vertical="center"/>
    </xf>
    <xf numFmtId="0" fontId="36" fillId="83" borderId="0" xfId="8" applyFont="1" applyFill="1" applyBorder="1" applyAlignment="1">
      <alignment horizontal="left" vertical="center" indent="1"/>
    </xf>
    <xf numFmtId="0" fontId="32" fillId="83" borderId="0" xfId="8" applyFont="1" applyFill="1" applyAlignment="1">
      <alignment vertical="center"/>
    </xf>
    <xf numFmtId="0" fontId="35" fillId="8" borderId="0" xfId="8" applyFont="1" applyFill="1" applyAlignment="1">
      <alignment horizontal="right" vertical="center"/>
    </xf>
    <xf numFmtId="0" fontId="36" fillId="0" borderId="0" xfId="8" applyFont="1" applyFill="1" applyBorder="1" applyAlignment="1">
      <alignment horizontal="left" vertical="center" indent="1"/>
    </xf>
    <xf numFmtId="0" fontId="32" fillId="0" borderId="0" xfId="8" applyFont="1" applyFill="1" applyAlignment="1">
      <alignment vertical="center"/>
    </xf>
    <xf numFmtId="218" fontId="35" fillId="8" borderId="0" xfId="341" applyNumberFormat="1" applyFont="1" applyFill="1" applyAlignment="1">
      <alignment horizontal="right" vertical="center"/>
    </xf>
    <xf numFmtId="169" fontId="5" fillId="0" borderId="0" xfId="8" applyNumberFormat="1" applyFont="1" applyAlignment="1">
      <alignment vertical="center"/>
    </xf>
    <xf numFmtId="0" fontId="121" fillId="0" borderId="0" xfId="8" applyFont="1" applyFill="1" applyAlignment="1">
      <alignment horizontal="left" vertical="center"/>
    </xf>
    <xf numFmtId="0" fontId="5" fillId="0" borderId="0" xfId="8" applyFont="1" applyFill="1" applyAlignment="1">
      <alignment vertical="center"/>
    </xf>
    <xf numFmtId="169" fontId="35" fillId="0" borderId="0" xfId="8" applyNumberFormat="1" applyFont="1" applyAlignment="1">
      <alignment vertical="center"/>
    </xf>
    <xf numFmtId="169" fontId="122" fillId="80" borderId="0" xfId="8" applyNumberFormat="1" applyFont="1" applyFill="1" applyAlignment="1">
      <alignment vertical="center"/>
    </xf>
    <xf numFmtId="169" fontId="57" fillId="0" borderId="0" xfId="8" applyNumberFormat="1" applyFont="1" applyAlignment="1">
      <alignment vertical="center"/>
    </xf>
    <xf numFmtId="169" fontId="32" fillId="0" borderId="0" xfId="8" applyNumberFormat="1" applyFont="1" applyAlignment="1">
      <alignment vertical="center"/>
    </xf>
    <xf numFmtId="169" fontId="5" fillId="0" borderId="0" xfId="8" applyNumberFormat="1" applyFont="1" applyAlignment="1">
      <alignment horizontal="left" vertical="center" indent="1"/>
    </xf>
    <xf numFmtId="169" fontId="32" fillId="67" borderId="0" xfId="8" applyNumberFormat="1" applyFont="1" applyFill="1" applyAlignment="1">
      <alignment vertical="center"/>
    </xf>
    <xf numFmtId="169" fontId="32" fillId="80" borderId="0" xfId="8" applyNumberFormat="1" applyFont="1" applyFill="1" applyAlignment="1">
      <alignment vertical="center"/>
    </xf>
    <xf numFmtId="169" fontId="32" fillId="0" borderId="3" xfId="8" applyNumberFormat="1" applyFont="1" applyBorder="1" applyAlignment="1">
      <alignment vertical="center"/>
    </xf>
    <xf numFmtId="169" fontId="123" fillId="0" borderId="0" xfId="8" applyNumberFormat="1" applyFont="1" applyAlignment="1">
      <alignment horizontal="left" vertical="center" indent="1"/>
    </xf>
    <xf numFmtId="169" fontId="5" fillId="0" borderId="0" xfId="8" applyNumberFormat="1" applyFont="1" applyFill="1" applyAlignment="1">
      <alignment horizontal="left" vertical="center" indent="2"/>
    </xf>
    <xf numFmtId="169" fontId="35" fillId="84" borderId="3" xfId="8" applyNumberFormat="1" applyFont="1" applyFill="1" applyBorder="1" applyAlignment="1">
      <alignment vertical="center"/>
    </xf>
    <xf numFmtId="169" fontId="57" fillId="84" borderId="3" xfId="8" applyNumberFormat="1" applyFont="1" applyFill="1" applyBorder="1" applyAlignment="1">
      <alignment vertical="center"/>
    </xf>
    <xf numFmtId="169" fontId="65" fillId="0" borderId="0" xfId="8" applyNumberFormat="1" applyFont="1" applyAlignment="1">
      <alignment horizontal="left" vertical="center" indent="1"/>
    </xf>
    <xf numFmtId="10" fontId="32" fillId="0" borderId="0" xfId="69" applyNumberFormat="1" applyFont="1" applyAlignment="1">
      <alignment vertical="center"/>
    </xf>
    <xf numFmtId="10" fontId="124" fillId="0" borderId="0" xfId="69" applyNumberFormat="1" applyFont="1" applyFill="1" applyAlignment="1">
      <alignment vertical="center"/>
    </xf>
    <xf numFmtId="0" fontId="125" fillId="85" borderId="31" xfId="8" applyFont="1" applyFill="1" applyBorder="1" applyAlignment="1">
      <alignment horizontal="left" vertical="center" wrapText="1"/>
    </xf>
    <xf numFmtId="0" fontId="125" fillId="85" borderId="16" xfId="8" applyFont="1" applyFill="1" applyBorder="1" applyAlignment="1">
      <alignment horizontal="right" vertical="center" wrapText="1"/>
    </xf>
    <xf numFmtId="0" fontId="126" fillId="7" borderId="32" xfId="8" applyFont="1" applyFill="1" applyBorder="1" applyAlignment="1">
      <alignment vertical="center" wrapText="1"/>
    </xf>
    <xf numFmtId="169" fontId="32" fillId="0" borderId="0" xfId="8" applyNumberFormat="1" applyFont="1" applyFill="1" applyAlignment="1">
      <alignment vertical="center"/>
    </xf>
    <xf numFmtId="169" fontId="32" fillId="67" borderId="0" xfId="8" applyNumberFormat="1" applyFont="1" applyFill="1" applyAlignment="1">
      <alignment horizontal="right" vertical="center"/>
    </xf>
    <xf numFmtId="169" fontId="32" fillId="80" borderId="0" xfId="8" applyNumberFormat="1" applyFont="1" applyFill="1" applyAlignment="1">
      <alignment horizontal="right" vertical="center"/>
    </xf>
    <xf numFmtId="169" fontId="5" fillId="0" borderId="0" xfId="8" applyNumberFormat="1" applyFont="1" applyFill="1" applyAlignment="1">
      <alignment vertical="center"/>
    </xf>
    <xf numFmtId="0" fontId="125" fillId="85" borderId="31" xfId="8" applyFont="1" applyFill="1" applyBorder="1" applyAlignment="1">
      <alignment vertical="center" wrapText="1"/>
    </xf>
    <xf numFmtId="219" fontId="125" fillId="85" borderId="16" xfId="8" applyNumberFormat="1" applyFont="1" applyFill="1" applyBorder="1" applyAlignment="1">
      <alignment horizontal="right" vertical="center" wrapText="1"/>
    </xf>
    <xf numFmtId="169" fontId="35" fillId="0" borderId="0" xfId="8" applyNumberFormat="1" applyFont="1" applyFill="1" applyAlignment="1">
      <alignment horizontal="left" vertical="center" indent="2"/>
    </xf>
    <xf numFmtId="169" fontId="5" fillId="0" borderId="0" xfId="790" applyNumberFormat="1" applyFont="1" applyAlignment="1">
      <alignment horizontal="left" vertical="center" indent="2"/>
    </xf>
    <xf numFmtId="169" fontId="5" fillId="0" borderId="0" xfId="8" applyNumberFormat="1" applyFont="1" applyAlignment="1">
      <alignment horizontal="left" vertical="center" indent="2"/>
    </xf>
    <xf numFmtId="169" fontId="35" fillId="0" borderId="0" xfId="8" applyNumberFormat="1" applyFont="1" applyAlignment="1">
      <alignment horizontal="right" vertical="center" indent="2"/>
    </xf>
    <xf numFmtId="220" fontId="32" fillId="67" borderId="0" xfId="8" applyNumberFormat="1" applyFont="1" applyFill="1" applyAlignment="1">
      <alignment vertical="center"/>
    </xf>
    <xf numFmtId="220" fontId="32" fillId="0" borderId="3" xfId="8" applyNumberFormat="1" applyFont="1" applyFill="1" applyBorder="1" applyAlignment="1">
      <alignment vertical="center"/>
    </xf>
    <xf numFmtId="169" fontId="35" fillId="62" borderId="3" xfId="8" applyNumberFormat="1" applyFont="1" applyFill="1" applyBorder="1" applyAlignment="1">
      <alignment horizontal="left" vertical="center" indent="1"/>
    </xf>
    <xf numFmtId="169" fontId="57" fillId="62" borderId="3" xfId="8" applyNumberFormat="1" applyFont="1" applyFill="1" applyBorder="1" applyAlignment="1">
      <alignment vertical="center"/>
    </xf>
    <xf numFmtId="169" fontId="127" fillId="0" borderId="0" xfId="8" applyNumberFormat="1" applyFont="1" applyAlignment="1">
      <alignment horizontal="left" vertical="center" indent="1"/>
    </xf>
    <xf numFmtId="0" fontId="32" fillId="0" borderId="0" xfId="8" applyFont="1" applyBorder="1"/>
    <xf numFmtId="169" fontId="35" fillId="86" borderId="3" xfId="8" applyNumberFormat="1" applyFont="1" applyFill="1" applyBorder="1" applyAlignment="1">
      <alignment horizontal="left" vertical="center" indent="1"/>
    </xf>
    <xf numFmtId="169" fontId="32" fillId="86" borderId="3" xfId="8" applyNumberFormat="1" applyFont="1" applyFill="1" applyBorder="1" applyAlignment="1">
      <alignment vertical="center"/>
    </xf>
    <xf numFmtId="169" fontId="35" fillId="0" borderId="33" xfId="8" applyNumberFormat="1" applyFont="1" applyBorder="1" applyAlignment="1">
      <alignment horizontal="left" vertical="center" indent="1"/>
    </xf>
    <xf numFmtId="169" fontId="32" fillId="0" borderId="33" xfId="8" applyNumberFormat="1" applyFont="1" applyBorder="1" applyAlignment="1">
      <alignment vertical="center"/>
    </xf>
    <xf numFmtId="169" fontId="57" fillId="80" borderId="33" xfId="8" applyNumberFormat="1" applyFont="1" applyFill="1" applyBorder="1" applyAlignment="1">
      <alignment vertical="center"/>
    </xf>
    <xf numFmtId="169" fontId="96" fillId="0" borderId="0" xfId="8" applyNumberFormat="1" applyFont="1" applyAlignment="1">
      <alignment vertical="center"/>
    </xf>
    <xf numFmtId="0" fontId="119" fillId="0" borderId="34" xfId="8" applyFont="1" applyFill="1" applyBorder="1" applyAlignment="1">
      <alignment wrapText="1"/>
    </xf>
    <xf numFmtId="0" fontId="5" fillId="0" borderId="34" xfId="8" applyBorder="1"/>
    <xf numFmtId="169" fontId="5" fillId="0" borderId="34" xfId="8" applyNumberFormat="1" applyFont="1" applyBorder="1" applyAlignment="1">
      <alignment vertical="center"/>
    </xf>
    <xf numFmtId="0" fontId="5" fillId="0" borderId="34" xfId="8" applyFont="1" applyBorder="1" applyAlignment="1">
      <alignment vertical="center"/>
    </xf>
    <xf numFmtId="168" fontId="128" fillId="0" borderId="34" xfId="8" applyNumberFormat="1" applyFont="1" applyBorder="1" applyAlignment="1" applyProtection="1">
      <alignment horizontal="center"/>
    </xf>
    <xf numFmtId="0" fontId="5" fillId="0" borderId="36" xfId="8" applyBorder="1"/>
    <xf numFmtId="168" fontId="88" fillId="0" borderId="32" xfId="8" applyNumberFormat="1" applyFont="1" applyBorder="1" applyAlignment="1" applyProtection="1">
      <alignment horizontal="left" indent="1"/>
    </xf>
    <xf numFmtId="168" fontId="129" fillId="0" borderId="0" xfId="8" applyNumberFormat="1" applyFont="1" applyBorder="1" applyAlignment="1" applyProtection="1">
      <alignment horizontal="center"/>
    </xf>
    <xf numFmtId="0" fontId="2" fillId="0" borderId="0" xfId="8" applyFont="1" applyBorder="1"/>
    <xf numFmtId="0" fontId="2" fillId="0" borderId="37" xfId="8" applyFont="1" applyBorder="1"/>
    <xf numFmtId="49" fontId="88" fillId="90" borderId="38" xfId="8" applyNumberFormat="1" applyFont="1" applyFill="1" applyBorder="1" applyAlignment="1" applyProtection="1">
      <alignment horizontal="left" indent="1"/>
      <protection locked="0"/>
    </xf>
    <xf numFmtId="168" fontId="88" fillId="90" borderId="39" xfId="341" applyNumberFormat="1" applyFont="1" applyFill="1" applyBorder="1" applyAlignment="1" applyProtection="1">
      <alignment horizontal="center"/>
      <protection locked="0"/>
    </xf>
    <xf numFmtId="168" fontId="88" fillId="90" borderId="40" xfId="341" applyNumberFormat="1" applyFont="1" applyFill="1" applyBorder="1" applyAlignment="1" applyProtection="1">
      <alignment horizontal="center"/>
      <protection locked="0"/>
    </xf>
    <xf numFmtId="0" fontId="5" fillId="0" borderId="32" xfId="8" applyBorder="1"/>
    <xf numFmtId="0" fontId="5" fillId="0" borderId="29" xfId="8" applyBorder="1"/>
    <xf numFmtId="0" fontId="5" fillId="0" borderId="0" xfId="8" applyBorder="1"/>
    <xf numFmtId="0" fontId="5" fillId="0" borderId="37" xfId="8" applyBorder="1"/>
    <xf numFmtId="1" fontId="88" fillId="90" borderId="39" xfId="69" applyNumberFormat="1" applyFont="1" applyFill="1" applyBorder="1" applyAlignment="1" applyProtection="1">
      <alignment horizontal="center"/>
      <protection locked="0"/>
    </xf>
    <xf numFmtId="1" fontId="88" fillId="90" borderId="40" xfId="69" applyNumberFormat="1" applyFont="1" applyFill="1" applyBorder="1" applyAlignment="1" applyProtection="1">
      <alignment horizontal="center"/>
      <protection locked="0"/>
    </xf>
    <xf numFmtId="10" fontId="88" fillId="91" borderId="39" xfId="791" applyNumberFormat="1" applyFont="1" applyFill="1" applyBorder="1" applyAlignment="1" applyProtection="1">
      <alignment horizontal="center"/>
      <protection locked="0"/>
    </xf>
    <xf numFmtId="0" fontId="2" fillId="0" borderId="32" xfId="8" applyFont="1" applyBorder="1"/>
    <xf numFmtId="221" fontId="59" fillId="0" borderId="0" xfId="1" applyNumberFormat="1" applyFont="1" applyFill="1" applyBorder="1" applyAlignment="1" applyProtection="1">
      <alignment horizontal="center" vertical="center"/>
    </xf>
    <xf numFmtId="168" fontId="88" fillId="0" borderId="0" xfId="8" applyNumberFormat="1" applyFont="1" applyBorder="1" applyProtection="1"/>
    <xf numFmtId="168" fontId="88" fillId="0" borderId="37" xfId="8" applyNumberFormat="1" applyFont="1" applyBorder="1" applyProtection="1"/>
    <xf numFmtId="0" fontId="5" fillId="0" borderId="19" xfId="8" applyBorder="1"/>
    <xf numFmtId="0" fontId="5" fillId="0" borderId="43" xfId="8" applyBorder="1"/>
    <xf numFmtId="168" fontId="87" fillId="0" borderId="32" xfId="8" applyNumberFormat="1" applyFont="1" applyBorder="1" applyProtection="1"/>
    <xf numFmtId="0" fontId="5" fillId="0" borderId="44" xfId="8" applyBorder="1"/>
    <xf numFmtId="10" fontId="5" fillId="0" borderId="19" xfId="8" applyNumberFormat="1" applyBorder="1"/>
    <xf numFmtId="10" fontId="5" fillId="0" borderId="43" xfId="8" applyNumberFormat="1" applyBorder="1"/>
    <xf numFmtId="222" fontId="88" fillId="92" borderId="38" xfId="8" applyNumberFormat="1" applyFont="1" applyFill="1" applyBorder="1" applyAlignment="1" applyProtection="1">
      <alignment horizontal="left" indent="1"/>
    </xf>
    <xf numFmtId="10" fontId="88" fillId="0" borderId="0" xfId="69" applyNumberFormat="1" applyFont="1" applyBorder="1" applyAlignment="1" applyProtection="1">
      <alignment horizontal="center"/>
    </xf>
    <xf numFmtId="10" fontId="88" fillId="0" borderId="37" xfId="69" applyNumberFormat="1" applyFont="1" applyBorder="1" applyAlignment="1" applyProtection="1">
      <alignment horizontal="center"/>
    </xf>
    <xf numFmtId="10" fontId="5" fillId="91" borderId="19" xfId="8" applyNumberFormat="1" applyFill="1" applyBorder="1"/>
    <xf numFmtId="169" fontId="5" fillId="0" borderId="32" xfId="8" applyNumberFormat="1" applyFont="1" applyBorder="1" applyAlignment="1">
      <alignment vertical="center"/>
    </xf>
    <xf numFmtId="169" fontId="5" fillId="0" borderId="0" xfId="8" applyNumberFormat="1" applyFont="1" applyBorder="1" applyAlignment="1">
      <alignment vertical="center"/>
    </xf>
    <xf numFmtId="169" fontId="5" fillId="0" borderId="37" xfId="8" applyNumberFormat="1" applyFont="1" applyBorder="1" applyAlignment="1">
      <alignment vertical="center"/>
    </xf>
    <xf numFmtId="169" fontId="5" fillId="0" borderId="41" xfId="8" applyNumberFormat="1" applyFont="1" applyBorder="1" applyAlignment="1">
      <alignment vertical="center"/>
    </xf>
    <xf numFmtId="169" fontId="5" fillId="0" borderId="24" xfId="8" applyNumberFormat="1" applyFont="1" applyBorder="1" applyAlignment="1">
      <alignment vertical="center"/>
    </xf>
    <xf numFmtId="169" fontId="5" fillId="0" borderId="42" xfId="8" applyNumberFormat="1" applyFont="1" applyBorder="1" applyAlignment="1">
      <alignment vertical="center"/>
    </xf>
    <xf numFmtId="10" fontId="88" fillId="90" borderId="39" xfId="69" applyNumberFormat="1" applyFont="1" applyFill="1" applyBorder="1" applyAlignment="1" applyProtection="1">
      <alignment horizontal="center"/>
      <protection locked="0"/>
    </xf>
    <xf numFmtId="10" fontId="88" fillId="0" borderId="0" xfId="69" applyNumberFormat="1" applyFont="1" applyBorder="1" applyProtection="1"/>
    <xf numFmtId="10" fontId="88" fillId="0" borderId="37" xfId="69" applyNumberFormat="1" applyFont="1" applyBorder="1" applyProtection="1"/>
    <xf numFmtId="10" fontId="88" fillId="0" borderId="34" xfId="69" applyNumberFormat="1" applyFont="1" applyBorder="1" applyProtection="1"/>
    <xf numFmtId="168" fontId="88" fillId="0" borderId="36" xfId="8" applyNumberFormat="1" applyFont="1" applyBorder="1" applyProtection="1"/>
    <xf numFmtId="168" fontId="128" fillId="0" borderId="32" xfId="8" applyNumberFormat="1" applyFont="1" applyBorder="1" applyAlignment="1" applyProtection="1">
      <alignment horizontal="left"/>
    </xf>
    <xf numFmtId="168" fontId="88" fillId="0" borderId="32" xfId="8" applyNumberFormat="1" applyFont="1" applyBorder="1" applyProtection="1"/>
    <xf numFmtId="0" fontId="5" fillId="0" borderId="41" xfId="8" applyBorder="1"/>
    <xf numFmtId="0" fontId="5" fillId="0" borderId="24" xfId="8" applyBorder="1"/>
    <xf numFmtId="10" fontId="87" fillId="0" borderId="24" xfId="69" applyNumberFormat="1" applyFont="1" applyBorder="1" applyAlignment="1" applyProtection="1">
      <alignment horizontal="center"/>
    </xf>
    <xf numFmtId="10" fontId="87" fillId="0" borderId="42" xfId="69" applyNumberFormat="1" applyFont="1" applyBorder="1" applyAlignment="1" applyProtection="1">
      <alignment horizontal="center"/>
    </xf>
    <xf numFmtId="10" fontId="5" fillId="0" borderId="0" xfId="8" applyNumberFormat="1"/>
    <xf numFmtId="169" fontId="5" fillId="0" borderId="24" xfId="8" applyNumberFormat="1" applyFont="1" applyBorder="1" applyAlignment="1">
      <alignment horizontal="left" vertical="center" indent="1"/>
    </xf>
    <xf numFmtId="169" fontId="32" fillId="0" borderId="24" xfId="8" applyNumberFormat="1" applyFont="1" applyBorder="1" applyAlignment="1">
      <alignment vertical="center"/>
    </xf>
    <xf numFmtId="0" fontId="5" fillId="0" borderId="24" xfId="8" applyFont="1" applyBorder="1" applyAlignment="1">
      <alignment vertical="center"/>
    </xf>
    <xf numFmtId="0" fontId="131" fillId="0" borderId="35" xfId="8" applyFont="1" applyFill="1" applyBorder="1"/>
    <xf numFmtId="0" fontId="32" fillId="0" borderId="34" xfId="8" applyFont="1" applyBorder="1"/>
    <xf numFmtId="0" fontId="35" fillId="86" borderId="32" xfId="8" applyFont="1" applyFill="1" applyBorder="1"/>
    <xf numFmtId="0" fontId="57" fillId="0" borderId="45" xfId="8" applyFont="1" applyBorder="1"/>
    <xf numFmtId="0" fontId="57" fillId="0" borderId="3" xfId="8" applyFont="1" applyBorder="1"/>
    <xf numFmtId="0" fontId="35" fillId="0" borderId="3" xfId="8" applyFont="1" applyBorder="1"/>
    <xf numFmtId="0" fontId="5" fillId="0" borderId="19" xfId="8" applyBorder="1" applyAlignment="1">
      <alignment horizontal="center" wrapText="1"/>
    </xf>
    <xf numFmtId="0" fontId="35" fillId="0" borderId="45" xfId="8" applyFont="1" applyBorder="1"/>
    <xf numFmtId="0" fontId="5" fillId="0" borderId="19" xfId="8" applyBorder="1" applyAlignment="1">
      <alignment wrapText="1"/>
    </xf>
    <xf numFmtId="0" fontId="121" fillId="0" borderId="32" xfId="8" applyFont="1" applyBorder="1"/>
    <xf numFmtId="3" fontId="124" fillId="67" borderId="0" xfId="8" applyNumberFormat="1" applyFont="1" applyFill="1" applyBorder="1"/>
    <xf numFmtId="10" fontId="5" fillId="0" borderId="19" xfId="69" applyNumberFormat="1" applyBorder="1"/>
    <xf numFmtId="170" fontId="132" fillId="67" borderId="19" xfId="69" applyNumberFormat="1" applyFont="1" applyFill="1" applyBorder="1"/>
    <xf numFmtId="169" fontId="133" fillId="0" borderId="0" xfId="8" applyNumberFormat="1" applyFont="1" applyFill="1" applyBorder="1" applyAlignment="1">
      <alignment vertical="center"/>
    </xf>
    <xf numFmtId="169" fontId="5" fillId="0" borderId="0" xfId="8" applyNumberFormat="1" applyFont="1" applyFill="1" applyBorder="1" applyAlignment="1">
      <alignment vertical="center"/>
    </xf>
    <xf numFmtId="0" fontId="134" fillId="0" borderId="32" xfId="8" applyFont="1" applyBorder="1"/>
    <xf numFmtId="223" fontId="32" fillId="67" borderId="0" xfId="8" applyNumberFormat="1" applyFont="1" applyFill="1" applyBorder="1"/>
    <xf numFmtId="10" fontId="5" fillId="0" borderId="0" xfId="69" applyNumberFormat="1" applyBorder="1"/>
    <xf numFmtId="0" fontId="5" fillId="0" borderId="46" xfId="8" applyBorder="1"/>
    <xf numFmtId="0" fontId="32" fillId="0" borderId="3" xfId="8" applyFont="1" applyBorder="1"/>
    <xf numFmtId="3" fontId="32" fillId="0" borderId="3" xfId="8" applyNumberFormat="1" applyFont="1" applyBorder="1"/>
    <xf numFmtId="3" fontId="5" fillId="0" borderId="3" xfId="8" applyNumberFormat="1" applyBorder="1"/>
    <xf numFmtId="0" fontId="121" fillId="86" borderId="32" xfId="8" applyFont="1" applyFill="1" applyBorder="1"/>
    <xf numFmtId="0" fontId="121" fillId="93" borderId="0" xfId="8" applyFont="1" applyFill="1" applyBorder="1"/>
    <xf numFmtId="0" fontId="5" fillId="93" borderId="0" xfId="8" applyFill="1" applyBorder="1"/>
    <xf numFmtId="3" fontId="135" fillId="67" borderId="0" xfId="8" applyNumberFormat="1" applyFont="1" applyFill="1" applyBorder="1"/>
    <xf numFmtId="3" fontId="32" fillId="0" borderId="0" xfId="8" applyNumberFormat="1" applyFont="1" applyBorder="1"/>
    <xf numFmtId="3" fontId="65" fillId="67" borderId="0" xfId="8" applyNumberFormat="1" applyFont="1" applyFill="1" applyBorder="1"/>
    <xf numFmtId="3" fontId="5" fillId="0" borderId="0" xfId="8" applyNumberFormat="1" applyBorder="1"/>
    <xf numFmtId="170" fontId="5" fillId="0" borderId="0" xfId="8" applyNumberFormat="1" applyBorder="1"/>
    <xf numFmtId="170" fontId="0" fillId="0" borderId="37" xfId="69" applyNumberFormat="1" applyFont="1" applyBorder="1"/>
    <xf numFmtId="0" fontId="35" fillId="62" borderId="46" xfId="8" applyFont="1" applyFill="1" applyBorder="1"/>
    <xf numFmtId="0" fontId="136" fillId="62" borderId="3" xfId="8" applyFont="1" applyFill="1" applyBorder="1"/>
    <xf numFmtId="0" fontId="32" fillId="62" borderId="3" xfId="8" applyFont="1" applyFill="1" applyBorder="1"/>
    <xf numFmtId="10" fontId="57" fillId="62" borderId="3" xfId="69" applyNumberFormat="1" applyFont="1" applyFill="1" applyBorder="1"/>
    <xf numFmtId="10" fontId="35" fillId="62" borderId="3" xfId="69" applyNumberFormat="1" applyFont="1" applyFill="1" applyBorder="1"/>
    <xf numFmtId="169" fontId="5" fillId="0" borderId="41" xfId="8" applyNumberFormat="1" applyFont="1" applyBorder="1" applyAlignment="1">
      <alignment horizontal="left" vertical="center" indent="1"/>
    </xf>
    <xf numFmtId="0" fontId="5" fillId="0" borderId="0" xfId="8" applyFont="1" applyAlignment="1">
      <alignment horizontal="left" vertical="center" indent="1"/>
    </xf>
    <xf numFmtId="0" fontId="32" fillId="0" borderId="0" xfId="8" applyFont="1" applyAlignment="1">
      <alignment vertical="center"/>
    </xf>
    <xf numFmtId="0" fontId="5" fillId="0" borderId="0" xfId="442"/>
    <xf numFmtId="0" fontId="5" fillId="0" borderId="0" xfId="442" applyAlignment="1"/>
    <xf numFmtId="10" fontId="5" fillId="0" borderId="0" xfId="69" applyNumberFormat="1"/>
    <xf numFmtId="0" fontId="5" fillId="0" borderId="0" xfId="442" applyAlignment="1">
      <alignment horizontal="center"/>
    </xf>
    <xf numFmtId="0" fontId="5" fillId="0" borderId="0" xfId="442" applyBorder="1"/>
    <xf numFmtId="0" fontId="5" fillId="4" borderId="0" xfId="442" applyFill="1" applyBorder="1" applyAlignment="1">
      <alignment vertical="center" wrapText="1"/>
    </xf>
    <xf numFmtId="0" fontId="5" fillId="4" borderId="0" xfId="442" applyFont="1" applyFill="1" applyBorder="1" applyAlignment="1">
      <alignment vertical="center" wrapText="1"/>
    </xf>
    <xf numFmtId="9" fontId="5" fillId="4" borderId="0" xfId="442" applyNumberFormat="1" applyFill="1" applyBorder="1" applyAlignment="1">
      <alignment vertical="center" wrapText="1"/>
    </xf>
    <xf numFmtId="229" fontId="5" fillId="0" borderId="0" xfId="442" applyNumberFormat="1" applyFill="1"/>
    <xf numFmtId="229" fontId="5" fillId="4" borderId="0" xfId="442" applyNumberFormat="1" applyFill="1" applyBorder="1" applyAlignment="1">
      <alignment vertical="center" wrapText="1"/>
    </xf>
    <xf numFmtId="229" fontId="5" fillId="7" borderId="50" xfId="341" applyNumberFormat="1" applyFill="1" applyBorder="1" applyAlignment="1">
      <alignment vertical="center"/>
    </xf>
    <xf numFmtId="229" fontId="5" fillId="7" borderId="0" xfId="341" applyNumberFormat="1" applyFill="1" applyBorder="1" applyAlignment="1">
      <alignment vertical="center"/>
    </xf>
    <xf numFmtId="229" fontId="5" fillId="7" borderId="51" xfId="341" applyNumberFormat="1" applyFill="1" applyBorder="1" applyAlignment="1">
      <alignment vertical="center"/>
    </xf>
    <xf numFmtId="0" fontId="5" fillId="4" borderId="0" xfId="442" applyFont="1" applyFill="1" applyBorder="1" applyAlignment="1"/>
    <xf numFmtId="229" fontId="5" fillId="86" borderId="50" xfId="341" applyNumberFormat="1" applyFill="1" applyBorder="1" applyAlignment="1">
      <alignment vertical="center"/>
    </xf>
    <xf numFmtId="229" fontId="5" fillId="86" borderId="0" xfId="341" applyNumberFormat="1" applyFill="1" applyBorder="1" applyAlignment="1">
      <alignment vertical="center"/>
    </xf>
    <xf numFmtId="0" fontId="5" fillId="4" borderId="0" xfId="442" applyFill="1" applyBorder="1" applyAlignment="1"/>
    <xf numFmtId="229" fontId="151" fillId="0" borderId="0" xfId="442" applyNumberFormat="1" applyFont="1"/>
    <xf numFmtId="229" fontId="151" fillId="0" borderId="0" xfId="442" applyNumberFormat="1" applyFont="1" applyFill="1"/>
    <xf numFmtId="229" fontId="151" fillId="0" borderId="0" xfId="442" applyNumberFormat="1" applyFont="1" applyFill="1" applyAlignment="1">
      <alignment horizontal="center"/>
    </xf>
    <xf numFmtId="229" fontId="151" fillId="0" borderId="0" xfId="442" applyNumberFormat="1" applyFont="1" applyFill="1" applyAlignment="1">
      <alignment horizontal="left"/>
    </xf>
    <xf numFmtId="229" fontId="5" fillId="86" borderId="52" xfId="341" applyNumberFormat="1" applyFill="1" applyBorder="1" applyAlignment="1">
      <alignment vertical="center"/>
    </xf>
    <xf numFmtId="229" fontId="5" fillId="7" borderId="53" xfId="341" applyNumberFormat="1" applyFill="1" applyBorder="1" applyAlignment="1">
      <alignment vertical="center"/>
    </xf>
    <xf numFmtId="0" fontId="5" fillId="0" borderId="0" xfId="442" applyFont="1"/>
    <xf numFmtId="0" fontId="35" fillId="4" borderId="54" xfId="442" applyFont="1" applyFill="1" applyBorder="1" applyAlignment="1">
      <alignment horizontal="center" vertical="center"/>
    </xf>
    <xf numFmtId="0" fontId="35" fillId="4" borderId="55" xfId="442" applyFont="1" applyFill="1" applyBorder="1" applyAlignment="1">
      <alignment horizontal="center" vertical="center"/>
    </xf>
    <xf numFmtId="0" fontId="35" fillId="4" borderId="56" xfId="442" applyFont="1" applyFill="1" applyBorder="1" applyAlignment="1">
      <alignment horizontal="center" vertical="center"/>
    </xf>
    <xf numFmtId="0" fontId="35" fillId="4" borderId="57" xfId="442" applyFont="1" applyFill="1" applyBorder="1" applyAlignment="1">
      <alignment horizontal="center" vertical="center"/>
    </xf>
    <xf numFmtId="0" fontId="35" fillId="7" borderId="57" xfId="442" applyFont="1" applyFill="1" applyBorder="1" applyAlignment="1">
      <alignment horizontal="center" vertical="center"/>
    </xf>
    <xf numFmtId="0" fontId="35" fillId="4" borderId="0" xfId="442" applyFont="1" applyFill="1" applyBorder="1" applyAlignment="1">
      <alignment vertical="center"/>
    </xf>
    <xf numFmtId="0" fontId="35" fillId="4" borderId="0" xfId="442" applyFont="1" applyFill="1" applyBorder="1" applyAlignment="1">
      <alignment horizontal="left"/>
    </xf>
    <xf numFmtId="0" fontId="5" fillId="4" borderId="0" xfId="442" applyFont="1" applyFill="1" applyBorder="1" applyAlignment="1">
      <alignment vertical="center"/>
    </xf>
    <xf numFmtId="0" fontId="152" fillId="4" borderId="0" xfId="442" applyFont="1" applyFill="1" applyBorder="1" applyAlignment="1">
      <alignment vertical="center"/>
    </xf>
    <xf numFmtId="0" fontId="32" fillId="100" borderId="3" xfId="442" applyFont="1" applyFill="1" applyBorder="1" applyAlignment="1">
      <alignment vertical="center" wrapText="1"/>
    </xf>
    <xf numFmtId="0" fontId="5" fillId="100" borderId="3" xfId="442" applyFill="1" applyBorder="1" applyAlignment="1">
      <alignment wrapText="1"/>
    </xf>
    <xf numFmtId="0" fontId="5" fillId="100" borderId="3" xfId="442" applyFill="1" applyBorder="1" applyAlignment="1"/>
    <xf numFmtId="0" fontId="57" fillId="100" borderId="3" xfId="442" applyFont="1" applyFill="1" applyBorder="1" applyAlignment="1">
      <alignment horizontal="left" vertical="center"/>
    </xf>
    <xf numFmtId="0" fontId="35" fillId="100" borderId="3" xfId="442" applyFont="1" applyFill="1" applyBorder="1" applyAlignment="1">
      <alignment horizontal="left" vertical="center"/>
    </xf>
    <xf numFmtId="0" fontId="5" fillId="0" borderId="0" xfId="442" applyFill="1"/>
    <xf numFmtId="229" fontId="5" fillId="86" borderId="51" xfId="341" applyNumberFormat="1" applyFill="1" applyBorder="1" applyAlignment="1">
      <alignment vertical="center"/>
    </xf>
    <xf numFmtId="229" fontId="5" fillId="86" borderId="58" xfId="341" applyNumberFormat="1" applyFill="1" applyBorder="1" applyAlignment="1">
      <alignment vertical="center"/>
    </xf>
    <xf numFmtId="229" fontId="5" fillId="86" borderId="53" xfId="341" applyNumberFormat="1" applyFill="1" applyBorder="1" applyAlignment="1">
      <alignment horizontal="right" vertical="center"/>
    </xf>
    <xf numFmtId="0" fontId="35" fillId="100" borderId="3" xfId="442" applyFont="1" applyFill="1" applyBorder="1" applyAlignment="1">
      <alignment vertical="center"/>
    </xf>
    <xf numFmtId="0" fontId="5" fillId="4" borderId="0" xfId="442" applyFill="1"/>
    <xf numFmtId="0" fontId="5" fillId="4" borderId="0" xfId="442" applyFill="1" applyAlignment="1"/>
    <xf numFmtId="10" fontId="5" fillId="4" borderId="0" xfId="69" applyNumberFormat="1" applyFill="1" applyAlignment="1"/>
    <xf numFmtId="0" fontId="5" fillId="4" borderId="0" xfId="442" applyFill="1" applyAlignment="1">
      <alignment horizontal="center"/>
    </xf>
    <xf numFmtId="0" fontId="5" fillId="4" borderId="0" xfId="442" applyFill="1" applyAlignment="1">
      <alignment wrapText="1"/>
    </xf>
    <xf numFmtId="230" fontId="5" fillId="86" borderId="0" xfId="341" applyNumberFormat="1" applyFill="1" applyBorder="1" applyAlignment="1">
      <alignment vertical="center"/>
    </xf>
    <xf numFmtId="0" fontId="5" fillId="86" borderId="59" xfId="442" applyFill="1" applyBorder="1" applyAlignment="1"/>
    <xf numFmtId="0" fontId="151" fillId="0" borderId="0" xfId="442" applyFont="1"/>
    <xf numFmtId="0" fontId="151" fillId="0" borderId="0" xfId="442" applyFont="1" applyFill="1"/>
    <xf numFmtId="0" fontId="151" fillId="0" borderId="0" xfId="442" applyFont="1" applyFill="1" applyAlignment="1">
      <alignment horizontal="center"/>
    </xf>
    <xf numFmtId="0" fontId="151" fillId="0" borderId="0" xfId="442" applyFont="1" applyFill="1" applyAlignment="1">
      <alignment horizontal="left"/>
    </xf>
    <xf numFmtId="230" fontId="5" fillId="86" borderId="58" xfId="341" applyNumberFormat="1" applyFill="1" applyBorder="1" applyAlignment="1">
      <alignment vertical="center"/>
    </xf>
    <xf numFmtId="0" fontId="35" fillId="4" borderId="60" xfId="442" applyFont="1" applyFill="1" applyBorder="1" applyAlignment="1">
      <alignment vertical="center"/>
    </xf>
    <xf numFmtId="0" fontId="5" fillId="0" borderId="0" xfId="442" applyFont="1" applyAlignment="1"/>
    <xf numFmtId="0" fontId="35" fillId="4" borderId="57" xfId="442" applyFont="1" applyFill="1" applyBorder="1" applyAlignment="1">
      <alignment horizontal="center" vertical="center" wrapText="1"/>
    </xf>
    <xf numFmtId="0" fontId="5" fillId="4" borderId="50" xfId="442" applyFont="1" applyFill="1" applyBorder="1" applyAlignment="1">
      <alignment horizontal="left"/>
    </xf>
    <xf numFmtId="0" fontId="32" fillId="0" borderId="0" xfId="442" applyFont="1"/>
    <xf numFmtId="0" fontId="5" fillId="100" borderId="3" xfId="442" applyFont="1" applyFill="1" applyBorder="1" applyAlignment="1">
      <alignment wrapText="1"/>
    </xf>
    <xf numFmtId="0" fontId="5" fillId="7" borderId="0" xfId="442" applyFill="1"/>
    <xf numFmtId="10" fontId="0" fillId="4" borderId="0" xfId="69" applyNumberFormat="1" applyFont="1" applyFill="1" applyBorder="1" applyAlignment="1">
      <alignment vertical="center" wrapText="1"/>
    </xf>
    <xf numFmtId="0" fontId="5" fillId="4" borderId="0" xfId="442" quotePrefix="1" applyFont="1" applyFill="1" applyBorder="1" applyAlignment="1">
      <alignment vertical="center" wrapText="1"/>
    </xf>
    <xf numFmtId="0" fontId="5" fillId="4" borderId="0" xfId="442" quotePrefix="1" applyFont="1" applyFill="1" applyAlignment="1"/>
    <xf numFmtId="0" fontId="5" fillId="4" borderId="0" xfId="442" applyFill="1" applyBorder="1"/>
    <xf numFmtId="168" fontId="5" fillId="4" borderId="0" xfId="341" applyNumberFormat="1" applyFont="1" applyFill="1" applyBorder="1" applyAlignment="1">
      <alignment horizontal="right" vertical="center"/>
    </xf>
    <xf numFmtId="168" fontId="5" fillId="86" borderId="61" xfId="341" applyNumberFormat="1" applyFont="1" applyFill="1" applyBorder="1" applyAlignment="1">
      <alignment horizontal="right" vertical="center"/>
    </xf>
    <xf numFmtId="168" fontId="5" fillId="86" borderId="62" xfId="341" applyNumberFormat="1" applyFont="1" applyFill="1" applyBorder="1" applyAlignment="1">
      <alignment horizontal="right" vertical="center"/>
    </xf>
    <xf numFmtId="0" fontId="5" fillId="0" borderId="0" xfId="442" applyFont="1" applyBorder="1" applyAlignment="1">
      <alignment horizontal="left" vertical="center"/>
    </xf>
    <xf numFmtId="0" fontId="5" fillId="4" borderId="0" xfId="442" applyFont="1" applyFill="1" applyBorder="1"/>
    <xf numFmtId="0" fontId="35" fillId="4" borderId="63" xfId="442" applyFont="1" applyFill="1" applyBorder="1" applyAlignment="1">
      <alignment horizontal="center" vertical="center"/>
    </xf>
    <xf numFmtId="0" fontId="35" fillId="4" borderId="0" xfId="442" applyFont="1" applyFill="1" applyBorder="1" applyAlignment="1">
      <alignment horizontal="right" vertical="center"/>
    </xf>
    <xf numFmtId="0" fontId="5" fillId="100" borderId="3" xfId="442" applyFill="1" applyBorder="1"/>
    <xf numFmtId="10" fontId="5" fillId="4" borderId="0" xfId="69" applyNumberFormat="1" applyFill="1"/>
    <xf numFmtId="164" fontId="5" fillId="4" borderId="0" xfId="442" applyNumberFormat="1" applyFill="1" applyBorder="1" applyAlignment="1">
      <alignment vertical="center" wrapText="1"/>
    </xf>
    <xf numFmtId="39" fontId="5" fillId="86" borderId="64" xfId="341" applyNumberFormat="1" applyFont="1" applyFill="1" applyBorder="1" applyAlignment="1">
      <alignment horizontal="right" vertical="center"/>
    </xf>
    <xf numFmtId="0" fontId="5" fillId="4" borderId="0" xfId="442" applyFont="1" applyFill="1" applyAlignment="1">
      <alignment horizontal="left"/>
    </xf>
    <xf numFmtId="0" fontId="5" fillId="4" borderId="0" xfId="442" applyFont="1" applyFill="1"/>
    <xf numFmtId="39" fontId="5" fillId="86" borderId="65" xfId="341" applyNumberFormat="1" applyFont="1" applyFill="1" applyBorder="1" applyAlignment="1">
      <alignment horizontal="right" vertical="center"/>
    </xf>
    <xf numFmtId="0" fontId="35" fillId="4" borderId="0" xfId="442" applyFont="1" applyFill="1" applyAlignment="1">
      <alignment horizontal="center"/>
    </xf>
    <xf numFmtId="0" fontId="57" fillId="4" borderId="0" xfId="442" applyFont="1" applyFill="1"/>
    <xf numFmtId="0" fontId="5" fillId="100" borderId="3" xfId="442" applyFill="1" applyBorder="1" applyAlignment="1">
      <alignment vertical="center" wrapText="1"/>
    </xf>
    <xf numFmtId="0" fontId="35" fillId="100" borderId="3" xfId="442" applyFont="1" applyFill="1" applyBorder="1" applyAlignment="1"/>
    <xf numFmtId="0" fontId="5" fillId="4" borderId="0" xfId="442" applyFill="1" applyBorder="1" applyAlignment="1">
      <alignment wrapText="1"/>
    </xf>
    <xf numFmtId="10" fontId="5" fillId="86" borderId="64" xfId="69" applyNumberFormat="1" applyFill="1" applyBorder="1" applyAlignment="1">
      <alignment vertical="center"/>
    </xf>
    <xf numFmtId="164" fontId="5" fillId="4" borderId="0" xfId="442" applyNumberFormat="1" applyFont="1" applyFill="1" applyBorder="1" applyAlignment="1">
      <alignment horizontal="center" vertical="center"/>
    </xf>
    <xf numFmtId="164" fontId="5" fillId="4" borderId="0" xfId="442" applyNumberFormat="1" applyFont="1" applyFill="1" applyBorder="1" applyAlignment="1">
      <alignment vertical="center"/>
    </xf>
    <xf numFmtId="168" fontId="0" fillId="4" borderId="0" xfId="341" applyNumberFormat="1" applyFont="1" applyFill="1" applyBorder="1" applyAlignment="1">
      <alignment vertical="center" wrapText="1"/>
    </xf>
    <xf numFmtId="10" fontId="5" fillId="86" borderId="64" xfId="820" applyNumberFormat="1" applyFill="1" applyBorder="1" applyAlignment="1">
      <alignment vertical="center"/>
    </xf>
    <xf numFmtId="164" fontId="5" fillId="4" borderId="66" xfId="442" applyNumberFormat="1" applyFont="1" applyFill="1" applyBorder="1" applyAlignment="1">
      <alignment horizontal="center" vertical="center"/>
    </xf>
    <xf numFmtId="164" fontId="5" fillId="4" borderId="0" xfId="442" applyNumberFormat="1" applyFont="1" applyFill="1" applyBorder="1" applyAlignment="1">
      <alignment horizontal="left" vertical="center"/>
    </xf>
    <xf numFmtId="10" fontId="5" fillId="86" borderId="65" xfId="820" applyNumberFormat="1" applyFill="1" applyBorder="1" applyAlignment="1">
      <alignment vertical="center"/>
    </xf>
    <xf numFmtId="10" fontId="35" fillId="4" borderId="0" xfId="69" applyNumberFormat="1" applyFont="1" applyFill="1" applyBorder="1" applyAlignment="1">
      <alignment horizontal="center"/>
    </xf>
    <xf numFmtId="0" fontId="5" fillId="7" borderId="0" xfId="442" applyFill="1" applyBorder="1"/>
    <xf numFmtId="0" fontId="5" fillId="4" borderId="0" xfId="442" applyFont="1" applyFill="1" applyBorder="1" applyAlignment="1">
      <alignment horizontal="left" vertical="center"/>
    </xf>
    <xf numFmtId="0" fontId="5" fillId="100" borderId="3" xfId="442" applyFont="1" applyFill="1" applyBorder="1" applyAlignment="1">
      <alignment vertical="center" wrapText="1"/>
    </xf>
    <xf numFmtId="0" fontId="5" fillId="100" borderId="3" xfId="442" applyFont="1" applyFill="1" applyBorder="1"/>
    <xf numFmtId="10" fontId="152" fillId="7" borderId="0" xfId="69" applyNumberFormat="1" applyFont="1" applyFill="1"/>
    <xf numFmtId="230" fontId="5" fillId="7" borderId="0" xfId="341" applyNumberFormat="1" applyFont="1" applyFill="1" applyBorder="1" applyAlignment="1">
      <alignment vertical="center"/>
    </xf>
    <xf numFmtId="164" fontId="5" fillId="7" borderId="0" xfId="442" applyNumberFormat="1" applyFill="1" applyBorder="1" applyAlignment="1">
      <alignment horizontal="center"/>
    </xf>
    <xf numFmtId="230" fontId="152" fillId="7" borderId="0" xfId="341" applyNumberFormat="1" applyFont="1" applyFill="1" applyBorder="1" applyAlignment="1">
      <alignment vertical="center"/>
    </xf>
    <xf numFmtId="164" fontId="5" fillId="7" borderId="0" xfId="442" applyNumberFormat="1" applyFill="1" applyBorder="1"/>
    <xf numFmtId="0" fontId="5" fillId="7" borderId="0" xfId="442" applyFill="1" applyBorder="1" applyAlignment="1">
      <alignment wrapText="1"/>
    </xf>
    <xf numFmtId="0" fontId="5" fillId="7" borderId="0" xfId="442" applyFill="1" applyBorder="1" applyAlignment="1">
      <alignment vertical="center" wrapText="1"/>
    </xf>
    <xf numFmtId="10" fontId="5" fillId="86" borderId="61" xfId="69" applyNumberFormat="1" applyFill="1" applyBorder="1" applyAlignment="1">
      <alignment horizontal="right"/>
    </xf>
    <xf numFmtId="10" fontId="0" fillId="86" borderId="65" xfId="69" applyNumberFormat="1" applyFont="1" applyFill="1" applyBorder="1" applyAlignment="1">
      <alignment horizontal="right"/>
    </xf>
    <xf numFmtId="0" fontId="35" fillId="7" borderId="0" xfId="341" applyNumberFormat="1" applyFont="1" applyFill="1" applyBorder="1" applyAlignment="1">
      <alignment horizontal="right" vertical="center"/>
    </xf>
    <xf numFmtId="0" fontId="5" fillId="7" borderId="66" xfId="442" applyFont="1" applyFill="1" applyBorder="1" applyAlignment="1">
      <alignment horizontal="center"/>
    </xf>
    <xf numFmtId="0" fontId="5" fillId="4" borderId="0" xfId="442" applyFont="1" applyFill="1" applyBorder="1" applyAlignment="1">
      <alignment wrapText="1"/>
    </xf>
    <xf numFmtId="10" fontId="5" fillId="86" borderId="65" xfId="69" applyNumberFormat="1" applyFill="1" applyBorder="1" applyAlignment="1">
      <alignment vertical="center"/>
    </xf>
    <xf numFmtId="0" fontId="35" fillId="4" borderId="0" xfId="442" applyFont="1" applyFill="1" applyBorder="1"/>
    <xf numFmtId="10" fontId="35" fillId="0" borderId="0" xfId="69" applyNumberFormat="1" applyFont="1" applyFill="1" applyBorder="1" applyAlignment="1">
      <alignment horizontal="right"/>
    </xf>
    <xf numFmtId="0" fontId="35" fillId="4" borderId="0" xfId="442" applyFont="1" applyFill="1" applyBorder="1" applyAlignment="1">
      <alignment horizontal="left" vertical="center"/>
    </xf>
    <xf numFmtId="0" fontId="5" fillId="7" borderId="0" xfId="442" applyFont="1" applyFill="1" applyBorder="1"/>
    <xf numFmtId="167" fontId="153" fillId="7" borderId="0" xfId="442" applyNumberFormat="1" applyFont="1" applyFill="1"/>
    <xf numFmtId="2" fontId="5" fillId="7" borderId="0" xfId="442" applyNumberFormat="1" applyFont="1" applyFill="1"/>
    <xf numFmtId="0" fontId="5" fillId="7" borderId="0" xfId="442" applyFont="1" applyFill="1" applyBorder="1" applyAlignment="1">
      <alignment horizontal="center" vertical="center"/>
    </xf>
    <xf numFmtId="10" fontId="5" fillId="7" borderId="0" xfId="442" applyNumberFormat="1" applyFill="1" applyBorder="1" applyAlignment="1">
      <alignment horizontal="right"/>
    </xf>
    <xf numFmtId="10" fontId="5" fillId="7" borderId="0" xfId="69" applyNumberFormat="1" applyFill="1" applyBorder="1" applyAlignment="1">
      <alignment horizontal="right"/>
    </xf>
    <xf numFmtId="10" fontId="152" fillId="7" borderId="0" xfId="69" applyNumberFormat="1" applyFont="1" applyFill="1" applyBorder="1" applyAlignment="1">
      <alignment horizontal="left"/>
    </xf>
    <xf numFmtId="168" fontId="5" fillId="86" borderId="65" xfId="341" applyNumberFormat="1" applyFont="1" applyFill="1" applyBorder="1" applyAlignment="1">
      <alignment horizontal="right" vertical="center"/>
    </xf>
    <xf numFmtId="164" fontId="5" fillId="7" borderId="0" xfId="442" applyNumberFormat="1" applyFont="1" applyFill="1" applyBorder="1" applyAlignment="1">
      <alignment vertical="center"/>
    </xf>
    <xf numFmtId="10" fontId="0" fillId="7" borderId="0" xfId="69" applyNumberFormat="1" applyFont="1" applyFill="1" applyBorder="1" applyAlignment="1">
      <alignment horizontal="right"/>
    </xf>
    <xf numFmtId="9" fontId="5" fillId="7" borderId="0" xfId="69" applyFont="1" applyFill="1" applyBorder="1" applyAlignment="1">
      <alignment horizontal="center"/>
    </xf>
    <xf numFmtId="164" fontId="5" fillId="7" borderId="0" xfId="442" applyNumberFormat="1" applyFont="1" applyFill="1" applyBorder="1"/>
    <xf numFmtId="164" fontId="35" fillId="4" borderId="0" xfId="442" applyNumberFormat="1" applyFont="1" applyFill="1" applyBorder="1" applyAlignment="1">
      <alignment horizontal="left" vertical="center"/>
    </xf>
    <xf numFmtId="0" fontId="5" fillId="7" borderId="0" xfId="442" applyFont="1" applyFill="1"/>
    <xf numFmtId="0" fontId="5" fillId="4" borderId="0" xfId="442" applyFont="1" applyFill="1" applyAlignment="1">
      <alignment wrapText="1"/>
    </xf>
    <xf numFmtId="167" fontId="153" fillId="4" borderId="0" xfId="442" applyNumberFormat="1" applyFont="1" applyFill="1" applyBorder="1" applyAlignment="1">
      <alignment wrapText="1"/>
    </xf>
    <xf numFmtId="2" fontId="5" fillId="4" borderId="0" xfId="442" applyNumberFormat="1" applyFont="1" applyFill="1"/>
    <xf numFmtId="164" fontId="5" fillId="4" borderId="0" xfId="341" applyFont="1" applyFill="1" applyBorder="1" applyAlignment="1">
      <alignment horizontal="center" vertical="center"/>
    </xf>
    <xf numFmtId="0" fontId="152" fillId="4" borderId="0" xfId="442" applyFont="1" applyFill="1" applyAlignment="1">
      <alignment wrapText="1"/>
    </xf>
    <xf numFmtId="10" fontId="5" fillId="86" borderId="0" xfId="69" applyNumberFormat="1" applyFill="1" applyBorder="1" applyAlignment="1">
      <alignment vertical="center"/>
    </xf>
    <xf numFmtId="164" fontId="5" fillId="86" borderId="0" xfId="69" applyNumberFormat="1" applyFill="1" applyBorder="1" applyAlignment="1">
      <alignment horizontal="right"/>
    </xf>
    <xf numFmtId="164" fontId="5" fillId="86" borderId="0" xfId="442" applyNumberFormat="1" applyFont="1" applyFill="1"/>
    <xf numFmtId="164" fontId="5" fillId="86" borderId="0" xfId="442" applyNumberFormat="1" applyFill="1" applyBorder="1" applyAlignment="1">
      <alignment horizontal="right"/>
    </xf>
    <xf numFmtId="10" fontId="5" fillId="86" borderId="61" xfId="69" applyNumberFormat="1" applyFill="1" applyBorder="1" applyAlignment="1">
      <alignment vertical="center"/>
    </xf>
    <xf numFmtId="164" fontId="5" fillId="86" borderId="61" xfId="69" applyNumberFormat="1" applyFill="1" applyBorder="1" applyAlignment="1">
      <alignment horizontal="right"/>
    </xf>
    <xf numFmtId="164" fontId="5" fillId="86" borderId="61" xfId="442" applyNumberFormat="1" applyFill="1" applyBorder="1" applyAlignment="1">
      <alignment horizontal="right"/>
    </xf>
    <xf numFmtId="0" fontId="35" fillId="4" borderId="0" xfId="442" applyFont="1" applyFill="1" applyBorder="1" applyAlignment="1">
      <alignment wrapText="1"/>
    </xf>
    <xf numFmtId="0" fontId="35" fillId="4" borderId="0" xfId="358" applyNumberFormat="1" applyFont="1" applyFill="1" applyBorder="1" applyAlignment="1">
      <alignment horizontal="right" vertical="center"/>
    </xf>
    <xf numFmtId="0" fontId="57" fillId="100" borderId="3" xfId="442" applyFont="1" applyFill="1" applyBorder="1" applyAlignment="1">
      <alignment vertical="center"/>
    </xf>
    <xf numFmtId="164" fontId="5" fillId="4" borderId="0" xfId="442" applyNumberFormat="1" applyFont="1" applyFill="1"/>
    <xf numFmtId="231" fontId="5" fillId="86" borderId="0" xfId="69" applyNumberFormat="1" applyFill="1" applyBorder="1" applyAlignment="1">
      <alignment horizontal="right"/>
    </xf>
    <xf numFmtId="231" fontId="5" fillId="86" borderId="0" xfId="442" applyNumberFormat="1" applyFont="1" applyFill="1"/>
    <xf numFmtId="0" fontId="154" fillId="4" borderId="0" xfId="442" applyFont="1" applyFill="1" applyBorder="1" applyAlignment="1">
      <alignment horizontal="center" vertical="center"/>
    </xf>
    <xf numFmtId="167" fontId="155" fillId="0" borderId="0" xfId="442" applyNumberFormat="1" applyFont="1"/>
    <xf numFmtId="164" fontId="5" fillId="4" borderId="0" xfId="341" applyNumberFormat="1" applyFont="1" applyFill="1" applyBorder="1" applyAlignment="1">
      <alignment horizontal="right" vertical="center"/>
    </xf>
    <xf numFmtId="164" fontId="5" fillId="4" borderId="64" xfId="341" applyNumberFormat="1" applyFont="1" applyFill="1" applyBorder="1" applyAlignment="1">
      <alignment horizontal="right" vertical="center"/>
    </xf>
    <xf numFmtId="164" fontId="5" fillId="4" borderId="61" xfId="341" applyNumberFormat="1" applyFont="1" applyFill="1" applyBorder="1" applyAlignment="1">
      <alignment horizontal="right" vertical="center"/>
    </xf>
    <xf numFmtId="164" fontId="5" fillId="4" borderId="65" xfId="341" applyNumberFormat="1" applyFont="1" applyFill="1" applyBorder="1" applyAlignment="1">
      <alignment horizontal="right" vertical="center"/>
    </xf>
    <xf numFmtId="0" fontId="35" fillId="4" borderId="67" xfId="442" quotePrefix="1" applyFont="1" applyFill="1" applyBorder="1" applyAlignment="1">
      <alignment horizontal="right" vertical="center"/>
    </xf>
    <xf numFmtId="164" fontId="5" fillId="86" borderId="0" xfId="341" applyNumberFormat="1" applyFont="1" applyFill="1" applyBorder="1" applyAlignment="1">
      <alignment horizontal="right" vertical="center"/>
    </xf>
    <xf numFmtId="164" fontId="5" fillId="86" borderId="64" xfId="341" applyNumberFormat="1" applyFont="1" applyFill="1" applyBorder="1" applyAlignment="1">
      <alignment horizontal="right" vertical="center"/>
    </xf>
    <xf numFmtId="0" fontId="5" fillId="7" borderId="0" xfId="442" applyFill="1" applyAlignment="1">
      <alignment wrapText="1"/>
    </xf>
    <xf numFmtId="164" fontId="5" fillId="86" borderId="61" xfId="341" applyNumberFormat="1" applyFont="1" applyFill="1" applyBorder="1" applyAlignment="1">
      <alignment horizontal="right" vertical="center"/>
    </xf>
    <xf numFmtId="164" fontId="5" fillId="86" borderId="65" xfId="341" applyNumberFormat="1" applyFont="1" applyFill="1" applyBorder="1" applyAlignment="1">
      <alignment horizontal="right" vertical="center"/>
    </xf>
    <xf numFmtId="2" fontId="5" fillId="4" borderId="0" xfId="442" applyNumberFormat="1" applyFill="1" applyBorder="1" applyAlignment="1">
      <alignment wrapText="1"/>
    </xf>
    <xf numFmtId="0" fontId="5" fillId="0" borderId="0" xfId="442" applyFont="1" applyFill="1" applyBorder="1"/>
    <xf numFmtId="219" fontId="5" fillId="3" borderId="0" xfId="442" applyNumberFormat="1" applyFill="1" applyBorder="1" applyAlignment="1">
      <alignment horizontal="right"/>
    </xf>
    <xf numFmtId="164" fontId="5" fillId="86" borderId="0" xfId="341" applyFont="1" applyFill="1" applyBorder="1" applyAlignment="1">
      <alignment horizontal="right" vertical="center"/>
    </xf>
    <xf numFmtId="2" fontId="5" fillId="3" borderId="0" xfId="442" applyNumberFormat="1" applyFill="1" applyBorder="1"/>
    <xf numFmtId="164" fontId="5" fillId="86" borderId="0" xfId="341" applyFont="1" applyFill="1" applyBorder="1" applyAlignment="1">
      <alignment horizontal="center" vertical="center"/>
    </xf>
    <xf numFmtId="0" fontId="5" fillId="7" borderId="0" xfId="442" applyFont="1" applyFill="1" applyBorder="1" applyAlignment="1">
      <alignment horizontal="left"/>
    </xf>
    <xf numFmtId="0" fontId="5" fillId="7" borderId="64" xfId="442" applyFont="1" applyFill="1" applyBorder="1" applyAlignment="1">
      <alignment horizontal="left"/>
    </xf>
    <xf numFmtId="0" fontId="5" fillId="4" borderId="0" xfId="341" applyNumberFormat="1" applyFont="1" applyFill="1" applyBorder="1" applyAlignment="1">
      <alignment horizontal="right" vertical="center"/>
    </xf>
    <xf numFmtId="1" fontId="5" fillId="86" borderId="61" xfId="341" applyNumberFormat="1" applyFont="1" applyFill="1" applyBorder="1" applyAlignment="1">
      <alignment horizontal="center" vertical="center"/>
    </xf>
    <xf numFmtId="0" fontId="5" fillId="86" borderId="61" xfId="341" applyNumberFormat="1" applyFont="1" applyFill="1" applyBorder="1" applyAlignment="1">
      <alignment horizontal="right" vertical="center"/>
    </xf>
    <xf numFmtId="219" fontId="5" fillId="3" borderId="61" xfId="442" applyNumberFormat="1" applyFill="1" applyBorder="1" applyAlignment="1">
      <alignment horizontal="right"/>
    </xf>
    <xf numFmtId="164" fontId="5" fillId="86" borderId="61" xfId="341" applyFont="1" applyFill="1" applyBorder="1" applyAlignment="1">
      <alignment horizontal="right" vertical="center"/>
    </xf>
    <xf numFmtId="2" fontId="5" fillId="3" borderId="61" xfId="442" applyNumberFormat="1" applyFill="1" applyBorder="1"/>
    <xf numFmtId="164" fontId="5" fillId="86" borderId="61" xfId="341" applyNumberFormat="1" applyFont="1" applyFill="1" applyBorder="1" applyAlignment="1">
      <alignment horizontal="center" vertical="center"/>
    </xf>
    <xf numFmtId="0" fontId="35" fillId="4" borderId="0" xfId="442" applyFont="1" applyFill="1" applyAlignment="1">
      <alignment horizontal="center" wrapText="1"/>
    </xf>
    <xf numFmtId="10" fontId="35" fillId="4" borderId="0" xfId="69" applyNumberFormat="1" applyFont="1" applyFill="1" applyAlignment="1">
      <alignment horizontal="center" wrapText="1"/>
    </xf>
    <xf numFmtId="167" fontId="35" fillId="100" borderId="3" xfId="442" applyNumberFormat="1" applyFont="1" applyFill="1" applyBorder="1" applyAlignment="1">
      <alignment horizontal="center" wrapText="1"/>
    </xf>
    <xf numFmtId="0" fontId="32" fillId="7" borderId="0" xfId="442" applyFont="1" applyFill="1"/>
    <xf numFmtId="0" fontId="32" fillId="4" borderId="0" xfId="442" applyFont="1" applyFill="1"/>
    <xf numFmtId="0" fontId="32" fillId="2" borderId="3" xfId="442" applyFont="1" applyFill="1" applyBorder="1"/>
    <xf numFmtId="0" fontId="57" fillId="2" borderId="3" xfId="442" applyFont="1" applyFill="1" applyBorder="1"/>
    <xf numFmtId="10" fontId="57" fillId="2" borderId="3" xfId="69" applyNumberFormat="1" applyFont="1" applyFill="1" applyBorder="1" applyAlignment="1">
      <alignment horizontal="center"/>
    </xf>
    <xf numFmtId="0" fontId="57" fillId="2" borderId="3" xfId="442" applyFont="1" applyFill="1" applyBorder="1" applyAlignment="1">
      <alignment horizontal="center"/>
    </xf>
    <xf numFmtId="0" fontId="5" fillId="4" borderId="30" xfId="442" applyFont="1" applyFill="1" applyBorder="1"/>
    <xf numFmtId="0" fontId="35" fillId="4" borderId="30" xfId="442" applyFont="1" applyFill="1" applyBorder="1"/>
    <xf numFmtId="10" fontId="5" fillId="7" borderId="0" xfId="69" applyNumberFormat="1" applyFill="1"/>
    <xf numFmtId="0" fontId="5" fillId="7" borderId="0" xfId="442" applyFill="1" applyAlignment="1">
      <alignment horizontal="center" vertical="center"/>
    </xf>
    <xf numFmtId="10" fontId="2" fillId="5" borderId="0" xfId="0" applyNumberFormat="1" applyFont="1" applyFill="1"/>
    <xf numFmtId="168" fontId="87" fillId="87" borderId="35" xfId="8" applyNumberFormat="1" applyFont="1" applyFill="1" applyBorder="1" applyAlignment="1" applyProtection="1">
      <alignment horizontal="left"/>
    </xf>
    <xf numFmtId="168" fontId="87" fillId="87" borderId="34" xfId="8" applyNumberFormat="1" applyFont="1" applyFill="1" applyBorder="1" applyAlignment="1" applyProtection="1">
      <alignment horizontal="left"/>
    </xf>
    <xf numFmtId="0" fontId="33" fillId="82" borderId="0" xfId="8" applyFont="1" applyFill="1" applyBorder="1" applyAlignment="1">
      <alignment horizontal="center" vertical="center"/>
    </xf>
    <xf numFmtId="168" fontId="87" fillId="88" borderId="35" xfId="8" applyNumberFormat="1" applyFont="1" applyFill="1" applyBorder="1" applyAlignment="1" applyProtection="1">
      <alignment horizontal="left"/>
    </xf>
    <xf numFmtId="168" fontId="87" fillId="88" borderId="34" xfId="8" applyNumberFormat="1" applyFont="1" applyFill="1" applyBorder="1" applyAlignment="1" applyProtection="1">
      <alignment horizontal="left"/>
    </xf>
    <xf numFmtId="169" fontId="5" fillId="89" borderId="35" xfId="8" applyNumberFormat="1" applyFont="1" applyFill="1" applyBorder="1" applyAlignment="1">
      <alignment horizontal="left" vertical="top" wrapText="1"/>
    </xf>
    <xf numFmtId="169" fontId="5" fillId="89" borderId="34" xfId="8" applyNumberFormat="1" applyFont="1" applyFill="1" applyBorder="1" applyAlignment="1">
      <alignment horizontal="left" vertical="top" wrapText="1"/>
    </xf>
    <xf numFmtId="169" fontId="5" fillId="89" borderId="36" xfId="8" applyNumberFormat="1" applyFont="1" applyFill="1" applyBorder="1" applyAlignment="1">
      <alignment horizontal="left" vertical="top" wrapText="1"/>
    </xf>
    <xf numFmtId="169" fontId="5" fillId="89" borderId="32" xfId="8" applyNumberFormat="1" applyFont="1" applyFill="1" applyBorder="1" applyAlignment="1">
      <alignment horizontal="left" vertical="top" wrapText="1"/>
    </xf>
    <xf numFmtId="169" fontId="5" fillId="89" borderId="0" xfId="8" applyNumberFormat="1" applyFont="1" applyFill="1" applyBorder="1" applyAlignment="1">
      <alignment horizontal="left" vertical="top" wrapText="1"/>
    </xf>
    <xf numFmtId="169" fontId="5" fillId="89" borderId="37" xfId="8" applyNumberFormat="1" applyFont="1" applyFill="1" applyBorder="1" applyAlignment="1">
      <alignment horizontal="left" vertical="top" wrapText="1"/>
    </xf>
    <xf numFmtId="169" fontId="5" fillId="89" borderId="41" xfId="8" applyNumberFormat="1" applyFont="1" applyFill="1" applyBorder="1" applyAlignment="1">
      <alignment horizontal="left" vertical="top" wrapText="1"/>
    </xf>
    <xf numFmtId="169" fontId="5" fillId="89" borderId="24" xfId="8" applyNumberFormat="1" applyFont="1" applyFill="1" applyBorder="1" applyAlignment="1">
      <alignment horizontal="left" vertical="top" wrapText="1"/>
    </xf>
    <xf numFmtId="169" fontId="5" fillId="89" borderId="42" xfId="8" applyNumberFormat="1" applyFont="1" applyFill="1" applyBorder="1" applyAlignment="1">
      <alignment horizontal="left" vertical="top" wrapText="1"/>
    </xf>
    <xf numFmtId="0" fontId="5" fillId="4" borderId="0" xfId="442" applyFont="1" applyFill="1" applyBorder="1" applyAlignment="1">
      <alignment horizontal="left" vertical="center"/>
    </xf>
    <xf numFmtId="0" fontId="5" fillId="4" borderId="66" xfId="442" applyFont="1" applyFill="1" applyBorder="1" applyAlignment="1">
      <alignment horizontal="left" vertical="center"/>
    </xf>
    <xf numFmtId="0" fontId="35" fillId="100" borderId="3" xfId="442" applyFont="1" applyFill="1" applyBorder="1" applyAlignment="1">
      <alignment horizontal="left" vertical="center"/>
    </xf>
    <xf numFmtId="0" fontId="5" fillId="86" borderId="64" xfId="442" applyFill="1" applyBorder="1" applyAlignment="1">
      <alignment horizontal="left"/>
    </xf>
    <xf numFmtId="0" fontId="5" fillId="86" borderId="0" xfId="442" applyFill="1" applyBorder="1" applyAlignment="1">
      <alignment horizontal="left"/>
    </xf>
    <xf numFmtId="0" fontId="57" fillId="4" borderId="0" xfId="442" applyFont="1" applyFill="1" applyBorder="1" applyAlignment="1">
      <alignment horizontal="left"/>
    </xf>
    <xf numFmtId="0" fontId="5" fillId="86" borderId="65" xfId="442" applyFill="1" applyBorder="1" applyAlignment="1">
      <alignment horizontal="left"/>
    </xf>
    <xf numFmtId="0" fontId="5" fillId="86" borderId="61" xfId="442" applyFill="1" applyBorder="1" applyAlignment="1">
      <alignment horizontal="left"/>
    </xf>
    <xf numFmtId="0" fontId="5" fillId="86" borderId="64" xfId="442" applyFont="1" applyFill="1" applyBorder="1" applyAlignment="1">
      <alignment horizontal="left"/>
    </xf>
    <xf numFmtId="0" fontId="5" fillId="86" borderId="65" xfId="442" applyFont="1" applyFill="1" applyBorder="1" applyAlignment="1">
      <alignment horizontal="left" vertical="center"/>
    </xf>
    <xf numFmtId="0" fontId="5" fillId="86" borderId="61" xfId="442" applyFont="1" applyFill="1" applyBorder="1" applyAlignment="1">
      <alignment horizontal="left" vertical="center"/>
    </xf>
    <xf numFmtId="0" fontId="35" fillId="4" borderId="68" xfId="442" applyFont="1" applyFill="1" applyBorder="1" applyAlignment="1">
      <alignment horizontal="center" wrapText="1"/>
    </xf>
    <xf numFmtId="0" fontId="35" fillId="4" borderId="67" xfId="442" applyFont="1" applyFill="1" applyBorder="1" applyAlignment="1">
      <alignment horizontal="center" wrapText="1"/>
    </xf>
    <xf numFmtId="0" fontId="35" fillId="0" borderId="57" xfId="442" applyFont="1" applyBorder="1" applyAlignment="1">
      <alignment horizontal="center"/>
    </xf>
    <xf numFmtId="0" fontId="35" fillId="0" borderId="56" xfId="442" applyFont="1" applyBorder="1" applyAlignment="1">
      <alignment horizontal="center"/>
    </xf>
    <xf numFmtId="0" fontId="35" fillId="0" borderId="55" xfId="442" applyFont="1" applyBorder="1" applyAlignment="1">
      <alignment horizontal="center"/>
    </xf>
    <xf numFmtId="0" fontId="35" fillId="0" borderId="54" xfId="442" applyFont="1" applyBorder="1" applyAlignment="1">
      <alignment horizontal="center"/>
    </xf>
    <xf numFmtId="0" fontId="5" fillId="4" borderId="59" xfId="442" applyFont="1" applyFill="1" applyBorder="1" applyAlignment="1">
      <alignment horizontal="left" vertical="center"/>
    </xf>
    <xf numFmtId="0" fontId="5" fillId="4" borderId="0" xfId="442" applyFill="1" applyBorder="1"/>
    <xf numFmtId="0" fontId="5" fillId="86" borderId="0" xfId="442" applyFont="1" applyFill="1" applyBorder="1" applyAlignment="1">
      <alignment horizontal="left"/>
    </xf>
    <xf numFmtId="0" fontId="5" fillId="86" borderId="64" xfId="442" applyFont="1" applyFill="1" applyBorder="1" applyAlignment="1">
      <alignment horizontal="right"/>
    </xf>
    <xf numFmtId="0" fontId="5" fillId="86" borderId="0" xfId="442" applyFill="1" applyBorder="1" applyAlignment="1">
      <alignment horizontal="right"/>
    </xf>
    <xf numFmtId="0" fontId="5" fillId="86" borderId="65" xfId="442" applyFont="1" applyFill="1" applyBorder="1" applyAlignment="1">
      <alignment horizontal="left"/>
    </xf>
    <xf numFmtId="0" fontId="5" fillId="86" borderId="61" xfId="442" applyFont="1" applyFill="1" applyBorder="1" applyAlignment="1">
      <alignment horizontal="left"/>
    </xf>
  </cellXfs>
  <cellStyles count="821">
    <cellStyle name=" 1" xfId="70"/>
    <cellStyle name=" 1 2" xfId="71"/>
    <cellStyle name=" 1 2 2" xfId="72"/>
    <cellStyle name=" 1 3" xfId="73"/>
    <cellStyle name=" 1 3 2" xfId="74"/>
    <cellStyle name=" 1 4" xfId="75"/>
    <cellStyle name="#､000" xfId="76"/>
    <cellStyle name="??" xfId="77"/>
    <cellStyle name="?? [0]_0698_19 " xfId="78"/>
    <cellStyle name="???[0]_0698_1S C" xfId="79"/>
    <cellStyle name="???_0698_1mar" xfId="80"/>
    <cellStyle name="??[0]_GJVmm" xfId="81"/>
    <cellStyle name="??_0698_197" xfId="82"/>
    <cellStyle name="_2012 Budget V3 Presentation File Appendices" xfId="83"/>
    <cellStyle name="_3GIS model v2.77_Distribution Business_Retail Fin Perform " xfId="84"/>
    <cellStyle name="_3GIS model v2.77_Fleet Overhead Costs 2_Retail Fin Perform " xfId="85"/>
    <cellStyle name="_3GIS model v2.77_Fleet Overhead Costs_Retail Fin Perform " xfId="86"/>
    <cellStyle name="_3GIS model v2.77_Forecast 2_Retail Fin Perform " xfId="87"/>
    <cellStyle name="_3GIS model v2.77_Forecast_Retail Fin Perform " xfId="88"/>
    <cellStyle name="_3GIS model v2.77_Funding &amp; Cashflow_1_Retail Fin Perform " xfId="89"/>
    <cellStyle name="_3GIS model v2.77_Funding &amp; Cashflow_Retail Fin Perform " xfId="90"/>
    <cellStyle name="_3GIS model v2.77_Group P&amp;L_1_Retail Fin Perform " xfId="91"/>
    <cellStyle name="_3GIS model v2.77_Group P&amp;L_Retail Fin Perform " xfId="92"/>
    <cellStyle name="_3GIS model v2.77_Opening  Detailed BS_Retail Fin Perform " xfId="93"/>
    <cellStyle name="_3GIS model v2.77_OUTPUT DB_Retail Fin Perform " xfId="94"/>
    <cellStyle name="_3GIS model v2.77_OUTPUT EB_Retail Fin Perform " xfId="95"/>
    <cellStyle name="_3GIS model v2.77_Report_Retail Fin Perform " xfId="96"/>
    <cellStyle name="_3GIS model v2.77_Retail Fin Perform " xfId="97"/>
    <cellStyle name="_3GIS model v2.77_Sheet2 2_Retail Fin Perform " xfId="98"/>
    <cellStyle name="_3GIS model v2.77_Sheet2_Retail Fin Perform " xfId="99"/>
    <cellStyle name="_ACS Template CP 12" xfId="100"/>
    <cellStyle name="_ACS Template PAL 12" xfId="101"/>
    <cellStyle name="_C8. Summary 205" xfId="102"/>
    <cellStyle name="_C8. Summary 205_PAL network expenditure template iter1v1" xfId="103"/>
    <cellStyle name="_Capex" xfId="104"/>
    <cellStyle name="_CitiPower AMI Budget Templates 2012-15 Draft" xfId="105"/>
    <cellStyle name="_CitiPower AMI Budget Templates 2012-15 Draft_PAL network expenditure template iter1v1" xfId="106"/>
    <cellStyle name="_Consolidated Capex" xfId="107"/>
    <cellStyle name="_ICC Analysis Aug Q3 Forecast 2012" xfId="108"/>
    <cellStyle name="_ICC Analysis Budget 2011" xfId="109"/>
    <cellStyle name="_Item 1.30-Related Party-CHED Serv Charges to PAL&amp;CP 09" xfId="110"/>
    <cellStyle name="_Item 1.30-Related Party-CHED Serv Charges to PAL&amp;CP 09_PAL network expenditure template iter1v1" xfId="111"/>
    <cellStyle name="_Item 1.34-Related Party-CHED Serv Charges to PAL&amp;CP 2010" xfId="112"/>
    <cellStyle name="_Item 1.34-Related Party-CHED Serv Charges to PAL&amp;CP 2010_PAL network expenditure template iter1v1" xfId="113"/>
    <cellStyle name="_New P&amp;L" xfId="114"/>
    <cellStyle name="_PAL AMI SALARIES" xfId="115"/>
    <cellStyle name="_Powercor AMI Budget Templates 2012-15 Draft" xfId="116"/>
    <cellStyle name="_Powercor AMI Budget Templates 2012-15 Draft_PAL network expenditure template iter1v1" xfId="117"/>
    <cellStyle name="_Reallocation of Opex and Capex for 2014 &amp; 10 year plan-Aug revised" xfId="118"/>
    <cellStyle name="_Reg Sub Prescribed Metering Capex Costs" xfId="119"/>
    <cellStyle name="_Salaries Control Model_AMIv1" xfId="120"/>
    <cellStyle name="_UED AMP 2009-14 Final 250309 Less PU" xfId="121"/>
    <cellStyle name="_UED AMP 2009-14 Final 250309 Less PU_1011 monthly" xfId="122"/>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 20%" xfId="123"/>
    <cellStyle name="Accent1 - 40%" xfId="124"/>
    <cellStyle name="Accent1 - 60%" xfId="125"/>
    <cellStyle name="Accent1 10" xfId="126"/>
    <cellStyle name="Accent1 11" xfId="127"/>
    <cellStyle name="Accent1 12" xfId="128"/>
    <cellStyle name="Accent1 13" xfId="129"/>
    <cellStyle name="Accent1 14" xfId="130"/>
    <cellStyle name="Accent1 15" xfId="131"/>
    <cellStyle name="Accent1 16" xfId="132"/>
    <cellStyle name="Accent1 17" xfId="133"/>
    <cellStyle name="Accent1 18" xfId="134"/>
    <cellStyle name="Accent1 19" xfId="135"/>
    <cellStyle name="Accent1 2" xfId="28"/>
    <cellStyle name="Accent1 20" xfId="136"/>
    <cellStyle name="Accent1 21" xfId="137"/>
    <cellStyle name="Accent1 22" xfId="138"/>
    <cellStyle name="Accent1 23" xfId="139"/>
    <cellStyle name="Accent1 24" xfId="140"/>
    <cellStyle name="Accent1 25" xfId="141"/>
    <cellStyle name="Accent1 26" xfId="142"/>
    <cellStyle name="Accent1 27" xfId="143"/>
    <cellStyle name="Accent1 28" xfId="144"/>
    <cellStyle name="Accent1 29" xfId="145"/>
    <cellStyle name="Accent1 3" xfId="146"/>
    <cellStyle name="Accent1 4" xfId="147"/>
    <cellStyle name="Accent1 5" xfId="148"/>
    <cellStyle name="Accent1 6" xfId="149"/>
    <cellStyle name="Accent1 7" xfId="150"/>
    <cellStyle name="Accent1 8" xfId="151"/>
    <cellStyle name="Accent1 9" xfId="152"/>
    <cellStyle name="Accent2 - 20%" xfId="153"/>
    <cellStyle name="Accent2 - 40%" xfId="154"/>
    <cellStyle name="Accent2 - 60%" xfId="155"/>
    <cellStyle name="Accent2 10" xfId="156"/>
    <cellStyle name="Accent2 11" xfId="157"/>
    <cellStyle name="Accent2 12" xfId="158"/>
    <cellStyle name="Accent2 13" xfId="159"/>
    <cellStyle name="Accent2 14" xfId="160"/>
    <cellStyle name="Accent2 15" xfId="161"/>
    <cellStyle name="Accent2 16" xfId="162"/>
    <cellStyle name="Accent2 17" xfId="163"/>
    <cellStyle name="Accent2 18" xfId="164"/>
    <cellStyle name="Accent2 19" xfId="165"/>
    <cellStyle name="Accent2 2" xfId="29"/>
    <cellStyle name="Accent2 20" xfId="166"/>
    <cellStyle name="Accent2 21" xfId="167"/>
    <cellStyle name="Accent2 22" xfId="168"/>
    <cellStyle name="Accent2 23" xfId="169"/>
    <cellStyle name="Accent2 24" xfId="170"/>
    <cellStyle name="Accent2 25" xfId="171"/>
    <cellStyle name="Accent2 26" xfId="172"/>
    <cellStyle name="Accent2 27" xfId="173"/>
    <cellStyle name="Accent2 28" xfId="174"/>
    <cellStyle name="Accent2 29" xfId="175"/>
    <cellStyle name="Accent2 3" xfId="176"/>
    <cellStyle name="Accent2 4" xfId="177"/>
    <cellStyle name="Accent2 5" xfId="178"/>
    <cellStyle name="Accent2 6" xfId="179"/>
    <cellStyle name="Accent2 7" xfId="180"/>
    <cellStyle name="Accent2 8" xfId="181"/>
    <cellStyle name="Accent2 9" xfId="182"/>
    <cellStyle name="Accent3 - 20%" xfId="183"/>
    <cellStyle name="Accent3 - 40%" xfId="184"/>
    <cellStyle name="Accent3 - 60%" xfId="185"/>
    <cellStyle name="Accent3 10" xfId="186"/>
    <cellStyle name="Accent3 11" xfId="187"/>
    <cellStyle name="Accent3 12" xfId="188"/>
    <cellStyle name="Accent3 13" xfId="189"/>
    <cellStyle name="Accent3 14" xfId="190"/>
    <cellStyle name="Accent3 15" xfId="191"/>
    <cellStyle name="Accent3 16" xfId="192"/>
    <cellStyle name="Accent3 17" xfId="193"/>
    <cellStyle name="Accent3 18" xfId="194"/>
    <cellStyle name="Accent3 19" xfId="195"/>
    <cellStyle name="Accent3 2" xfId="30"/>
    <cellStyle name="Accent3 20" xfId="196"/>
    <cellStyle name="Accent3 21" xfId="197"/>
    <cellStyle name="Accent3 22" xfId="198"/>
    <cellStyle name="Accent3 23" xfId="199"/>
    <cellStyle name="Accent3 24" xfId="200"/>
    <cellStyle name="Accent3 25" xfId="201"/>
    <cellStyle name="Accent3 26" xfId="202"/>
    <cellStyle name="Accent3 27" xfId="203"/>
    <cellStyle name="Accent3 28" xfId="204"/>
    <cellStyle name="Accent3 29" xfId="205"/>
    <cellStyle name="Accent3 3" xfId="206"/>
    <cellStyle name="Accent3 4" xfId="207"/>
    <cellStyle name="Accent3 5" xfId="208"/>
    <cellStyle name="Accent3 6" xfId="209"/>
    <cellStyle name="Accent3 7" xfId="210"/>
    <cellStyle name="Accent3 8" xfId="211"/>
    <cellStyle name="Accent3 9" xfId="212"/>
    <cellStyle name="Accent4 - 20%" xfId="213"/>
    <cellStyle name="Accent4 - 40%" xfId="214"/>
    <cellStyle name="Accent4 - 60%" xfId="215"/>
    <cellStyle name="Accent4 10" xfId="216"/>
    <cellStyle name="Accent4 11" xfId="217"/>
    <cellStyle name="Accent4 12" xfId="218"/>
    <cellStyle name="Accent4 13" xfId="219"/>
    <cellStyle name="Accent4 14" xfId="220"/>
    <cellStyle name="Accent4 15" xfId="221"/>
    <cellStyle name="Accent4 16" xfId="222"/>
    <cellStyle name="Accent4 17" xfId="223"/>
    <cellStyle name="Accent4 18" xfId="224"/>
    <cellStyle name="Accent4 19" xfId="225"/>
    <cellStyle name="Accent4 2" xfId="31"/>
    <cellStyle name="Accent4 20" xfId="226"/>
    <cellStyle name="Accent4 21" xfId="227"/>
    <cellStyle name="Accent4 22" xfId="228"/>
    <cellStyle name="Accent4 23" xfId="229"/>
    <cellStyle name="Accent4 24" xfId="230"/>
    <cellStyle name="Accent4 25" xfId="231"/>
    <cellStyle name="Accent4 26" xfId="232"/>
    <cellStyle name="Accent4 27" xfId="233"/>
    <cellStyle name="Accent4 28" xfId="234"/>
    <cellStyle name="Accent4 29" xfId="235"/>
    <cellStyle name="Accent4 3" xfId="236"/>
    <cellStyle name="Accent4 4" xfId="237"/>
    <cellStyle name="Accent4 5" xfId="238"/>
    <cellStyle name="Accent4 6" xfId="239"/>
    <cellStyle name="Accent4 7" xfId="240"/>
    <cellStyle name="Accent4 8" xfId="241"/>
    <cellStyle name="Accent4 9" xfId="242"/>
    <cellStyle name="Accent5 - 20%" xfId="243"/>
    <cellStyle name="Accent5 - 40%" xfId="244"/>
    <cellStyle name="Accent5 - 60%" xfId="245"/>
    <cellStyle name="Accent5 10" xfId="246"/>
    <cellStyle name="Accent5 11" xfId="247"/>
    <cellStyle name="Accent5 12" xfId="248"/>
    <cellStyle name="Accent5 13" xfId="249"/>
    <cellStyle name="Accent5 14" xfId="250"/>
    <cellStyle name="Accent5 15" xfId="251"/>
    <cellStyle name="Accent5 16" xfId="252"/>
    <cellStyle name="Accent5 17" xfId="253"/>
    <cellStyle name="Accent5 18" xfId="254"/>
    <cellStyle name="Accent5 19" xfId="255"/>
    <cellStyle name="Accent5 2" xfId="32"/>
    <cellStyle name="Accent5 20" xfId="256"/>
    <cellStyle name="Accent5 21" xfId="257"/>
    <cellStyle name="Accent5 22" xfId="258"/>
    <cellStyle name="Accent5 23" xfId="259"/>
    <cellStyle name="Accent5 24" xfId="260"/>
    <cellStyle name="Accent5 25" xfId="261"/>
    <cellStyle name="Accent5 26" xfId="262"/>
    <cellStyle name="Accent5 27" xfId="263"/>
    <cellStyle name="Accent5 28" xfId="264"/>
    <cellStyle name="Accent5 29" xfId="265"/>
    <cellStyle name="Accent5 3" xfId="266"/>
    <cellStyle name="Accent5 4" xfId="267"/>
    <cellStyle name="Accent5 5" xfId="268"/>
    <cellStyle name="Accent5 6" xfId="269"/>
    <cellStyle name="Accent5 7" xfId="270"/>
    <cellStyle name="Accent5 8" xfId="271"/>
    <cellStyle name="Accent5 9" xfId="272"/>
    <cellStyle name="Accent6 - 20%" xfId="273"/>
    <cellStyle name="Accent6 - 40%" xfId="274"/>
    <cellStyle name="Accent6 - 60%" xfId="275"/>
    <cellStyle name="Accent6 10" xfId="276"/>
    <cellStyle name="Accent6 11" xfId="277"/>
    <cellStyle name="Accent6 12" xfId="278"/>
    <cellStyle name="Accent6 13" xfId="279"/>
    <cellStyle name="Accent6 14" xfId="280"/>
    <cellStyle name="Accent6 15" xfId="281"/>
    <cellStyle name="Accent6 16" xfId="282"/>
    <cellStyle name="Accent6 17" xfId="283"/>
    <cellStyle name="Accent6 18" xfId="284"/>
    <cellStyle name="Accent6 19" xfId="285"/>
    <cellStyle name="Accent6 2" xfId="33"/>
    <cellStyle name="Accent6 20" xfId="286"/>
    <cellStyle name="Accent6 21" xfId="287"/>
    <cellStyle name="Accent6 22" xfId="288"/>
    <cellStyle name="Accent6 23" xfId="289"/>
    <cellStyle name="Accent6 24" xfId="290"/>
    <cellStyle name="Accent6 25" xfId="291"/>
    <cellStyle name="Accent6 26" xfId="292"/>
    <cellStyle name="Accent6 27" xfId="293"/>
    <cellStyle name="Accent6 28" xfId="294"/>
    <cellStyle name="Accent6 29" xfId="295"/>
    <cellStyle name="Accent6 3" xfId="296"/>
    <cellStyle name="Accent6 4" xfId="297"/>
    <cellStyle name="Accent6 5" xfId="298"/>
    <cellStyle name="Accent6 6" xfId="299"/>
    <cellStyle name="Accent6 7" xfId="300"/>
    <cellStyle name="Accent6 8" xfId="301"/>
    <cellStyle name="Accent6 9" xfId="302"/>
    <cellStyle name="Agara" xfId="303"/>
    <cellStyle name="Assumption Date." xfId="792"/>
    <cellStyle name="Assumption Heading." xfId="793"/>
    <cellStyle name="Assumption Number." xfId="794"/>
    <cellStyle name="Assumption Percentage." xfId="795"/>
    <cellStyle name="Assumptions Center Currency" xfId="304"/>
    <cellStyle name="Assumptions Center Date" xfId="305"/>
    <cellStyle name="Assumptions Center Multiple" xfId="306"/>
    <cellStyle name="Assumptions Center Number" xfId="307"/>
    <cellStyle name="Assumptions Center Percentage" xfId="308"/>
    <cellStyle name="Assumptions Center Year" xfId="309"/>
    <cellStyle name="Assumptions Heading" xfId="34"/>
    <cellStyle name="Assumptions Right Currency" xfId="310"/>
    <cellStyle name="Assumptions Right Date" xfId="311"/>
    <cellStyle name="Assumptions Right Multiple" xfId="312"/>
    <cellStyle name="Assumptions Right Number" xfId="1"/>
    <cellStyle name="Assumptions Right Percentage" xfId="313"/>
    <cellStyle name="Assumptions Right Year" xfId="314"/>
    <cellStyle name="AutoFormat Options" xfId="315"/>
    <cellStyle name="B79812_.wvu.PrintTitlest" xfId="316"/>
    <cellStyle name="Bad 2" xfId="35"/>
    <cellStyle name="Black" xfId="317"/>
    <cellStyle name="Blockout" xfId="2"/>
    <cellStyle name="Blockout 2" xfId="3"/>
    <cellStyle name="Blue" xfId="318"/>
    <cellStyle name="Calc Currency (0)" xfId="319"/>
    <cellStyle name="Calculation 2" xfId="36"/>
    <cellStyle name="CaptionC" xfId="320"/>
    <cellStyle name="CaptionL" xfId="321"/>
    <cellStyle name="Cell Link" xfId="37"/>
    <cellStyle name="Center Currency" xfId="322"/>
    <cellStyle name="Center Date" xfId="323"/>
    <cellStyle name="Center Multiple" xfId="324"/>
    <cellStyle name="Center Number" xfId="325"/>
    <cellStyle name="Center Percentage" xfId="326"/>
    <cellStyle name="Center Year" xfId="327"/>
    <cellStyle name="Check Cell 2" xfId="38"/>
    <cellStyle name="Check Cell 2 2 2 2" xfId="328"/>
    <cellStyle name="Comma  - Style1" xfId="329"/>
    <cellStyle name="Comma  - Style2" xfId="330"/>
    <cellStyle name="Comma  - Style3" xfId="331"/>
    <cellStyle name="Comma  - Style4" xfId="332"/>
    <cellStyle name="Comma  - Style5" xfId="333"/>
    <cellStyle name="Comma  - Style6" xfId="334"/>
    <cellStyle name="Comma  - Style7" xfId="335"/>
    <cellStyle name="Comma  - Style8" xfId="336"/>
    <cellStyle name="Comma [0]7Z_87C" xfId="337"/>
    <cellStyle name="Comma [1]" xfId="338"/>
    <cellStyle name="Comma 0" xfId="339"/>
    <cellStyle name="Comma 1" xfId="340"/>
    <cellStyle name="Comma 10" xfId="341"/>
    <cellStyle name="Comma 11" xfId="342"/>
    <cellStyle name="Comma 12" xfId="343"/>
    <cellStyle name="Comma 13" xfId="344"/>
    <cellStyle name="Comma 14" xfId="345"/>
    <cellStyle name="Comma 15" xfId="346"/>
    <cellStyle name="Comma 2" xfId="4"/>
    <cellStyle name="Comma 2 2" xfId="347"/>
    <cellStyle name="Comma 24" xfId="796"/>
    <cellStyle name="Comma 3" xfId="39"/>
    <cellStyle name="Comma 4" xfId="40"/>
    <cellStyle name="Comma 4 2" xfId="41"/>
    <cellStyle name="Comma 5" xfId="42"/>
    <cellStyle name="Comma 5 2" xfId="797"/>
    <cellStyle name="Comma 6" xfId="348"/>
    <cellStyle name="Comma 7" xfId="349"/>
    <cellStyle name="Comma 8" xfId="350"/>
    <cellStyle name="Comma 9" xfId="351"/>
    <cellStyle name="Comma0" xfId="352"/>
    <cellStyle name="Copied" xfId="353"/>
    <cellStyle name="Currency [$0]" xfId="354"/>
    <cellStyle name="Currency [$0] 2" xfId="355"/>
    <cellStyle name="Currency [£0]" xfId="356"/>
    <cellStyle name="Currency [£0] 2" xfId="357"/>
    <cellStyle name="Currency 11" xfId="358"/>
    <cellStyle name="Currency 2" xfId="43"/>
    <cellStyle name="Currency 2 2" xfId="798"/>
    <cellStyle name="Currency 2 3" xfId="799"/>
    <cellStyle name="Currency 3" xfId="44"/>
    <cellStyle name="Currency 4" xfId="359"/>
    <cellStyle name="Currency 5" xfId="360"/>
    <cellStyle name="Currency0" xfId="361"/>
    <cellStyle name="D4_B8B1_005004B79812_.wvu.PrintTitlest" xfId="362"/>
    <cellStyle name="Date" xfId="363"/>
    <cellStyle name="Emphasis 1" xfId="364"/>
    <cellStyle name="Emphasis 2" xfId="365"/>
    <cellStyle name="Emphasis 3" xfId="366"/>
    <cellStyle name="Empty_Cell" xfId="800"/>
    <cellStyle name="Entered" xfId="367"/>
    <cellStyle name="Euro" xfId="368"/>
    <cellStyle name="Euro 2" xfId="369"/>
    <cellStyle name="Explanatory Text 2" xfId="45"/>
    <cellStyle name="Fixed" xfId="370"/>
    <cellStyle name="Flag" xfId="801"/>
    <cellStyle name="fred" xfId="371"/>
    <cellStyle name="fred 2" xfId="372"/>
    <cellStyle name="Fred%" xfId="373"/>
    <cellStyle name="Fred% 2" xfId="374"/>
    <cellStyle name="Gilsans" xfId="375"/>
    <cellStyle name="Gilsansl" xfId="376"/>
    <cellStyle name="Good 2" xfId="46"/>
    <cellStyle name="Grey" xfId="377"/>
    <cellStyle name="Hardcode" xfId="802"/>
    <cellStyle name="Header0" xfId="803"/>
    <cellStyle name="Header1" xfId="378"/>
    <cellStyle name="Header2" xfId="379"/>
    <cellStyle name="Header3" xfId="804"/>
    <cellStyle name="Heading 1 2" xfId="47"/>
    <cellStyle name="Heading 1 3" xfId="380"/>
    <cellStyle name="Heading 2 2" xfId="48"/>
    <cellStyle name="Heading 2 3" xfId="381"/>
    <cellStyle name="Heading 3 2" xfId="49"/>
    <cellStyle name="Heading 3 3" xfId="382"/>
    <cellStyle name="Heading 4 2" xfId="50"/>
    <cellStyle name="Heading 4 3" xfId="383"/>
    <cellStyle name="Heading 4 4" xfId="384"/>
    <cellStyle name="Heading(4)" xfId="385"/>
    <cellStyle name="Heading2" xfId="386"/>
    <cellStyle name="Hyperlink 2" xfId="387"/>
    <cellStyle name="Hyperlink 2 2" xfId="388"/>
    <cellStyle name="Hyperlink 3" xfId="389"/>
    <cellStyle name="Hyperlink Arrow" xfId="390"/>
    <cellStyle name="Hyperlink Text" xfId="51"/>
    <cellStyle name="Hyperlink Text 2" xfId="391"/>
    <cellStyle name="import" xfId="392"/>
    <cellStyle name="import%" xfId="393"/>
    <cellStyle name="import_ICRC Electricity model 1-1  (1 Feb 2003) " xfId="394"/>
    <cellStyle name="Input $" xfId="395"/>
    <cellStyle name="Input %" xfId="396"/>
    <cellStyle name="Input [yellow]" xfId="397"/>
    <cellStyle name="Input 2" xfId="52"/>
    <cellStyle name="Input text" xfId="398"/>
    <cellStyle name="Input1" xfId="5"/>
    <cellStyle name="Input1%" xfId="399"/>
    <cellStyle name="Input1_ICRC Electricity model 1-1  (1 Feb 2003) " xfId="400"/>
    <cellStyle name="Input1default" xfId="401"/>
    <cellStyle name="Input1default%" xfId="402"/>
    <cellStyle name="Input2" xfId="403"/>
    <cellStyle name="Input2 2" xfId="404"/>
    <cellStyle name="Input2_PAL network expenditure template iter1v1" xfId="405"/>
    <cellStyle name="Input3" xfId="406"/>
    <cellStyle name="InputArea" xfId="407"/>
    <cellStyle name="InputAreaDotted" xfId="408"/>
    <cellStyle name="InputCell" xfId="409"/>
    <cellStyle name="Inputs2" xfId="410"/>
    <cellStyle name="InSheet" xfId="805"/>
    <cellStyle name="key result" xfId="411"/>
    <cellStyle name="Komma_HWL BudgetSummary 2004 HWL retrieve Cons 031014" xfId="412"/>
    <cellStyle name="left" xfId="413"/>
    <cellStyle name="Line_ClosingBal" xfId="806"/>
    <cellStyle name="Lines" xfId="414"/>
    <cellStyle name="Linked Cell 2" xfId="53"/>
    <cellStyle name="Local import" xfId="415"/>
    <cellStyle name="Local import %" xfId="416"/>
    <cellStyle name="Lookup Table Heading" xfId="417"/>
    <cellStyle name="Lookup Table Label" xfId="418"/>
    <cellStyle name="Lookup Table Number" xfId="419"/>
    <cellStyle name="Milliers [0]_laroux" xfId="420"/>
    <cellStyle name="Milliers_laroux" xfId="421"/>
    <cellStyle name="Mine" xfId="422"/>
    <cellStyle name="Model Name" xfId="423"/>
    <cellStyle name="Monétaire [0]_laroux" xfId="424"/>
    <cellStyle name="Monétaire_laroux" xfId="425"/>
    <cellStyle name="Neutral 2" xfId="54"/>
    <cellStyle name="Non crit Input 0.0" xfId="426"/>
    <cellStyle name="NonInputCell" xfId="427"/>
    <cellStyle name="Normal" xfId="0" builtinId="0"/>
    <cellStyle name="Normal - Style1" xfId="428"/>
    <cellStyle name="Normal 10" xfId="429"/>
    <cellStyle name="Normal 100" xfId="430"/>
    <cellStyle name="Normal 101" xfId="431"/>
    <cellStyle name="Normal 102" xfId="432"/>
    <cellStyle name="Normal 103" xfId="433"/>
    <cellStyle name="Normal 104" xfId="434"/>
    <cellStyle name="Normal 105" xfId="435"/>
    <cellStyle name="Normal 106" xfId="436"/>
    <cellStyle name="Normal 107" xfId="437"/>
    <cellStyle name="Normal 108" xfId="438"/>
    <cellStyle name="Normal 109" xfId="439"/>
    <cellStyle name="Normal 11" xfId="6"/>
    <cellStyle name="Normal 11 2" xfId="440"/>
    <cellStyle name="Normal 110" xfId="441"/>
    <cellStyle name="Normal 111" xfId="442"/>
    <cellStyle name="Normal 112" xfId="443"/>
    <cellStyle name="Normal 113" xfId="444"/>
    <cellStyle name="Normal 114" xfId="445"/>
    <cellStyle name="Normal 12" xfId="446"/>
    <cellStyle name="Normal 13" xfId="447"/>
    <cellStyle name="Normal 13 2" xfId="448"/>
    <cellStyle name="Normal 13 2 2" xfId="807"/>
    <cellStyle name="Normal 14" xfId="449"/>
    <cellStyle name="Normal 15" xfId="450"/>
    <cellStyle name="Normal 16" xfId="451"/>
    <cellStyle name="Normal 17" xfId="452"/>
    <cellStyle name="Normal 18" xfId="453"/>
    <cellStyle name="Normal 19" xfId="454"/>
    <cellStyle name="Normal 2" xfId="7"/>
    <cellStyle name="Normal 2 2" xfId="8"/>
    <cellStyle name="Normal 2 2 2" xfId="455"/>
    <cellStyle name="Normal 2 3" xfId="456"/>
    <cellStyle name="Normal 2 4" xfId="790"/>
    <cellStyle name="Normal 2 5" xfId="808"/>
    <cellStyle name="Normal 20" xfId="457"/>
    <cellStyle name="Normal 21" xfId="458"/>
    <cellStyle name="Normal 22" xfId="459"/>
    <cellStyle name="Normal 23" xfId="460"/>
    <cellStyle name="Normal 24" xfId="461"/>
    <cellStyle name="Normal 25" xfId="462"/>
    <cellStyle name="Normal 26" xfId="463"/>
    <cellStyle name="Normal 27" xfId="464"/>
    <cellStyle name="Normal 28" xfId="465"/>
    <cellStyle name="Normal 29" xfId="466"/>
    <cellStyle name="Normal 3" xfId="9"/>
    <cellStyle name="Normal 3 2" xfId="55"/>
    <cellStyle name="Normal 3 3" xfId="56"/>
    <cellStyle name="Normal 3 5" xfId="467"/>
    <cellStyle name="Normal 30" xfId="468"/>
    <cellStyle name="Normal 31" xfId="469"/>
    <cellStyle name="Normal 32" xfId="470"/>
    <cellStyle name="Normal 33" xfId="471"/>
    <cellStyle name="Normal 34" xfId="472"/>
    <cellStyle name="Normal 35" xfId="473"/>
    <cellStyle name="Normal 36" xfId="474"/>
    <cellStyle name="Normal 37" xfId="475"/>
    <cellStyle name="Normal 38" xfId="476"/>
    <cellStyle name="Normal 39" xfId="477"/>
    <cellStyle name="Normal 4" xfId="57"/>
    <cellStyle name="Normal 4 2" xfId="58"/>
    <cellStyle name="Normal 40" xfId="478"/>
    <cellStyle name="Normal 41" xfId="479"/>
    <cellStyle name="Normal 42" xfId="480"/>
    <cellStyle name="Normal 43" xfId="481"/>
    <cellStyle name="Normal 44" xfId="482"/>
    <cellStyle name="Normal 45" xfId="483"/>
    <cellStyle name="Normal 46" xfId="484"/>
    <cellStyle name="Normal 47" xfId="485"/>
    <cellStyle name="Normal 48" xfId="486"/>
    <cellStyle name="Normal 49" xfId="487"/>
    <cellStyle name="Normal 5" xfId="59"/>
    <cellStyle name="Normal 5 2" xfId="60"/>
    <cellStyle name="Normal 50" xfId="488"/>
    <cellStyle name="Normal 51" xfId="489"/>
    <cellStyle name="Normal 52" xfId="490"/>
    <cellStyle name="Normal 53" xfId="491"/>
    <cellStyle name="Normal 54" xfId="492"/>
    <cellStyle name="Normal 55" xfId="493"/>
    <cellStyle name="Normal 56" xfId="494"/>
    <cellStyle name="Normal 57" xfId="495"/>
    <cellStyle name="Normal 58" xfId="496"/>
    <cellStyle name="Normal 59" xfId="497"/>
    <cellStyle name="Normal 6" xfId="61"/>
    <cellStyle name="Normal 60" xfId="498"/>
    <cellStyle name="Normal 61" xfId="499"/>
    <cellStyle name="Normal 62" xfId="500"/>
    <cellStyle name="Normal 63" xfId="501"/>
    <cellStyle name="Normal 64" xfId="502"/>
    <cellStyle name="Normal 65" xfId="503"/>
    <cellStyle name="Normal 66" xfId="504"/>
    <cellStyle name="Normal 67" xfId="505"/>
    <cellStyle name="Normal 68" xfId="506"/>
    <cellStyle name="Normal 69" xfId="507"/>
    <cellStyle name="Normal 7" xfId="508"/>
    <cellStyle name="Normal 70" xfId="509"/>
    <cellStyle name="Normal 71" xfId="510"/>
    <cellStyle name="Normal 72" xfId="511"/>
    <cellStyle name="Normal 73" xfId="512"/>
    <cellStyle name="Normal 74" xfId="513"/>
    <cellStyle name="Normal 75" xfId="514"/>
    <cellStyle name="Normal 76" xfId="515"/>
    <cellStyle name="Normal 77" xfId="516"/>
    <cellStyle name="Normal 78" xfId="517"/>
    <cellStyle name="Normal 79" xfId="518"/>
    <cellStyle name="Normal 8" xfId="519"/>
    <cellStyle name="Normal 8 2" xfId="520"/>
    <cellStyle name="Normal 80" xfId="521"/>
    <cellStyle name="Normal 81" xfId="522"/>
    <cellStyle name="Normal 82" xfId="523"/>
    <cellStyle name="Normal 83" xfId="524"/>
    <cellStyle name="Normal 84" xfId="525"/>
    <cellStyle name="Normal 85" xfId="526"/>
    <cellStyle name="Normal 86" xfId="527"/>
    <cellStyle name="Normal 87" xfId="528"/>
    <cellStyle name="Normal 88" xfId="529"/>
    <cellStyle name="Normal 89" xfId="530"/>
    <cellStyle name="Normal 9" xfId="531"/>
    <cellStyle name="Normal 90" xfId="532"/>
    <cellStyle name="Normal 91" xfId="533"/>
    <cellStyle name="Normal 92" xfId="534"/>
    <cellStyle name="Normal 93" xfId="535"/>
    <cellStyle name="Normal 94" xfId="536"/>
    <cellStyle name="Normal 95" xfId="537"/>
    <cellStyle name="Normal 96" xfId="538"/>
    <cellStyle name="Normal 97" xfId="539"/>
    <cellStyle name="Normal 98" xfId="540"/>
    <cellStyle name="Normal 99" xfId="541"/>
    <cellStyle name="Normalny_3,4" xfId="542"/>
    <cellStyle name="Note 2" xfId="62"/>
    <cellStyle name="Note 3" xfId="543"/>
    <cellStyle name="Note 4" xfId="544"/>
    <cellStyle name="Note 5" xfId="545"/>
    <cellStyle name="OffSheet" xfId="809"/>
    <cellStyle name="Output 2" xfId="63"/>
    <cellStyle name="Output Amounts" xfId="546"/>
    <cellStyle name="Output Column Headings" xfId="547"/>
    <cellStyle name="Output Line Items" xfId="548"/>
    <cellStyle name="Output Report Heading" xfId="549"/>
    <cellStyle name="Output Report Title" xfId="550"/>
    <cellStyle name="Percent [2]" xfId="551"/>
    <cellStyle name="Percent 2" xfId="64"/>
    <cellStyle name="Percent 2 2" xfId="820"/>
    <cellStyle name="Percent 3" xfId="69"/>
    <cellStyle name="Percent 3 4" xfId="552"/>
    <cellStyle name="Percent 4" xfId="810"/>
    <cellStyle name="Percent 5" xfId="811"/>
    <cellStyle name="Percent 6" xfId="791"/>
    <cellStyle name="Percent 7" xfId="812"/>
    <cellStyle name="Percentage" xfId="553"/>
    <cellStyle name="Period Title" xfId="554"/>
    <cellStyle name="Pounds (0)" xfId="555"/>
    <cellStyle name="Pre-inputted cells" xfId="813"/>
    <cellStyle name="PSChar" xfId="556"/>
    <cellStyle name="PSChar 2" xfId="557"/>
    <cellStyle name="PSDate" xfId="558"/>
    <cellStyle name="PSDate 2" xfId="559"/>
    <cellStyle name="PSDec" xfId="560"/>
    <cellStyle name="PSDec 2" xfId="561"/>
    <cellStyle name="PSDetail" xfId="562"/>
    <cellStyle name="PSHeading" xfId="563"/>
    <cellStyle name="PSHeading 2" xfId="564"/>
    <cellStyle name="PSInt" xfId="565"/>
    <cellStyle name="PSSpacer" xfId="65"/>
    <cellStyle name="PSSpacer 2" xfId="566"/>
    <cellStyle name="Ratio" xfId="567"/>
    <cellStyle name="RevList" xfId="568"/>
    <cellStyle name="Right Currency" xfId="569"/>
    <cellStyle name="Right Date" xfId="570"/>
    <cellStyle name="Right Multiple" xfId="571"/>
    <cellStyle name="Right Number" xfId="572"/>
    <cellStyle name="Right Percentage" xfId="573"/>
    <cellStyle name="Right Year" xfId="574"/>
    <cellStyle name="RIN_TB2" xfId="575"/>
    <cellStyle name="SAPBEXaggData" xfId="576"/>
    <cellStyle name="SAPBEXaggData 2" xfId="577"/>
    <cellStyle name="SAPBEXaggData_2009-12 Comms actuals " xfId="578"/>
    <cellStyle name="SAPBEXaggDataEmph" xfId="579"/>
    <cellStyle name="SAPBEXaggDataEmph 2" xfId="580"/>
    <cellStyle name="SAPBEXaggDataEmph_PAL Graphs" xfId="581"/>
    <cellStyle name="SAPBEXaggItem" xfId="582"/>
    <cellStyle name="SAPBEXaggItem 2" xfId="583"/>
    <cellStyle name="SAPBEXaggItem_2009-12 Comms actuals " xfId="584"/>
    <cellStyle name="SAPBEXaggItemX" xfId="585"/>
    <cellStyle name="SAPBEXaggItemX 2" xfId="586"/>
    <cellStyle name="SAPBEXaggItemX_PAL Graphs" xfId="587"/>
    <cellStyle name="SAPBEXchaText" xfId="588"/>
    <cellStyle name="SAPBEXchaText 2" xfId="589"/>
    <cellStyle name="SAPBEXchaText_2009-12 Comms actuals " xfId="590"/>
    <cellStyle name="SAPBEXexcBad7" xfId="591"/>
    <cellStyle name="SAPBEXexcBad7 2" xfId="592"/>
    <cellStyle name="SAPBEXexcBad7_PAL Graphs" xfId="593"/>
    <cellStyle name="SAPBEXexcBad8" xfId="594"/>
    <cellStyle name="SAPBEXexcBad8 2" xfId="595"/>
    <cellStyle name="SAPBEXexcBad8_PAL Graphs" xfId="596"/>
    <cellStyle name="SAPBEXexcBad9" xfId="597"/>
    <cellStyle name="SAPBEXexcBad9 2" xfId="598"/>
    <cellStyle name="SAPBEXexcBad9_PAL Graphs" xfId="599"/>
    <cellStyle name="SAPBEXexcCritical4" xfId="600"/>
    <cellStyle name="SAPBEXexcCritical4 2" xfId="601"/>
    <cellStyle name="SAPBEXexcCritical4_PAL Graphs" xfId="602"/>
    <cellStyle name="SAPBEXexcCritical5" xfId="603"/>
    <cellStyle name="SAPBEXexcCritical5 2" xfId="604"/>
    <cellStyle name="SAPBEXexcCritical5_PAL Graphs" xfId="605"/>
    <cellStyle name="SAPBEXexcCritical6" xfId="606"/>
    <cellStyle name="SAPBEXexcCritical6 2" xfId="607"/>
    <cellStyle name="SAPBEXexcCritical6_PAL Graphs" xfId="608"/>
    <cellStyle name="SAPBEXexcGood1" xfId="609"/>
    <cellStyle name="SAPBEXexcGood1 2" xfId="610"/>
    <cellStyle name="SAPBEXexcGood1_PAL Graphs" xfId="611"/>
    <cellStyle name="SAPBEXexcGood2" xfId="612"/>
    <cellStyle name="SAPBEXexcGood2 2" xfId="613"/>
    <cellStyle name="SAPBEXexcGood2_PAL Graphs" xfId="614"/>
    <cellStyle name="SAPBEXexcGood3" xfId="615"/>
    <cellStyle name="SAPBEXexcGood3 2" xfId="616"/>
    <cellStyle name="SAPBEXexcGood3_PAL Graphs" xfId="617"/>
    <cellStyle name="SAPBEXfilterDrill" xfId="618"/>
    <cellStyle name="SAPBEXfilterDrill 2" xfId="619"/>
    <cellStyle name="SAPBEXfilterDrill_PAL Graphs" xfId="620"/>
    <cellStyle name="SAPBEXfilterItem" xfId="621"/>
    <cellStyle name="SAPBEXfilterItem 2" xfId="622"/>
    <cellStyle name="SAPBEXfilterItem 3" xfId="623"/>
    <cellStyle name="SAPBEXfilterItem_PAL Graphs" xfId="624"/>
    <cellStyle name="SAPBEXfilterText" xfId="625"/>
    <cellStyle name="SAPBEXfilterText 2" xfId="626"/>
    <cellStyle name="SAPBEXfilterText 3" xfId="627"/>
    <cellStyle name="SAPBEXfilterText_PAL Graphs" xfId="628"/>
    <cellStyle name="SAPBEXformats" xfId="629"/>
    <cellStyle name="SAPBEXformats 2" xfId="630"/>
    <cellStyle name="SAPBEXformats_2009-12 Comms actuals " xfId="631"/>
    <cellStyle name="SAPBEXheaderItem" xfId="632"/>
    <cellStyle name="SAPBEXheaderItem 2" xfId="633"/>
    <cellStyle name="SAPBEXheaderItem 3" xfId="634"/>
    <cellStyle name="SAPBEXheaderItem 4" xfId="635"/>
    <cellStyle name="SAPBEXheaderItem_PAL Graphs" xfId="636"/>
    <cellStyle name="SAPBEXheaderText" xfId="637"/>
    <cellStyle name="SAPBEXheaderText 2" xfId="638"/>
    <cellStyle name="SAPBEXheaderText 3" xfId="639"/>
    <cellStyle name="SAPBEXheaderText 4" xfId="640"/>
    <cellStyle name="SAPBEXheaderText_PAL Graphs" xfId="641"/>
    <cellStyle name="SAPBEXHLevel0" xfId="642"/>
    <cellStyle name="SAPBEXHLevel0 2" xfId="643"/>
    <cellStyle name="SAPBEXHLevel0 3" xfId="644"/>
    <cellStyle name="SAPBEXHLevel0_F0" xfId="645"/>
    <cellStyle name="SAPBEXHLevel0X" xfId="646"/>
    <cellStyle name="SAPBEXHLevel0X 2" xfId="647"/>
    <cellStyle name="SAPBEXHLevel0X 3" xfId="648"/>
    <cellStyle name="SAPBEXHLevel0X 4" xfId="649"/>
    <cellStyle name="SAPBEXHLevel0X 5" xfId="650"/>
    <cellStyle name="SAPBEXHLevel0X_2009-12 Comms actuals " xfId="651"/>
    <cellStyle name="SAPBEXHLevel1" xfId="652"/>
    <cellStyle name="SAPBEXHLevel1 2" xfId="653"/>
    <cellStyle name="SAPBEXHLevel1 3" xfId="654"/>
    <cellStyle name="SAPBEXHLevel1_PAL Graphs" xfId="655"/>
    <cellStyle name="SAPBEXHLevel1X" xfId="656"/>
    <cellStyle name="SAPBEXHLevel1X 2" xfId="657"/>
    <cellStyle name="SAPBEXHLevel1X 3" xfId="658"/>
    <cellStyle name="SAPBEXHLevel1X 4" xfId="659"/>
    <cellStyle name="SAPBEXHLevel1X 5" xfId="660"/>
    <cellStyle name="SAPBEXHLevel1X_2009-12 Comms actuals " xfId="661"/>
    <cellStyle name="SAPBEXHLevel2" xfId="662"/>
    <cellStyle name="SAPBEXHLevel2 2" xfId="663"/>
    <cellStyle name="SAPBEXHLevel2 3" xfId="664"/>
    <cellStyle name="SAPBEXHLevel2_PAL Graphs" xfId="665"/>
    <cellStyle name="SAPBEXHLevel2X" xfId="666"/>
    <cellStyle name="SAPBEXHLevel2X 2" xfId="667"/>
    <cellStyle name="SAPBEXHLevel2X 3" xfId="668"/>
    <cellStyle name="SAPBEXHLevel2X 4" xfId="669"/>
    <cellStyle name="SAPBEXHLevel2X 5" xfId="670"/>
    <cellStyle name="SAPBEXHLevel2X_PAL Graphs" xfId="671"/>
    <cellStyle name="SAPBEXHLevel3" xfId="672"/>
    <cellStyle name="SAPBEXHLevel3 2" xfId="673"/>
    <cellStyle name="SAPBEXHLevel3 3" xfId="674"/>
    <cellStyle name="SAPBEXHLevel3_PAL Graphs" xfId="675"/>
    <cellStyle name="SAPBEXHLevel3X" xfId="676"/>
    <cellStyle name="SAPBEXHLevel3X 2" xfId="677"/>
    <cellStyle name="SAPBEXHLevel3X 3" xfId="678"/>
    <cellStyle name="SAPBEXHLevel3X 4" xfId="679"/>
    <cellStyle name="SAPBEXHLevel3X 5" xfId="680"/>
    <cellStyle name="SAPBEXHLevel3X_PAL Graphs" xfId="681"/>
    <cellStyle name="SAPBEXinputData" xfId="682"/>
    <cellStyle name="SAPBEXinputData 2" xfId="683"/>
    <cellStyle name="SAPBEXinputData 3" xfId="684"/>
    <cellStyle name="SAPBEXItemHeader" xfId="685"/>
    <cellStyle name="SAPBEXresData" xfId="686"/>
    <cellStyle name="SAPBEXresData 2" xfId="687"/>
    <cellStyle name="SAPBEXresData_PAL Graphs" xfId="688"/>
    <cellStyle name="SAPBEXresDataEmph" xfId="689"/>
    <cellStyle name="SAPBEXresDataEmph 2" xfId="690"/>
    <cellStyle name="SAPBEXresDataEmph_PAL Graphs" xfId="691"/>
    <cellStyle name="SAPBEXresItem" xfId="692"/>
    <cellStyle name="SAPBEXresItem 2" xfId="693"/>
    <cellStyle name="SAPBEXresItem_PAL Graphs" xfId="694"/>
    <cellStyle name="SAPBEXresItemX" xfId="695"/>
    <cellStyle name="SAPBEXresItemX 2" xfId="696"/>
    <cellStyle name="SAPBEXresItemX_PAL Graphs" xfId="697"/>
    <cellStyle name="SAPBEXstdData" xfId="698"/>
    <cellStyle name="SAPBEXstdData 2" xfId="699"/>
    <cellStyle name="SAPBEXstdData_2009-12 Comms actuals " xfId="700"/>
    <cellStyle name="SAPBEXstdDataEmph" xfId="701"/>
    <cellStyle name="SAPBEXstdDataEmph 2" xfId="702"/>
    <cellStyle name="SAPBEXstdDataEmph_PAL Graphs" xfId="703"/>
    <cellStyle name="SAPBEXstdItem" xfId="704"/>
    <cellStyle name="SAPBEXstdItem 2" xfId="705"/>
    <cellStyle name="SAPBEXstdItem_2009-12 Comms actuals " xfId="706"/>
    <cellStyle name="SAPBEXstdItemX" xfId="707"/>
    <cellStyle name="SAPBEXstdItemX 2" xfId="708"/>
    <cellStyle name="SAPBEXstdItemX_PAL Graphs" xfId="709"/>
    <cellStyle name="SAPBEXtitle" xfId="710"/>
    <cellStyle name="SAPBEXtitle 2" xfId="711"/>
    <cellStyle name="SAPBEXtitle 3" xfId="712"/>
    <cellStyle name="SAPBEXtitle_PAL Graphs" xfId="713"/>
    <cellStyle name="SAPBEXunassignedItem" xfId="714"/>
    <cellStyle name="SAPBEXunassignedItem 2" xfId="715"/>
    <cellStyle name="SAPBEXunassignedItem_PAL Graphs" xfId="716"/>
    <cellStyle name="SAPBEXundefined" xfId="717"/>
    <cellStyle name="SAPBEXundefined 2" xfId="718"/>
    <cellStyle name="SAPBEXundefined_PAL Graphs" xfId="719"/>
    <cellStyle name="SAPError" xfId="720"/>
    <cellStyle name="SAPKey" xfId="721"/>
    <cellStyle name="SAPLocked" xfId="722"/>
    <cellStyle name="SAPOutput" xfId="723"/>
    <cellStyle name="SAPSpace" xfId="724"/>
    <cellStyle name="SAPText" xfId="725"/>
    <cellStyle name="SAPUnLocked" xfId="726"/>
    <cellStyle name="Section Number" xfId="727"/>
    <cellStyle name="SEM-BPS-data" xfId="728"/>
    <cellStyle name="SEM-BPS-headdata" xfId="729"/>
    <cellStyle name="SEM-BPS-headkey" xfId="730"/>
    <cellStyle name="SEM-BPS-key" xfId="731"/>
    <cellStyle name="Sheet Title" xfId="732"/>
    <cellStyle name="Sheet_Header" xfId="814"/>
    <cellStyle name="SheetHeader1" xfId="815"/>
    <cellStyle name="Special" xfId="733"/>
    <cellStyle name="Special 2" xfId="734"/>
    <cellStyle name="Standaard_HWL BudgetSummary 2004 HWL retrieve Cons 031014" xfId="735"/>
    <cellStyle name="StaticText" xfId="736"/>
    <cellStyle name="Std_%" xfId="737"/>
    <cellStyle name="Style 1" xfId="738"/>
    <cellStyle name="Style 1 2" xfId="739"/>
    <cellStyle name="Style 2" xfId="740"/>
    <cellStyle name="Style2" xfId="741"/>
    <cellStyle name="Style3" xfId="742"/>
    <cellStyle name="Style4" xfId="743"/>
    <cellStyle name="Style5" xfId="744"/>
    <cellStyle name="Subtotal" xfId="745"/>
    <cellStyle name="Table Head Green" xfId="746"/>
    <cellStyle name="Table Head_pldt" xfId="747"/>
    <cellStyle name="Table Source" xfId="748"/>
    <cellStyle name="Table Units" xfId="749"/>
    <cellStyle name="Table_Heading" xfId="816"/>
    <cellStyle name="TableLvl2" xfId="750"/>
    <cellStyle name="TableLvl3" xfId="751"/>
    <cellStyle name="Technical_Input" xfId="817"/>
    <cellStyle name="Text" xfId="752"/>
    <cellStyle name="Text 2" xfId="753"/>
    <cellStyle name="Text Head 1" xfId="754"/>
    <cellStyle name="Text Head 2" xfId="755"/>
    <cellStyle name="Text Indent 2" xfId="756"/>
    <cellStyle name="Theirs" xfId="757"/>
    <cellStyle name="Tim" xfId="758"/>
    <cellStyle name="Title 2" xfId="66"/>
    <cellStyle name="TOC 1" xfId="759"/>
    <cellStyle name="TOC 2" xfId="760"/>
    <cellStyle name="TOC 3" xfId="761"/>
    <cellStyle name="Total 2" xfId="67"/>
    <cellStyle name="tpaid capitalisation" xfId="762"/>
    <cellStyle name="two" xfId="763"/>
    <cellStyle name="Unit" xfId="818"/>
    <cellStyle name="UNITS" xfId="764"/>
    <cellStyle name="Warning Text 2" xfId="68"/>
    <cellStyle name="whole" xfId="765"/>
    <cellStyle name="WIP" xfId="819"/>
    <cellStyle name="Word_Formula" xfId="766"/>
    <cellStyle name="wrap" xfId="767"/>
    <cellStyle name="year" xfId="768"/>
    <cellStyle name="_934" xfId="769"/>
    <cellStyle name="표준_2008 Budget Summary" xfId="770"/>
    <cellStyle name="一般_2 Individual BU" xfId="771"/>
    <cellStyle name="千位分隔[0]_2000sales" xfId="772"/>
    <cellStyle name="千位分隔_2000sales" xfId="773"/>
    <cellStyle name="千分位_Budget summary 2007-2011 (Aqua Tower)" xfId="774"/>
    <cellStyle name="后继超级链接_2001SALES" xfId="775"/>
    <cellStyle name="常规_2000sales" xfId="776"/>
    <cellStyle name="桁区切り [0.]" xfId="777"/>
    <cellStyle name="桁区切り [0.0]" xfId="778"/>
    <cellStyle name="桁区切り [0.00]_laroux" xfId="779"/>
    <cellStyle name="桁区切り_laroux" xfId="780"/>
    <cellStyle name="桁区切り0.0" xfId="781"/>
    <cellStyle name="標準_BSD-Academic" xfId="782"/>
    <cellStyle name="貨幣[0]_BJV" xfId="783"/>
    <cellStyle name="货币[0]_2000sales" xfId="784"/>
    <cellStyle name="货币_2000sales" xfId="785"/>
    <cellStyle name="超级链接_2001SALES" xfId="786"/>
    <cellStyle name="通貨 [0.00]_BSD-Academic" xfId="787"/>
    <cellStyle name="通貨_BSD-Academic" xfId="788"/>
    <cellStyle name="隨後的超連結_loyalty scheme impact WTC 16 sept 2004" xfId="789"/>
  </cellStyles>
  <dxfs count="2">
    <dxf>
      <font>
        <strike val="0"/>
        <color theme="0"/>
      </font>
    </dxf>
    <dxf>
      <font>
        <strike val="0"/>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ice%20Review/2016-20%20EDPR/TEAM%20WORKING%20FOLDERS/METERING/Copy%20of%20SPN%20AMI%20financial%20model%20(20140908%20v3%20-%20sent%20to%20Corporate%20Finance%20BOARD%20PAPER%20VERSION)-%20IT%20&amp;%20comms%20opex%20Real$1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lchhuor\Local%20Settings\Temporary%20Internet%20Files\Content.Outlook\UTJUG3P3\PARPT04AMI%20-%20AMI%20PROJECTS%20-%20Transaction%20Listing%20Report_NO%20SAP%20YT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ER%20-%20Preliminary%20decision%20model%20-%20Victoria%20metering%20-%20Opex%20-%20Cross%20chec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Vic%20EDPR%20-%202016-20/Initial%20proposals%20-%2030%20April%202015/CitiPower/05%20Models/Metering%20ACS/CP%20CONFIDENTIAL%20MOD%201.2%20-%20CP%20Metering%20Capex%20&amp;%20Ope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rp\FIN\MKT\DEPT\AIMRO\Deferred%20revenue\2011\Budget\Final%202011%20Budget\Deferred%20Revenue%20Calc%202011%20Final%20Budget%20v1.3%20excl%20CHS%20margins%20draft.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port"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ice%20Review/2016-20%20EDPR/TEAM%20WORKING%20FOLDERS/METERING/Copy%20of%20SPN%20AMI%20financial%20model%20(20140908%20v3%20-%20sent%20to%20Corporate%20Finance%20BOARD%20PAPER%20VERSION)-%20IT%20&amp;%20comms%20opex%20Real$14%20-%202603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ER/Vic%20EDPR%20-%202016-20/Initial%20proposals%20-%2030%20April%202015/United%20Energy/UE%202016-20%20Regulatory%20Proposal/01_Reg_Rules_RIN_WACC/REG3%20-%20SCS&amp;%20Metering%20Rev%20Cap_&amp;PL%20Models/4.%20UE%20-%20Distribution%20PTRM%20AM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D6" t="str">
            <v>Option 1 only</v>
          </cell>
          <cell r="E6" t="str">
            <v>Option 2 only</v>
          </cell>
          <cell r="F6" t="str">
            <v>Option 3 only</v>
          </cell>
          <cell r="G6" t="str">
            <v>Option 3.5 only</v>
          </cell>
          <cell r="H6" t="str">
            <v>Option 4 only</v>
          </cell>
          <cell r="I6" t="str">
            <v>Option 5 only</v>
          </cell>
          <cell r="J6" t="str">
            <v>Options 1 &amp; 2</v>
          </cell>
          <cell r="K6" t="str">
            <v>Options 1 &amp; 3</v>
          </cell>
          <cell r="L6" t="str">
            <v>Options 1, 3 &amp; 3.5</v>
          </cell>
          <cell r="M6" t="str">
            <v>Options 3 &amp; 3.5</v>
          </cell>
          <cell r="N6" t="str">
            <v>Options 3, 3.5 &amp; 4</v>
          </cell>
          <cell r="O6" t="str">
            <v>Options 3.5 &amp; 4</v>
          </cell>
          <cell r="P6" t="str">
            <v>[Spare]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Macro1"/>
      <sheetName val="Sheet5"/>
      <sheetName val="Sheet4"/>
      <sheetName val="Detail (2)"/>
    </sheetNames>
    <sheetDataSet>
      <sheetData sheetId="0"/>
      <sheetData sheetId="1">
        <row r="76">
          <cell r="A76" t="str">
            <v>Recover</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ision"/>
      <sheetName val="Base"/>
      <sheetName val="Step"/>
      <sheetName val="Trend"/>
    </sheetNames>
    <sheetDataSet>
      <sheetData sheetId="0">
        <row r="20">
          <cell r="B20">
            <v>125866065</v>
          </cell>
          <cell r="C20">
            <v>109095675.5848227</v>
          </cell>
          <cell r="D20">
            <v>-16770389.415177301</v>
          </cell>
          <cell r="E20">
            <v>0.86676004040344556</v>
          </cell>
        </row>
      </sheetData>
      <sheetData sheetId="1">
        <row r="22">
          <cell r="B22">
            <v>24242860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enu"/>
      <sheetName val="Diagram"/>
      <sheetName val="Formats"/>
      <sheetName val="Inputs"/>
      <sheetName val="Material Rates"/>
      <sheetName val="Check"/>
      <sheetName val="OPEX "/>
      <sheetName val="CAPEX "/>
      <sheetName val="CP Exit Fee Rates"/>
      <sheetName val="CP Reset RIN"/>
      <sheetName val="Opex"/>
      <sheetName val="Capex"/>
      <sheetName val="CP Cost"/>
      <sheetName val="CP Rates"/>
      <sheetName val="CP Vols"/>
      <sheetName val="2014 Cat RIN Opex"/>
      <sheetName val="2014 Total Opex"/>
      <sheetName val="2014 IT Opex"/>
      <sheetName val="2014 Non IT Opex"/>
    </sheetNames>
    <sheetDataSet>
      <sheetData sheetId="0">
        <row r="38">
          <cell r="A38" t="str">
            <v>CP Metering Capex &amp; Opex Expenditure Model</v>
          </cell>
        </row>
        <row r="46">
          <cell r="D46" t="str">
            <v>Internal Use Only</v>
          </cell>
        </row>
        <row r="51">
          <cell r="D51">
            <v>1</v>
          </cell>
        </row>
        <row r="52">
          <cell r="D52">
            <v>1</v>
          </cell>
        </row>
      </sheetData>
      <sheetData sheetId="1"/>
      <sheetData sheetId="2"/>
      <sheetData sheetId="3"/>
      <sheetData sheetId="4">
        <row r="17">
          <cell r="F17">
            <v>2.164431082030327E-2</v>
          </cell>
        </row>
      </sheetData>
      <sheetData sheetId="5"/>
      <sheetData sheetId="6">
        <row r="6">
          <cell r="G6" t="str">
            <v>OK</v>
          </cell>
        </row>
      </sheetData>
      <sheetData sheetId="7"/>
      <sheetData sheetId="8"/>
      <sheetData sheetId="9"/>
      <sheetData sheetId="10"/>
      <sheetData sheetId="11">
        <row r="19">
          <cell r="F19">
            <v>9804047.4830197394</v>
          </cell>
        </row>
      </sheetData>
      <sheetData sheetId="12"/>
      <sheetData sheetId="13"/>
      <sheetData sheetId="14"/>
      <sheetData sheetId="15"/>
      <sheetData sheetId="16"/>
      <sheetData sheetId="17">
        <row r="13">
          <cell r="E13">
            <v>1493348.42</v>
          </cell>
        </row>
      </sheetData>
      <sheetData sheetId="18"/>
      <sheetData sheetId="19">
        <row r="56">
          <cell r="P5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sheetData sheetId="1"/>
      <sheetData sheetId="2"/>
      <sheetData sheetId="3"/>
      <sheetData sheetId="4"/>
      <sheetData sheetId="5"/>
      <sheetData sheetId="6"/>
      <sheetData sheetId="7"/>
      <sheetData sheetId="8">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Mapping"/>
      <sheetName val="C1. Prescribed Meter Opex Adj"/>
      <sheetName val="R7. Corp mgmt Fee"/>
      <sheetName val="C9. Proj Mgmt Fee Alloc"/>
      <sheetName val="R13. Proj mgmt Fee"/>
      <sheetName val="C2. Prescr. Meter Opex"/>
      <sheetName val="C3. Opex Margins Adj"/>
      <sheetName val="C4. Excl Serv Adj"/>
      <sheetName val="C5. IT Opex"/>
      <sheetName val="C6. Pres Meter Cap Adjusted"/>
      <sheetName val="C7. Prescr Meter Capex"/>
      <sheetName val="C8. Capex Margin Adj"/>
      <sheetName val="C9. Revenue"/>
      <sheetName val="R1. PAL 2011"/>
      <sheetName val="R2. CP 2011"/>
      <sheetName val="R3. CHS 2011"/>
      <sheetName val="R4. Total AMI 2011"/>
      <sheetName val="R5. PAL Abol"/>
      <sheetName val="R6. CP Abol"/>
      <sheetName val="R8. Capl incl Margins"/>
      <sheetName val="R9. Capex BAU &amp; RO margins"/>
      <sheetName val="R10. Capex proj mgmt marg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refreshError="1"/>
      <sheetData sheetId="1" refreshError="1"/>
      <sheetData sheetId="2" refreshError="1"/>
      <sheetData sheetId="3" refreshError="1">
        <row r="10">
          <cell r="E10">
            <v>4</v>
          </cell>
        </row>
        <row r="38">
          <cell r="D38" t="b">
            <v>1</v>
          </cell>
        </row>
      </sheetData>
      <sheetData sheetId="4" refreshError="1"/>
      <sheetData sheetId="5" refreshError="1"/>
      <sheetData sheetId="6" refreshError="1"/>
      <sheetData sheetId="7" refreshError="1"/>
      <sheetData sheetId="8">
        <row r="20">
          <cell r="AEU20">
            <v>1452497</v>
          </cell>
        </row>
      </sheetData>
      <sheetData sheetId="9" refreshError="1"/>
      <sheetData sheetId="10" refreshError="1"/>
      <sheetData sheetId="11">
        <row r="14">
          <cell r="R14">
            <v>219418.69999999998</v>
          </cell>
        </row>
      </sheetData>
      <sheetData sheetId="12" refreshError="1">
        <row r="7">
          <cell r="C7" t="str">
            <v>Option 1 (Base)</v>
          </cell>
        </row>
        <row r="8">
          <cell r="C8" t="str">
            <v>Option 2</v>
          </cell>
        </row>
        <row r="9">
          <cell r="C9" t="str">
            <v>Option 3</v>
          </cell>
        </row>
        <row r="10">
          <cell r="C10" t="str">
            <v>Option 3.5</v>
          </cell>
        </row>
        <row r="11">
          <cell r="C11" t="str">
            <v>Option 4</v>
          </cell>
        </row>
        <row r="12">
          <cell r="C12" t="str">
            <v>Option 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37">
          <cell r="M37">
            <v>1</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row r="4">
          <cell r="L4">
            <v>3</v>
          </cell>
        </row>
      </sheetData>
      <sheetData sheetId="1">
        <row r="16">
          <cell r="C16" t="str">
            <v xml:space="preserve">United Energy Distribution Pty Ltd </v>
          </cell>
        </row>
      </sheetData>
      <sheetData sheetId="2">
        <row r="18">
          <cell r="G18">
            <v>7.3792071934806552E-2</v>
          </cell>
          <cell r="H18">
            <v>7.3792071934806552E-2</v>
          </cell>
          <cell r="I18">
            <v>7.3792071934806552E-2</v>
          </cell>
          <cell r="J18">
            <v>7.3792071934806552E-2</v>
          </cell>
          <cell r="K18">
            <v>7.3792071934806552E-2</v>
          </cell>
          <cell r="L18">
            <v>7.3792071934806552E-2</v>
          </cell>
          <cell r="M18">
            <v>7.3792071934806552E-2</v>
          </cell>
          <cell r="N18">
            <v>7.3792071934806552E-2</v>
          </cell>
          <cell r="O18">
            <v>7.3792071934806552E-2</v>
          </cell>
          <cell r="P18">
            <v>7.3792071934806552E-2</v>
          </cell>
        </row>
        <row r="19">
          <cell r="G19">
            <v>4.7602021399811269E-2</v>
          </cell>
          <cell r="H19">
            <v>4.7602021399811269E-2</v>
          </cell>
          <cell r="I19">
            <v>4.7602021399811269E-2</v>
          </cell>
          <cell r="J19">
            <v>4.7602021399811269E-2</v>
          </cell>
          <cell r="K19">
            <v>4.7602021399811269E-2</v>
          </cell>
          <cell r="L19">
            <v>4.7602021399811269E-2</v>
          </cell>
          <cell r="M19">
            <v>4.7602021399811269E-2</v>
          </cell>
          <cell r="N19">
            <v>4.7602021399811269E-2</v>
          </cell>
          <cell r="O19">
            <v>4.7602021399811269E-2</v>
          </cell>
          <cell r="P19">
            <v>4.7602021399811269E-2</v>
          </cell>
        </row>
      </sheetData>
      <sheetData sheetId="3">
        <row r="7">
          <cell r="G7">
            <v>1.0249999999999999</v>
          </cell>
          <cell r="H7">
            <v>1.0506249999999999</v>
          </cell>
          <cell r="I7">
            <v>1.0768906249999999</v>
          </cell>
          <cell r="J7">
            <v>1.1038128906249998</v>
          </cell>
          <cell r="K7">
            <v>1.1314082128906247</v>
          </cell>
          <cell r="L7">
            <v>1.1596934182128902</v>
          </cell>
          <cell r="M7">
            <v>1.1886857536682123</v>
          </cell>
          <cell r="N7">
            <v>1.2184028975099175</v>
          </cell>
          <cell r="O7">
            <v>1.2488629699476652</v>
          </cell>
          <cell r="P7">
            <v>1.2800845441963566</v>
          </cell>
        </row>
        <row r="475">
          <cell r="G475">
            <v>210.89148452970582</v>
          </cell>
          <cell r="H475">
            <v>193.34228154800888</v>
          </cell>
          <cell r="I475">
            <v>168.5140098151013</v>
          </cell>
          <cell r="J475">
            <v>152.30420637230128</v>
          </cell>
          <cell r="K475">
            <v>138.29413414926401</v>
          </cell>
          <cell r="L475">
            <v>126.4199690833758</v>
          </cell>
          <cell r="M475">
            <v>109.03024719620882</v>
          </cell>
          <cell r="N475">
            <v>90.692026734006376</v>
          </cell>
          <cell r="O475">
            <v>71.368751344196184</v>
          </cell>
          <cell r="P475">
            <v>52.43542522362943</v>
          </cell>
        </row>
      </sheetData>
      <sheetData sheetId="4" refreshError="1"/>
      <sheetData sheetId="5" refreshError="1"/>
      <sheetData sheetId="6">
        <row r="21">
          <cell r="F21" t="str">
            <v>2016-17</v>
          </cell>
        </row>
        <row r="47">
          <cell r="G47">
            <v>0.64640826524069817</v>
          </cell>
          <cell r="H47">
            <v>0</v>
          </cell>
          <cell r="I47">
            <v>0</v>
          </cell>
          <cell r="J47">
            <v>0</v>
          </cell>
          <cell r="K47">
            <v>0</v>
          </cell>
          <cell r="L47">
            <v>0</v>
          </cell>
          <cell r="M47">
            <v>0</v>
          </cell>
          <cell r="N47">
            <v>0</v>
          </cell>
          <cell r="O47">
            <v>0</v>
          </cell>
          <cell r="P47">
            <v>0</v>
          </cell>
        </row>
        <row r="63">
          <cell r="G63">
            <v>0.63810092446607203</v>
          </cell>
          <cell r="H63">
            <v>0</v>
          </cell>
          <cell r="I63">
            <v>0</v>
          </cell>
          <cell r="J63">
            <v>0</v>
          </cell>
          <cell r="K63">
            <v>0</v>
          </cell>
          <cell r="L63">
            <v>0</v>
          </cell>
          <cell r="M63">
            <v>0</v>
          </cell>
          <cell r="N63">
            <v>0</v>
          </cell>
          <cell r="O63">
            <v>0</v>
          </cell>
          <cell r="P63">
            <v>0</v>
          </cell>
        </row>
        <row r="83">
          <cell r="G83">
            <v>-5.6595758238545235E-2</v>
          </cell>
          <cell r="H83">
            <v>1.4466932213505958E-2</v>
          </cell>
          <cell r="I83">
            <v>-3.8545140022410761E-3</v>
          </cell>
          <cell r="J83">
            <v>-3.8545140022410761E-3</v>
          </cell>
          <cell r="K83">
            <v>-3.8545140022410761E-3</v>
          </cell>
          <cell r="L83">
            <v>-3.8545140022410761E-3</v>
          </cell>
          <cell r="M83">
            <v>-3.8545140022410761E-3</v>
          </cell>
          <cell r="N83">
            <v>-3.8545140022410761E-3</v>
          </cell>
          <cell r="O83">
            <v>-3.8545140022410761E-3</v>
          </cell>
          <cell r="P83">
            <v>-3.8545140022410761E-3</v>
          </cell>
        </row>
      </sheetData>
      <sheetData sheetId="7" refreshError="1"/>
      <sheetData sheetId="8">
        <row r="54">
          <cell r="Q54">
            <v>0</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114"/>
  <sheetViews>
    <sheetView tabSelected="1" zoomScale="80" zoomScaleNormal="80" workbookViewId="0">
      <selection activeCell="G17" sqref="G17"/>
    </sheetView>
  </sheetViews>
  <sheetFormatPr defaultRowHeight="15"/>
  <cols>
    <col min="1" max="1" width="52.85546875" bestFit="1" customWidth="1"/>
    <col min="2" max="2" width="17" customWidth="1"/>
    <col min="3" max="11" width="15.7109375" customWidth="1"/>
  </cols>
  <sheetData>
    <row r="1" spans="1:27">
      <c r="A1" s="14" t="s">
        <v>7</v>
      </c>
      <c r="U1" s="6"/>
      <c r="V1" s="6"/>
      <c r="W1" s="6"/>
      <c r="X1" s="6"/>
      <c r="Y1" s="6"/>
      <c r="Z1" s="6"/>
      <c r="AA1" s="6"/>
    </row>
    <row r="2" spans="1:27">
      <c r="U2" s="6"/>
      <c r="V2" s="6"/>
      <c r="W2" s="6"/>
      <c r="X2" s="6"/>
      <c r="Y2" s="6"/>
      <c r="Z2" s="6"/>
      <c r="AA2" s="6"/>
    </row>
    <row r="3" spans="1:27">
      <c r="A3" s="12" t="s">
        <v>1</v>
      </c>
      <c r="U3" s="6"/>
      <c r="V3" s="6"/>
      <c r="W3" s="6"/>
      <c r="X3" s="6"/>
      <c r="Y3" s="6"/>
      <c r="Z3" s="6"/>
      <c r="AA3" s="6"/>
    </row>
    <row r="4" spans="1:27">
      <c r="F4" s="2"/>
      <c r="G4" s="2"/>
      <c r="I4" s="2"/>
      <c r="U4" s="6"/>
      <c r="V4" s="6"/>
      <c r="W4" s="6"/>
      <c r="X4" s="6"/>
      <c r="Y4" s="6"/>
      <c r="Z4" s="6"/>
      <c r="AA4" s="6"/>
    </row>
    <row r="5" spans="1:27">
      <c r="A5" s="3" t="s">
        <v>2</v>
      </c>
      <c r="U5" s="6"/>
      <c r="V5" s="6"/>
      <c r="W5" s="6"/>
      <c r="X5" s="6"/>
      <c r="Y5" s="6"/>
      <c r="Z5" s="6"/>
      <c r="AA5" s="6"/>
    </row>
    <row r="6" spans="1:27">
      <c r="B6" s="1" t="s">
        <v>3</v>
      </c>
      <c r="C6" s="1" t="s">
        <v>1</v>
      </c>
      <c r="D6" s="1" t="s">
        <v>4</v>
      </c>
      <c r="E6" s="1" t="s">
        <v>5</v>
      </c>
      <c r="U6" s="6"/>
      <c r="V6" s="6"/>
      <c r="W6" s="6"/>
      <c r="X6" s="6"/>
      <c r="Y6" s="6"/>
      <c r="Z6" s="6"/>
      <c r="AA6" s="6"/>
    </row>
    <row r="7" spans="1:27">
      <c r="U7" s="6"/>
      <c r="V7" s="6"/>
      <c r="W7" s="6"/>
      <c r="X7" s="6"/>
      <c r="Y7" s="6"/>
      <c r="Z7" s="6"/>
      <c r="AA7" s="6"/>
    </row>
    <row r="8" spans="1:27">
      <c r="A8" t="s">
        <v>18</v>
      </c>
      <c r="B8" s="4">
        <f>B21</f>
        <v>125866064.96827963</v>
      </c>
      <c r="C8" s="4">
        <f>SUM(B59:F59)</f>
        <v>109095675.93548554</v>
      </c>
      <c r="D8" s="9">
        <f>C8-B8</f>
        <v>-16770389.032794088</v>
      </c>
      <c r="E8" s="8">
        <f>C8/B8</f>
        <v>0.86676004340788348</v>
      </c>
      <c r="U8" s="6"/>
      <c r="V8" s="6"/>
      <c r="W8" s="6"/>
      <c r="X8" s="6"/>
      <c r="Y8" s="6"/>
      <c r="Z8" s="6"/>
      <c r="AA8" s="6"/>
    </row>
    <row r="9" spans="1:27">
      <c r="A9" s="7" t="s">
        <v>8</v>
      </c>
      <c r="B9" s="7" t="str">
        <f>IF(ROUND(B8,0)=ROUND([12]Decision!B20,0),"OK","CHECK")</f>
        <v>OK</v>
      </c>
      <c r="C9" s="7" t="str">
        <f>IF(ROUND(C8,0)=ROUND([12]Decision!C20,0),"OK","CHECK")</f>
        <v>OK</v>
      </c>
      <c r="D9" s="7" t="str">
        <f>IF(ROUND(D8,0)=ROUND([12]Decision!D20,0),"OK","CHECK")</f>
        <v>OK</v>
      </c>
      <c r="E9" s="7" t="str">
        <f>IF(ROUND(E8,0)=ROUND([12]Decision!E20,0),"OK","CHECK")</f>
        <v>OK</v>
      </c>
      <c r="U9" s="6"/>
      <c r="V9" s="6"/>
      <c r="W9" s="6"/>
      <c r="X9" s="6"/>
      <c r="Y9" s="6"/>
      <c r="Z9" s="6"/>
      <c r="AA9" s="6"/>
    </row>
    <row r="10" spans="1:27">
      <c r="A10" s="7"/>
      <c r="B10" s="7"/>
      <c r="C10" s="7"/>
      <c r="D10" s="7"/>
      <c r="E10" s="7"/>
      <c r="U10" s="6"/>
      <c r="V10" s="6"/>
      <c r="W10" s="6"/>
      <c r="X10" s="6"/>
      <c r="Y10" s="6"/>
      <c r="Z10" s="6"/>
      <c r="AA10" s="6"/>
    </row>
    <row r="11" spans="1:27">
      <c r="A11" s="7"/>
      <c r="B11" s="13"/>
      <c r="C11" s="13"/>
      <c r="D11" s="13"/>
      <c r="E11" s="13"/>
      <c r="U11" s="6"/>
      <c r="V11" s="6"/>
      <c r="W11" s="6"/>
      <c r="X11" s="6"/>
      <c r="Y11" s="6"/>
      <c r="Z11" s="6"/>
      <c r="AA11" s="6"/>
    </row>
    <row r="12" spans="1:27">
      <c r="A12" s="7"/>
      <c r="B12" s="13"/>
      <c r="C12" s="13"/>
      <c r="D12" s="13"/>
      <c r="E12" s="13"/>
      <c r="U12" s="6"/>
      <c r="V12" s="6"/>
      <c r="W12" s="6"/>
      <c r="X12" s="6"/>
      <c r="Y12" s="6"/>
      <c r="Z12" s="6"/>
      <c r="AA12" s="6"/>
    </row>
    <row r="13" spans="1:27">
      <c r="A13" s="7"/>
      <c r="B13" s="13"/>
      <c r="C13" s="13"/>
      <c r="D13" s="13"/>
      <c r="E13" s="13"/>
      <c r="U13" s="6"/>
      <c r="V13" s="6"/>
      <c r="W13" s="6"/>
      <c r="X13" s="6"/>
      <c r="Y13" s="6"/>
      <c r="Z13" s="6"/>
      <c r="AA13" s="6"/>
    </row>
    <row r="14" spans="1:27">
      <c r="A14" s="14" t="s">
        <v>9</v>
      </c>
      <c r="U14" s="6"/>
      <c r="V14" s="6"/>
      <c r="W14" s="6"/>
      <c r="X14" s="6"/>
      <c r="Y14" s="6"/>
      <c r="Z14" s="6"/>
      <c r="AA14" s="6"/>
    </row>
    <row r="15" spans="1:27">
      <c r="A15" s="14"/>
      <c r="U15" s="6"/>
      <c r="V15" s="6"/>
      <c r="W15" s="6"/>
      <c r="X15" s="6"/>
      <c r="Y15" s="6"/>
      <c r="Z15" s="6"/>
      <c r="AA15" s="6"/>
    </row>
    <row r="16" spans="1:27">
      <c r="A16" s="1"/>
      <c r="U16" s="6"/>
      <c r="V16" s="6"/>
      <c r="W16" s="6"/>
      <c r="X16" s="6"/>
      <c r="Y16" s="6"/>
      <c r="Z16" s="6"/>
      <c r="AA16" s="6"/>
    </row>
    <row r="17" spans="1:27">
      <c r="A17" s="12" t="s">
        <v>10</v>
      </c>
      <c r="U17" s="6"/>
      <c r="V17" s="6"/>
      <c r="W17" s="6"/>
      <c r="X17" s="6"/>
      <c r="Y17" s="6"/>
      <c r="Z17" s="6"/>
      <c r="AA17" s="6"/>
    </row>
    <row r="18" spans="1:27">
      <c r="A18" s="1"/>
      <c r="H18" s="7"/>
      <c r="I18" s="7"/>
      <c r="U18" s="6"/>
      <c r="V18" s="6"/>
      <c r="W18" s="6"/>
      <c r="X18" s="6"/>
      <c r="Y18" s="6"/>
      <c r="Z18" s="6"/>
      <c r="AA18" s="6"/>
    </row>
    <row r="19" spans="1:27">
      <c r="A19" s="15" t="s">
        <v>11</v>
      </c>
      <c r="B19" s="4">
        <f>SUM('PTRM input'!G177:K177)*10^6</f>
        <v>25910643.626068633</v>
      </c>
      <c r="U19" s="6"/>
      <c r="V19" s="6"/>
      <c r="W19" s="6"/>
      <c r="X19" s="6"/>
      <c r="Y19" s="6"/>
      <c r="Z19" s="6"/>
      <c r="AA19" s="6"/>
    </row>
    <row r="20" spans="1:27">
      <c r="A20" s="15" t="s">
        <v>12</v>
      </c>
      <c r="B20" s="4">
        <f>SUM('Opex 2015-2020 (Real $2015)'!D72:H72)*10^3</f>
        <v>99955421.342210993</v>
      </c>
      <c r="U20" s="6"/>
      <c r="V20" s="6"/>
      <c r="W20" s="6"/>
      <c r="X20" s="6"/>
      <c r="Y20" s="6"/>
      <c r="Z20" s="6"/>
      <c r="AA20" s="6"/>
    </row>
    <row r="21" spans="1:27">
      <c r="A21" s="1" t="s">
        <v>0</v>
      </c>
      <c r="B21" s="5">
        <f>SUM(B19:B20)</f>
        <v>125866064.96827963</v>
      </c>
      <c r="U21" s="6"/>
      <c r="V21" s="6"/>
      <c r="W21" s="6"/>
      <c r="X21" s="6"/>
      <c r="Y21" s="6"/>
      <c r="Z21" s="6"/>
      <c r="AA21" s="6"/>
    </row>
    <row r="22" spans="1:27">
      <c r="A22" s="1"/>
      <c r="U22" s="6"/>
      <c r="V22" s="6"/>
      <c r="W22" s="6"/>
      <c r="X22" s="6"/>
      <c r="Y22" s="6"/>
      <c r="Z22" s="6"/>
      <c r="AA22" s="6"/>
    </row>
    <row r="23" spans="1:27">
      <c r="F23" s="2"/>
      <c r="G23" s="2"/>
      <c r="H23" s="2"/>
      <c r="U23" s="6"/>
      <c r="V23" s="6"/>
      <c r="W23" s="6"/>
      <c r="X23" s="6"/>
      <c r="Y23" s="6"/>
      <c r="Z23" s="6"/>
      <c r="AA23" s="6"/>
    </row>
    <row r="24" spans="1:27">
      <c r="A24" s="3" t="s">
        <v>13</v>
      </c>
      <c r="U24" s="6"/>
      <c r="V24" s="6"/>
      <c r="W24" s="6"/>
      <c r="X24" s="6"/>
      <c r="Y24" s="6"/>
      <c r="Z24" s="6"/>
      <c r="AA24" s="6"/>
    </row>
    <row r="25" spans="1:27">
      <c r="H25" s="7"/>
      <c r="I25" s="7"/>
      <c r="U25" s="6"/>
      <c r="V25" s="6"/>
      <c r="W25" s="6"/>
      <c r="X25" s="6"/>
      <c r="Y25" s="6"/>
      <c r="Z25" s="6"/>
      <c r="AA25" s="6"/>
    </row>
    <row r="26" spans="1:27">
      <c r="A26" t="s">
        <v>245</v>
      </c>
      <c r="B26" s="4">
        <f>'Opex 2015-2020 (Real $2015)'!B8*10^3</f>
        <v>18882819.820630774</v>
      </c>
      <c r="C26" s="2"/>
      <c r="D26" s="2"/>
      <c r="F26" s="7"/>
      <c r="G26" s="7"/>
      <c r="U26" s="6"/>
      <c r="V26" s="6"/>
      <c r="W26" s="6"/>
      <c r="X26" s="6"/>
      <c r="Y26" s="6"/>
      <c r="Z26" s="6"/>
      <c r="AA26" s="6"/>
    </row>
    <row r="27" spans="1:27">
      <c r="A27" t="s">
        <v>246</v>
      </c>
      <c r="B27" s="4">
        <f>'PTRM input'!G177*10^6</f>
        <v>5160492.8158760974</v>
      </c>
      <c r="C27" s="2"/>
      <c r="D27" s="2"/>
      <c r="F27" s="7"/>
      <c r="G27" s="7"/>
      <c r="U27" s="6"/>
      <c r="V27" s="6"/>
      <c r="W27" s="6"/>
      <c r="X27" s="6"/>
      <c r="Y27" s="6"/>
      <c r="Z27" s="6"/>
      <c r="AA27" s="6"/>
    </row>
    <row r="28" spans="1:27">
      <c r="A28" t="s">
        <v>0</v>
      </c>
      <c r="B28" s="5">
        <f>SUM(B26:B27)</f>
        <v>24043312.63650687</v>
      </c>
      <c r="C28" s="2"/>
      <c r="D28" s="2"/>
      <c r="F28" s="7"/>
      <c r="G28" s="7"/>
      <c r="U28" s="6"/>
      <c r="V28" s="6"/>
      <c r="W28" s="6"/>
      <c r="X28" s="6"/>
      <c r="Y28" s="6"/>
      <c r="Z28" s="6"/>
      <c r="AA28" s="6"/>
    </row>
    <row r="29" spans="1:27">
      <c r="F29" s="7"/>
      <c r="G29" s="7"/>
      <c r="H29" s="7"/>
      <c r="U29" s="6"/>
      <c r="V29" s="6"/>
      <c r="W29" s="6"/>
      <c r="X29" s="6"/>
      <c r="Y29" s="6"/>
      <c r="Z29" s="6"/>
      <c r="AA29" s="6"/>
    </row>
    <row r="30" spans="1:27">
      <c r="U30" s="6"/>
      <c r="V30" s="6"/>
      <c r="W30" s="6"/>
      <c r="X30" s="6"/>
      <c r="Y30" s="6"/>
      <c r="Z30" s="6"/>
      <c r="AA30" s="6"/>
    </row>
    <row r="31" spans="1:27">
      <c r="A31" s="3" t="s">
        <v>249</v>
      </c>
      <c r="C31" s="2"/>
      <c r="D31" s="2"/>
      <c r="U31" s="6"/>
      <c r="V31" s="6"/>
      <c r="W31" s="6"/>
      <c r="X31" s="6"/>
      <c r="Y31" s="6"/>
      <c r="Z31" s="6"/>
      <c r="AA31" s="6"/>
    </row>
    <row r="32" spans="1:27">
      <c r="A32" s="3"/>
      <c r="C32" s="2"/>
      <c r="D32" s="2"/>
      <c r="H32" s="7"/>
      <c r="I32" s="7"/>
      <c r="U32" s="6"/>
      <c r="V32" s="6"/>
      <c r="W32" s="6"/>
      <c r="X32" s="6"/>
      <c r="Y32" s="6"/>
      <c r="Z32" s="6"/>
      <c r="AA32" s="6"/>
    </row>
    <row r="33" spans="1:27">
      <c r="A33" t="s">
        <v>247</v>
      </c>
      <c r="B33" s="9">
        <v>2242637</v>
      </c>
      <c r="C33" s="11"/>
      <c r="D33" s="2"/>
      <c r="F33" s="7"/>
      <c r="G33" s="7"/>
      <c r="H33" s="7"/>
      <c r="U33" s="6"/>
      <c r="V33" s="6"/>
      <c r="W33" s="6"/>
      <c r="X33" s="6"/>
      <c r="Y33" s="6"/>
      <c r="Z33" s="6"/>
      <c r="AA33" s="6"/>
    </row>
    <row r="34" spans="1:27">
      <c r="A34" t="s">
        <v>248</v>
      </c>
      <c r="B34" s="9">
        <f>[12]Base!$B$22</f>
        <v>24242860</v>
      </c>
      <c r="C34" s="2"/>
      <c r="D34" s="2"/>
      <c r="F34" s="7"/>
      <c r="G34" s="7"/>
      <c r="H34" s="7"/>
      <c r="U34" s="6"/>
      <c r="V34" s="6"/>
      <c r="W34" s="6"/>
      <c r="X34" s="6"/>
      <c r="Y34" s="6"/>
      <c r="Z34" s="6"/>
      <c r="AA34" s="6"/>
    </row>
    <row r="35" spans="1:27">
      <c r="A35" s="1" t="s">
        <v>250</v>
      </c>
      <c r="B35" s="353">
        <f>B33/B34</f>
        <v>9.250711343463601E-2</v>
      </c>
      <c r="C35" s="2"/>
      <c r="D35" s="2"/>
      <c r="F35" s="7"/>
      <c r="G35" s="7"/>
      <c r="H35" s="7"/>
      <c r="U35" s="6"/>
      <c r="V35" s="6"/>
      <c r="W35" s="6"/>
      <c r="X35" s="6"/>
      <c r="Y35" s="6"/>
      <c r="Z35" s="6"/>
      <c r="AA35" s="6"/>
    </row>
    <row r="36" spans="1:27">
      <c r="U36" s="6"/>
      <c r="V36" s="6"/>
      <c r="W36" s="6"/>
      <c r="X36" s="6"/>
      <c r="Y36" s="6"/>
      <c r="Z36" s="6"/>
      <c r="AA36" s="6"/>
    </row>
    <row r="37" spans="1:27">
      <c r="A37" s="1" t="s">
        <v>251</v>
      </c>
      <c r="U37" s="6"/>
      <c r="V37" s="6"/>
      <c r="W37" s="6"/>
      <c r="X37" s="6"/>
      <c r="Y37" s="6"/>
      <c r="Z37" s="6"/>
      <c r="AA37" s="6"/>
    </row>
    <row r="38" spans="1:27">
      <c r="U38" s="6"/>
      <c r="V38" s="6"/>
      <c r="W38" s="6"/>
      <c r="X38" s="6"/>
      <c r="Y38" s="6"/>
      <c r="Z38" s="6"/>
      <c r="AA38" s="6"/>
    </row>
    <row r="39" spans="1:27">
      <c r="A39" s="15" t="s">
        <v>252</v>
      </c>
      <c r="B39" s="5">
        <f>B28*B35</f>
        <v>2224177.4494097587</v>
      </c>
      <c r="U39" s="6"/>
      <c r="V39" s="6"/>
      <c r="W39" s="6"/>
      <c r="X39" s="6"/>
      <c r="Y39" s="6"/>
      <c r="Z39" s="6"/>
      <c r="AA39" s="6"/>
    </row>
    <row r="40" spans="1:27">
      <c r="A40" s="1"/>
      <c r="U40" s="6"/>
      <c r="V40" s="6"/>
      <c r="W40" s="6"/>
      <c r="X40" s="6"/>
      <c r="Y40" s="6"/>
      <c r="Z40" s="6"/>
      <c r="AA40" s="6"/>
    </row>
    <row r="41" spans="1:27">
      <c r="U41" s="6"/>
      <c r="V41" s="6"/>
      <c r="W41" s="6"/>
      <c r="X41" s="6"/>
      <c r="Y41" s="6"/>
      <c r="Z41" s="6"/>
      <c r="AA41" s="6"/>
    </row>
    <row r="42" spans="1:27">
      <c r="A42" s="12" t="s">
        <v>14</v>
      </c>
      <c r="U42" s="6"/>
      <c r="V42" s="6"/>
      <c r="W42" s="6"/>
      <c r="X42" s="6"/>
      <c r="Y42" s="6"/>
      <c r="Z42" s="6"/>
      <c r="AA42" s="6"/>
    </row>
    <row r="43" spans="1:27">
      <c r="H43" s="7"/>
      <c r="I43" s="7"/>
      <c r="U43" s="6"/>
      <c r="V43" s="6"/>
      <c r="W43" s="6"/>
      <c r="X43" s="6"/>
      <c r="Y43" s="6"/>
      <c r="Z43" s="6"/>
      <c r="AA43" s="6"/>
    </row>
    <row r="44" spans="1:27">
      <c r="A44" t="s">
        <v>15</v>
      </c>
      <c r="B44" s="5">
        <f>B28-B39</f>
        <v>21819135.18709711</v>
      </c>
      <c r="U44" s="6"/>
      <c r="V44" s="6"/>
      <c r="W44" s="6"/>
      <c r="X44" s="6"/>
      <c r="Y44" s="6"/>
      <c r="Z44" s="6"/>
      <c r="AA44" s="6"/>
    </row>
    <row r="45" spans="1:27">
      <c r="U45" s="6"/>
      <c r="V45" s="6"/>
      <c r="W45" s="6"/>
      <c r="X45" s="6"/>
      <c r="Y45" s="6"/>
      <c r="Z45" s="6"/>
      <c r="AA45" s="6"/>
    </row>
    <row r="46" spans="1:27">
      <c r="U46" s="6"/>
      <c r="V46" s="6"/>
      <c r="W46" s="6"/>
      <c r="X46" s="6"/>
      <c r="Y46" s="6"/>
      <c r="Z46" s="6"/>
      <c r="AA46" s="6"/>
    </row>
    <row r="47" spans="1:27">
      <c r="A47" s="12" t="s">
        <v>16</v>
      </c>
      <c r="U47" s="6"/>
      <c r="V47" s="6"/>
      <c r="W47" s="6"/>
      <c r="X47" s="6"/>
      <c r="Y47" s="6"/>
      <c r="Z47" s="6"/>
      <c r="AA47" s="6"/>
    </row>
    <row r="48" spans="1:27">
      <c r="U48" s="6"/>
      <c r="V48" s="6"/>
      <c r="W48" s="6"/>
      <c r="X48" s="6"/>
      <c r="Y48" s="6"/>
      <c r="Z48" s="6"/>
      <c r="AA48" s="6"/>
    </row>
    <row r="49" spans="1:27">
      <c r="B49" s="10">
        <v>2016</v>
      </c>
      <c r="C49" s="10">
        <v>2017</v>
      </c>
      <c r="D49" s="10">
        <v>2018</v>
      </c>
      <c r="E49" s="10">
        <v>2019</v>
      </c>
      <c r="F49" s="10">
        <v>2020</v>
      </c>
      <c r="U49" s="6"/>
      <c r="V49" s="6"/>
      <c r="W49" s="6"/>
      <c r="X49" s="6"/>
      <c r="Y49" s="6"/>
      <c r="Z49" s="6"/>
      <c r="AA49" s="6"/>
    </row>
    <row r="50" spans="1:27">
      <c r="U50" s="6"/>
      <c r="V50" s="6"/>
      <c r="W50" s="6"/>
      <c r="X50" s="6"/>
      <c r="Y50" s="6"/>
      <c r="Z50" s="6"/>
      <c r="AA50" s="6"/>
    </row>
    <row r="51" spans="1:27">
      <c r="A51" t="s">
        <v>3</v>
      </c>
      <c r="B51" s="4">
        <f>'Opex 2015-2020 (Real $2015)'!D31*10^3</f>
        <v>1209464</v>
      </c>
      <c r="C51" s="4">
        <f>'Opex 2015-2020 (Real $2015)'!E31*10^3</f>
        <v>531784</v>
      </c>
      <c r="D51" s="4">
        <f>'Opex 2015-2020 (Real $2015)'!F31*10^3</f>
        <v>552784</v>
      </c>
      <c r="E51" s="4">
        <f>'Opex 2015-2020 (Real $2015)'!G31*10^3</f>
        <v>583784</v>
      </c>
      <c r="F51" s="4">
        <f>'Opex 2015-2020 (Real $2015)'!H31*10^3</f>
        <v>614784</v>
      </c>
      <c r="U51" s="6"/>
      <c r="V51" s="6"/>
      <c r="W51" s="6"/>
      <c r="X51" s="6"/>
      <c r="Y51" s="6"/>
      <c r="Z51" s="6"/>
      <c r="AA51" s="6"/>
    </row>
    <row r="52" spans="1:27">
      <c r="A52" t="s">
        <v>253</v>
      </c>
      <c r="B52" s="4">
        <v>0</v>
      </c>
      <c r="C52" s="4">
        <v>0</v>
      </c>
      <c r="D52" s="4">
        <v>0</v>
      </c>
      <c r="E52" s="4">
        <v>0</v>
      </c>
      <c r="F52" s="4">
        <v>0</v>
      </c>
      <c r="U52" s="6"/>
      <c r="V52" s="6"/>
      <c r="W52" s="6"/>
      <c r="X52" s="6"/>
      <c r="Y52" s="6"/>
      <c r="Z52" s="6"/>
      <c r="AA52" s="6"/>
    </row>
    <row r="53" spans="1:27">
      <c r="U53" s="6"/>
      <c r="V53" s="6"/>
      <c r="W53" s="6"/>
      <c r="X53" s="6"/>
      <c r="Y53" s="6"/>
      <c r="Z53" s="6"/>
      <c r="AA53" s="6"/>
    </row>
    <row r="54" spans="1:27">
      <c r="U54" s="6"/>
      <c r="V54" s="6"/>
      <c r="W54" s="6"/>
      <c r="X54" s="6"/>
      <c r="Y54" s="6"/>
      <c r="Z54" s="6"/>
      <c r="AA54" s="6"/>
    </row>
    <row r="55" spans="1:27">
      <c r="A55" s="12" t="s">
        <v>17</v>
      </c>
      <c r="U55" s="6"/>
      <c r="V55" s="6"/>
      <c r="W55" s="6"/>
      <c r="X55" s="6"/>
      <c r="Y55" s="6"/>
      <c r="Z55" s="6"/>
      <c r="AA55" s="6"/>
    </row>
    <row r="56" spans="1:27">
      <c r="H56" s="7"/>
      <c r="I56" s="7"/>
      <c r="U56" s="6"/>
      <c r="V56" s="6"/>
      <c r="W56" s="6"/>
      <c r="X56" s="6"/>
      <c r="Y56" s="6"/>
      <c r="Z56" s="6"/>
      <c r="AA56" s="6"/>
    </row>
    <row r="57" spans="1:27">
      <c r="B57" s="10">
        <v>2016</v>
      </c>
      <c r="C57" s="10">
        <v>2017</v>
      </c>
      <c r="D57" s="10">
        <v>2018</v>
      </c>
      <c r="E57" s="10">
        <v>2019</v>
      </c>
      <c r="F57" s="10">
        <v>2020</v>
      </c>
      <c r="U57" s="6"/>
      <c r="V57" s="6"/>
      <c r="W57" s="6"/>
      <c r="X57" s="6"/>
      <c r="Y57" s="6"/>
      <c r="Z57" s="6"/>
      <c r="AA57" s="6"/>
    </row>
    <row r="58" spans="1:27">
      <c r="U58" s="6"/>
      <c r="V58" s="6"/>
      <c r="W58" s="6"/>
      <c r="X58" s="6"/>
      <c r="Y58" s="6"/>
      <c r="Z58" s="6"/>
      <c r="AA58" s="6"/>
    </row>
    <row r="59" spans="1:27">
      <c r="A59" t="s">
        <v>18</v>
      </c>
      <c r="B59" s="4">
        <f>$B$44+B52</f>
        <v>21819135.18709711</v>
      </c>
      <c r="C59" s="4">
        <f t="shared" ref="C59:F59" si="0">$B$44+C52</f>
        <v>21819135.18709711</v>
      </c>
      <c r="D59" s="4">
        <f t="shared" si="0"/>
        <v>21819135.18709711</v>
      </c>
      <c r="E59" s="4">
        <f t="shared" si="0"/>
        <v>21819135.18709711</v>
      </c>
      <c r="F59" s="4">
        <f t="shared" si="0"/>
        <v>21819135.18709711</v>
      </c>
      <c r="U59" s="6"/>
      <c r="V59" s="6"/>
      <c r="W59" s="6"/>
      <c r="X59" s="6"/>
      <c r="Y59" s="6"/>
      <c r="Z59" s="6"/>
      <c r="AA59" s="6"/>
    </row>
    <row r="60" spans="1:27">
      <c r="A60" s="7"/>
      <c r="B60" s="7"/>
      <c r="C60" s="7"/>
      <c r="D60" s="7"/>
      <c r="E60" s="7"/>
      <c r="F60" s="7"/>
      <c r="U60" s="6"/>
      <c r="V60" s="6"/>
      <c r="W60" s="6"/>
      <c r="X60" s="6"/>
      <c r="Y60" s="6"/>
      <c r="Z60" s="6"/>
      <c r="AA60" s="6"/>
    </row>
    <row r="61" spans="1:27">
      <c r="A61" s="7"/>
      <c r="B61" s="7"/>
      <c r="C61" s="7"/>
      <c r="D61" s="7"/>
      <c r="E61" s="7"/>
      <c r="F61" s="7"/>
      <c r="U61" s="6"/>
      <c r="V61" s="6"/>
      <c r="W61" s="6"/>
      <c r="X61" s="6"/>
      <c r="Y61" s="6"/>
      <c r="Z61" s="6"/>
      <c r="AA61" s="6"/>
    </row>
    <row r="62" spans="1:27">
      <c r="U62" s="6"/>
      <c r="V62" s="6"/>
      <c r="W62" s="6"/>
      <c r="X62" s="6"/>
      <c r="Y62" s="6"/>
      <c r="Z62" s="6"/>
      <c r="AA62" s="6"/>
    </row>
    <row r="63" spans="1:27">
      <c r="U63" s="6"/>
      <c r="V63" s="6"/>
      <c r="W63" s="6"/>
      <c r="X63" s="6"/>
      <c r="Y63" s="6"/>
      <c r="Z63" s="6"/>
      <c r="AA63" s="6"/>
    </row>
    <row r="64" spans="1:27">
      <c r="U64" s="6"/>
      <c r="V64" s="6"/>
      <c r="W64" s="6"/>
      <c r="X64" s="6"/>
      <c r="Y64" s="6"/>
      <c r="Z64" s="6"/>
      <c r="AA64" s="6"/>
    </row>
    <row r="65" spans="21:27">
      <c r="U65" s="6"/>
      <c r="V65" s="6"/>
      <c r="W65" s="6"/>
      <c r="X65" s="6"/>
      <c r="Y65" s="6"/>
      <c r="Z65" s="6"/>
      <c r="AA65" s="6"/>
    </row>
    <row r="66" spans="21:27">
      <c r="U66" s="6"/>
      <c r="V66" s="6"/>
      <c r="W66" s="6"/>
      <c r="X66" s="6"/>
      <c r="Y66" s="6"/>
      <c r="Z66" s="6"/>
      <c r="AA66" s="6"/>
    </row>
    <row r="67" spans="21:27">
      <c r="U67" s="6"/>
      <c r="V67" s="6"/>
      <c r="W67" s="6"/>
      <c r="X67" s="6"/>
      <c r="Y67" s="6"/>
      <c r="Z67" s="6"/>
      <c r="AA67" s="6"/>
    </row>
    <row r="68" spans="21:27">
      <c r="U68" s="6"/>
      <c r="V68" s="6"/>
      <c r="W68" s="6"/>
      <c r="X68" s="6"/>
      <c r="Y68" s="6"/>
      <c r="Z68" s="6"/>
      <c r="AA68" s="6"/>
    </row>
    <row r="69" spans="21:27">
      <c r="U69" s="6"/>
      <c r="V69" s="6"/>
      <c r="W69" s="6"/>
      <c r="X69" s="6"/>
      <c r="Y69" s="6"/>
      <c r="Z69" s="6"/>
      <c r="AA69" s="6"/>
    </row>
    <row r="70" spans="21:27">
      <c r="U70" s="6"/>
      <c r="V70" s="6"/>
      <c r="W70" s="6"/>
      <c r="X70" s="6"/>
      <c r="Y70" s="6"/>
      <c r="Z70" s="6"/>
      <c r="AA70" s="6"/>
    </row>
    <row r="71" spans="21:27">
      <c r="U71" s="6"/>
      <c r="V71" s="6"/>
      <c r="W71" s="6"/>
      <c r="X71" s="6"/>
      <c r="Y71" s="6"/>
      <c r="Z71" s="6"/>
      <c r="AA71" s="6"/>
    </row>
    <row r="72" spans="21:27">
      <c r="U72" s="6"/>
      <c r="V72" s="6"/>
      <c r="W72" s="6"/>
      <c r="X72" s="6"/>
      <c r="Y72" s="6"/>
      <c r="Z72" s="6"/>
      <c r="AA72" s="6"/>
    </row>
    <row r="73" spans="21:27">
      <c r="U73" s="6"/>
      <c r="V73" s="6"/>
      <c r="W73" s="6"/>
      <c r="X73" s="6"/>
      <c r="Y73" s="6"/>
      <c r="Z73" s="6"/>
      <c r="AA73" s="6"/>
    </row>
    <row r="74" spans="21:27">
      <c r="U74" s="6"/>
      <c r="V74" s="6"/>
      <c r="W74" s="6"/>
      <c r="X74" s="6"/>
      <c r="Y74" s="6"/>
      <c r="Z74" s="6"/>
      <c r="AA74" s="6"/>
    </row>
    <row r="75" spans="21:27">
      <c r="U75" s="6"/>
      <c r="V75" s="6"/>
      <c r="W75" s="6"/>
      <c r="X75" s="6"/>
      <c r="Y75" s="6"/>
      <c r="Z75" s="6"/>
      <c r="AA75" s="6"/>
    </row>
    <row r="76" spans="21:27">
      <c r="U76" s="6"/>
      <c r="V76" s="6"/>
      <c r="W76" s="6"/>
      <c r="X76" s="6"/>
      <c r="Y76" s="6"/>
      <c r="Z76" s="6"/>
      <c r="AA76" s="6"/>
    </row>
    <row r="77" spans="21:27">
      <c r="U77" s="6"/>
      <c r="V77" s="6"/>
      <c r="W77" s="6"/>
      <c r="X77" s="6"/>
      <c r="Y77" s="6"/>
      <c r="Z77" s="6"/>
      <c r="AA77" s="6"/>
    </row>
    <row r="78" spans="21:27">
      <c r="U78" s="6"/>
      <c r="V78" s="6"/>
      <c r="W78" s="6"/>
      <c r="X78" s="6"/>
      <c r="Y78" s="6"/>
      <c r="Z78" s="6"/>
      <c r="AA78" s="6"/>
    </row>
    <row r="79" spans="21:27">
      <c r="U79" s="6"/>
      <c r="V79" s="6"/>
      <c r="W79" s="6"/>
      <c r="X79" s="6"/>
      <c r="Y79" s="6"/>
      <c r="Z79" s="6"/>
      <c r="AA79" s="6"/>
    </row>
    <row r="80" spans="21:27">
      <c r="U80" s="6"/>
      <c r="V80" s="6"/>
      <c r="W80" s="6"/>
      <c r="X80" s="6"/>
      <c r="Y80" s="6"/>
      <c r="Z80" s="6"/>
      <c r="AA80" s="6"/>
    </row>
    <row r="81" spans="21:27">
      <c r="U81" s="6"/>
      <c r="V81" s="6"/>
      <c r="W81" s="6"/>
      <c r="X81" s="6"/>
      <c r="Y81" s="6"/>
      <c r="Z81" s="6"/>
      <c r="AA81" s="6"/>
    </row>
    <row r="82" spans="21:27">
      <c r="U82" s="6"/>
      <c r="V82" s="6"/>
      <c r="W82" s="6"/>
      <c r="X82" s="6"/>
      <c r="Y82" s="6"/>
      <c r="Z82" s="6"/>
      <c r="AA82" s="6"/>
    </row>
    <row r="83" spans="21:27">
      <c r="U83" s="6"/>
      <c r="V83" s="6"/>
      <c r="W83" s="6"/>
      <c r="X83" s="6"/>
      <c r="Y83" s="6"/>
      <c r="Z83" s="6"/>
      <c r="AA83" s="6"/>
    </row>
    <row r="84" spans="21:27">
      <c r="U84" s="6"/>
      <c r="V84" s="6"/>
      <c r="W84" s="6"/>
      <c r="X84" s="6"/>
      <c r="Y84" s="6"/>
      <c r="Z84" s="6"/>
      <c r="AA84" s="6"/>
    </row>
    <row r="85" spans="21:27">
      <c r="U85" s="6"/>
      <c r="V85" s="6"/>
      <c r="W85" s="6"/>
      <c r="X85" s="6"/>
      <c r="Y85" s="6"/>
      <c r="Z85" s="6"/>
      <c r="AA85" s="6"/>
    </row>
    <row r="86" spans="21:27">
      <c r="U86" s="6"/>
      <c r="V86" s="6"/>
      <c r="W86" s="6"/>
      <c r="X86" s="6"/>
      <c r="Y86" s="6"/>
      <c r="Z86" s="6"/>
      <c r="AA86" s="6"/>
    </row>
    <row r="87" spans="21:27">
      <c r="U87" s="6"/>
      <c r="V87" s="6"/>
      <c r="W87" s="6"/>
      <c r="X87" s="6"/>
      <c r="Y87" s="6"/>
      <c r="Z87" s="6"/>
      <c r="AA87" s="6"/>
    </row>
    <row r="88" spans="21:27">
      <c r="U88" s="6"/>
      <c r="V88" s="6"/>
      <c r="W88" s="6"/>
      <c r="X88" s="6"/>
      <c r="Y88" s="6"/>
      <c r="Z88" s="6"/>
      <c r="AA88" s="6"/>
    </row>
    <row r="89" spans="21:27">
      <c r="U89" s="6"/>
      <c r="V89" s="6"/>
      <c r="W89" s="6"/>
      <c r="X89" s="6"/>
      <c r="Y89" s="6"/>
      <c r="Z89" s="6"/>
      <c r="AA89" s="6"/>
    </row>
    <row r="90" spans="21:27">
      <c r="U90" s="6"/>
      <c r="V90" s="6"/>
      <c r="W90" s="6"/>
      <c r="X90" s="6"/>
      <c r="Y90" s="6"/>
      <c r="Z90" s="6"/>
      <c r="AA90" s="6"/>
    </row>
    <row r="91" spans="21:27">
      <c r="U91" s="6"/>
      <c r="V91" s="6"/>
      <c r="W91" s="6"/>
      <c r="X91" s="6"/>
      <c r="Y91" s="6"/>
      <c r="Z91" s="6"/>
      <c r="AA91" s="6"/>
    </row>
    <row r="92" spans="21:27">
      <c r="U92" s="6"/>
      <c r="V92" s="6"/>
      <c r="W92" s="6"/>
      <c r="X92" s="6"/>
      <c r="Y92" s="6"/>
      <c r="Z92" s="6"/>
      <c r="AA92" s="6"/>
    </row>
    <row r="93" spans="21:27">
      <c r="U93" s="6"/>
      <c r="V93" s="6"/>
      <c r="W93" s="6"/>
      <c r="X93" s="6"/>
      <c r="Y93" s="6"/>
      <c r="Z93" s="6"/>
      <c r="AA93" s="6"/>
    </row>
    <row r="94" spans="21:27">
      <c r="U94" s="6"/>
      <c r="V94" s="6"/>
      <c r="W94" s="6"/>
      <c r="X94" s="6"/>
      <c r="Y94" s="6"/>
      <c r="Z94" s="6"/>
      <c r="AA94" s="6"/>
    </row>
    <row r="95" spans="21:27">
      <c r="U95" s="6"/>
      <c r="V95" s="6"/>
      <c r="W95" s="6"/>
      <c r="X95" s="6"/>
      <c r="Y95" s="6"/>
      <c r="Z95" s="6"/>
      <c r="AA95" s="6"/>
    </row>
    <row r="96" spans="21:27">
      <c r="U96" s="6"/>
      <c r="V96" s="6"/>
      <c r="W96" s="6"/>
      <c r="X96" s="6"/>
      <c r="Y96" s="6"/>
      <c r="Z96" s="6"/>
      <c r="AA96" s="6"/>
    </row>
    <row r="97" spans="21:27">
      <c r="U97" s="6"/>
      <c r="V97" s="6"/>
      <c r="W97" s="6"/>
      <c r="X97" s="6"/>
      <c r="Y97" s="6"/>
      <c r="Z97" s="6"/>
      <c r="AA97" s="6"/>
    </row>
    <row r="98" spans="21:27">
      <c r="U98" s="6"/>
      <c r="V98" s="6"/>
      <c r="W98" s="6"/>
      <c r="X98" s="6"/>
      <c r="Y98" s="6"/>
      <c r="Z98" s="6"/>
      <c r="AA98" s="6"/>
    </row>
    <row r="99" spans="21:27">
      <c r="U99" s="6"/>
      <c r="V99" s="6"/>
      <c r="W99" s="6"/>
      <c r="X99" s="6"/>
      <c r="Y99" s="6"/>
      <c r="Z99" s="6"/>
      <c r="AA99" s="6"/>
    </row>
    <row r="100" spans="21:27">
      <c r="U100" s="6"/>
      <c r="V100" s="6"/>
      <c r="W100" s="6"/>
      <c r="X100" s="6"/>
      <c r="Y100" s="6"/>
      <c r="Z100" s="6"/>
      <c r="AA100" s="6"/>
    </row>
    <row r="101" spans="21:27">
      <c r="U101" s="6"/>
      <c r="V101" s="6"/>
      <c r="W101" s="6"/>
      <c r="X101" s="6"/>
      <c r="Y101" s="6"/>
      <c r="Z101" s="6"/>
      <c r="AA101" s="6"/>
    </row>
    <row r="102" spans="21:27">
      <c r="U102" s="6"/>
      <c r="V102" s="6"/>
      <c r="W102" s="6"/>
      <c r="X102" s="6"/>
      <c r="Y102" s="6"/>
      <c r="Z102" s="6"/>
      <c r="AA102" s="6"/>
    </row>
    <row r="103" spans="21:27">
      <c r="U103" s="6"/>
      <c r="V103" s="6"/>
      <c r="W103" s="6"/>
      <c r="X103" s="6"/>
      <c r="Y103" s="6"/>
      <c r="Z103" s="6"/>
      <c r="AA103" s="6"/>
    </row>
    <row r="104" spans="21:27">
      <c r="U104" s="6"/>
      <c r="V104" s="6"/>
      <c r="W104" s="6"/>
      <c r="X104" s="6"/>
      <c r="Y104" s="6"/>
      <c r="Z104" s="6"/>
      <c r="AA104" s="6"/>
    </row>
    <row r="105" spans="21:27">
      <c r="U105" s="6"/>
      <c r="V105" s="6"/>
      <c r="W105" s="6"/>
      <c r="X105" s="6"/>
      <c r="Y105" s="6"/>
      <c r="Z105" s="6"/>
      <c r="AA105" s="6"/>
    </row>
    <row r="106" spans="21:27">
      <c r="U106" s="6"/>
      <c r="V106" s="6"/>
      <c r="W106" s="6"/>
      <c r="X106" s="6"/>
      <c r="Y106" s="6"/>
      <c r="Z106" s="6"/>
      <c r="AA106" s="6"/>
    </row>
    <row r="107" spans="21:27">
      <c r="U107" s="6"/>
      <c r="V107" s="6"/>
      <c r="W107" s="6"/>
      <c r="X107" s="6"/>
      <c r="Y107" s="6"/>
      <c r="Z107" s="6"/>
      <c r="AA107" s="6"/>
    </row>
    <row r="108" spans="21:27">
      <c r="U108" s="6"/>
      <c r="V108" s="6"/>
      <c r="W108" s="6"/>
      <c r="X108" s="6"/>
      <c r="Y108" s="6"/>
      <c r="Z108" s="6"/>
      <c r="AA108" s="6"/>
    </row>
    <row r="109" spans="21:27">
      <c r="U109" s="6"/>
      <c r="V109" s="6"/>
      <c r="W109" s="6"/>
      <c r="X109" s="6"/>
      <c r="Y109" s="6"/>
      <c r="Z109" s="6"/>
      <c r="AA109" s="6"/>
    </row>
    <row r="110" spans="21:27">
      <c r="U110" s="6"/>
      <c r="V110" s="6"/>
      <c r="W110" s="6"/>
      <c r="X110" s="6"/>
      <c r="Y110" s="6"/>
      <c r="Z110" s="6"/>
      <c r="AA110" s="6"/>
    </row>
    <row r="111" spans="21:27">
      <c r="U111" s="6"/>
      <c r="V111" s="6"/>
      <c r="W111" s="6"/>
      <c r="X111" s="6"/>
      <c r="Y111" s="6"/>
      <c r="Z111" s="6"/>
      <c r="AA111" s="6"/>
    </row>
    <row r="112" spans="21:27">
      <c r="U112" s="6"/>
      <c r="V112" s="6"/>
      <c r="W112" s="6"/>
      <c r="X112" s="6"/>
      <c r="Y112" s="6"/>
      <c r="Z112" s="6"/>
      <c r="AA112" s="6"/>
    </row>
    <row r="113" spans="21:27">
      <c r="U113" s="6"/>
      <c r="V113" s="6"/>
      <c r="W113" s="6"/>
      <c r="X113" s="6"/>
      <c r="Y113" s="6"/>
      <c r="Z113" s="6"/>
      <c r="AA113" s="6"/>
    </row>
    <row r="114" spans="21:27">
      <c r="U114" s="6"/>
      <c r="V114" s="6"/>
      <c r="W114" s="6"/>
      <c r="X114" s="6"/>
      <c r="Y114" s="6"/>
      <c r="Z114" s="6"/>
      <c r="AA114"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IU142"/>
  <sheetViews>
    <sheetView showGridLines="0" topLeftCell="A25" zoomScale="78" zoomScaleNormal="78" workbookViewId="0">
      <selection activeCell="A31" sqref="A31"/>
    </sheetView>
  </sheetViews>
  <sheetFormatPr defaultRowHeight="15"/>
  <cols>
    <col min="1" max="1" width="67" style="165" bestFit="1" customWidth="1"/>
    <col min="2" max="8" width="10.7109375" style="166" customWidth="1"/>
    <col min="9" max="9" width="11.140625" style="19" customWidth="1"/>
    <col min="10" max="10" width="33.28515625" style="19" customWidth="1"/>
    <col min="11" max="11" width="21.140625" style="19" customWidth="1"/>
    <col min="12" max="12" width="14.7109375" style="19" customWidth="1"/>
    <col min="13" max="13" width="16.85546875" style="19" customWidth="1"/>
    <col min="14" max="14" width="16.140625" style="19" customWidth="1"/>
    <col min="15" max="15" width="14.140625" style="19" customWidth="1"/>
    <col min="16" max="16" width="9.140625" style="19"/>
    <col min="17" max="23" width="11.7109375" style="19" customWidth="1"/>
    <col min="24" max="255" width="9.140625" style="19"/>
    <col min="256" max="256" width="60" style="19" bestFit="1" customWidth="1"/>
    <col min="257" max="263" width="10" style="19" customWidth="1"/>
    <col min="264" max="264" width="11.140625" style="19" customWidth="1"/>
    <col min="265" max="511" width="9.140625" style="19"/>
    <col min="512" max="512" width="60" style="19" bestFit="1" customWidth="1"/>
    <col min="513" max="519" width="10" style="19" customWidth="1"/>
    <col min="520" max="520" width="11.140625" style="19" customWidth="1"/>
    <col min="521" max="767" width="9.140625" style="19"/>
    <col min="768" max="768" width="60" style="19" bestFit="1" customWidth="1"/>
    <col min="769" max="775" width="10" style="19" customWidth="1"/>
    <col min="776" max="776" width="11.140625" style="19" customWidth="1"/>
    <col min="777" max="1023" width="9.140625" style="19"/>
    <col min="1024" max="1024" width="60" style="19" bestFit="1" customWidth="1"/>
    <col min="1025" max="1031" width="10" style="19" customWidth="1"/>
    <col min="1032" max="1032" width="11.140625" style="19" customWidth="1"/>
    <col min="1033" max="1279" width="9.140625" style="19"/>
    <col min="1280" max="1280" width="60" style="19" bestFit="1" customWidth="1"/>
    <col min="1281" max="1287" width="10" style="19" customWidth="1"/>
    <col min="1288" max="1288" width="11.140625" style="19" customWidth="1"/>
    <col min="1289" max="1535" width="9.140625" style="19"/>
    <col min="1536" max="1536" width="60" style="19" bestFit="1" customWidth="1"/>
    <col min="1537" max="1543" width="10" style="19" customWidth="1"/>
    <col min="1544" max="1544" width="11.140625" style="19" customWidth="1"/>
    <col min="1545" max="1791" width="9.140625" style="19"/>
    <col min="1792" max="1792" width="60" style="19" bestFit="1" customWidth="1"/>
    <col min="1793" max="1799" width="10" style="19" customWidth="1"/>
    <col min="1800" max="1800" width="11.140625" style="19" customWidth="1"/>
    <col min="1801" max="2047" width="9.140625" style="19"/>
    <col min="2048" max="2048" width="60" style="19" bestFit="1" customWidth="1"/>
    <col min="2049" max="2055" width="10" style="19" customWidth="1"/>
    <col min="2056" max="2056" width="11.140625" style="19" customWidth="1"/>
    <col min="2057" max="2303" width="9.140625" style="19"/>
    <col min="2304" max="2304" width="60" style="19" bestFit="1" customWidth="1"/>
    <col min="2305" max="2311" width="10" style="19" customWidth="1"/>
    <col min="2312" max="2312" width="11.140625" style="19" customWidth="1"/>
    <col min="2313" max="2559" width="9.140625" style="19"/>
    <col min="2560" max="2560" width="60" style="19" bestFit="1" customWidth="1"/>
    <col min="2561" max="2567" width="10" style="19" customWidth="1"/>
    <col min="2568" max="2568" width="11.140625" style="19" customWidth="1"/>
    <col min="2569" max="2815" width="9.140625" style="19"/>
    <col min="2816" max="2816" width="60" style="19" bestFit="1" customWidth="1"/>
    <col min="2817" max="2823" width="10" style="19" customWidth="1"/>
    <col min="2824" max="2824" width="11.140625" style="19" customWidth="1"/>
    <col min="2825" max="3071" width="9.140625" style="19"/>
    <col min="3072" max="3072" width="60" style="19" bestFit="1" customWidth="1"/>
    <col min="3073" max="3079" width="10" style="19" customWidth="1"/>
    <col min="3080" max="3080" width="11.140625" style="19" customWidth="1"/>
    <col min="3081" max="3327" width="9.140625" style="19"/>
    <col min="3328" max="3328" width="60" style="19" bestFit="1" customWidth="1"/>
    <col min="3329" max="3335" width="10" style="19" customWidth="1"/>
    <col min="3336" max="3336" width="11.140625" style="19" customWidth="1"/>
    <col min="3337" max="3583" width="9.140625" style="19"/>
    <col min="3584" max="3584" width="60" style="19" bestFit="1" customWidth="1"/>
    <col min="3585" max="3591" width="10" style="19" customWidth="1"/>
    <col min="3592" max="3592" width="11.140625" style="19" customWidth="1"/>
    <col min="3593" max="3839" width="9.140625" style="19"/>
    <col min="3840" max="3840" width="60" style="19" bestFit="1" customWidth="1"/>
    <col min="3841" max="3847" width="10" style="19" customWidth="1"/>
    <col min="3848" max="3848" width="11.140625" style="19" customWidth="1"/>
    <col min="3849" max="4095" width="9.140625" style="19"/>
    <col min="4096" max="4096" width="60" style="19" bestFit="1" customWidth="1"/>
    <col min="4097" max="4103" width="10" style="19" customWidth="1"/>
    <col min="4104" max="4104" width="11.140625" style="19" customWidth="1"/>
    <col min="4105" max="4351" width="9.140625" style="19"/>
    <col min="4352" max="4352" width="60" style="19" bestFit="1" customWidth="1"/>
    <col min="4353" max="4359" width="10" style="19" customWidth="1"/>
    <col min="4360" max="4360" width="11.140625" style="19" customWidth="1"/>
    <col min="4361" max="4607" width="9.140625" style="19"/>
    <col min="4608" max="4608" width="60" style="19" bestFit="1" customWidth="1"/>
    <col min="4609" max="4615" width="10" style="19" customWidth="1"/>
    <col min="4616" max="4616" width="11.140625" style="19" customWidth="1"/>
    <col min="4617" max="4863" width="9.140625" style="19"/>
    <col min="4864" max="4864" width="60" style="19" bestFit="1" customWidth="1"/>
    <col min="4865" max="4871" width="10" style="19" customWidth="1"/>
    <col min="4872" max="4872" width="11.140625" style="19" customWidth="1"/>
    <col min="4873" max="5119" width="9.140625" style="19"/>
    <col min="5120" max="5120" width="60" style="19" bestFit="1" customWidth="1"/>
    <col min="5121" max="5127" width="10" style="19" customWidth="1"/>
    <col min="5128" max="5128" width="11.140625" style="19" customWidth="1"/>
    <col min="5129" max="5375" width="9.140625" style="19"/>
    <col min="5376" max="5376" width="60" style="19" bestFit="1" customWidth="1"/>
    <col min="5377" max="5383" width="10" style="19" customWidth="1"/>
    <col min="5384" max="5384" width="11.140625" style="19" customWidth="1"/>
    <col min="5385" max="5631" width="9.140625" style="19"/>
    <col min="5632" max="5632" width="60" style="19" bestFit="1" customWidth="1"/>
    <col min="5633" max="5639" width="10" style="19" customWidth="1"/>
    <col min="5640" max="5640" width="11.140625" style="19" customWidth="1"/>
    <col min="5641" max="5887" width="9.140625" style="19"/>
    <col min="5888" max="5888" width="60" style="19" bestFit="1" customWidth="1"/>
    <col min="5889" max="5895" width="10" style="19" customWidth="1"/>
    <col min="5896" max="5896" width="11.140625" style="19" customWidth="1"/>
    <col min="5897" max="6143" width="9.140625" style="19"/>
    <col min="6144" max="6144" width="60" style="19" bestFit="1" customWidth="1"/>
    <col min="6145" max="6151" width="10" style="19" customWidth="1"/>
    <col min="6152" max="6152" width="11.140625" style="19" customWidth="1"/>
    <col min="6153" max="6399" width="9.140625" style="19"/>
    <col min="6400" max="6400" width="60" style="19" bestFit="1" customWidth="1"/>
    <col min="6401" max="6407" width="10" style="19" customWidth="1"/>
    <col min="6408" max="6408" width="11.140625" style="19" customWidth="1"/>
    <col min="6409" max="6655" width="9.140625" style="19"/>
    <col min="6656" max="6656" width="60" style="19" bestFit="1" customWidth="1"/>
    <col min="6657" max="6663" width="10" style="19" customWidth="1"/>
    <col min="6664" max="6664" width="11.140625" style="19" customWidth="1"/>
    <col min="6665" max="6911" width="9.140625" style="19"/>
    <col min="6912" max="6912" width="60" style="19" bestFit="1" customWidth="1"/>
    <col min="6913" max="6919" width="10" style="19" customWidth="1"/>
    <col min="6920" max="6920" width="11.140625" style="19" customWidth="1"/>
    <col min="6921" max="7167" width="9.140625" style="19"/>
    <col min="7168" max="7168" width="60" style="19" bestFit="1" customWidth="1"/>
    <col min="7169" max="7175" width="10" style="19" customWidth="1"/>
    <col min="7176" max="7176" width="11.140625" style="19" customWidth="1"/>
    <col min="7177" max="7423" width="9.140625" style="19"/>
    <col min="7424" max="7424" width="60" style="19" bestFit="1" customWidth="1"/>
    <col min="7425" max="7431" width="10" style="19" customWidth="1"/>
    <col min="7432" max="7432" width="11.140625" style="19" customWidth="1"/>
    <col min="7433" max="7679" width="9.140625" style="19"/>
    <col min="7680" max="7680" width="60" style="19" bestFit="1" customWidth="1"/>
    <col min="7681" max="7687" width="10" style="19" customWidth="1"/>
    <col min="7688" max="7688" width="11.140625" style="19" customWidth="1"/>
    <col min="7689" max="7935" width="9.140625" style="19"/>
    <col min="7936" max="7936" width="60" style="19" bestFit="1" customWidth="1"/>
    <col min="7937" max="7943" width="10" style="19" customWidth="1"/>
    <col min="7944" max="7944" width="11.140625" style="19" customWidth="1"/>
    <col min="7945" max="8191" width="9.140625" style="19"/>
    <col min="8192" max="8192" width="60" style="19" bestFit="1" customWidth="1"/>
    <col min="8193" max="8199" width="10" style="19" customWidth="1"/>
    <col min="8200" max="8200" width="11.140625" style="19" customWidth="1"/>
    <col min="8201" max="8447" width="9.140625" style="19"/>
    <col min="8448" max="8448" width="60" style="19" bestFit="1" customWidth="1"/>
    <col min="8449" max="8455" width="10" style="19" customWidth="1"/>
    <col min="8456" max="8456" width="11.140625" style="19" customWidth="1"/>
    <col min="8457" max="8703" width="9.140625" style="19"/>
    <col min="8704" max="8704" width="60" style="19" bestFit="1" customWidth="1"/>
    <col min="8705" max="8711" width="10" style="19" customWidth="1"/>
    <col min="8712" max="8712" width="11.140625" style="19" customWidth="1"/>
    <col min="8713" max="8959" width="9.140625" style="19"/>
    <col min="8960" max="8960" width="60" style="19" bestFit="1" customWidth="1"/>
    <col min="8961" max="8967" width="10" style="19" customWidth="1"/>
    <col min="8968" max="8968" width="11.140625" style="19" customWidth="1"/>
    <col min="8969" max="9215" width="9.140625" style="19"/>
    <col min="9216" max="9216" width="60" style="19" bestFit="1" customWidth="1"/>
    <col min="9217" max="9223" width="10" style="19" customWidth="1"/>
    <col min="9224" max="9224" width="11.140625" style="19" customWidth="1"/>
    <col min="9225" max="9471" width="9.140625" style="19"/>
    <col min="9472" max="9472" width="60" style="19" bestFit="1" customWidth="1"/>
    <col min="9473" max="9479" width="10" style="19" customWidth="1"/>
    <col min="9480" max="9480" width="11.140625" style="19" customWidth="1"/>
    <col min="9481" max="9727" width="9.140625" style="19"/>
    <col min="9728" max="9728" width="60" style="19" bestFit="1" customWidth="1"/>
    <col min="9729" max="9735" width="10" style="19" customWidth="1"/>
    <col min="9736" max="9736" width="11.140625" style="19" customWidth="1"/>
    <col min="9737" max="9983" width="9.140625" style="19"/>
    <col min="9984" max="9984" width="60" style="19" bestFit="1" customWidth="1"/>
    <col min="9985" max="9991" width="10" style="19" customWidth="1"/>
    <col min="9992" max="9992" width="11.140625" style="19" customWidth="1"/>
    <col min="9993" max="10239" width="9.140625" style="19"/>
    <col min="10240" max="10240" width="60" style="19" bestFit="1" customWidth="1"/>
    <col min="10241" max="10247" width="10" style="19" customWidth="1"/>
    <col min="10248" max="10248" width="11.140625" style="19" customWidth="1"/>
    <col min="10249" max="10495" width="9.140625" style="19"/>
    <col min="10496" max="10496" width="60" style="19" bestFit="1" customWidth="1"/>
    <col min="10497" max="10503" width="10" style="19" customWidth="1"/>
    <col min="10504" max="10504" width="11.140625" style="19" customWidth="1"/>
    <col min="10505" max="10751" width="9.140625" style="19"/>
    <col min="10752" max="10752" width="60" style="19" bestFit="1" customWidth="1"/>
    <col min="10753" max="10759" width="10" style="19" customWidth="1"/>
    <col min="10760" max="10760" width="11.140625" style="19" customWidth="1"/>
    <col min="10761" max="11007" width="9.140625" style="19"/>
    <col min="11008" max="11008" width="60" style="19" bestFit="1" customWidth="1"/>
    <col min="11009" max="11015" width="10" style="19" customWidth="1"/>
    <col min="11016" max="11016" width="11.140625" style="19" customWidth="1"/>
    <col min="11017" max="11263" width="9.140625" style="19"/>
    <col min="11264" max="11264" width="60" style="19" bestFit="1" customWidth="1"/>
    <col min="11265" max="11271" width="10" style="19" customWidth="1"/>
    <col min="11272" max="11272" width="11.140625" style="19" customWidth="1"/>
    <col min="11273" max="11519" width="9.140625" style="19"/>
    <col min="11520" max="11520" width="60" style="19" bestFit="1" customWidth="1"/>
    <col min="11521" max="11527" width="10" style="19" customWidth="1"/>
    <col min="11528" max="11528" width="11.140625" style="19" customWidth="1"/>
    <col min="11529" max="11775" width="9.140625" style="19"/>
    <col min="11776" max="11776" width="60" style="19" bestFit="1" customWidth="1"/>
    <col min="11777" max="11783" width="10" style="19" customWidth="1"/>
    <col min="11784" max="11784" width="11.140625" style="19" customWidth="1"/>
    <col min="11785" max="12031" width="9.140625" style="19"/>
    <col min="12032" max="12032" width="60" style="19" bestFit="1" customWidth="1"/>
    <col min="12033" max="12039" width="10" style="19" customWidth="1"/>
    <col min="12040" max="12040" width="11.140625" style="19" customWidth="1"/>
    <col min="12041" max="12287" width="9.140625" style="19"/>
    <col min="12288" max="12288" width="60" style="19" bestFit="1" customWidth="1"/>
    <col min="12289" max="12295" width="10" style="19" customWidth="1"/>
    <col min="12296" max="12296" width="11.140625" style="19" customWidth="1"/>
    <col min="12297" max="12543" width="9.140625" style="19"/>
    <col min="12544" max="12544" width="60" style="19" bestFit="1" customWidth="1"/>
    <col min="12545" max="12551" width="10" style="19" customWidth="1"/>
    <col min="12552" max="12552" width="11.140625" style="19" customWidth="1"/>
    <col min="12553" max="12799" width="9.140625" style="19"/>
    <col min="12800" max="12800" width="60" style="19" bestFit="1" customWidth="1"/>
    <col min="12801" max="12807" width="10" style="19" customWidth="1"/>
    <col min="12808" max="12808" width="11.140625" style="19" customWidth="1"/>
    <col min="12809" max="13055" width="9.140625" style="19"/>
    <col min="13056" max="13056" width="60" style="19" bestFit="1" customWidth="1"/>
    <col min="13057" max="13063" width="10" style="19" customWidth="1"/>
    <col min="13064" max="13064" width="11.140625" style="19" customWidth="1"/>
    <col min="13065" max="13311" width="9.140625" style="19"/>
    <col min="13312" max="13312" width="60" style="19" bestFit="1" customWidth="1"/>
    <col min="13313" max="13319" width="10" style="19" customWidth="1"/>
    <col min="13320" max="13320" width="11.140625" style="19" customWidth="1"/>
    <col min="13321" max="13567" width="9.140625" style="19"/>
    <col min="13568" max="13568" width="60" style="19" bestFit="1" customWidth="1"/>
    <col min="13569" max="13575" width="10" style="19" customWidth="1"/>
    <col min="13576" max="13576" width="11.140625" style="19" customWidth="1"/>
    <col min="13577" max="13823" width="9.140625" style="19"/>
    <col min="13824" max="13824" width="60" style="19" bestFit="1" customWidth="1"/>
    <col min="13825" max="13831" width="10" style="19" customWidth="1"/>
    <col min="13832" max="13832" width="11.140625" style="19" customWidth="1"/>
    <col min="13833" max="14079" width="9.140625" style="19"/>
    <col min="14080" max="14080" width="60" style="19" bestFit="1" customWidth="1"/>
    <col min="14081" max="14087" width="10" style="19" customWidth="1"/>
    <col min="14088" max="14088" width="11.140625" style="19" customWidth="1"/>
    <col min="14089" max="14335" width="9.140625" style="19"/>
    <col min="14336" max="14336" width="60" style="19" bestFit="1" customWidth="1"/>
    <col min="14337" max="14343" width="10" style="19" customWidth="1"/>
    <col min="14344" max="14344" width="11.140625" style="19" customWidth="1"/>
    <col min="14345" max="14591" width="9.140625" style="19"/>
    <col min="14592" max="14592" width="60" style="19" bestFit="1" customWidth="1"/>
    <col min="14593" max="14599" width="10" style="19" customWidth="1"/>
    <col min="14600" max="14600" width="11.140625" style="19" customWidth="1"/>
    <col min="14601" max="14847" width="9.140625" style="19"/>
    <col min="14848" max="14848" width="60" style="19" bestFit="1" customWidth="1"/>
    <col min="14849" max="14855" width="10" style="19" customWidth="1"/>
    <col min="14856" max="14856" width="11.140625" style="19" customWidth="1"/>
    <col min="14857" max="15103" width="9.140625" style="19"/>
    <col min="15104" max="15104" width="60" style="19" bestFit="1" customWidth="1"/>
    <col min="15105" max="15111" width="10" style="19" customWidth="1"/>
    <col min="15112" max="15112" width="11.140625" style="19" customWidth="1"/>
    <col min="15113" max="15359" width="9.140625" style="19"/>
    <col min="15360" max="15360" width="60" style="19" bestFit="1" customWidth="1"/>
    <col min="15361" max="15367" width="10" style="19" customWidth="1"/>
    <col min="15368" max="15368" width="11.140625" style="19" customWidth="1"/>
    <col min="15369" max="15615" width="9.140625" style="19"/>
    <col min="15616" max="15616" width="60" style="19" bestFit="1" customWidth="1"/>
    <col min="15617" max="15623" width="10" style="19" customWidth="1"/>
    <col min="15624" max="15624" width="11.140625" style="19" customWidth="1"/>
    <col min="15625" max="15871" width="9.140625" style="19"/>
    <col min="15872" max="15872" width="60" style="19" bestFit="1" customWidth="1"/>
    <col min="15873" max="15879" width="10" style="19" customWidth="1"/>
    <col min="15880" max="15880" width="11.140625" style="19" customWidth="1"/>
    <col min="15881" max="16127" width="9.140625" style="19"/>
    <col min="16128" max="16128" width="60" style="19" bestFit="1" customWidth="1"/>
    <col min="16129" max="16135" width="10" style="19" customWidth="1"/>
    <col min="16136" max="16136" width="11.140625" style="19" customWidth="1"/>
    <col min="16137" max="16384" width="9.140625" style="19"/>
  </cols>
  <sheetData>
    <row r="1" spans="1:255" ht="15.75">
      <c r="A1" s="17" t="s">
        <v>19</v>
      </c>
      <c r="B1" s="356" t="s">
        <v>20</v>
      </c>
      <c r="C1" s="356"/>
      <c r="D1" s="356"/>
      <c r="E1" s="356"/>
      <c r="F1" s="356"/>
      <c r="G1" s="356"/>
      <c r="H1" s="356"/>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row>
    <row r="2" spans="1:255" ht="15.75">
      <c r="A2" s="20" t="s">
        <v>21</v>
      </c>
      <c r="B2" s="21">
        <v>2014</v>
      </c>
      <c r="C2" s="21">
        <f t="shared" ref="C2:H2" si="0">B2+1</f>
        <v>2015</v>
      </c>
      <c r="D2" s="21">
        <f t="shared" si="0"/>
        <v>2016</v>
      </c>
      <c r="E2" s="21">
        <f t="shared" si="0"/>
        <v>2017</v>
      </c>
      <c r="F2" s="21">
        <f t="shared" si="0"/>
        <v>2018</v>
      </c>
      <c r="G2" s="21">
        <f t="shared" si="0"/>
        <v>2019</v>
      </c>
      <c r="H2" s="21">
        <f t="shared" si="0"/>
        <v>2020</v>
      </c>
    </row>
    <row r="3" spans="1:255" ht="15.75">
      <c r="A3" s="22"/>
      <c r="B3" s="23"/>
      <c r="C3" s="23"/>
      <c r="D3" s="23"/>
      <c r="E3" s="23"/>
      <c r="F3" s="23"/>
      <c r="G3" s="23"/>
      <c r="H3" s="23"/>
    </row>
    <row r="4" spans="1:255">
      <c r="A4" s="24" t="s">
        <v>22</v>
      </c>
      <c r="B4" s="25"/>
      <c r="C4" s="25"/>
      <c r="D4" s="25"/>
      <c r="E4" s="25"/>
      <c r="F4" s="25"/>
      <c r="G4" s="25"/>
      <c r="H4" s="25"/>
      <c r="J4" s="26" t="s">
        <v>23</v>
      </c>
    </row>
    <row r="5" spans="1:255">
      <c r="A5" s="27"/>
      <c r="B5" s="28"/>
      <c r="C5" s="28"/>
      <c r="D5" s="28"/>
      <c r="E5" s="28"/>
      <c r="F5" s="28"/>
      <c r="G5" s="28"/>
      <c r="H5" s="28"/>
      <c r="J5" s="29">
        <v>1.0230769230769232</v>
      </c>
      <c r="P5" s="30"/>
      <c r="Q5" s="30"/>
      <c r="R5" s="30"/>
      <c r="S5" s="30"/>
      <c r="T5" s="30"/>
    </row>
    <row r="6" spans="1:255">
      <c r="A6" s="31" t="s">
        <v>24</v>
      </c>
      <c r="B6" s="28"/>
      <c r="C6" s="28"/>
      <c r="D6" s="28"/>
      <c r="E6" s="28"/>
      <c r="F6" s="28"/>
      <c r="G6" s="28"/>
      <c r="H6" s="28"/>
      <c r="I6" s="32"/>
    </row>
    <row r="7" spans="1:255" ht="15.75">
      <c r="A7" s="33" t="s">
        <v>25</v>
      </c>
      <c r="B7" s="34">
        <v>0</v>
      </c>
      <c r="C7" s="35"/>
      <c r="D7" s="36"/>
      <c r="E7" s="36"/>
      <c r="F7" s="28"/>
      <c r="G7" s="36"/>
      <c r="H7" s="36"/>
      <c r="I7" s="30"/>
    </row>
    <row r="8" spans="1:255" ht="15.75">
      <c r="A8" s="37" t="s">
        <v>26</v>
      </c>
      <c r="B8" s="38">
        <v>18882.819820630775</v>
      </c>
      <c r="C8" s="35"/>
      <c r="D8" s="36"/>
      <c r="E8" s="36"/>
      <c r="F8" s="28"/>
      <c r="G8" s="36"/>
      <c r="H8" s="36"/>
      <c r="I8" s="30"/>
    </row>
    <row r="9" spans="1:255">
      <c r="A9" s="37" t="s">
        <v>27</v>
      </c>
      <c r="B9" s="39">
        <v>0</v>
      </c>
      <c r="C9" s="36"/>
      <c r="D9" s="36"/>
      <c r="E9" s="36"/>
      <c r="F9" s="28"/>
      <c r="G9" s="36"/>
      <c r="H9" s="36"/>
      <c r="I9" s="30"/>
    </row>
    <row r="10" spans="1:255">
      <c r="A10" s="37" t="s">
        <v>28</v>
      </c>
      <c r="B10" s="39">
        <v>0</v>
      </c>
      <c r="C10" s="36"/>
      <c r="D10" s="36"/>
      <c r="E10" s="36"/>
      <c r="F10" s="28"/>
      <c r="G10" s="36"/>
      <c r="H10" s="36"/>
      <c r="I10" s="30"/>
    </row>
    <row r="11" spans="1:255">
      <c r="A11" s="30"/>
      <c r="B11" s="36"/>
      <c r="C11" s="36"/>
      <c r="D11" s="36"/>
      <c r="E11" s="36"/>
      <c r="F11" s="28"/>
      <c r="G11" s="36"/>
      <c r="H11" s="36"/>
      <c r="I11" s="30"/>
    </row>
    <row r="12" spans="1:255">
      <c r="A12" s="33" t="s">
        <v>29</v>
      </c>
      <c r="B12" s="40">
        <f>SUM(B7:B11)</f>
        <v>18882.819820630775</v>
      </c>
      <c r="C12" s="36">
        <f>B12</f>
        <v>18882.819820630775</v>
      </c>
      <c r="D12" s="36"/>
      <c r="E12" s="36"/>
      <c r="F12" s="28"/>
      <c r="G12" s="36"/>
      <c r="H12" s="36"/>
      <c r="I12" s="30"/>
    </row>
    <row r="13" spans="1:255">
      <c r="A13" s="37"/>
      <c r="B13" s="36"/>
      <c r="C13" s="36"/>
      <c r="D13" s="36"/>
      <c r="E13" s="36"/>
      <c r="F13" s="28"/>
      <c r="G13" s="36"/>
      <c r="H13" s="36"/>
      <c r="I13" s="30"/>
    </row>
    <row r="14" spans="1:255">
      <c r="A14" s="37" t="s">
        <v>30</v>
      </c>
      <c r="B14" s="36"/>
      <c r="C14" s="39">
        <v>0</v>
      </c>
      <c r="D14" s="36"/>
      <c r="E14" s="36"/>
      <c r="F14" s="28"/>
      <c r="G14" s="36"/>
      <c r="H14" s="36"/>
      <c r="I14" s="30"/>
    </row>
    <row r="15" spans="1:255">
      <c r="A15" s="33" t="s">
        <v>31</v>
      </c>
      <c r="B15" s="36"/>
      <c r="C15" s="40">
        <f>SUM(C12:C14)</f>
        <v>18882.819820630775</v>
      </c>
      <c r="D15" s="36">
        <f>C15</f>
        <v>18882.819820630775</v>
      </c>
      <c r="E15" s="36"/>
      <c r="F15" s="36"/>
      <c r="G15" s="36"/>
      <c r="H15" s="36"/>
      <c r="I15" s="30"/>
    </row>
    <row r="16" spans="1:255">
      <c r="A16" s="37"/>
      <c r="B16" s="36"/>
      <c r="C16" s="36"/>
      <c r="D16" s="36"/>
      <c r="E16" s="36"/>
      <c r="F16" s="36"/>
      <c r="G16" s="36"/>
      <c r="H16" s="36"/>
      <c r="I16" s="30"/>
    </row>
    <row r="17" spans="1:9">
      <c r="A17" s="41" t="s">
        <v>32</v>
      </c>
      <c r="B17" s="36"/>
      <c r="C17" s="36"/>
      <c r="D17" s="36"/>
      <c r="E17" s="36"/>
      <c r="F17" s="36"/>
      <c r="G17" s="36"/>
      <c r="H17" s="36"/>
      <c r="I17" s="30"/>
    </row>
    <row r="18" spans="1:9">
      <c r="A18" s="42" t="s">
        <v>33</v>
      </c>
      <c r="B18" s="36"/>
      <c r="C18" s="36"/>
      <c r="D18" s="39">
        <v>0</v>
      </c>
      <c r="E18" s="36"/>
      <c r="F18" s="36"/>
      <c r="G18" s="36"/>
      <c r="H18" s="36"/>
      <c r="I18" s="30"/>
    </row>
    <row r="19" spans="1:9">
      <c r="A19" s="36"/>
      <c r="B19" s="36"/>
      <c r="C19" s="36"/>
      <c r="D19" s="36"/>
      <c r="E19" s="36"/>
      <c r="F19" s="36"/>
      <c r="G19" s="36"/>
      <c r="H19" s="36"/>
      <c r="I19" s="30"/>
    </row>
    <row r="20" spans="1:9">
      <c r="A20" s="37"/>
      <c r="B20" s="36"/>
      <c r="C20" s="36"/>
      <c r="D20" s="36"/>
      <c r="E20" s="36"/>
      <c r="F20" s="36"/>
      <c r="G20" s="36"/>
      <c r="H20" s="36"/>
      <c r="I20" s="30"/>
    </row>
    <row r="21" spans="1:9" ht="15.75">
      <c r="A21" s="43" t="s">
        <v>34</v>
      </c>
      <c r="B21" s="44"/>
      <c r="C21" s="44"/>
      <c r="D21" s="44">
        <f>SUM(D15:D20)</f>
        <v>18882.819820630775</v>
      </c>
      <c r="E21" s="44">
        <f>D21</f>
        <v>18882.819820630775</v>
      </c>
      <c r="F21" s="44">
        <f>E21</f>
        <v>18882.819820630775</v>
      </c>
      <c r="G21" s="44">
        <f>F21</f>
        <v>18882.819820630775</v>
      </c>
      <c r="H21" s="44">
        <f>G21</f>
        <v>18882.819820630775</v>
      </c>
      <c r="I21" s="30"/>
    </row>
    <row r="22" spans="1:9">
      <c r="A22" s="37"/>
      <c r="B22" s="36"/>
      <c r="C22" s="36"/>
      <c r="D22" s="36"/>
      <c r="E22" s="36"/>
      <c r="F22" s="36"/>
      <c r="G22" s="36"/>
      <c r="H22" s="36"/>
      <c r="I22" s="30"/>
    </row>
    <row r="23" spans="1:9">
      <c r="A23" s="45" t="s">
        <v>35</v>
      </c>
      <c r="B23" s="36"/>
      <c r="C23" s="36"/>
      <c r="D23" s="46">
        <f>D113</f>
        <v>8.4711231381611549E-3</v>
      </c>
      <c r="E23" s="46">
        <f t="shared" ref="E23:H23" si="1">E113</f>
        <v>1.033706817773567E-2</v>
      </c>
      <c r="F23" s="46">
        <f t="shared" si="1"/>
        <v>1.4950258668965341E-2</v>
      </c>
      <c r="G23" s="46">
        <f t="shared" si="1"/>
        <v>1.2094765771648985E-2</v>
      </c>
      <c r="H23" s="46">
        <f t="shared" si="1"/>
        <v>1.1404264635882887E-2</v>
      </c>
      <c r="I23" s="30"/>
    </row>
    <row r="24" spans="1:9">
      <c r="A24" s="45" t="s">
        <v>36</v>
      </c>
      <c r="B24" s="36"/>
      <c r="C24" s="36"/>
      <c r="D24" s="38">
        <f>D21*D23</f>
        <v>159.95869189627342</v>
      </c>
      <c r="E24" s="38">
        <f>E21*E23</f>
        <v>195.19299587375875</v>
      </c>
      <c r="F24" s="38">
        <f>F21*F23</f>
        <v>282.30304071789578</v>
      </c>
      <c r="G24" s="38">
        <f>G21*G23</f>
        <v>228.38328283878013</v>
      </c>
      <c r="H24" s="38">
        <f>H21*H23</f>
        <v>215.344674306168</v>
      </c>
      <c r="I24" s="30"/>
    </row>
    <row r="25" spans="1:9">
      <c r="A25" s="37"/>
      <c r="B25" s="36"/>
      <c r="C25" s="36"/>
      <c r="D25" s="36"/>
      <c r="E25" s="36"/>
      <c r="F25" s="36"/>
      <c r="G25" s="36"/>
      <c r="H25" s="36"/>
      <c r="I25" s="30"/>
    </row>
    <row r="26" spans="1:9">
      <c r="A26" s="45" t="s">
        <v>37</v>
      </c>
      <c r="B26" s="36"/>
      <c r="C26" s="36"/>
      <c r="D26" s="47">
        <f>D115</f>
        <v>5.5800000000000008E-3</v>
      </c>
      <c r="E26" s="47">
        <f>E115</f>
        <v>8.0599999999999995E-3</v>
      </c>
      <c r="F26" s="47">
        <f>F115</f>
        <v>1.116E-2</v>
      </c>
      <c r="G26" s="47">
        <f>G115</f>
        <v>1.302E-2</v>
      </c>
      <c r="H26" s="47">
        <f>H115</f>
        <v>1.116E-2</v>
      </c>
      <c r="I26" s="30"/>
    </row>
    <row r="27" spans="1:9">
      <c r="A27" s="45" t="s">
        <v>38</v>
      </c>
      <c r="B27" s="36"/>
      <c r="C27" s="36"/>
      <c r="D27" s="38">
        <f>D26*(D21+D24)</f>
        <v>106.25870409990095</v>
      </c>
      <c r="E27" s="38">
        <f>E26*(E21+E24)</f>
        <v>153.76878330102653</v>
      </c>
      <c r="F27" s="38">
        <f>F26*(F21+F24)</f>
        <v>213.88277113265116</v>
      </c>
      <c r="G27" s="38">
        <f>G26*(G21+G24)</f>
        <v>248.82786440717359</v>
      </c>
      <c r="H27" s="38">
        <f>H26*(H21+H24)</f>
        <v>213.1355157634963</v>
      </c>
      <c r="I27" s="30"/>
    </row>
    <row r="28" spans="1:9">
      <c r="A28" s="45"/>
      <c r="B28" s="36"/>
      <c r="C28" s="36"/>
      <c r="D28" s="36"/>
      <c r="E28" s="36"/>
      <c r="F28" s="36"/>
      <c r="G28" s="36"/>
      <c r="H28" s="36"/>
      <c r="I28" s="30"/>
    </row>
    <row r="29" spans="1:9" ht="37.5" customHeight="1" thickBot="1">
      <c r="A29" s="30"/>
      <c r="B29" s="30"/>
      <c r="C29" s="30"/>
      <c r="D29" s="30"/>
      <c r="E29" s="30"/>
      <c r="F29" s="30"/>
      <c r="G29" s="30"/>
      <c r="H29" s="30"/>
      <c r="I29" s="30"/>
    </row>
    <row r="30" spans="1:9" ht="13.5" thickBot="1">
      <c r="A30" s="48" t="s">
        <v>39</v>
      </c>
      <c r="B30" s="49"/>
      <c r="C30" s="49"/>
      <c r="D30" s="49"/>
      <c r="E30" s="49"/>
      <c r="F30" s="49"/>
      <c r="G30" s="49"/>
      <c r="H30" s="49"/>
      <c r="I30" s="30"/>
    </row>
    <row r="31" spans="1:9">
      <c r="A31" s="50" t="s">
        <v>40</v>
      </c>
      <c r="B31" s="51"/>
      <c r="C31" s="51"/>
      <c r="D31" s="52">
        <v>1209.4639999999999</v>
      </c>
      <c r="E31" s="52">
        <v>531.78399999999999</v>
      </c>
      <c r="F31" s="52">
        <v>552.78399999999999</v>
      </c>
      <c r="G31" s="52">
        <v>583.78399999999999</v>
      </c>
      <c r="H31" s="52">
        <v>614.78399999999999</v>
      </c>
      <c r="I31" s="30"/>
    </row>
    <row r="32" spans="1:9">
      <c r="A32" s="50" t="s">
        <v>41</v>
      </c>
      <c r="B32" s="51"/>
      <c r="C32" s="51"/>
      <c r="D32" s="53"/>
      <c r="E32" s="53"/>
      <c r="F32" s="53"/>
      <c r="G32" s="53"/>
      <c r="H32" s="53"/>
      <c r="I32" s="30"/>
    </row>
    <row r="33" spans="1:9">
      <c r="A33" s="50" t="s">
        <v>42</v>
      </c>
      <c r="B33" s="51"/>
      <c r="C33" s="51"/>
      <c r="D33" s="53"/>
      <c r="E33" s="53"/>
      <c r="F33" s="53"/>
      <c r="G33" s="53"/>
      <c r="H33" s="53"/>
      <c r="I33" s="30"/>
    </row>
    <row r="34" spans="1:9">
      <c r="A34" s="50" t="s">
        <v>43</v>
      </c>
      <c r="B34" s="51"/>
      <c r="C34" s="51"/>
      <c r="D34" s="53"/>
      <c r="E34" s="53"/>
      <c r="F34" s="53"/>
      <c r="G34" s="53"/>
      <c r="H34" s="53"/>
      <c r="I34" s="30"/>
    </row>
    <row r="35" spans="1:9" ht="27">
      <c r="A35" s="50" t="s">
        <v>44</v>
      </c>
      <c r="B35" s="54"/>
      <c r="C35" s="54"/>
      <c r="D35" s="53"/>
      <c r="E35" s="53"/>
      <c r="F35" s="53"/>
      <c r="G35" s="53"/>
      <c r="H35" s="53"/>
      <c r="I35" s="30"/>
    </row>
    <row r="36" spans="1:9">
      <c r="A36" s="50" t="s">
        <v>45</v>
      </c>
      <c r="B36" s="54"/>
      <c r="C36" s="54"/>
      <c r="D36" s="53"/>
      <c r="E36" s="53"/>
      <c r="F36" s="53"/>
      <c r="G36" s="53"/>
      <c r="H36" s="53"/>
      <c r="I36" s="30"/>
    </row>
    <row r="37" spans="1:9">
      <c r="A37" s="50" t="s">
        <v>46</v>
      </c>
      <c r="B37" s="51"/>
      <c r="C37" s="51"/>
      <c r="D37" s="53"/>
      <c r="E37" s="53"/>
      <c r="F37" s="53"/>
      <c r="G37" s="53"/>
      <c r="H37" s="53"/>
      <c r="I37" s="30"/>
    </row>
    <row r="38" spans="1:9" ht="15.75" thickBot="1">
      <c r="A38" s="50" t="s">
        <v>47</v>
      </c>
      <c r="B38" s="51"/>
      <c r="C38" s="51"/>
      <c r="D38" s="53"/>
      <c r="E38" s="53"/>
      <c r="F38" s="53"/>
      <c r="G38" s="53"/>
      <c r="H38" s="53"/>
      <c r="I38" s="30"/>
    </row>
    <row r="39" spans="1:9" ht="13.5" thickBot="1">
      <c r="A39" s="55" t="s">
        <v>48</v>
      </c>
      <c r="B39" s="49"/>
      <c r="C39" s="49"/>
      <c r="D39" s="49"/>
      <c r="E39" s="56"/>
      <c r="F39" s="56"/>
      <c r="G39" s="56"/>
      <c r="H39" s="56"/>
      <c r="I39" s="30"/>
    </row>
    <row r="40" spans="1:9">
      <c r="A40" s="50" t="s">
        <v>49</v>
      </c>
      <c r="B40" s="51"/>
      <c r="C40" s="51"/>
      <c r="D40" s="53"/>
      <c r="E40" s="53"/>
      <c r="F40" s="53"/>
      <c r="G40" s="53"/>
      <c r="H40" s="53"/>
      <c r="I40" s="30"/>
    </row>
    <row r="41" spans="1:9">
      <c r="A41" s="50" t="s">
        <v>50</v>
      </c>
      <c r="B41" s="51"/>
      <c r="C41" s="51"/>
      <c r="D41" s="53"/>
      <c r="E41" s="53"/>
      <c r="F41" s="53"/>
      <c r="G41" s="53"/>
      <c r="H41" s="53"/>
      <c r="I41" s="30"/>
    </row>
    <row r="42" spans="1:9" ht="15.75" thickBot="1">
      <c r="A42" s="50" t="s">
        <v>51</v>
      </c>
      <c r="B42" s="51"/>
      <c r="C42" s="51"/>
      <c r="D42" s="53"/>
      <c r="E42" s="53"/>
      <c r="F42" s="53"/>
      <c r="G42" s="53"/>
      <c r="H42" s="53"/>
      <c r="I42" s="30"/>
    </row>
    <row r="43" spans="1:9" ht="13.5" thickBot="1">
      <c r="A43" s="55" t="s">
        <v>52</v>
      </c>
      <c r="B43" s="49"/>
      <c r="C43" s="49"/>
      <c r="D43" s="49"/>
      <c r="E43" s="56"/>
      <c r="F43" s="56"/>
      <c r="G43" s="56"/>
      <c r="H43" s="56"/>
      <c r="I43" s="30"/>
    </row>
    <row r="44" spans="1:9">
      <c r="A44" s="50" t="s">
        <v>53</v>
      </c>
      <c r="B44" s="51"/>
      <c r="C44" s="51"/>
      <c r="D44" s="53"/>
      <c r="E44" s="53"/>
      <c r="F44" s="53"/>
      <c r="G44" s="53"/>
      <c r="H44" s="53"/>
      <c r="I44" s="30"/>
    </row>
    <row r="45" spans="1:9">
      <c r="A45" s="50" t="s">
        <v>54</v>
      </c>
      <c r="B45" s="51"/>
      <c r="C45" s="51"/>
      <c r="D45" s="53"/>
      <c r="E45" s="53"/>
      <c r="F45" s="53"/>
      <c r="G45" s="53"/>
      <c r="H45" s="53"/>
      <c r="I45" s="30"/>
    </row>
    <row r="46" spans="1:9">
      <c r="A46" s="50" t="s">
        <v>55</v>
      </c>
      <c r="B46" s="57"/>
      <c r="C46" s="57"/>
      <c r="D46" s="53"/>
      <c r="E46" s="53"/>
      <c r="F46" s="53"/>
      <c r="G46" s="53"/>
      <c r="H46" s="53"/>
      <c r="I46" s="30"/>
    </row>
    <row r="47" spans="1:9">
      <c r="A47" s="50" t="s">
        <v>56</v>
      </c>
      <c r="B47" s="51"/>
      <c r="C47" s="51"/>
      <c r="D47" s="53"/>
      <c r="E47" s="53"/>
      <c r="F47" s="53"/>
      <c r="G47" s="53"/>
      <c r="H47" s="53"/>
      <c r="I47" s="30"/>
    </row>
    <row r="48" spans="1:9" ht="15.75" thickBot="1">
      <c r="A48" s="50" t="s">
        <v>57</v>
      </c>
      <c r="B48" s="51"/>
      <c r="C48" s="51"/>
      <c r="D48" s="53"/>
      <c r="E48" s="53"/>
      <c r="F48" s="53"/>
      <c r="G48" s="53"/>
      <c r="H48" s="53"/>
      <c r="I48" s="30"/>
    </row>
    <row r="49" spans="1:9" ht="13.5" thickBot="1">
      <c r="A49" s="55" t="s">
        <v>58</v>
      </c>
      <c r="B49" s="49"/>
      <c r="C49" s="49"/>
      <c r="D49" s="49"/>
      <c r="E49" s="56"/>
      <c r="F49" s="56"/>
      <c r="G49" s="56"/>
      <c r="H49" s="56"/>
      <c r="I49" s="30"/>
    </row>
    <row r="50" spans="1:9">
      <c r="A50" s="50" t="s">
        <v>59</v>
      </c>
      <c r="B50" s="57"/>
      <c r="C50" s="57"/>
      <c r="D50" s="53"/>
      <c r="E50" s="53"/>
      <c r="F50" s="53"/>
      <c r="G50" s="53"/>
      <c r="H50" s="53"/>
      <c r="I50" s="30"/>
    </row>
    <row r="51" spans="1:9" ht="15.75" thickBot="1">
      <c r="A51" s="50" t="s">
        <v>60</v>
      </c>
      <c r="B51" s="51"/>
      <c r="C51" s="51"/>
      <c r="D51" s="53"/>
      <c r="E51" s="53"/>
      <c r="F51" s="53"/>
      <c r="G51" s="53"/>
      <c r="H51" s="53"/>
      <c r="I51" s="30"/>
    </row>
    <row r="52" spans="1:9" ht="13.5" thickBot="1">
      <c r="A52" s="55" t="s">
        <v>61</v>
      </c>
      <c r="B52" s="49"/>
      <c r="C52" s="49"/>
      <c r="D52" s="49"/>
      <c r="E52" s="56"/>
      <c r="F52" s="56"/>
      <c r="G52" s="56"/>
      <c r="H52" s="56"/>
      <c r="I52" s="30"/>
    </row>
    <row r="53" spans="1:9">
      <c r="A53" s="50" t="s">
        <v>62</v>
      </c>
      <c r="B53" s="51"/>
      <c r="C53" s="51"/>
      <c r="D53" s="53"/>
      <c r="E53" s="53"/>
      <c r="F53" s="53"/>
      <c r="G53" s="53"/>
      <c r="H53" s="53"/>
      <c r="I53" s="30"/>
    </row>
    <row r="54" spans="1:9">
      <c r="A54" s="58"/>
      <c r="B54" s="51"/>
      <c r="C54" s="51"/>
      <c r="D54" s="30"/>
      <c r="E54" s="30"/>
      <c r="F54" s="30"/>
      <c r="G54" s="30"/>
      <c r="H54" s="30"/>
      <c r="I54" s="30"/>
    </row>
    <row r="55" spans="1:9">
      <c r="A55" s="58"/>
      <c r="B55" s="51"/>
      <c r="C55" s="51"/>
      <c r="D55" s="30"/>
      <c r="E55" s="30"/>
      <c r="F55" s="30"/>
      <c r="G55" s="30"/>
      <c r="H55" s="30"/>
      <c r="I55" s="30"/>
    </row>
    <row r="56" spans="1:9" ht="12.75">
      <c r="A56" s="59"/>
      <c r="B56" s="30"/>
      <c r="C56" s="30"/>
      <c r="D56" s="30"/>
      <c r="E56" s="30"/>
      <c r="F56" s="30"/>
      <c r="G56" s="30"/>
      <c r="H56" s="30"/>
      <c r="I56" s="30"/>
    </row>
    <row r="57" spans="1:9">
      <c r="A57" s="60" t="s">
        <v>63</v>
      </c>
      <c r="B57" s="36"/>
      <c r="C57" s="36"/>
      <c r="D57" s="61">
        <f>(SUM(D29:D54)*D26)</f>
        <v>6.7488091200000007</v>
      </c>
      <c r="E57" s="61">
        <f>(SUM(E29:E54)*E26)</f>
        <v>4.2861790399999995</v>
      </c>
      <c r="F57" s="61">
        <f>(SUM(F29:F54)*F26)</f>
        <v>6.1690694399999995</v>
      </c>
      <c r="G57" s="61">
        <f>(SUM(G29:G54)*G26)</f>
        <v>7.6008676800000003</v>
      </c>
      <c r="H57" s="61">
        <f>(SUM(H29:H54)*H26)</f>
        <v>6.86098944</v>
      </c>
      <c r="I57" s="30"/>
    </row>
    <row r="58" spans="1:9">
      <c r="A58" s="60" t="s">
        <v>64</v>
      </c>
      <c r="B58" s="36"/>
      <c r="C58" s="36"/>
      <c r="D58" s="62">
        <f>SUM(D30:D57)</f>
        <v>1216.21280912</v>
      </c>
      <c r="E58" s="62">
        <f>SUM(E30:E57)</f>
        <v>536.07017903999997</v>
      </c>
      <c r="F58" s="62">
        <f>SUM(F30:F57)</f>
        <v>558.95306944000004</v>
      </c>
      <c r="G58" s="62">
        <f>SUM(G30:G57)</f>
        <v>591.38486767999996</v>
      </c>
      <c r="H58" s="62">
        <f>SUM(H30:H57)</f>
        <v>621.64498944000002</v>
      </c>
      <c r="I58" s="30"/>
    </row>
    <row r="59" spans="1:9">
      <c r="A59" s="37"/>
      <c r="B59" s="36"/>
      <c r="C59" s="36"/>
      <c r="D59" s="36"/>
      <c r="E59" s="36"/>
      <c r="F59" s="36"/>
      <c r="G59" s="36"/>
      <c r="H59" s="36"/>
      <c r="I59" s="30"/>
    </row>
    <row r="60" spans="1:9">
      <c r="A60" s="37"/>
      <c r="B60" s="36"/>
      <c r="C60" s="36"/>
      <c r="D60" s="36"/>
      <c r="E60" s="36"/>
      <c r="F60" s="36"/>
      <c r="G60" s="36"/>
      <c r="H60" s="36"/>
      <c r="I60" s="30"/>
    </row>
    <row r="61" spans="1:9" ht="15.75">
      <c r="A61" s="63" t="s">
        <v>65</v>
      </c>
      <c r="B61" s="64"/>
      <c r="C61" s="64"/>
      <c r="D61" s="64">
        <f>SUM(D24,D27,D58,D21)</f>
        <v>20365.250025746951</v>
      </c>
      <c r="E61" s="64">
        <f>SUM(E24,E27,E58,E21)</f>
        <v>19767.851778845561</v>
      </c>
      <c r="F61" s="64">
        <f>SUM(F24,F27,F58,F21)</f>
        <v>19937.958701921321</v>
      </c>
      <c r="G61" s="64">
        <f>SUM(G24,G27,G58,G21)</f>
        <v>19951.415835556727</v>
      </c>
      <c r="H61" s="64">
        <f>SUM(H24,H27,H58,H21)</f>
        <v>19932.94500014044</v>
      </c>
      <c r="I61" s="30"/>
    </row>
    <row r="62" spans="1:9">
      <c r="A62" s="37"/>
      <c r="B62" s="36"/>
      <c r="C62" s="36"/>
      <c r="D62" s="36"/>
      <c r="E62" s="36"/>
      <c r="F62" s="36"/>
      <c r="G62" s="36"/>
      <c r="H62" s="36"/>
      <c r="I62" s="30"/>
    </row>
    <row r="63" spans="1:9">
      <c r="A63" s="37"/>
      <c r="B63" s="36"/>
      <c r="C63" s="36"/>
      <c r="D63" s="36"/>
      <c r="E63" s="36"/>
      <c r="F63" s="36"/>
      <c r="G63" s="36"/>
      <c r="H63" s="36"/>
      <c r="I63" s="30"/>
    </row>
    <row r="64" spans="1:9">
      <c r="A64" s="65" t="s">
        <v>66</v>
      </c>
      <c r="B64" s="36"/>
      <c r="C64" s="51"/>
      <c r="D64" s="36"/>
      <c r="E64" s="36"/>
      <c r="F64" s="36"/>
      <c r="G64" s="36"/>
      <c r="H64" s="36"/>
      <c r="I64" s="30"/>
    </row>
    <row r="65" spans="1:255">
      <c r="A65" s="59" t="s">
        <v>67</v>
      </c>
      <c r="B65" s="36"/>
      <c r="C65" s="66"/>
      <c r="D65" s="38">
        <v>0</v>
      </c>
      <c r="E65" s="38">
        <v>0</v>
      </c>
      <c r="F65" s="38">
        <v>0</v>
      </c>
      <c r="G65" s="38">
        <v>0</v>
      </c>
      <c r="H65" s="38">
        <v>0</v>
      </c>
      <c r="I65" s="30"/>
    </row>
    <row r="66" spans="1:255">
      <c r="A66" s="59" t="s">
        <v>68</v>
      </c>
      <c r="B66" s="36"/>
      <c r="C66" s="36"/>
      <c r="D66" s="38">
        <f>-$B$9</f>
        <v>0</v>
      </c>
      <c r="E66" s="38">
        <f t="shared" ref="E66:H66" si="2">-$B$9</f>
        <v>0</v>
      </c>
      <c r="F66" s="38">
        <f t="shared" si="2"/>
        <v>0</v>
      </c>
      <c r="G66" s="38">
        <f t="shared" si="2"/>
        <v>0</v>
      </c>
      <c r="H66" s="38">
        <f t="shared" si="2"/>
        <v>0</v>
      </c>
      <c r="I66" s="30"/>
    </row>
    <row r="67" spans="1:255">
      <c r="A67" s="59" t="s">
        <v>69</v>
      </c>
      <c r="B67" s="36"/>
      <c r="C67" s="36"/>
      <c r="D67" s="38">
        <v>0</v>
      </c>
      <c r="E67" s="38">
        <v>0</v>
      </c>
      <c r="F67" s="38">
        <v>0</v>
      </c>
      <c r="G67" s="38">
        <v>0</v>
      </c>
      <c r="H67" s="38">
        <v>0</v>
      </c>
      <c r="I67" s="30"/>
    </row>
    <row r="68" spans="1:255">
      <c r="A68" s="59" t="s">
        <v>70</v>
      </c>
      <c r="B68" s="36"/>
      <c r="C68" s="36"/>
      <c r="D68" s="39"/>
      <c r="E68" s="39"/>
      <c r="F68" s="39"/>
      <c r="G68" s="39"/>
      <c r="H68" s="39"/>
      <c r="I68" s="30"/>
    </row>
    <row r="69" spans="1:255">
      <c r="A69" s="67" t="s">
        <v>71</v>
      </c>
      <c r="B69" s="68"/>
      <c r="C69" s="68"/>
      <c r="D69" s="68">
        <f>SUM(D65:D68)</f>
        <v>0</v>
      </c>
      <c r="E69" s="68">
        <f>SUM(E65:E68)</f>
        <v>0</v>
      </c>
      <c r="F69" s="68">
        <f>SUM(F65:F68)</f>
        <v>0</v>
      </c>
      <c r="G69" s="68">
        <f>SUM(G65:G68)</f>
        <v>0</v>
      </c>
      <c r="H69" s="68">
        <f>SUM(H65:H68)</f>
        <v>0</v>
      </c>
      <c r="I69" s="30"/>
    </row>
    <row r="70" spans="1:255">
      <c r="A70" s="37"/>
      <c r="B70" s="36"/>
      <c r="C70" s="36"/>
      <c r="D70" s="36"/>
      <c r="E70" s="36"/>
      <c r="F70" s="36"/>
      <c r="G70" s="36"/>
      <c r="H70" s="36"/>
      <c r="I70" s="30"/>
    </row>
    <row r="71" spans="1:255">
      <c r="A71" s="37"/>
      <c r="B71" s="36"/>
      <c r="C71" s="36"/>
      <c r="D71" s="36"/>
      <c r="E71" s="36"/>
      <c r="F71" s="36"/>
      <c r="G71" s="36"/>
      <c r="H71" s="36"/>
      <c r="I71" s="30"/>
    </row>
    <row r="72" spans="1:255" ht="18.75" thickBot="1">
      <c r="A72" s="69" t="s">
        <v>72</v>
      </c>
      <c r="B72" s="70"/>
      <c r="C72" s="70"/>
      <c r="D72" s="71">
        <f>D61+D69</f>
        <v>20365.250025746951</v>
      </c>
      <c r="E72" s="71">
        <f>E61+E69</f>
        <v>19767.851778845561</v>
      </c>
      <c r="F72" s="71">
        <f>F61+F69</f>
        <v>19937.958701921321</v>
      </c>
      <c r="G72" s="71">
        <f>G61+G69</f>
        <v>19951.415835556727</v>
      </c>
      <c r="H72" s="71">
        <f>H61+H69</f>
        <v>19932.94500014044</v>
      </c>
      <c r="I72" s="72"/>
    </row>
    <row r="73" spans="1:255" ht="16.5" thickTop="1" thickBot="1">
      <c r="A73" s="37"/>
      <c r="B73" s="36"/>
      <c r="C73" s="36"/>
      <c r="D73" s="36"/>
      <c r="E73" s="36"/>
      <c r="F73" s="36"/>
      <c r="G73" s="36"/>
      <c r="H73" s="36"/>
      <c r="I73" s="30"/>
      <c r="J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row>
    <row r="74" spans="1:255" s="76" customFormat="1" ht="15.75" thickBot="1">
      <c r="A74" s="73"/>
      <c r="B74" s="73"/>
      <c r="C74" s="74"/>
      <c r="D74" s="74"/>
      <c r="E74" s="74"/>
      <c r="F74" s="74"/>
      <c r="G74" s="74"/>
      <c r="H74" s="74"/>
      <c r="I74" s="74"/>
      <c r="J74" s="74"/>
      <c r="K74" s="74"/>
      <c r="L74" s="74"/>
      <c r="M74" s="74"/>
      <c r="N74" s="74"/>
      <c r="O74" s="74"/>
      <c r="P74" s="74"/>
      <c r="Q74" s="74"/>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75"/>
      <c r="FG74" s="75"/>
      <c r="FH74" s="75"/>
      <c r="FI74" s="75"/>
      <c r="FJ74" s="75"/>
      <c r="FK74" s="75"/>
      <c r="FL74" s="75"/>
      <c r="FM74" s="75"/>
      <c r="FN74" s="75"/>
      <c r="FO74" s="75"/>
      <c r="FP74" s="75"/>
      <c r="FQ74" s="75"/>
      <c r="FR74" s="75"/>
      <c r="FS74" s="75"/>
      <c r="FT74" s="75"/>
      <c r="FU74" s="75"/>
      <c r="FV74" s="75"/>
      <c r="FW74" s="75"/>
      <c r="FX74" s="75"/>
      <c r="FY74" s="75"/>
      <c r="FZ74" s="75"/>
      <c r="GA74" s="75"/>
      <c r="GB74" s="75"/>
      <c r="GC74" s="75"/>
      <c r="GD74" s="75"/>
      <c r="GE74" s="75"/>
      <c r="GF74" s="75"/>
      <c r="GG74" s="75"/>
      <c r="GH74" s="75"/>
      <c r="GI74" s="75"/>
      <c r="GJ74" s="75"/>
      <c r="GK74" s="75"/>
      <c r="GL74" s="75"/>
      <c r="GM74" s="75"/>
      <c r="GN74" s="75"/>
      <c r="GO74" s="75"/>
      <c r="GP74" s="75"/>
      <c r="GQ74" s="75"/>
      <c r="GR74" s="75"/>
      <c r="GS74" s="75"/>
      <c r="GT74" s="75"/>
      <c r="GU74" s="75"/>
      <c r="GV74" s="75"/>
      <c r="GW74" s="75"/>
      <c r="GX74" s="75"/>
      <c r="GY74" s="75"/>
      <c r="GZ74" s="75"/>
      <c r="HA74" s="75"/>
      <c r="HB74" s="75"/>
      <c r="HC74" s="75"/>
      <c r="HD74" s="75"/>
      <c r="HE74" s="75"/>
      <c r="HF74" s="75"/>
      <c r="HG74" s="75"/>
      <c r="HH74" s="75"/>
      <c r="HI74" s="75"/>
      <c r="HJ74" s="75"/>
      <c r="HK74" s="75"/>
      <c r="HL74" s="75"/>
      <c r="HM74" s="75"/>
      <c r="HN74" s="75"/>
      <c r="HO74" s="75"/>
      <c r="HP74" s="75"/>
      <c r="HQ74" s="75"/>
      <c r="HR74" s="75"/>
      <c r="HS74" s="75"/>
      <c r="HT74" s="75"/>
      <c r="HU74" s="75"/>
      <c r="HV74" s="75"/>
      <c r="HW74" s="75"/>
      <c r="HX74" s="75"/>
      <c r="HY74" s="75"/>
      <c r="HZ74" s="75"/>
      <c r="IA74" s="75"/>
      <c r="IB74" s="75"/>
      <c r="IC74" s="75"/>
      <c r="ID74" s="75"/>
      <c r="IE74" s="75"/>
      <c r="IF74" s="75"/>
      <c r="IG74" s="75"/>
      <c r="IH74" s="75"/>
      <c r="II74" s="75"/>
      <c r="IJ74" s="75"/>
      <c r="IK74" s="75"/>
      <c r="IL74" s="75"/>
      <c r="IM74" s="75"/>
      <c r="IN74" s="75"/>
      <c r="IO74" s="75"/>
      <c r="IP74" s="75"/>
      <c r="IQ74" s="75"/>
      <c r="IR74" s="75"/>
      <c r="IS74" s="75"/>
      <c r="IT74" s="75"/>
      <c r="IU74" s="75"/>
    </row>
    <row r="75" spans="1:255" ht="13.5" thickBot="1">
      <c r="A75" s="354" t="s">
        <v>73</v>
      </c>
      <c r="B75" s="355"/>
      <c r="C75" s="355"/>
      <c r="D75" s="77"/>
      <c r="E75" s="74"/>
      <c r="F75" s="74"/>
      <c r="G75" s="74"/>
      <c r="H75" s="78"/>
      <c r="I75" s="16"/>
      <c r="J75" s="357" t="s">
        <v>74</v>
      </c>
      <c r="K75" s="358"/>
      <c r="L75" s="358"/>
      <c r="M75" s="77"/>
      <c r="N75" s="74"/>
      <c r="O75" s="74"/>
      <c r="P75" s="74"/>
      <c r="Q75" s="78"/>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row>
    <row r="76" spans="1:255">
      <c r="A76" s="79"/>
      <c r="B76" s="80"/>
      <c r="C76" s="81">
        <v>2015</v>
      </c>
      <c r="D76" s="81">
        <v>2016</v>
      </c>
      <c r="E76" s="81">
        <v>2017</v>
      </c>
      <c r="F76" s="81">
        <v>2018</v>
      </c>
      <c r="G76" s="81">
        <v>2019</v>
      </c>
      <c r="H76" s="82">
        <v>2020</v>
      </c>
      <c r="I76" s="16"/>
      <c r="J76" s="79"/>
      <c r="K76" s="80"/>
      <c r="L76" s="81">
        <v>2015</v>
      </c>
      <c r="M76" s="81">
        <v>2016</v>
      </c>
      <c r="N76" s="81">
        <v>2017</v>
      </c>
      <c r="O76" s="81">
        <v>2018</v>
      </c>
      <c r="P76" s="81">
        <v>2019</v>
      </c>
      <c r="Q76" s="82">
        <v>2020</v>
      </c>
      <c r="R76" s="30"/>
      <c r="S76" s="359" t="s">
        <v>75</v>
      </c>
      <c r="T76" s="360"/>
      <c r="U76" s="360"/>
      <c r="V76" s="360"/>
      <c r="W76" s="360"/>
      <c r="X76" s="360"/>
      <c r="Y76" s="360"/>
      <c r="Z76" s="361"/>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row>
    <row r="77" spans="1:255" ht="12.75">
      <c r="A77" s="83" t="s">
        <v>76</v>
      </c>
      <c r="B77" s="80"/>
      <c r="C77" s="84">
        <v>665644.39586487005</v>
      </c>
      <c r="D77" s="84">
        <v>672730.037470893</v>
      </c>
      <c r="E77" s="84">
        <v>679184.36454834207</v>
      </c>
      <c r="F77" s="84">
        <v>686179.59685478057</v>
      </c>
      <c r="G77" s="84">
        <v>692578.06751800783</v>
      </c>
      <c r="H77" s="85">
        <v>698755.12498298567</v>
      </c>
      <c r="I77" s="16"/>
      <c r="J77" s="83" t="s">
        <v>76</v>
      </c>
      <c r="K77" s="80"/>
      <c r="L77" s="84">
        <v>1649557.8686763723</v>
      </c>
      <c r="M77" s="84">
        <v>1664063.2373527444</v>
      </c>
      <c r="N77" s="84">
        <v>1680866.6564167966</v>
      </c>
      <c r="O77" s="84">
        <v>1699603.6728434868</v>
      </c>
      <c r="P77" s="84">
        <v>1719521.5959816426</v>
      </c>
      <c r="Q77" s="85">
        <v>1739021.6525674947</v>
      </c>
      <c r="R77" s="30"/>
      <c r="S77" s="362"/>
      <c r="T77" s="363"/>
      <c r="U77" s="363"/>
      <c r="V77" s="363"/>
      <c r="W77" s="363"/>
      <c r="X77" s="363"/>
      <c r="Y77" s="363"/>
      <c r="Z77" s="364"/>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row>
    <row r="78" spans="1:255" ht="13.5" thickBot="1">
      <c r="A78" s="83" t="s">
        <v>77</v>
      </c>
      <c r="B78" s="80"/>
      <c r="C78" s="84">
        <v>12926.9</v>
      </c>
      <c r="D78" s="84">
        <v>13033.500000000002</v>
      </c>
      <c r="E78" s="84">
        <v>12988.2</v>
      </c>
      <c r="F78" s="84">
        <v>13095.100000000002</v>
      </c>
      <c r="G78" s="84">
        <v>13176.1</v>
      </c>
      <c r="H78" s="85">
        <v>13268.300000000001</v>
      </c>
      <c r="I78" s="16"/>
      <c r="J78" s="83" t="s">
        <v>77</v>
      </c>
      <c r="K78" s="80"/>
      <c r="L78" s="84">
        <v>41265.395499999999</v>
      </c>
      <c r="M78" s="84">
        <v>41567.284999999996</v>
      </c>
      <c r="N78" s="84">
        <v>41897.292000000001</v>
      </c>
      <c r="O78" s="84">
        <v>42227.19</v>
      </c>
      <c r="P78" s="84">
        <v>42560.087</v>
      </c>
      <c r="Q78" s="85">
        <v>42888.985000000001</v>
      </c>
      <c r="R78" s="30"/>
      <c r="S78" s="365"/>
      <c r="T78" s="366"/>
      <c r="U78" s="366"/>
      <c r="V78" s="366"/>
      <c r="W78" s="366"/>
      <c r="X78" s="366"/>
      <c r="Y78" s="366"/>
      <c r="Z78" s="367"/>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row>
    <row r="79" spans="1:255" ht="12.75">
      <c r="A79" s="83" t="s">
        <v>78</v>
      </c>
      <c r="B79" s="80"/>
      <c r="C79" s="84">
        <v>2090.2119973311997</v>
      </c>
      <c r="D79" s="84">
        <v>2094.3932481726124</v>
      </c>
      <c r="E79" s="84">
        <v>2135.8787311095098</v>
      </c>
      <c r="F79" s="84">
        <v>2207.4158195028513</v>
      </c>
      <c r="G79" s="84">
        <v>2260.5585170445406</v>
      </c>
      <c r="H79" s="85">
        <v>2309.597427956985</v>
      </c>
      <c r="I79" s="16"/>
      <c r="J79" s="83" t="s">
        <v>78</v>
      </c>
      <c r="K79" s="80"/>
      <c r="L79" s="84">
        <v>6555.2656999999999</v>
      </c>
      <c r="M79" s="84">
        <v>6555.2656999999999</v>
      </c>
      <c r="N79" s="84">
        <v>6555.2656999999999</v>
      </c>
      <c r="O79" s="84">
        <v>6555.2656999999999</v>
      </c>
      <c r="P79" s="84">
        <v>6555.2656999999999</v>
      </c>
      <c r="Q79" s="85">
        <v>6555.2656999999999</v>
      </c>
      <c r="R79" s="30"/>
      <c r="S79" s="86"/>
      <c r="T79" s="87" t="s">
        <v>79</v>
      </c>
      <c r="U79" s="87" t="s">
        <v>80</v>
      </c>
      <c r="V79" s="87" t="s">
        <v>81</v>
      </c>
      <c r="W79" s="87" t="s">
        <v>82</v>
      </c>
      <c r="X79" s="87" t="s">
        <v>83</v>
      </c>
      <c r="Y79" s="88"/>
      <c r="Z79" s="89"/>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row>
    <row r="80" spans="1:255" ht="12.75">
      <c r="A80" s="83" t="s">
        <v>84</v>
      </c>
      <c r="B80" s="80"/>
      <c r="C80" s="90"/>
      <c r="D80" s="90"/>
      <c r="E80" s="90"/>
      <c r="F80" s="90"/>
      <c r="G80" s="90"/>
      <c r="H80" s="91"/>
      <c r="I80" s="16"/>
      <c r="J80" s="83"/>
      <c r="K80" s="80"/>
      <c r="L80" s="90"/>
      <c r="M80" s="90"/>
      <c r="N80" s="90"/>
      <c r="O80" s="90"/>
      <c r="P80" s="90"/>
      <c r="Q80" s="91"/>
      <c r="R80" s="30"/>
      <c r="S80" s="86" t="s">
        <v>85</v>
      </c>
      <c r="T80" s="92">
        <f>U92</f>
        <v>8.8844743774724177E-3</v>
      </c>
      <c r="U80" s="92">
        <f>V92</f>
        <v>8.6855257995636093E-3</v>
      </c>
      <c r="V80" s="92">
        <f>W92</f>
        <v>1.3989376034402867E-2</v>
      </c>
      <c r="W80" s="92">
        <f>X92</f>
        <v>1.6157480747877484E-2</v>
      </c>
      <c r="X80" s="92">
        <f>Y92</f>
        <v>1.4373497006676561E-2</v>
      </c>
      <c r="Y80" s="88"/>
      <c r="Z80" s="89"/>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row>
    <row r="81" spans="1:255" ht="12.75">
      <c r="A81" s="83" t="s">
        <v>86</v>
      </c>
      <c r="B81" s="80"/>
      <c r="C81" s="90"/>
      <c r="D81" s="90"/>
      <c r="E81" s="90"/>
      <c r="F81" s="90"/>
      <c r="G81" s="90"/>
      <c r="H81" s="91"/>
      <c r="I81" s="16"/>
      <c r="J81" s="83"/>
      <c r="K81" s="80"/>
      <c r="L81" s="90"/>
      <c r="M81" s="90"/>
      <c r="N81" s="90"/>
      <c r="O81" s="90"/>
      <c r="P81" s="90"/>
      <c r="Q81" s="91"/>
      <c r="R81" s="30"/>
      <c r="S81" s="86"/>
      <c r="T81" s="88"/>
      <c r="U81" s="88"/>
      <c r="V81" s="88"/>
      <c r="W81" s="88"/>
      <c r="X81" s="88"/>
      <c r="Y81" s="88"/>
      <c r="Z81" s="89"/>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row>
    <row r="82" spans="1:255">
      <c r="A82" s="83"/>
      <c r="B82" s="80"/>
      <c r="C82" s="90"/>
      <c r="D82" s="90"/>
      <c r="E82" s="90"/>
      <c r="F82" s="90"/>
      <c r="G82" s="90"/>
      <c r="H82" s="91"/>
      <c r="I82" s="16"/>
      <c r="J82" s="83"/>
      <c r="K82" s="80"/>
      <c r="L82" s="90"/>
      <c r="M82" s="90"/>
      <c r="N82" s="90"/>
      <c r="O82" s="90"/>
      <c r="P82" s="90"/>
      <c r="Q82" s="91"/>
      <c r="R82" s="30"/>
      <c r="S82" s="93" t="s">
        <v>87</v>
      </c>
      <c r="T82" s="88"/>
      <c r="U82" s="88"/>
      <c r="V82" s="88"/>
      <c r="W82" s="88"/>
      <c r="X82" s="88"/>
      <c r="Y82" s="88"/>
      <c r="Z82" s="89"/>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row>
    <row r="83" spans="1:255">
      <c r="A83" s="79"/>
      <c r="B83" s="80"/>
      <c r="C83" s="94"/>
      <c r="D83" s="95"/>
      <c r="E83" s="95"/>
      <c r="F83" s="95"/>
      <c r="G83" s="95"/>
      <c r="H83" s="96"/>
      <c r="I83" s="16"/>
      <c r="J83" s="79"/>
      <c r="K83" s="80"/>
      <c r="L83" s="94"/>
      <c r="M83" s="95"/>
      <c r="N83" s="95"/>
      <c r="O83" s="95"/>
      <c r="P83" s="95"/>
      <c r="Q83" s="96"/>
      <c r="R83" s="30"/>
      <c r="S83" s="93" t="s">
        <v>88</v>
      </c>
      <c r="T83" s="97" t="s">
        <v>89</v>
      </c>
      <c r="U83" s="97" t="s">
        <v>79</v>
      </c>
      <c r="V83" s="97" t="s">
        <v>80</v>
      </c>
      <c r="W83" s="97" t="s">
        <v>81</v>
      </c>
      <c r="X83" s="97" t="s">
        <v>82</v>
      </c>
      <c r="Y83" s="97" t="s">
        <v>83</v>
      </c>
      <c r="Z83" s="98" t="s">
        <v>90</v>
      </c>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row>
    <row r="84" spans="1:255" ht="12.75">
      <c r="A84" s="99" t="s">
        <v>91</v>
      </c>
      <c r="B84" s="88"/>
      <c r="C84" s="88"/>
      <c r="D84" s="88"/>
      <c r="E84" s="88"/>
      <c r="F84" s="88"/>
      <c r="G84" s="88"/>
      <c r="H84" s="89"/>
      <c r="I84" s="16"/>
      <c r="J84" s="99" t="s">
        <v>91</v>
      </c>
      <c r="K84" s="88"/>
      <c r="L84" s="88"/>
      <c r="M84" s="88"/>
      <c r="N84" s="88"/>
      <c r="O84" s="88"/>
      <c r="P84" s="88"/>
      <c r="Q84" s="89"/>
      <c r="R84" s="30"/>
      <c r="S84" s="100" t="s">
        <v>92</v>
      </c>
      <c r="T84" s="101">
        <v>3.1824630419355904E-2</v>
      </c>
      <c r="U84" s="101">
        <v>3.2900377309710294E-2</v>
      </c>
      <c r="V84" s="101">
        <v>2.8980083368407739E-2</v>
      </c>
      <c r="W84" s="101">
        <v>3.3702395821944231E-2</v>
      </c>
      <c r="X84" s="101">
        <v>3.4983782391573071E-2</v>
      </c>
      <c r="Y84" s="101">
        <v>3.2993181126351079E-2</v>
      </c>
      <c r="Z84" s="102">
        <v>3.3124805833969928E-2</v>
      </c>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row>
    <row r="85" spans="1:255" ht="12.75">
      <c r="A85" s="79"/>
      <c r="B85" s="80"/>
      <c r="C85" s="94"/>
      <c r="D85" s="95"/>
      <c r="E85" s="95"/>
      <c r="F85" s="95"/>
      <c r="G85" s="95"/>
      <c r="H85" s="96"/>
      <c r="I85" s="16"/>
      <c r="J85" s="79"/>
      <c r="K85" s="80"/>
      <c r="L85" s="94"/>
      <c r="M85" s="95"/>
      <c r="N85" s="95"/>
      <c r="O85" s="95"/>
      <c r="P85" s="95"/>
      <c r="Q85" s="96"/>
      <c r="R85" s="30"/>
      <c r="S85" s="100" t="s">
        <v>93</v>
      </c>
      <c r="T85" s="101">
        <v>3.0666029555526109E-2</v>
      </c>
      <c r="U85" s="101">
        <v>3.5918125848734883E-2</v>
      </c>
      <c r="V85" s="101">
        <v>3.9430455836177547E-2</v>
      </c>
      <c r="W85" s="101">
        <v>4.5584218674202592E-2</v>
      </c>
      <c r="X85" s="101">
        <v>4.8748747630024791E-2</v>
      </c>
      <c r="Y85" s="101">
        <v>4.708111183554009E-2</v>
      </c>
      <c r="Z85" s="102"/>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row>
    <row r="86" spans="1:255" ht="12.75">
      <c r="A86" s="103" t="str">
        <f t="shared" ref="A86:A91" si="3">A77</f>
        <v>Customer numbers</v>
      </c>
      <c r="B86" s="80"/>
      <c r="C86" s="94"/>
      <c r="D86" s="104">
        <f t="shared" ref="D86:H88" si="4">IF(ISBLANK(D77),"",LN(D77)-LN(C77))</f>
        <v>1.0588528338724146E-2</v>
      </c>
      <c r="E86" s="104">
        <f t="shared" si="4"/>
        <v>9.5484981986100337E-3</v>
      </c>
      <c r="F86" s="104">
        <f t="shared" si="4"/>
        <v>1.0246782118683129E-2</v>
      </c>
      <c r="G86" s="104">
        <f t="shared" si="4"/>
        <v>9.2815681288413998E-3</v>
      </c>
      <c r="H86" s="105">
        <f t="shared" si="4"/>
        <v>8.8793943583915791E-3</v>
      </c>
      <c r="I86" s="16"/>
      <c r="J86" s="103" t="str">
        <f t="shared" ref="J86:J91" si="5">J77</f>
        <v>Customer numbers</v>
      </c>
      <c r="K86" s="80"/>
      <c r="L86" s="94"/>
      <c r="M86" s="104">
        <f t="shared" ref="M86:Q91" si="6">IF(ISBLANK(M77),"",LN(M77)-LN(L77))</f>
        <v>8.7550512664336111E-3</v>
      </c>
      <c r="N86" s="104">
        <f t="shared" si="6"/>
        <v>1.0047182422628254E-2</v>
      </c>
      <c r="O86" s="104">
        <f t="shared" si="6"/>
        <v>1.108556294449059E-2</v>
      </c>
      <c r="P86" s="104">
        <f t="shared" si="6"/>
        <v>1.1651020004775248E-2</v>
      </c>
      <c r="Q86" s="105">
        <f t="shared" si="6"/>
        <v>1.1276576189176879E-2</v>
      </c>
      <c r="R86" s="30"/>
      <c r="S86" s="86"/>
      <c r="T86" s="88"/>
      <c r="U86" s="88"/>
      <c r="V86" s="88"/>
      <c r="W86" s="88"/>
      <c r="X86" s="88"/>
      <c r="Y86" s="88"/>
      <c r="Z86" s="89"/>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0"/>
      <c r="GZ86" s="30"/>
      <c r="HA86" s="30"/>
      <c r="HB86" s="30"/>
      <c r="HC86" s="30"/>
      <c r="HD86" s="30"/>
      <c r="HE86" s="30"/>
      <c r="HF86" s="30"/>
      <c r="HG86" s="30"/>
      <c r="HH86" s="30"/>
      <c r="HI86" s="30"/>
      <c r="HJ86" s="30"/>
      <c r="HK86" s="30"/>
      <c r="HL86" s="30"/>
      <c r="HM86" s="30"/>
      <c r="HN86" s="30"/>
      <c r="HO86" s="30"/>
      <c r="HP86" s="30"/>
      <c r="HQ86" s="30"/>
      <c r="HR86" s="30"/>
      <c r="HS86" s="30"/>
      <c r="HT86" s="30"/>
      <c r="HU86" s="30"/>
      <c r="HV86" s="30"/>
      <c r="HW86" s="30"/>
      <c r="HX86" s="30"/>
      <c r="HY86" s="30"/>
      <c r="HZ86" s="30"/>
      <c r="IA86" s="30"/>
      <c r="IB86" s="30"/>
      <c r="IC86" s="30"/>
      <c r="ID86" s="30"/>
      <c r="IE86" s="30"/>
      <c r="IF86" s="30"/>
      <c r="IG86" s="30"/>
      <c r="IH86" s="30"/>
      <c r="II86" s="30"/>
      <c r="IJ86" s="30"/>
      <c r="IK86" s="30"/>
      <c r="IL86" s="30"/>
      <c r="IM86" s="30"/>
      <c r="IN86" s="30"/>
      <c r="IO86" s="30"/>
      <c r="IP86" s="30"/>
      <c r="IQ86" s="30"/>
      <c r="IR86" s="30"/>
      <c r="IS86" s="30"/>
      <c r="IT86" s="30"/>
      <c r="IU86" s="30"/>
    </row>
    <row r="87" spans="1:255" ht="12.75">
      <c r="A87" s="103" t="str">
        <f t="shared" si="3"/>
        <v>Circuit Length</v>
      </c>
      <c r="B87" s="80"/>
      <c r="C87" s="94"/>
      <c r="D87" s="104">
        <f t="shared" si="4"/>
        <v>8.2125544402291695E-3</v>
      </c>
      <c r="E87" s="104">
        <f t="shared" si="4"/>
        <v>-3.4817130135049723E-3</v>
      </c>
      <c r="F87" s="104">
        <f t="shared" si="4"/>
        <v>8.1968614812719665E-3</v>
      </c>
      <c r="G87" s="104">
        <f t="shared" si="4"/>
        <v>6.1664679703081759E-3</v>
      </c>
      <c r="H87" s="105">
        <f t="shared" si="4"/>
        <v>6.9731492187621313E-3</v>
      </c>
      <c r="I87" s="16"/>
      <c r="J87" s="103" t="str">
        <f t="shared" si="5"/>
        <v>Circuit Length</v>
      </c>
      <c r="K87" s="80"/>
      <c r="L87" s="94"/>
      <c r="M87" s="104">
        <f t="shared" si="6"/>
        <v>7.2891722166499306E-3</v>
      </c>
      <c r="N87" s="104">
        <f t="shared" si="6"/>
        <v>7.9077551589588069E-3</v>
      </c>
      <c r="O87" s="104">
        <f t="shared" si="6"/>
        <v>7.84313158992056E-3</v>
      </c>
      <c r="P87" s="104">
        <f t="shared" si="6"/>
        <v>7.8525628464305441E-3</v>
      </c>
      <c r="Q87" s="105">
        <f t="shared" si="6"/>
        <v>7.6981438545118408E-3</v>
      </c>
      <c r="R87" s="30"/>
      <c r="S87" s="100" t="s">
        <v>94</v>
      </c>
      <c r="T87" s="101">
        <v>2.53E-2</v>
      </c>
      <c r="U87" s="101">
        <v>2.53E-2</v>
      </c>
      <c r="V87" s="101">
        <v>2.53E-2</v>
      </c>
      <c r="W87" s="101">
        <v>2.53E-2</v>
      </c>
      <c r="X87" s="101">
        <v>2.53E-2</v>
      </c>
      <c r="Y87" s="101">
        <v>2.53E-2</v>
      </c>
      <c r="Z87" s="102">
        <v>2.53E-2</v>
      </c>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row>
    <row r="88" spans="1:255" ht="12.75">
      <c r="A88" s="103" t="str">
        <f t="shared" si="3"/>
        <v>Ratcheted Maximum Demand</v>
      </c>
      <c r="B88" s="80"/>
      <c r="C88" s="94"/>
      <c r="D88" s="104">
        <f t="shared" si="4"/>
        <v>1.9983974533426263E-3</v>
      </c>
      <c r="E88" s="104">
        <f t="shared" si="4"/>
        <v>1.9614253245388014E-2</v>
      </c>
      <c r="F88" s="104">
        <f t="shared" si="4"/>
        <v>3.2944373247203451E-2</v>
      </c>
      <c r="G88" s="104">
        <f t="shared" si="4"/>
        <v>2.3789395279568026E-2</v>
      </c>
      <c r="H88" s="105">
        <f t="shared" si="4"/>
        <v>2.1461321546707879E-2</v>
      </c>
      <c r="I88" s="16"/>
      <c r="J88" s="103" t="str">
        <f t="shared" si="5"/>
        <v>Ratcheted Maximum Demand</v>
      </c>
      <c r="K88" s="80"/>
      <c r="L88" s="94"/>
      <c r="M88" s="104">
        <f t="shared" si="6"/>
        <v>0</v>
      </c>
      <c r="N88" s="104">
        <f t="shared" si="6"/>
        <v>0</v>
      </c>
      <c r="O88" s="104">
        <f t="shared" si="6"/>
        <v>0</v>
      </c>
      <c r="P88" s="104">
        <f t="shared" si="6"/>
        <v>0</v>
      </c>
      <c r="Q88" s="105">
        <f t="shared" si="6"/>
        <v>0</v>
      </c>
      <c r="R88" s="30"/>
      <c r="S88" s="86"/>
      <c r="T88" s="88"/>
      <c r="U88" s="88"/>
      <c r="V88" s="88"/>
      <c r="W88" s="88"/>
      <c r="X88" s="88"/>
      <c r="Y88" s="88"/>
      <c r="Z88" s="89"/>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row>
    <row r="89" spans="1:255">
      <c r="A89" s="103" t="str">
        <f t="shared" si="3"/>
        <v>Distribution transformers (no. of)</v>
      </c>
      <c r="B89" s="80"/>
      <c r="C89" s="94"/>
      <c r="D89" s="104"/>
      <c r="E89" s="104"/>
      <c r="F89" s="104"/>
      <c r="G89" s="104"/>
      <c r="H89" s="105"/>
      <c r="I89" s="16"/>
      <c r="J89" s="103">
        <f t="shared" si="5"/>
        <v>0</v>
      </c>
      <c r="K89" s="80"/>
      <c r="L89" s="94"/>
      <c r="M89" s="104" t="str">
        <f t="shared" si="6"/>
        <v/>
      </c>
      <c r="N89" s="104" t="str">
        <f t="shared" si="6"/>
        <v/>
      </c>
      <c r="O89" s="104" t="str">
        <f t="shared" si="6"/>
        <v/>
      </c>
      <c r="P89" s="104" t="str">
        <f t="shared" si="6"/>
        <v/>
      </c>
      <c r="Q89" s="105" t="str">
        <f t="shared" si="6"/>
        <v/>
      </c>
      <c r="R89" s="30"/>
      <c r="S89" s="93" t="s">
        <v>95</v>
      </c>
      <c r="T89" s="97" t="s">
        <v>89</v>
      </c>
      <c r="U89" s="97" t="s">
        <v>79</v>
      </c>
      <c r="V89" s="97" t="s">
        <v>80</v>
      </c>
      <c r="W89" s="97" t="s">
        <v>81</v>
      </c>
      <c r="X89" s="97" t="s">
        <v>82</v>
      </c>
      <c r="Y89" s="97" t="s">
        <v>83</v>
      </c>
      <c r="Z89" s="98" t="s">
        <v>90</v>
      </c>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row>
    <row r="90" spans="1:255" ht="12.75">
      <c r="A90" s="103" t="str">
        <f t="shared" si="3"/>
        <v>Zone substation capacity</v>
      </c>
      <c r="B90" s="80"/>
      <c r="C90" s="94"/>
      <c r="D90" s="104"/>
      <c r="E90" s="104"/>
      <c r="F90" s="104"/>
      <c r="G90" s="104"/>
      <c r="H90" s="105"/>
      <c r="I90" s="16"/>
      <c r="J90" s="103">
        <f t="shared" si="5"/>
        <v>0</v>
      </c>
      <c r="K90" s="80"/>
      <c r="L90" s="94"/>
      <c r="M90" s="104" t="str">
        <f t="shared" si="6"/>
        <v/>
      </c>
      <c r="N90" s="104" t="str">
        <f t="shared" si="6"/>
        <v/>
      </c>
      <c r="O90" s="104" t="str">
        <f t="shared" si="6"/>
        <v/>
      </c>
      <c r="P90" s="104" t="str">
        <f t="shared" si="6"/>
        <v/>
      </c>
      <c r="Q90" s="105" t="str">
        <f t="shared" si="6"/>
        <v/>
      </c>
      <c r="R90" s="30"/>
      <c r="S90" s="100" t="s">
        <v>92</v>
      </c>
      <c r="T90" s="101">
        <f>(1+T84)/(1+T$87)-1</f>
        <v>6.3636305660350612E-3</v>
      </c>
      <c r="U90" s="101">
        <f t="shared" ref="U90:Z91" si="7">(1+U84)/(1+U$87)-1</f>
        <v>7.4128326438214209E-3</v>
      </c>
      <c r="V90" s="101">
        <f t="shared" si="7"/>
        <v>3.5892747180412687E-3</v>
      </c>
      <c r="W90" s="101">
        <f t="shared" si="7"/>
        <v>8.1950607841061451E-3</v>
      </c>
      <c r="X90" s="101">
        <f t="shared" si="7"/>
        <v>9.444828237172409E-3</v>
      </c>
      <c r="Y90" s="101">
        <f t="shared" si="7"/>
        <v>7.5033464608904588E-3</v>
      </c>
      <c r="Z90" s="102">
        <f t="shared" si="7"/>
        <v>7.6317232360965104E-3</v>
      </c>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row>
    <row r="91" spans="1:255" ht="12.75">
      <c r="A91" s="103">
        <f t="shared" si="3"/>
        <v>0</v>
      </c>
      <c r="B91" s="80"/>
      <c r="C91" s="94"/>
      <c r="D91" s="104"/>
      <c r="E91" s="104"/>
      <c r="F91" s="104"/>
      <c r="G91" s="104"/>
      <c r="H91" s="105"/>
      <c r="I91" s="16"/>
      <c r="J91" s="103">
        <f t="shared" si="5"/>
        <v>0</v>
      </c>
      <c r="K91" s="80"/>
      <c r="L91" s="94"/>
      <c r="M91" s="104" t="str">
        <f t="shared" si="6"/>
        <v/>
      </c>
      <c r="N91" s="104" t="str">
        <f t="shared" si="6"/>
        <v/>
      </c>
      <c r="O91" s="104" t="str">
        <f t="shared" si="6"/>
        <v/>
      </c>
      <c r="P91" s="104" t="str">
        <f t="shared" si="6"/>
        <v/>
      </c>
      <c r="Q91" s="105" t="str">
        <f t="shared" si="6"/>
        <v/>
      </c>
      <c r="R91" s="30"/>
      <c r="S91" s="100" t="s">
        <v>93</v>
      </c>
      <c r="T91" s="101">
        <f>(1+T85)/(1+T$87)-1</f>
        <v>5.2336189949537815E-3</v>
      </c>
      <c r="U91" s="101">
        <f t="shared" si="7"/>
        <v>1.0356116111123415E-2</v>
      </c>
      <c r="V91" s="101">
        <f t="shared" si="7"/>
        <v>1.378177688108595E-2</v>
      </c>
      <c r="W91" s="101">
        <f t="shared" si="7"/>
        <v>1.9783691284699589E-2</v>
      </c>
      <c r="X91" s="101">
        <f t="shared" si="7"/>
        <v>2.2870133258582559E-2</v>
      </c>
      <c r="Y91" s="101">
        <f t="shared" si="7"/>
        <v>2.1243647552462663E-2</v>
      </c>
      <c r="Z91" s="102">
        <f t="shared" si="7"/>
        <v>-2.4675704671803467E-2</v>
      </c>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row>
    <row r="92" spans="1:255" ht="12.75">
      <c r="A92" s="79"/>
      <c r="B92" s="80"/>
      <c r="C92" s="94"/>
      <c r="D92" s="95"/>
      <c r="E92" s="95"/>
      <c r="F92" s="95"/>
      <c r="G92" s="95"/>
      <c r="H92" s="96"/>
      <c r="I92" s="16"/>
      <c r="J92" s="79"/>
      <c r="K92" s="80"/>
      <c r="L92" s="94"/>
      <c r="M92" s="95"/>
      <c r="N92" s="95"/>
      <c r="O92" s="95"/>
      <c r="P92" s="95"/>
      <c r="Q92" s="96"/>
      <c r="R92" s="30"/>
      <c r="S92" s="100" t="s">
        <v>96</v>
      </c>
      <c r="T92" s="101">
        <f>AVERAGE(T90:T91)</f>
        <v>5.7986247804944213E-3</v>
      </c>
      <c r="U92" s="106">
        <f t="shared" ref="U92:Z92" si="8">AVERAGE(U90:U91)</f>
        <v>8.8844743774724177E-3</v>
      </c>
      <c r="V92" s="106">
        <f t="shared" si="8"/>
        <v>8.6855257995636093E-3</v>
      </c>
      <c r="W92" s="106">
        <f t="shared" si="8"/>
        <v>1.3989376034402867E-2</v>
      </c>
      <c r="X92" s="106">
        <f t="shared" si="8"/>
        <v>1.6157480747877484E-2</v>
      </c>
      <c r="Y92" s="106">
        <f t="shared" si="8"/>
        <v>1.4373497006676561E-2</v>
      </c>
      <c r="Z92" s="102">
        <f t="shared" si="8"/>
        <v>-8.5219907178534782E-3</v>
      </c>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row>
    <row r="93" spans="1:255" ht="12.75">
      <c r="A93" s="99" t="s">
        <v>97</v>
      </c>
      <c r="B93" s="80"/>
      <c r="C93" s="94"/>
      <c r="D93" s="95"/>
      <c r="E93" s="95"/>
      <c r="F93" s="95"/>
      <c r="G93" s="95"/>
      <c r="H93" s="96"/>
      <c r="I93" s="16"/>
      <c r="J93" s="99" t="s">
        <v>97</v>
      </c>
      <c r="K93" s="80"/>
      <c r="L93" s="94"/>
      <c r="M93" s="95"/>
      <c r="N93" s="95"/>
      <c r="O93" s="95"/>
      <c r="P93" s="95"/>
      <c r="Q93" s="96"/>
      <c r="R93" s="30"/>
      <c r="S93" s="107"/>
      <c r="T93" s="108"/>
      <c r="U93" s="108"/>
      <c r="V93" s="108"/>
      <c r="W93" s="108"/>
      <c r="X93" s="108"/>
      <c r="Y93" s="108"/>
      <c r="Z93" s="109"/>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row>
    <row r="94" spans="1:255" ht="13.5" thickBot="1">
      <c r="A94" s="79"/>
      <c r="B94" s="80"/>
      <c r="C94" s="95"/>
      <c r="D94" s="95"/>
      <c r="E94" s="95"/>
      <c r="F94" s="95"/>
      <c r="G94" s="95"/>
      <c r="H94" s="96"/>
      <c r="I94" s="16"/>
      <c r="J94" s="79"/>
      <c r="K94" s="80"/>
      <c r="L94" s="95"/>
      <c r="M94" s="95"/>
      <c r="N94" s="95"/>
      <c r="O94" s="95"/>
      <c r="P94" s="95"/>
      <c r="Q94" s="96"/>
      <c r="R94" s="30"/>
      <c r="S94" s="110"/>
      <c r="T94" s="111"/>
      <c r="U94" s="111"/>
      <c r="V94" s="111"/>
      <c r="W94" s="111"/>
      <c r="X94" s="111"/>
      <c r="Y94" s="111"/>
      <c r="Z94" s="112"/>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row>
    <row r="95" spans="1:255" ht="12.75">
      <c r="A95" s="103" t="str">
        <f>A77</f>
        <v>Customer numbers</v>
      </c>
      <c r="B95" s="80"/>
      <c r="C95" s="95"/>
      <c r="D95" s="113">
        <v>0.67608294961721682</v>
      </c>
      <c r="E95" s="95"/>
      <c r="F95" s="95"/>
      <c r="G95" s="95"/>
      <c r="H95" s="96"/>
      <c r="I95" s="94"/>
      <c r="J95" s="103" t="str">
        <f>J77</f>
        <v>Customer numbers</v>
      </c>
      <c r="K95" s="80"/>
      <c r="L95" s="95"/>
      <c r="M95" s="113">
        <v>0.67608294961721682</v>
      </c>
      <c r="N95" s="95"/>
      <c r="O95" s="95"/>
      <c r="P95" s="95"/>
      <c r="Q95" s="96"/>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row>
    <row r="96" spans="1:255" ht="12.75">
      <c r="A96" s="103" t="str">
        <f>A78</f>
        <v>Circuit Length</v>
      </c>
      <c r="B96" s="80"/>
      <c r="C96" s="95"/>
      <c r="D96" s="113">
        <v>0.10702733446151043</v>
      </c>
      <c r="E96" s="95"/>
      <c r="F96" s="95"/>
      <c r="G96" s="95"/>
      <c r="H96" s="96"/>
      <c r="I96" s="94"/>
      <c r="J96" s="103" t="str">
        <f>J78</f>
        <v>Circuit Length</v>
      </c>
      <c r="K96" s="80"/>
      <c r="L96" s="95"/>
      <c r="M96" s="113">
        <v>0.10702733446151043</v>
      </c>
      <c r="N96" s="95"/>
      <c r="O96" s="95"/>
      <c r="P96" s="95"/>
      <c r="Q96" s="96"/>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row>
    <row r="97" spans="1:255" ht="12.75">
      <c r="A97" s="103" t="str">
        <f>A79</f>
        <v>Ratcheted Maximum Demand</v>
      </c>
      <c r="B97" s="80"/>
      <c r="C97" s="95"/>
      <c r="D97" s="113">
        <v>0.21688971592127262</v>
      </c>
      <c r="E97" s="95"/>
      <c r="F97" s="95"/>
      <c r="G97" s="95"/>
      <c r="H97" s="96"/>
      <c r="I97" s="94"/>
      <c r="J97" s="103" t="str">
        <f>J79</f>
        <v>Ratcheted Maximum Demand</v>
      </c>
      <c r="K97" s="80"/>
      <c r="L97" s="95"/>
      <c r="M97" s="113">
        <v>0.21688971592127262</v>
      </c>
      <c r="N97" s="95"/>
      <c r="O97" s="95"/>
      <c r="P97" s="95"/>
      <c r="Q97" s="96"/>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row>
    <row r="98" spans="1:255" ht="12.75">
      <c r="A98" s="103" t="str">
        <f>A80</f>
        <v>Distribution transformers (no. of)</v>
      </c>
      <c r="B98" s="80"/>
      <c r="C98" s="95"/>
      <c r="D98" s="113"/>
      <c r="E98" s="95"/>
      <c r="F98" s="95"/>
      <c r="G98" s="95"/>
      <c r="H98" s="96"/>
      <c r="I98" s="94"/>
      <c r="J98" s="103">
        <f>J80</f>
        <v>0</v>
      </c>
      <c r="K98" s="80"/>
      <c r="L98" s="95"/>
      <c r="M98" s="113"/>
      <c r="N98" s="95"/>
      <c r="O98" s="95"/>
      <c r="P98" s="95"/>
      <c r="Q98" s="96"/>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row>
    <row r="99" spans="1:255" ht="12.75">
      <c r="A99" s="103" t="str">
        <f>A81</f>
        <v>Zone substation capacity</v>
      </c>
      <c r="B99" s="80"/>
      <c r="C99" s="95"/>
      <c r="D99" s="113"/>
      <c r="E99" s="95"/>
      <c r="F99" s="95"/>
      <c r="G99" s="95"/>
      <c r="H99" s="96"/>
      <c r="I99" s="94"/>
      <c r="J99" s="103">
        <f>J81</f>
        <v>0</v>
      </c>
      <c r="K99" s="80"/>
      <c r="L99" s="95"/>
      <c r="M99" s="113"/>
      <c r="N99" s="95"/>
      <c r="O99" s="95"/>
      <c r="P99" s="95"/>
      <c r="Q99" s="96"/>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row>
    <row r="100" spans="1:255" ht="13.5" thickBot="1">
      <c r="A100" s="79"/>
      <c r="B100" s="80"/>
      <c r="C100" s="95"/>
      <c r="D100" s="95"/>
      <c r="E100" s="95"/>
      <c r="F100" s="95"/>
      <c r="G100" s="95"/>
      <c r="H100" s="96"/>
      <c r="I100" s="94"/>
      <c r="J100" s="79"/>
      <c r="K100" s="80"/>
      <c r="L100" s="94"/>
      <c r="M100" s="95"/>
      <c r="N100" s="95"/>
      <c r="O100" s="95"/>
      <c r="P100" s="95"/>
      <c r="Q100" s="96"/>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row>
    <row r="101" spans="1:255" ht="12.75">
      <c r="A101" s="354" t="s">
        <v>98</v>
      </c>
      <c r="B101" s="355"/>
      <c r="C101" s="355"/>
      <c r="D101" s="95"/>
      <c r="E101" s="95"/>
      <c r="F101" s="95"/>
      <c r="G101" s="95"/>
      <c r="H101" s="96"/>
      <c r="I101" s="94"/>
      <c r="J101" s="354" t="s">
        <v>98</v>
      </c>
      <c r="K101" s="355"/>
      <c r="L101" s="355"/>
      <c r="M101" s="95"/>
      <c r="N101" s="95"/>
      <c r="O101" s="95"/>
      <c r="P101" s="95"/>
      <c r="Q101" s="96"/>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row>
    <row r="102" spans="1:255" ht="12.75">
      <c r="A102" s="79"/>
      <c r="B102" s="80"/>
      <c r="C102" s="95"/>
      <c r="D102" s="95"/>
      <c r="E102" s="95"/>
      <c r="F102" s="95"/>
      <c r="G102" s="95"/>
      <c r="H102" s="96"/>
      <c r="I102" s="94"/>
      <c r="J102" s="79"/>
      <c r="K102" s="80"/>
      <c r="L102" s="95"/>
      <c r="M102" s="95"/>
      <c r="N102" s="95"/>
      <c r="O102" s="95"/>
      <c r="P102" s="95"/>
      <c r="Q102" s="96"/>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row>
    <row r="103" spans="1:255" ht="12.75">
      <c r="A103" s="79" t="s">
        <v>99</v>
      </c>
      <c r="B103" s="80"/>
      <c r="C103" s="95"/>
      <c r="D103" s="114">
        <v>9.0000000000000011E-3</v>
      </c>
      <c r="E103" s="114">
        <v>1.2999999999999999E-2</v>
      </c>
      <c r="F103" s="114">
        <v>1.7999999999999999E-2</v>
      </c>
      <c r="G103" s="114">
        <v>2.1000000000000001E-2</v>
      </c>
      <c r="H103" s="115">
        <v>1.7999999999999999E-2</v>
      </c>
      <c r="I103" s="16"/>
      <c r="J103" s="79" t="s">
        <v>99</v>
      </c>
      <c r="K103" s="80"/>
      <c r="L103" s="95"/>
      <c r="M103" s="114">
        <f>U92</f>
        <v>8.8844743774724177E-3</v>
      </c>
      <c r="N103" s="114">
        <f t="shared" ref="N103:Q103" si="9">V92</f>
        <v>8.6855257995636093E-3</v>
      </c>
      <c r="O103" s="114">
        <f t="shared" si="9"/>
        <v>1.3989376034402867E-2</v>
      </c>
      <c r="P103" s="114">
        <f t="shared" si="9"/>
        <v>1.6157480747877484E-2</v>
      </c>
      <c r="Q103" s="114">
        <f t="shared" si="9"/>
        <v>1.4373497006676561E-2</v>
      </c>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row>
    <row r="104" spans="1:255" ht="12.75">
      <c r="A104" s="79" t="s">
        <v>94</v>
      </c>
      <c r="B104" s="80"/>
      <c r="C104" s="95"/>
      <c r="D104" s="114">
        <v>0</v>
      </c>
      <c r="E104" s="114">
        <v>0</v>
      </c>
      <c r="F104" s="114">
        <v>0</v>
      </c>
      <c r="G104" s="114">
        <v>0</v>
      </c>
      <c r="H104" s="115">
        <v>0</v>
      </c>
      <c r="I104" s="94"/>
      <c r="J104" s="79" t="s">
        <v>94</v>
      </c>
      <c r="K104" s="80"/>
      <c r="L104" s="95"/>
      <c r="M104" s="114">
        <v>0</v>
      </c>
      <c r="N104" s="114">
        <v>0</v>
      </c>
      <c r="O104" s="114">
        <v>0</v>
      </c>
      <c r="P104" s="114">
        <v>0</v>
      </c>
      <c r="Q104" s="115">
        <v>0</v>
      </c>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c r="II104" s="30"/>
      <c r="IJ104" s="30"/>
      <c r="IK104" s="30"/>
      <c r="IL104" s="30"/>
      <c r="IM104" s="30"/>
      <c r="IN104" s="30"/>
      <c r="IO104" s="30"/>
      <c r="IP104" s="30"/>
      <c r="IQ104" s="30"/>
      <c r="IR104" s="30"/>
      <c r="IS104" s="30"/>
      <c r="IT104" s="30"/>
      <c r="IU104" s="30"/>
    </row>
    <row r="105" spans="1:255" ht="12.75">
      <c r="A105" s="79"/>
      <c r="B105" s="80"/>
      <c r="C105" s="95"/>
      <c r="D105" s="95"/>
      <c r="E105" s="95"/>
      <c r="F105" s="95"/>
      <c r="G105" s="95"/>
      <c r="H105" s="96"/>
      <c r="I105" s="94"/>
      <c r="J105" s="79"/>
      <c r="K105" s="80"/>
      <c r="L105" s="95"/>
      <c r="M105" s="95"/>
      <c r="N105" s="95"/>
      <c r="O105" s="95"/>
      <c r="P105" s="95"/>
      <c r="Q105" s="96"/>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row>
    <row r="106" spans="1:255" ht="12.75">
      <c r="A106" s="99" t="s">
        <v>97</v>
      </c>
      <c r="B106" s="80"/>
      <c r="C106" s="95"/>
      <c r="D106" s="95"/>
      <c r="E106" s="95"/>
      <c r="F106" s="95"/>
      <c r="G106" s="95"/>
      <c r="H106" s="96"/>
      <c r="I106" s="94"/>
      <c r="J106" s="99" t="s">
        <v>97</v>
      </c>
      <c r="K106" s="80"/>
      <c r="L106" s="95"/>
      <c r="M106" s="95"/>
      <c r="N106" s="95"/>
      <c r="O106" s="95"/>
      <c r="P106" s="95"/>
      <c r="Q106" s="96"/>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row>
    <row r="107" spans="1:255" ht="12.75">
      <c r="A107" s="79"/>
      <c r="B107" s="114">
        <v>0.62</v>
      </c>
      <c r="C107" s="114"/>
      <c r="D107" s="114"/>
      <c r="E107" s="114"/>
      <c r="F107" s="114"/>
      <c r="G107" s="114"/>
      <c r="H107" s="96"/>
      <c r="I107" s="94"/>
      <c r="J107" s="79"/>
      <c r="K107" s="114">
        <v>0.62</v>
      </c>
      <c r="L107" s="114"/>
      <c r="M107" s="114"/>
      <c r="N107" s="114"/>
      <c r="O107" s="114"/>
      <c r="P107" s="114"/>
      <c r="Q107" s="96"/>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row>
    <row r="108" spans="1:255" ht="12.75">
      <c r="A108" s="79"/>
      <c r="B108" s="114">
        <v>0.38</v>
      </c>
      <c r="C108" s="114"/>
      <c r="D108" s="114"/>
      <c r="E108" s="114"/>
      <c r="F108" s="114"/>
      <c r="G108" s="114"/>
      <c r="H108" s="96"/>
      <c r="I108" s="94"/>
      <c r="J108" s="79"/>
      <c r="K108" s="114">
        <v>0.38</v>
      </c>
      <c r="L108" s="114"/>
      <c r="M108" s="114"/>
      <c r="N108" s="114"/>
      <c r="O108" s="114"/>
      <c r="P108" s="114"/>
      <c r="Q108" s="96"/>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c r="II108" s="30"/>
      <c r="IJ108" s="30"/>
      <c r="IK108" s="30"/>
      <c r="IL108" s="30"/>
      <c r="IM108" s="30"/>
      <c r="IN108" s="30"/>
      <c r="IO108" s="30"/>
      <c r="IP108" s="30"/>
      <c r="IQ108" s="30"/>
      <c r="IR108" s="30"/>
      <c r="IS108" s="30"/>
      <c r="IT108" s="30"/>
      <c r="IU108" s="30"/>
    </row>
    <row r="109" spans="1:255" ht="13.5" thickBot="1">
      <c r="A109" s="79"/>
      <c r="B109" s="114"/>
      <c r="C109" s="114"/>
      <c r="D109" s="114"/>
      <c r="E109" s="114"/>
      <c r="F109" s="114"/>
      <c r="G109" s="114"/>
      <c r="H109" s="96"/>
      <c r="I109" s="94"/>
      <c r="J109" s="79"/>
      <c r="K109" s="114"/>
      <c r="L109" s="114"/>
      <c r="M109" s="114"/>
      <c r="N109" s="114"/>
      <c r="O109" s="114"/>
      <c r="P109" s="114"/>
      <c r="Q109" s="96"/>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c r="II109" s="30"/>
      <c r="IJ109" s="30"/>
      <c r="IK109" s="30"/>
      <c r="IL109" s="30"/>
      <c r="IM109" s="30"/>
      <c r="IN109" s="30"/>
      <c r="IO109" s="30"/>
      <c r="IP109" s="30"/>
      <c r="IQ109" s="30"/>
      <c r="IR109" s="30"/>
      <c r="IS109" s="30"/>
      <c r="IT109" s="30"/>
      <c r="IU109" s="30"/>
    </row>
    <row r="110" spans="1:255" ht="12.75">
      <c r="A110" s="354" t="s">
        <v>100</v>
      </c>
      <c r="B110" s="355"/>
      <c r="C110" s="355"/>
      <c r="D110" s="116"/>
      <c r="E110" s="116"/>
      <c r="F110" s="116"/>
      <c r="G110" s="116"/>
      <c r="H110" s="117"/>
      <c r="I110" s="94"/>
      <c r="J110" s="354" t="s">
        <v>100</v>
      </c>
      <c r="K110" s="355"/>
      <c r="L110" s="355"/>
      <c r="M110" s="116"/>
      <c r="N110" s="116"/>
      <c r="O110" s="116"/>
      <c r="P110" s="116"/>
      <c r="Q110" s="117"/>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0"/>
      <c r="GJ110" s="30"/>
      <c r="GK110" s="30"/>
      <c r="GL110" s="30"/>
      <c r="GM110" s="30"/>
      <c r="GN110" s="30"/>
      <c r="GO110" s="30"/>
      <c r="GP110" s="30"/>
      <c r="GQ110" s="30"/>
      <c r="GR110" s="30"/>
      <c r="GS110" s="30"/>
      <c r="GT110" s="30"/>
      <c r="GU110" s="30"/>
      <c r="GV110" s="30"/>
      <c r="GW110" s="30"/>
      <c r="GX110" s="30"/>
      <c r="GY110" s="30"/>
      <c r="GZ110" s="30"/>
      <c r="HA110" s="30"/>
      <c r="HB110" s="30"/>
      <c r="HC110" s="30"/>
      <c r="HD110" s="30"/>
      <c r="HE110" s="30"/>
      <c r="HF110" s="30"/>
      <c r="HG110" s="30"/>
      <c r="HH110" s="30"/>
      <c r="HI110" s="30"/>
      <c r="HJ110" s="30"/>
      <c r="HK110" s="30"/>
      <c r="HL110" s="30"/>
      <c r="HM110" s="30"/>
      <c r="HN110" s="30"/>
      <c r="HO110" s="30"/>
      <c r="HP110" s="30"/>
      <c r="HQ110" s="30"/>
      <c r="HR110" s="30"/>
      <c r="HS110" s="30"/>
      <c r="HT110" s="30"/>
      <c r="HU110" s="30"/>
      <c r="HV110" s="30"/>
      <c r="HW110" s="30"/>
      <c r="HX110" s="30"/>
      <c r="HY110" s="30"/>
      <c r="HZ110" s="30"/>
      <c r="IA110" s="30"/>
      <c r="IB110" s="30"/>
      <c r="IC110" s="30"/>
      <c r="ID110" s="30"/>
      <c r="IE110" s="30"/>
      <c r="IF110" s="30"/>
      <c r="IG110" s="30"/>
      <c r="IH110" s="30"/>
      <c r="II110" s="30"/>
      <c r="IJ110" s="30"/>
      <c r="IK110" s="30"/>
      <c r="IL110" s="30"/>
      <c r="IM110" s="30"/>
      <c r="IN110" s="30"/>
      <c r="IO110" s="30"/>
      <c r="IP110" s="30"/>
      <c r="IQ110" s="30"/>
      <c r="IR110" s="30"/>
      <c r="IS110" s="30"/>
      <c r="IT110" s="30"/>
      <c r="IU110" s="30"/>
    </row>
    <row r="111" spans="1:255" ht="12.75">
      <c r="A111" s="99"/>
      <c r="B111" s="114"/>
      <c r="C111" s="114"/>
      <c r="D111" s="114"/>
      <c r="E111" s="114"/>
      <c r="F111" s="114"/>
      <c r="G111" s="114"/>
      <c r="H111" s="96"/>
      <c r="I111" s="94"/>
      <c r="J111" s="99"/>
      <c r="K111" s="114"/>
      <c r="L111" s="114"/>
      <c r="M111" s="114"/>
      <c r="N111" s="114"/>
      <c r="O111" s="114"/>
      <c r="P111" s="114"/>
      <c r="Q111" s="96"/>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0"/>
      <c r="GJ111" s="30"/>
      <c r="GK111" s="30"/>
      <c r="GL111" s="30"/>
      <c r="GM111" s="30"/>
      <c r="GN111" s="30"/>
      <c r="GO111" s="30"/>
      <c r="GP111" s="30"/>
      <c r="GQ111" s="30"/>
      <c r="GR111" s="30"/>
      <c r="GS111" s="30"/>
      <c r="GT111" s="30"/>
      <c r="GU111" s="30"/>
      <c r="GV111" s="30"/>
      <c r="GW111" s="30"/>
      <c r="GX111" s="30"/>
      <c r="GY111" s="30"/>
      <c r="GZ111" s="30"/>
      <c r="HA111" s="30"/>
      <c r="HB111" s="30"/>
      <c r="HC111" s="30"/>
      <c r="HD111" s="30"/>
      <c r="HE111" s="30"/>
      <c r="HF111" s="30"/>
      <c r="HG111" s="30"/>
      <c r="HH111" s="30"/>
      <c r="HI111" s="30"/>
      <c r="HJ111" s="30"/>
      <c r="HK111" s="30"/>
      <c r="HL111" s="30"/>
      <c r="HM111" s="30"/>
      <c r="HN111" s="30"/>
      <c r="HO111" s="30"/>
      <c r="HP111" s="30"/>
      <c r="HQ111" s="30"/>
      <c r="HR111" s="30"/>
      <c r="HS111" s="30"/>
      <c r="HT111" s="30"/>
      <c r="HU111" s="30"/>
      <c r="HV111" s="30"/>
      <c r="HW111" s="30"/>
      <c r="HX111" s="30"/>
      <c r="HY111" s="30"/>
      <c r="HZ111" s="30"/>
      <c r="IA111" s="30"/>
      <c r="IB111" s="30"/>
      <c r="IC111" s="30"/>
      <c r="ID111" s="30"/>
      <c r="IE111" s="30"/>
      <c r="IF111" s="30"/>
      <c r="IG111" s="30"/>
      <c r="IH111" s="30"/>
      <c r="II111" s="30"/>
      <c r="IJ111" s="30"/>
      <c r="IK111" s="30"/>
      <c r="IL111" s="30"/>
      <c r="IM111" s="30"/>
      <c r="IN111" s="30"/>
      <c r="IO111" s="30"/>
      <c r="IP111" s="30"/>
      <c r="IQ111" s="30"/>
      <c r="IR111" s="30"/>
      <c r="IS111" s="30"/>
      <c r="IT111" s="30"/>
      <c r="IU111" s="30"/>
    </row>
    <row r="112" spans="1:255" ht="12.75">
      <c r="A112" s="118"/>
      <c r="B112" s="114"/>
      <c r="C112" s="114"/>
      <c r="D112" s="114"/>
      <c r="E112" s="114"/>
      <c r="F112" s="114"/>
      <c r="G112" s="114"/>
      <c r="H112" s="96"/>
      <c r="I112" s="94"/>
      <c r="J112" s="118"/>
      <c r="K112" s="114"/>
      <c r="L112" s="114"/>
      <c r="M112" s="114"/>
      <c r="N112" s="114"/>
      <c r="O112" s="114"/>
      <c r="P112" s="114"/>
      <c r="Q112" s="96"/>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30"/>
      <c r="GY112" s="30"/>
      <c r="GZ112" s="30"/>
      <c r="HA112" s="30"/>
      <c r="HB112" s="30"/>
      <c r="HC112" s="30"/>
      <c r="HD112" s="30"/>
      <c r="HE112" s="30"/>
      <c r="HF112" s="30"/>
      <c r="HG112" s="30"/>
      <c r="HH112" s="30"/>
      <c r="HI112" s="30"/>
      <c r="HJ112" s="30"/>
      <c r="HK112" s="30"/>
      <c r="HL112" s="30"/>
      <c r="HM112" s="30"/>
      <c r="HN112" s="30"/>
      <c r="HO112" s="30"/>
      <c r="HP112" s="30"/>
      <c r="HQ112" s="30"/>
      <c r="HR112" s="30"/>
      <c r="HS112" s="30"/>
      <c r="HT112" s="30"/>
      <c r="HU112" s="30"/>
      <c r="HV112" s="30"/>
      <c r="HW112" s="30"/>
      <c r="HX112" s="30"/>
      <c r="HY112" s="30"/>
      <c r="HZ112" s="30"/>
      <c r="IA112" s="30"/>
      <c r="IB112" s="30"/>
      <c r="IC112" s="30"/>
      <c r="ID112" s="30"/>
      <c r="IE112" s="30"/>
      <c r="IF112" s="30"/>
      <c r="IG112" s="30"/>
      <c r="IH112" s="30"/>
      <c r="II112" s="30"/>
      <c r="IJ112" s="30"/>
      <c r="IK112" s="30"/>
      <c r="IL112" s="30"/>
      <c r="IM112" s="30"/>
      <c r="IN112" s="30"/>
      <c r="IO112" s="30"/>
      <c r="IP112" s="30"/>
      <c r="IQ112" s="30"/>
      <c r="IR112" s="30"/>
      <c r="IS112" s="30"/>
      <c r="IT112" s="30"/>
      <c r="IU112" s="30"/>
    </row>
    <row r="113" spans="1:255" ht="12.75">
      <c r="A113" s="79" t="s">
        <v>101</v>
      </c>
      <c r="B113" s="114"/>
      <c r="C113" s="114"/>
      <c r="D113" s="114">
        <f>SUMPRODUCT(D86:D88,$D$95:$D$97)</f>
        <v>8.4711231381611549E-3</v>
      </c>
      <c r="E113" s="114">
        <f>SUMPRODUCT(E86:E88,$D$95:$D$97)</f>
        <v>1.033706817773567E-2</v>
      </c>
      <c r="F113" s="114">
        <f>SUMPRODUCT(F86:F88,$D$95:$D$97)</f>
        <v>1.4950258668965341E-2</v>
      </c>
      <c r="G113" s="114">
        <f>SUMPRODUCT(G86:G88,$D$95:$D$97)</f>
        <v>1.2094765771648985E-2</v>
      </c>
      <c r="H113" s="115">
        <f>SUMPRODUCT(H86:H88,$D$95:$D$97)</f>
        <v>1.1404264635882887E-2</v>
      </c>
      <c r="I113" s="94"/>
      <c r="J113" s="79" t="s">
        <v>101</v>
      </c>
      <c r="K113" s="114"/>
      <c r="L113" s="114"/>
      <c r="M113" s="114">
        <f>SUMPRODUCT(M86:M88,$M$95:$M$97)</f>
        <v>6.6992815570393266E-3</v>
      </c>
      <c r="N113" s="114">
        <f>SUMPRODUCT(N86:N88,$M$95:$M$97)</f>
        <v>7.6390746838703831E-3</v>
      </c>
      <c r="O113" s="114">
        <f>SUMPRODUCT(O86:O88,$M$95:$M$97)</f>
        <v>8.3341895615785828E-3</v>
      </c>
      <c r="P113" s="114">
        <f>SUMPRODUCT(P86:P88,$M$95:$M$97)</f>
        <v>8.7174948410225998E-3</v>
      </c>
      <c r="Q113" s="115">
        <f>SUMPRODUCT(Q86:Q88,$M$95:$M$97)</f>
        <v>8.4478127086116388E-3</v>
      </c>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c r="HZ113" s="30"/>
      <c r="IA113" s="30"/>
      <c r="IB113" s="30"/>
      <c r="IC113" s="30"/>
      <c r="ID113" s="30"/>
      <c r="IE113" s="30"/>
      <c r="IF113" s="30"/>
      <c r="IG113" s="30"/>
      <c r="IH113" s="30"/>
      <c r="II113" s="30"/>
      <c r="IJ113" s="30"/>
      <c r="IK113" s="30"/>
      <c r="IL113" s="30"/>
      <c r="IM113" s="30"/>
      <c r="IN113" s="30"/>
      <c r="IO113" s="30"/>
      <c r="IP113" s="30"/>
      <c r="IQ113" s="30"/>
      <c r="IR113" s="30"/>
      <c r="IS113" s="30"/>
      <c r="IT113" s="30"/>
      <c r="IU113" s="30"/>
    </row>
    <row r="114" spans="1:255" ht="12.75">
      <c r="A114" s="119"/>
      <c r="B114" s="114"/>
      <c r="C114" s="114"/>
      <c r="D114" s="114"/>
      <c r="E114" s="114"/>
      <c r="F114" s="114"/>
      <c r="G114" s="114"/>
      <c r="H114" s="96"/>
      <c r="I114" s="94"/>
      <c r="J114" s="119"/>
      <c r="K114" s="114"/>
      <c r="L114" s="114"/>
      <c r="M114" s="114"/>
      <c r="N114" s="114"/>
      <c r="O114" s="114"/>
      <c r="P114" s="114"/>
      <c r="Q114" s="96"/>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0"/>
      <c r="GJ114" s="30"/>
      <c r="GK114" s="30"/>
      <c r="GL114" s="30"/>
      <c r="GM114" s="30"/>
      <c r="GN114" s="30"/>
      <c r="GO114" s="30"/>
      <c r="GP114" s="30"/>
      <c r="GQ114" s="30"/>
      <c r="GR114" s="30"/>
      <c r="GS114" s="30"/>
      <c r="GT114" s="30"/>
      <c r="GU114" s="30"/>
      <c r="GV114" s="30"/>
      <c r="GW114" s="30"/>
      <c r="GX114" s="30"/>
      <c r="GY114" s="30"/>
      <c r="GZ114" s="30"/>
      <c r="HA114" s="30"/>
      <c r="HB114" s="30"/>
      <c r="HC114" s="30"/>
      <c r="HD114" s="30"/>
      <c r="HE114" s="30"/>
      <c r="HF114" s="30"/>
      <c r="HG114" s="30"/>
      <c r="HH114" s="30"/>
      <c r="HI114" s="30"/>
      <c r="HJ114" s="30"/>
      <c r="HK114" s="30"/>
      <c r="HL114" s="30"/>
      <c r="HM114" s="30"/>
      <c r="HN114" s="30"/>
      <c r="HO114" s="30"/>
      <c r="HP114" s="30"/>
      <c r="HQ114" s="30"/>
      <c r="HR114" s="30"/>
      <c r="HS114" s="30"/>
      <c r="HT114" s="30"/>
      <c r="HU114" s="30"/>
      <c r="HV114" s="30"/>
      <c r="HW114" s="30"/>
      <c r="HX114" s="30"/>
      <c r="HY114" s="30"/>
      <c r="HZ114" s="30"/>
      <c r="IA114" s="30"/>
      <c r="IB114" s="30"/>
      <c r="IC114" s="30"/>
      <c r="ID114" s="30"/>
      <c r="IE114" s="30"/>
      <c r="IF114" s="30"/>
      <c r="IG114" s="30"/>
      <c r="IH114" s="30"/>
      <c r="II114" s="30"/>
      <c r="IJ114" s="30"/>
      <c r="IK114" s="30"/>
      <c r="IL114" s="30"/>
      <c r="IM114" s="30"/>
      <c r="IN114" s="30"/>
      <c r="IO114" s="30"/>
      <c r="IP114" s="30"/>
      <c r="IQ114" s="30"/>
      <c r="IR114" s="30"/>
      <c r="IS114" s="30"/>
      <c r="IT114" s="30"/>
      <c r="IU114" s="30"/>
    </row>
    <row r="115" spans="1:255" ht="12.75">
      <c r="A115" s="79" t="s">
        <v>102</v>
      </c>
      <c r="B115" s="114"/>
      <c r="C115" s="114"/>
      <c r="D115" s="114">
        <f>SUMPRODUCT(D103:D104,$B$107:$B$108)</f>
        <v>5.5800000000000008E-3</v>
      </c>
      <c r="E115" s="114">
        <f>SUMPRODUCT(E103:E104,$B$107:$B$108)</f>
        <v>8.0599999999999995E-3</v>
      </c>
      <c r="F115" s="114">
        <f>SUMPRODUCT(F103:F104,$B$107:$B$108)</f>
        <v>1.116E-2</v>
      </c>
      <c r="G115" s="114">
        <f>SUMPRODUCT(G103:G104,$B$107:$B$108)</f>
        <v>1.302E-2</v>
      </c>
      <c r="H115" s="115">
        <f>SUMPRODUCT(H103:H104,$B$107:$B$108)</f>
        <v>1.116E-2</v>
      </c>
      <c r="I115" s="94"/>
      <c r="J115" s="79" t="s">
        <v>102</v>
      </c>
      <c r="K115" s="114"/>
      <c r="L115" s="114"/>
      <c r="M115" s="114">
        <f>SUMPRODUCT(M103:M104,$K$107:$K$108)</f>
        <v>5.5083741140328994E-3</v>
      </c>
      <c r="N115" s="114">
        <f>SUMPRODUCT(N103:N104,$K$107:$K$108)</f>
        <v>5.385025995729438E-3</v>
      </c>
      <c r="O115" s="114">
        <f>SUMPRODUCT(O103:O104,$K$107:$K$108)</f>
        <v>8.6734131413297774E-3</v>
      </c>
      <c r="P115" s="114">
        <f>SUMPRODUCT(P103:P104,$K$107:$K$108)</f>
        <v>1.001763806368404E-2</v>
      </c>
      <c r="Q115" s="115">
        <f>SUMPRODUCT(Q103:Q104,$K$107:$K$108)</f>
        <v>8.9115681441394676E-3</v>
      </c>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0"/>
      <c r="GJ115" s="30"/>
      <c r="GK115" s="30"/>
      <c r="GL115" s="30"/>
      <c r="GM115" s="30"/>
      <c r="GN115" s="30"/>
      <c r="GO115" s="30"/>
      <c r="GP115" s="30"/>
      <c r="GQ115" s="30"/>
      <c r="GR115" s="30"/>
      <c r="GS115" s="30"/>
      <c r="GT115" s="30"/>
      <c r="GU115" s="30"/>
      <c r="GV115" s="30"/>
      <c r="GW115" s="30"/>
      <c r="GX115" s="30"/>
      <c r="GY115" s="30"/>
      <c r="GZ115" s="30"/>
      <c r="HA115" s="30"/>
      <c r="HB115" s="30"/>
      <c r="HC115" s="30"/>
      <c r="HD115" s="30"/>
      <c r="HE115" s="30"/>
      <c r="HF115" s="30"/>
      <c r="HG115" s="30"/>
      <c r="HH115" s="30"/>
      <c r="HI115" s="30"/>
      <c r="HJ115" s="30"/>
      <c r="HK115" s="30"/>
      <c r="HL115" s="30"/>
      <c r="HM115" s="30"/>
      <c r="HN115" s="30"/>
      <c r="HO115" s="30"/>
      <c r="HP115" s="30"/>
      <c r="HQ115" s="30"/>
      <c r="HR115" s="30"/>
      <c r="HS115" s="30"/>
      <c r="HT115" s="30"/>
      <c r="HU115" s="30"/>
      <c r="HV115" s="30"/>
      <c r="HW115" s="30"/>
      <c r="HX115" s="30"/>
      <c r="HY115" s="30"/>
      <c r="HZ115" s="30"/>
      <c r="IA115" s="30"/>
      <c r="IB115" s="30"/>
      <c r="IC115" s="30"/>
      <c r="ID115" s="30"/>
      <c r="IE115" s="30"/>
      <c r="IF115" s="30"/>
      <c r="IG115" s="30"/>
      <c r="IH115" s="30"/>
      <c r="II115" s="30"/>
      <c r="IJ115" s="30"/>
      <c r="IK115" s="30"/>
      <c r="IL115" s="30"/>
      <c r="IM115" s="30"/>
      <c r="IN115" s="30"/>
      <c r="IO115" s="30"/>
      <c r="IP115" s="30"/>
      <c r="IQ115" s="30"/>
      <c r="IR115" s="30"/>
      <c r="IS115" s="30"/>
      <c r="IT115" s="30"/>
      <c r="IU115" s="30"/>
    </row>
    <row r="116" spans="1:255" ht="12.75">
      <c r="A116" s="79"/>
      <c r="B116" s="114"/>
      <c r="C116" s="114"/>
      <c r="D116" s="114"/>
      <c r="E116" s="114"/>
      <c r="F116" s="114"/>
      <c r="G116" s="114"/>
      <c r="H116" s="96"/>
      <c r="I116" s="94"/>
      <c r="J116" s="79"/>
      <c r="K116" s="114"/>
      <c r="L116" s="114"/>
      <c r="M116" s="114"/>
      <c r="N116" s="114"/>
      <c r="O116" s="114"/>
      <c r="P116" s="114"/>
      <c r="Q116" s="96"/>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0"/>
      <c r="GJ116" s="30"/>
      <c r="GK116" s="30"/>
      <c r="GL116" s="30"/>
      <c r="GM116" s="30"/>
      <c r="GN116" s="30"/>
      <c r="GO116" s="30"/>
      <c r="GP116" s="30"/>
      <c r="GQ116" s="30"/>
      <c r="GR116" s="30"/>
      <c r="GS116" s="30"/>
      <c r="GT116" s="30"/>
      <c r="GU116" s="30"/>
      <c r="GV116" s="30"/>
      <c r="GW116" s="30"/>
      <c r="GX116" s="30"/>
      <c r="GY116" s="30"/>
      <c r="GZ116" s="30"/>
      <c r="HA116" s="30"/>
      <c r="HB116" s="30"/>
      <c r="HC116" s="30"/>
      <c r="HD116" s="30"/>
      <c r="HE116" s="30"/>
      <c r="HF116" s="30"/>
      <c r="HG116" s="30"/>
      <c r="HH116" s="30"/>
      <c r="HI116" s="30"/>
      <c r="HJ116" s="30"/>
      <c r="HK116" s="30"/>
      <c r="HL116" s="30"/>
      <c r="HM116" s="30"/>
      <c r="HN116" s="30"/>
      <c r="HO116" s="30"/>
      <c r="HP116" s="30"/>
      <c r="HQ116" s="30"/>
      <c r="HR116" s="30"/>
      <c r="HS116" s="30"/>
      <c r="HT116" s="30"/>
      <c r="HU116" s="30"/>
      <c r="HV116" s="30"/>
      <c r="HW116" s="30"/>
      <c r="HX116" s="30"/>
      <c r="HY116" s="30"/>
      <c r="HZ116" s="30"/>
      <c r="IA116" s="30"/>
      <c r="IB116" s="30"/>
      <c r="IC116" s="30"/>
      <c r="ID116" s="30"/>
      <c r="IE116" s="30"/>
      <c r="IF116" s="30"/>
      <c r="IG116" s="30"/>
      <c r="IH116" s="30"/>
      <c r="II116" s="30"/>
      <c r="IJ116" s="30"/>
      <c r="IK116" s="30"/>
      <c r="IL116" s="30"/>
      <c r="IM116" s="30"/>
      <c r="IN116" s="30"/>
      <c r="IO116" s="30"/>
      <c r="IP116" s="30"/>
      <c r="IQ116" s="30"/>
      <c r="IR116" s="30"/>
      <c r="IS116" s="30"/>
      <c r="IT116" s="30"/>
      <c r="IU116" s="30"/>
    </row>
    <row r="117" spans="1:255" ht="12.75">
      <c r="A117" s="79" t="s">
        <v>103</v>
      </c>
      <c r="B117" s="114"/>
      <c r="C117" s="114"/>
      <c r="D117" s="114"/>
      <c r="E117" s="114"/>
      <c r="F117" s="114"/>
      <c r="G117" s="114"/>
      <c r="H117" s="96"/>
      <c r="I117" s="94"/>
      <c r="J117" s="79" t="s">
        <v>103</v>
      </c>
      <c r="K117" s="114"/>
      <c r="L117" s="114"/>
      <c r="M117" s="114"/>
      <c r="N117" s="114"/>
      <c r="O117" s="114"/>
      <c r="P117" s="114"/>
      <c r="Q117" s="96"/>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0"/>
      <c r="GJ117" s="30"/>
      <c r="GK117" s="30"/>
      <c r="GL117" s="30"/>
      <c r="GM117" s="30"/>
      <c r="GN117" s="30"/>
      <c r="GO117" s="30"/>
      <c r="GP117" s="30"/>
      <c r="GQ117" s="30"/>
      <c r="GR117" s="30"/>
      <c r="GS117" s="30"/>
      <c r="GT117" s="30"/>
      <c r="GU117" s="30"/>
      <c r="GV117" s="30"/>
      <c r="GW117" s="30"/>
      <c r="GX117" s="30"/>
      <c r="GY117" s="30"/>
      <c r="GZ117" s="30"/>
      <c r="HA117" s="30"/>
      <c r="HB117" s="30"/>
      <c r="HC117" s="30"/>
      <c r="HD117" s="30"/>
      <c r="HE117" s="30"/>
      <c r="HF117" s="30"/>
      <c r="HG117" s="30"/>
      <c r="HH117" s="30"/>
      <c r="HI117" s="30"/>
      <c r="HJ117" s="30"/>
      <c r="HK117" s="30"/>
      <c r="HL117" s="30"/>
      <c r="HM117" s="30"/>
      <c r="HN117" s="30"/>
      <c r="HO117" s="30"/>
      <c r="HP117" s="30"/>
      <c r="HQ117" s="30"/>
      <c r="HR117" s="30"/>
      <c r="HS117" s="30"/>
      <c r="HT117" s="30"/>
      <c r="HU117" s="30"/>
      <c r="HV117" s="30"/>
      <c r="HW117" s="30"/>
      <c r="HX117" s="30"/>
      <c r="HY117" s="30"/>
      <c r="HZ117" s="30"/>
      <c r="IA117" s="30"/>
      <c r="IB117" s="30"/>
      <c r="IC117" s="30"/>
      <c r="ID117" s="30"/>
      <c r="IE117" s="30"/>
      <c r="IF117" s="30"/>
      <c r="IG117" s="30"/>
      <c r="IH117" s="30"/>
      <c r="II117" s="30"/>
      <c r="IJ117" s="30"/>
      <c r="IK117" s="30"/>
      <c r="IL117" s="30"/>
      <c r="IM117" s="30"/>
      <c r="IN117" s="30"/>
      <c r="IO117" s="30"/>
      <c r="IP117" s="30"/>
      <c r="IQ117" s="30"/>
      <c r="IR117" s="30"/>
      <c r="IS117" s="30"/>
      <c r="IT117" s="30"/>
      <c r="IU117" s="30"/>
    </row>
    <row r="118" spans="1:255" ht="12.75">
      <c r="A118" s="79"/>
      <c r="B118" s="80"/>
      <c r="C118" s="94"/>
      <c r="D118" s="95"/>
      <c r="E118" s="95"/>
      <c r="F118" s="95"/>
      <c r="G118" s="95"/>
      <c r="H118" s="96"/>
      <c r="I118" s="94"/>
      <c r="J118" s="79"/>
      <c r="K118" s="80"/>
      <c r="L118" s="94"/>
      <c r="M118" s="95"/>
      <c r="N118" s="95"/>
      <c r="O118" s="95"/>
      <c r="P118" s="95"/>
      <c r="Q118" s="96"/>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0"/>
      <c r="GJ118" s="30"/>
      <c r="GK118" s="30"/>
      <c r="GL118" s="30"/>
      <c r="GM118" s="30"/>
      <c r="GN118" s="30"/>
      <c r="GO118" s="30"/>
      <c r="GP118" s="30"/>
      <c r="GQ118" s="30"/>
      <c r="GR118" s="30"/>
      <c r="GS118" s="30"/>
      <c r="GT118" s="30"/>
      <c r="GU118" s="30"/>
      <c r="GV118" s="30"/>
      <c r="GW118" s="30"/>
      <c r="GX118" s="30"/>
      <c r="GY118" s="30"/>
      <c r="GZ118" s="30"/>
      <c r="HA118" s="30"/>
      <c r="HB118" s="30"/>
      <c r="HC118" s="30"/>
      <c r="HD118" s="30"/>
      <c r="HE118" s="30"/>
      <c r="HF118" s="30"/>
      <c r="HG118" s="30"/>
      <c r="HH118" s="30"/>
      <c r="HI118" s="30"/>
      <c r="HJ118" s="30"/>
      <c r="HK118" s="30"/>
      <c r="HL118" s="30"/>
      <c r="HM118" s="30"/>
      <c r="HN118" s="30"/>
      <c r="HO118" s="30"/>
      <c r="HP118" s="30"/>
      <c r="HQ118" s="30"/>
      <c r="HR118" s="30"/>
      <c r="HS118" s="30"/>
      <c r="HT118" s="30"/>
      <c r="HU118" s="30"/>
      <c r="HV118" s="30"/>
      <c r="HW118" s="30"/>
      <c r="HX118" s="30"/>
      <c r="HY118" s="30"/>
      <c r="HZ118" s="30"/>
      <c r="IA118" s="30"/>
      <c r="IB118" s="30"/>
      <c r="IC118" s="30"/>
      <c r="ID118" s="30"/>
      <c r="IE118" s="30"/>
      <c r="IF118" s="30"/>
      <c r="IG118" s="30"/>
      <c r="IH118" s="30"/>
      <c r="II118" s="30"/>
      <c r="IJ118" s="30"/>
      <c r="IK118" s="30"/>
      <c r="IL118" s="30"/>
      <c r="IM118" s="30"/>
      <c r="IN118" s="30"/>
      <c r="IO118" s="30"/>
      <c r="IP118" s="30"/>
      <c r="IQ118" s="30"/>
      <c r="IR118" s="30"/>
      <c r="IS118" s="30"/>
      <c r="IT118" s="30"/>
      <c r="IU118" s="30"/>
    </row>
    <row r="119" spans="1:255" ht="13.5" thickBot="1">
      <c r="A119" s="120"/>
      <c r="B119" s="121"/>
      <c r="C119" s="121"/>
      <c r="D119" s="122">
        <f>(1+D113)*(1+D115)*(1-D117)-1</f>
        <v>1.4098392005271965E-2</v>
      </c>
      <c r="E119" s="122">
        <f t="shared" ref="E119:H119" si="10">(1+E113)*(1+E115)*(1-E117)-1</f>
        <v>1.848038494724813E-2</v>
      </c>
      <c r="F119" s="122">
        <f t="shared" si="10"/>
        <v>2.6277103555711001E-2</v>
      </c>
      <c r="G119" s="122">
        <f t="shared" si="10"/>
        <v>2.5272239621995984E-2</v>
      </c>
      <c r="H119" s="123">
        <f t="shared" si="10"/>
        <v>2.2691536229219489E-2</v>
      </c>
      <c r="I119" s="94"/>
      <c r="J119" s="120"/>
      <c r="K119" s="121"/>
      <c r="L119" s="121"/>
      <c r="M119" s="122">
        <f>(1+M113)*(1+M115)*(1-M117)-1</f>
        <v>1.2244557820183521E-2</v>
      </c>
      <c r="N119" s="122">
        <f t="shared" ref="N119:Q119" si="11">(1+N113)*(1+N115)*(1-N117)-1</f>
        <v>1.3065237295355914E-2</v>
      </c>
      <c r="O119" s="122">
        <f t="shared" si="11"/>
        <v>1.7079888572173907E-2</v>
      </c>
      <c r="P119" s="122">
        <f t="shared" si="11"/>
        <v>1.8822461612846064E-2</v>
      </c>
      <c r="Q119" s="123">
        <f t="shared" si="11"/>
        <v>1.7434664111372733E-2</v>
      </c>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30"/>
      <c r="GY119" s="30"/>
      <c r="GZ119" s="30"/>
      <c r="HA119" s="30"/>
      <c r="HB119" s="30"/>
      <c r="HC119" s="30"/>
      <c r="HD119" s="30"/>
      <c r="HE119" s="30"/>
      <c r="HF119" s="30"/>
      <c r="HG119" s="30"/>
      <c r="HH119" s="30"/>
      <c r="HI119" s="30"/>
      <c r="HJ119" s="30"/>
      <c r="HK119" s="30"/>
      <c r="HL119" s="30"/>
      <c r="HM119" s="30"/>
      <c r="HN119" s="30"/>
      <c r="HO119" s="30"/>
      <c r="HP119" s="30"/>
      <c r="HQ119" s="30"/>
      <c r="HR119" s="30"/>
      <c r="HS119" s="30"/>
      <c r="HT119" s="30"/>
      <c r="HU119" s="30"/>
      <c r="HV119" s="30"/>
      <c r="HW119" s="30"/>
      <c r="HX119" s="30"/>
      <c r="HY119" s="30"/>
      <c r="HZ119" s="30"/>
      <c r="IA119" s="30"/>
      <c r="IB119" s="30"/>
      <c r="IC119" s="30"/>
      <c r="ID119" s="30"/>
      <c r="IE119" s="30"/>
      <c r="IF119" s="30"/>
      <c r="IG119" s="30"/>
      <c r="IH119" s="30"/>
      <c r="II119" s="30"/>
      <c r="IJ119" s="30"/>
      <c r="IK119" s="30"/>
      <c r="IL119" s="30"/>
      <c r="IM119" s="30"/>
      <c r="IN119" s="30"/>
      <c r="IO119" s="30"/>
      <c r="IP119" s="30"/>
      <c r="IQ119" s="30"/>
      <c r="IR119" s="30"/>
      <c r="IS119" s="30"/>
      <c r="IT119" s="30"/>
      <c r="IU119" s="30"/>
    </row>
    <row r="120" spans="1:255" ht="12.75">
      <c r="A120" s="16"/>
      <c r="B120" s="16"/>
      <c r="C120" s="16"/>
      <c r="D120" s="16"/>
      <c r="E120" s="16"/>
      <c r="F120" s="16"/>
      <c r="G120" s="16"/>
      <c r="H120" s="16"/>
      <c r="I120" s="16"/>
      <c r="J120" s="16"/>
      <c r="K120" s="16"/>
      <c r="L120" s="16"/>
      <c r="M120" s="16"/>
      <c r="N120" s="16"/>
      <c r="O120" s="16"/>
      <c r="P120" s="16"/>
      <c r="Q120" s="16"/>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row>
    <row r="121" spans="1:255" ht="12.75">
      <c r="A121" s="16"/>
      <c r="B121" s="16"/>
      <c r="C121" s="16"/>
      <c r="D121" s="124"/>
      <c r="E121" s="124"/>
      <c r="F121" s="124"/>
      <c r="G121" s="124"/>
      <c r="H121" s="124"/>
      <c r="I121" s="16"/>
      <c r="J121" s="16"/>
      <c r="K121" s="16"/>
      <c r="L121" s="16"/>
      <c r="M121" s="16"/>
      <c r="N121" s="16"/>
      <c r="O121" s="16"/>
      <c r="P121" s="16"/>
      <c r="Q121" s="16"/>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0"/>
      <c r="GJ121" s="30"/>
      <c r="GK121" s="30"/>
      <c r="GL121" s="30"/>
      <c r="GM121" s="30"/>
      <c r="GN121" s="30"/>
      <c r="GO121" s="30"/>
      <c r="GP121" s="30"/>
      <c r="GQ121" s="30"/>
      <c r="GR121" s="30"/>
      <c r="GS121" s="30"/>
      <c r="GT121" s="30"/>
      <c r="GU121" s="30"/>
      <c r="GV121" s="30"/>
      <c r="GW121" s="30"/>
      <c r="GX121" s="30"/>
      <c r="GY121" s="30"/>
      <c r="GZ121" s="30"/>
      <c r="HA121" s="30"/>
      <c r="HB121" s="30"/>
      <c r="HC121" s="30"/>
      <c r="HD121" s="30"/>
      <c r="HE121" s="30"/>
      <c r="HF121" s="30"/>
      <c r="HG121" s="30"/>
      <c r="HH121" s="30"/>
      <c r="HI121" s="30"/>
      <c r="HJ121" s="30"/>
      <c r="HK121" s="30"/>
      <c r="HL121" s="30"/>
      <c r="HM121" s="30"/>
      <c r="HN121" s="30"/>
      <c r="HO121" s="30"/>
      <c r="HP121" s="30"/>
      <c r="HQ121" s="30"/>
      <c r="HR121" s="30"/>
      <c r="HS121" s="30"/>
      <c r="HT121" s="30"/>
      <c r="HU121" s="30"/>
      <c r="HV121" s="30"/>
      <c r="HW121" s="30"/>
      <c r="HX121" s="30"/>
      <c r="HY121" s="30"/>
      <c r="HZ121" s="30"/>
      <c r="IA121" s="30"/>
      <c r="IB121" s="30"/>
      <c r="IC121" s="30"/>
      <c r="ID121" s="30"/>
      <c r="IE121" s="30"/>
      <c r="IF121" s="30"/>
      <c r="IG121" s="30"/>
      <c r="IH121" s="30"/>
      <c r="II121" s="30"/>
      <c r="IJ121" s="30"/>
      <c r="IK121" s="30"/>
      <c r="IL121" s="30"/>
      <c r="IM121" s="30"/>
      <c r="IN121" s="30"/>
      <c r="IO121" s="30"/>
      <c r="IP121" s="30"/>
      <c r="IQ121" s="30"/>
      <c r="IR121" s="30"/>
      <c r="IS121" s="30"/>
      <c r="IT121" s="30"/>
      <c r="IU121" s="30"/>
    </row>
    <row r="122" spans="1:255" s="127" customFormat="1" ht="15.75" thickBot="1">
      <c r="A122" s="125"/>
      <c r="B122" s="126"/>
      <c r="C122" s="126"/>
      <c r="D122" s="126"/>
      <c r="E122" s="126"/>
      <c r="F122" s="126"/>
      <c r="G122" s="126"/>
      <c r="H122" s="126"/>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c r="DB122" s="111"/>
      <c r="DC122" s="111"/>
      <c r="DD122" s="111"/>
      <c r="DE122" s="111"/>
      <c r="DF122" s="111"/>
      <c r="DG122" s="111"/>
      <c r="DH122" s="111"/>
      <c r="DI122" s="111"/>
      <c r="DJ122" s="111"/>
      <c r="DK122" s="111"/>
      <c r="DL122" s="111"/>
      <c r="DM122" s="111"/>
      <c r="DN122" s="111"/>
      <c r="DO122" s="111"/>
      <c r="DP122" s="111"/>
      <c r="DQ122" s="111"/>
      <c r="DR122" s="111"/>
      <c r="DS122" s="111"/>
      <c r="DT122" s="111"/>
      <c r="DU122" s="111"/>
      <c r="DV122" s="111"/>
      <c r="DW122" s="111"/>
      <c r="DX122" s="111"/>
      <c r="DY122" s="111"/>
      <c r="DZ122" s="111"/>
      <c r="EA122" s="111"/>
      <c r="EB122" s="111"/>
      <c r="EC122" s="111"/>
      <c r="ED122" s="111"/>
      <c r="EE122" s="111"/>
      <c r="EF122" s="111"/>
      <c r="EG122" s="111"/>
      <c r="EH122" s="111"/>
      <c r="EI122" s="111"/>
      <c r="EJ122" s="111"/>
      <c r="EK122" s="111"/>
      <c r="EL122" s="111"/>
      <c r="EM122" s="111"/>
      <c r="EN122" s="111"/>
      <c r="EO122" s="111"/>
      <c r="EP122" s="111"/>
      <c r="EQ122" s="111"/>
      <c r="ER122" s="111"/>
      <c r="ES122" s="111"/>
      <c r="ET122" s="111"/>
      <c r="EU122" s="111"/>
      <c r="EV122" s="111"/>
      <c r="EW122" s="111"/>
      <c r="EX122" s="111"/>
      <c r="EY122" s="111"/>
      <c r="EZ122" s="111"/>
      <c r="FA122" s="111"/>
      <c r="FB122" s="111"/>
      <c r="FC122" s="111"/>
      <c r="FD122" s="111"/>
      <c r="FE122" s="111"/>
      <c r="FF122" s="111"/>
      <c r="FG122" s="111"/>
      <c r="FH122" s="111"/>
      <c r="FI122" s="111"/>
      <c r="FJ122" s="111"/>
      <c r="FK122" s="111"/>
      <c r="FL122" s="111"/>
      <c r="FM122" s="111"/>
      <c r="FN122" s="111"/>
      <c r="FO122" s="111"/>
      <c r="FP122" s="111"/>
      <c r="FQ122" s="111"/>
      <c r="FR122" s="111"/>
      <c r="FS122" s="111"/>
      <c r="FT122" s="111"/>
      <c r="FU122" s="111"/>
      <c r="FV122" s="111"/>
      <c r="FW122" s="111"/>
      <c r="FX122" s="111"/>
      <c r="FY122" s="111"/>
      <c r="FZ122" s="111"/>
      <c r="GA122" s="111"/>
      <c r="GB122" s="111"/>
      <c r="GC122" s="111"/>
      <c r="GD122" s="111"/>
      <c r="GE122" s="111"/>
      <c r="GF122" s="111"/>
      <c r="GG122" s="111"/>
      <c r="GH122" s="111"/>
      <c r="GI122" s="111"/>
      <c r="GJ122" s="111"/>
      <c r="GK122" s="111"/>
      <c r="GL122" s="111"/>
      <c r="GM122" s="111"/>
      <c r="GN122" s="111"/>
      <c r="GO122" s="111"/>
      <c r="GP122" s="111"/>
      <c r="GQ122" s="111"/>
      <c r="GR122" s="111"/>
      <c r="GS122" s="111"/>
      <c r="GT122" s="111"/>
      <c r="GU122" s="111"/>
      <c r="GV122" s="111"/>
      <c r="GW122" s="111"/>
      <c r="GX122" s="111"/>
      <c r="GY122" s="111"/>
      <c r="GZ122" s="111"/>
      <c r="HA122" s="111"/>
      <c r="HB122" s="111"/>
      <c r="HC122" s="111"/>
      <c r="HD122" s="111"/>
      <c r="HE122" s="111"/>
      <c r="HF122" s="111"/>
      <c r="HG122" s="111"/>
      <c r="HH122" s="111"/>
      <c r="HI122" s="111"/>
      <c r="HJ122" s="111"/>
      <c r="HK122" s="111"/>
      <c r="HL122" s="111"/>
      <c r="HM122" s="111"/>
      <c r="HN122" s="111"/>
      <c r="HO122" s="111"/>
      <c r="HP122" s="111"/>
      <c r="HQ122" s="111"/>
      <c r="HR122" s="111"/>
      <c r="HS122" s="111"/>
      <c r="HT122" s="111"/>
      <c r="HU122" s="111"/>
      <c r="HV122" s="111"/>
      <c r="HW122" s="111"/>
      <c r="HX122" s="111"/>
      <c r="HY122" s="111"/>
      <c r="HZ122" s="111"/>
      <c r="IA122" s="111"/>
      <c r="IB122" s="111"/>
      <c r="IC122" s="111"/>
      <c r="ID122" s="111"/>
      <c r="IE122" s="111"/>
      <c r="IF122" s="111"/>
      <c r="IG122" s="111"/>
      <c r="IH122" s="111"/>
      <c r="II122" s="111"/>
      <c r="IJ122" s="111"/>
      <c r="IK122" s="111"/>
      <c r="IL122" s="111"/>
      <c r="IM122" s="111"/>
      <c r="IN122" s="111"/>
      <c r="IO122" s="111"/>
      <c r="IP122" s="111"/>
      <c r="IQ122" s="111"/>
      <c r="IR122" s="111"/>
      <c r="IS122" s="111"/>
      <c r="IT122" s="111"/>
      <c r="IU122" s="111"/>
    </row>
    <row r="123" spans="1:255">
      <c r="A123" s="128"/>
      <c r="B123" s="129"/>
      <c r="C123" s="129"/>
      <c r="D123" s="129"/>
      <c r="E123" s="129"/>
      <c r="F123" s="129"/>
      <c r="G123" s="129"/>
      <c r="H123" s="129"/>
      <c r="I123" s="74"/>
      <c r="J123" s="74"/>
      <c r="K123" s="74"/>
      <c r="L123" s="74"/>
      <c r="M123" s="74"/>
      <c r="N123" s="74"/>
      <c r="O123" s="74"/>
      <c r="P123" s="74"/>
      <c r="Q123" s="74"/>
      <c r="R123" s="74"/>
      <c r="S123" s="74"/>
      <c r="T123" s="74"/>
      <c r="U123" s="74"/>
      <c r="V123" s="74"/>
      <c r="W123" s="78"/>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0"/>
      <c r="GJ123" s="30"/>
      <c r="GK123" s="30"/>
      <c r="GL123" s="30"/>
      <c r="GM123" s="30"/>
      <c r="GN123" s="30"/>
      <c r="GO123" s="30"/>
      <c r="GP123" s="30"/>
      <c r="GQ123" s="30"/>
      <c r="GR123" s="30"/>
      <c r="GS123" s="30"/>
      <c r="GT123" s="30"/>
      <c r="GU123" s="30"/>
      <c r="GV123" s="30"/>
      <c r="GW123" s="30"/>
      <c r="GX123" s="30"/>
      <c r="GY123" s="30"/>
      <c r="GZ123" s="30"/>
      <c r="HA123" s="30"/>
      <c r="HB123" s="30"/>
      <c r="HC123" s="30"/>
      <c r="HD123" s="30"/>
      <c r="HE123" s="30"/>
      <c r="HF123" s="30"/>
      <c r="HG123" s="30"/>
      <c r="HH123" s="30"/>
      <c r="HI123" s="30"/>
      <c r="HJ123" s="30"/>
      <c r="HK123" s="30"/>
      <c r="HL123" s="30"/>
      <c r="HM123" s="30"/>
      <c r="HN123" s="30"/>
      <c r="HO123" s="30"/>
      <c r="HP123" s="30"/>
      <c r="HQ123" s="30"/>
      <c r="HR123" s="30"/>
      <c r="HS123" s="30"/>
      <c r="HT123" s="30"/>
      <c r="HU123" s="30"/>
      <c r="HV123" s="30"/>
      <c r="HW123" s="30"/>
      <c r="HX123" s="30"/>
      <c r="HY123" s="30"/>
      <c r="HZ123" s="30"/>
      <c r="IA123" s="30"/>
      <c r="IB123" s="30"/>
      <c r="IC123" s="30"/>
      <c r="ID123" s="30"/>
      <c r="IE123" s="30"/>
      <c r="IF123" s="30"/>
      <c r="IG123" s="30"/>
      <c r="IH123" s="30"/>
      <c r="II123" s="30"/>
      <c r="IJ123" s="30"/>
      <c r="IK123" s="30"/>
      <c r="IL123" s="30"/>
      <c r="IM123" s="30"/>
      <c r="IN123" s="30"/>
      <c r="IO123" s="30"/>
      <c r="IP123" s="30"/>
      <c r="IQ123" s="30"/>
      <c r="IR123" s="30"/>
      <c r="IS123" s="30"/>
      <c r="IT123" s="30"/>
      <c r="IU123" s="30"/>
    </row>
    <row r="124" spans="1:255" ht="26.25">
      <c r="A124" s="130" t="s">
        <v>104</v>
      </c>
      <c r="B124" s="66"/>
      <c r="C124" s="66"/>
      <c r="D124" s="131">
        <v>2015</v>
      </c>
      <c r="E124" s="132">
        <v>2016</v>
      </c>
      <c r="F124" s="132">
        <v>2017</v>
      </c>
      <c r="G124" s="132">
        <v>2018</v>
      </c>
      <c r="H124" s="132">
        <v>2019</v>
      </c>
      <c r="I124" s="133">
        <v>2020</v>
      </c>
      <c r="J124" s="134" t="s">
        <v>105</v>
      </c>
      <c r="K124" s="88"/>
      <c r="L124" s="134" t="s">
        <v>106</v>
      </c>
      <c r="M124" s="88"/>
      <c r="N124" s="134" t="s">
        <v>107</v>
      </c>
      <c r="O124" s="88"/>
      <c r="P124" s="135">
        <v>2010</v>
      </c>
      <c r="Q124" s="133">
        <v>2011</v>
      </c>
      <c r="R124" s="133">
        <v>2012</v>
      </c>
      <c r="S124" s="133">
        <v>2013</v>
      </c>
      <c r="T124" s="133">
        <v>2014</v>
      </c>
      <c r="U124" s="134" t="s">
        <v>108</v>
      </c>
      <c r="V124" s="97" t="s">
        <v>109</v>
      </c>
      <c r="W124" s="136" t="s">
        <v>110</v>
      </c>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0"/>
      <c r="GJ124" s="30"/>
      <c r="GK124" s="30"/>
      <c r="GL124" s="30"/>
      <c r="GM124" s="30"/>
      <c r="GN124" s="30"/>
      <c r="GO124" s="30"/>
      <c r="GP124" s="30"/>
      <c r="GQ124" s="30"/>
      <c r="GR124" s="30"/>
      <c r="GS124" s="30"/>
      <c r="GT124" s="30"/>
      <c r="GU124" s="30"/>
      <c r="GV124" s="30"/>
      <c r="GW124" s="30"/>
      <c r="GX124" s="30"/>
      <c r="GY124" s="30"/>
      <c r="GZ124" s="30"/>
      <c r="HA124" s="30"/>
      <c r="HB124" s="30"/>
      <c r="HC124" s="30"/>
      <c r="HD124" s="30"/>
      <c r="HE124" s="30"/>
      <c r="HF124" s="30"/>
      <c r="HG124" s="30"/>
      <c r="HH124" s="30"/>
      <c r="HI124" s="30"/>
      <c r="HJ124" s="30"/>
      <c r="HK124" s="30"/>
      <c r="HL124" s="30"/>
      <c r="HM124" s="30"/>
      <c r="HN124" s="30"/>
      <c r="HO124" s="30"/>
      <c r="HP124" s="30"/>
      <c r="HQ124" s="30"/>
      <c r="HR124" s="30"/>
      <c r="HS124" s="30"/>
      <c r="HT124" s="30"/>
      <c r="HU124" s="30"/>
      <c r="HV124" s="30"/>
      <c r="HW124" s="30"/>
      <c r="HX124" s="30"/>
      <c r="HY124" s="30"/>
      <c r="HZ124" s="30"/>
      <c r="IA124" s="30"/>
      <c r="IB124" s="30"/>
      <c r="IC124" s="30"/>
      <c r="ID124" s="30"/>
      <c r="IE124" s="30"/>
      <c r="IF124" s="30"/>
      <c r="IG124" s="30"/>
      <c r="IH124" s="30"/>
      <c r="II124" s="30"/>
      <c r="IJ124" s="30"/>
      <c r="IK124" s="30"/>
      <c r="IL124" s="30"/>
      <c r="IM124" s="30"/>
      <c r="IN124" s="30"/>
      <c r="IO124" s="30"/>
      <c r="IP124" s="30"/>
      <c r="IQ124" s="30"/>
      <c r="IR124" s="30"/>
      <c r="IS124" s="30"/>
      <c r="IT124" s="30"/>
      <c r="IU124" s="30"/>
    </row>
    <row r="125" spans="1:255">
      <c r="A125" s="137" t="s">
        <v>7</v>
      </c>
      <c r="B125" s="66"/>
      <c r="C125" s="66"/>
      <c r="D125" s="66"/>
      <c r="E125" s="66"/>
      <c r="F125" s="66"/>
      <c r="G125" s="66"/>
      <c r="H125" s="66"/>
      <c r="I125" s="88"/>
      <c r="J125" s="88"/>
      <c r="K125" s="88"/>
      <c r="L125" s="88"/>
      <c r="M125" s="88"/>
      <c r="N125" s="88"/>
      <c r="O125" s="88"/>
      <c r="P125" s="88"/>
      <c r="Q125" s="88"/>
      <c r="R125" s="88"/>
      <c r="S125" s="88"/>
      <c r="T125" s="88"/>
      <c r="U125" s="88"/>
      <c r="V125" s="88"/>
      <c r="W125" s="89"/>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c r="HZ125" s="30"/>
      <c r="IA125" s="30"/>
      <c r="IB125" s="30"/>
      <c r="IC125" s="30"/>
      <c r="ID125" s="30"/>
      <c r="IE125" s="30"/>
      <c r="IF125" s="30"/>
      <c r="IG125" s="30"/>
      <c r="IH125" s="30"/>
      <c r="II125" s="30"/>
      <c r="IJ125" s="30"/>
      <c r="IK125" s="30"/>
      <c r="IL125" s="30"/>
      <c r="IM125" s="30"/>
      <c r="IN125" s="30"/>
      <c r="IO125" s="30"/>
      <c r="IP125" s="30"/>
      <c r="IQ125" s="30"/>
      <c r="IR125" s="30"/>
      <c r="IS125" s="30"/>
      <c r="IT125" s="30"/>
      <c r="IU125" s="30"/>
    </row>
    <row r="126" spans="1:255">
      <c r="A126" s="86" t="s">
        <v>76</v>
      </c>
      <c r="B126" s="66" t="s">
        <v>111</v>
      </c>
      <c r="C126" s="66"/>
      <c r="D126" s="138">
        <v>666757.39586487005</v>
      </c>
      <c r="E126" s="138">
        <v>672875.03747089265</v>
      </c>
      <c r="F126" s="138">
        <v>679360.36454834254</v>
      </c>
      <c r="G126" s="138">
        <v>686386.5968547808</v>
      </c>
      <c r="H126" s="138">
        <v>692814.06751800759</v>
      </c>
      <c r="I126" s="138">
        <v>699020.12498298613</v>
      </c>
      <c r="J126" s="139">
        <f>(I126/D126)^(1/5)-1</f>
        <v>9.4954539612035482E-3</v>
      </c>
      <c r="K126" s="88"/>
      <c r="L126" s="140">
        <v>0.27121215723765502</v>
      </c>
      <c r="M126" s="88"/>
      <c r="N126" s="139">
        <f>J126*L126</f>
        <v>2.575282552768851E-3</v>
      </c>
      <c r="O126" s="88"/>
      <c r="P126" s="88"/>
      <c r="Q126" s="88"/>
      <c r="R126" s="88"/>
      <c r="S126" s="88"/>
      <c r="T126" s="88"/>
      <c r="U126" s="88"/>
      <c r="V126" s="88"/>
      <c r="W126" s="89"/>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0"/>
      <c r="GJ126" s="30"/>
      <c r="GK126" s="30"/>
      <c r="GL126" s="30"/>
      <c r="GM126" s="30"/>
      <c r="GN126" s="30"/>
      <c r="GO126" s="30"/>
      <c r="GP126" s="30"/>
      <c r="GQ126" s="30"/>
      <c r="GR126" s="30"/>
      <c r="GS126" s="30"/>
      <c r="GT126" s="30"/>
      <c r="GU126" s="30"/>
      <c r="GV126" s="30"/>
      <c r="GW126" s="30"/>
      <c r="GX126" s="30"/>
      <c r="GY126" s="30"/>
      <c r="GZ126" s="30"/>
      <c r="HA126" s="30"/>
      <c r="HB126" s="30"/>
      <c r="HC126" s="30"/>
      <c r="HD126" s="30"/>
      <c r="HE126" s="30"/>
      <c r="HF126" s="30"/>
      <c r="HG126" s="30"/>
      <c r="HH126" s="30"/>
      <c r="HI126" s="30"/>
      <c r="HJ126" s="30"/>
      <c r="HK126" s="30"/>
      <c r="HL126" s="30"/>
      <c r="HM126" s="30"/>
      <c r="HN126" s="30"/>
      <c r="HO126" s="30"/>
      <c r="HP126" s="30"/>
      <c r="HQ126" s="30"/>
      <c r="HR126" s="30"/>
      <c r="HS126" s="30"/>
      <c r="HT126" s="30"/>
      <c r="HU126" s="30"/>
      <c r="HV126" s="30"/>
      <c r="HW126" s="30"/>
      <c r="HX126" s="30"/>
      <c r="HY126" s="30"/>
      <c r="HZ126" s="30"/>
      <c r="IA126" s="30"/>
      <c r="IB126" s="30"/>
      <c r="IC126" s="30"/>
      <c r="ID126" s="30"/>
      <c r="IE126" s="30"/>
      <c r="IF126" s="30"/>
      <c r="IG126" s="30"/>
      <c r="IH126" s="30"/>
      <c r="II126" s="30"/>
      <c r="IJ126" s="30"/>
      <c r="IK126" s="30"/>
      <c r="IL126" s="30"/>
      <c r="IM126" s="30"/>
      <c r="IN126" s="30"/>
      <c r="IO126" s="30"/>
      <c r="IP126" s="30"/>
      <c r="IQ126" s="30"/>
      <c r="IR126" s="30"/>
      <c r="IS126" s="30"/>
      <c r="IT126" s="30"/>
      <c r="IU126" s="30"/>
    </row>
    <row r="127" spans="1:255" ht="14.25" customHeight="1">
      <c r="A127" s="86"/>
      <c r="B127" s="66"/>
      <c r="C127" s="66"/>
      <c r="D127" s="66"/>
      <c r="E127" s="66"/>
      <c r="F127" s="66"/>
      <c r="G127" s="66"/>
      <c r="H127" s="66"/>
      <c r="I127" s="88"/>
      <c r="J127" s="88"/>
      <c r="K127" s="88"/>
      <c r="L127" s="88"/>
      <c r="M127" s="141"/>
      <c r="N127" s="142"/>
      <c r="O127" s="88"/>
      <c r="P127" s="88"/>
      <c r="Q127" s="88"/>
      <c r="R127" s="88"/>
      <c r="S127" s="88"/>
      <c r="T127" s="88"/>
      <c r="U127" s="88"/>
      <c r="V127" s="88"/>
      <c r="W127" s="89"/>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0"/>
      <c r="GJ127" s="30"/>
      <c r="GK127" s="30"/>
      <c r="GL127" s="30"/>
      <c r="GM127" s="30"/>
      <c r="GN127" s="30"/>
      <c r="GO127" s="30"/>
      <c r="GP127" s="30"/>
      <c r="GQ127" s="30"/>
      <c r="GR127" s="30"/>
      <c r="GS127" s="30"/>
      <c r="GT127" s="30"/>
      <c r="GU127" s="30"/>
      <c r="GV127" s="30"/>
      <c r="GW127" s="30"/>
      <c r="GX127" s="30"/>
      <c r="GY127" s="30"/>
      <c r="GZ127" s="30"/>
      <c r="HA127" s="30"/>
      <c r="HB127" s="30"/>
      <c r="HC127" s="30"/>
      <c r="HD127" s="30"/>
      <c r="HE127" s="30"/>
      <c r="HF127" s="30"/>
      <c r="HG127" s="30"/>
      <c r="HH127" s="30"/>
      <c r="HI127" s="30"/>
      <c r="HJ127" s="30"/>
      <c r="HK127" s="30"/>
      <c r="HL127" s="30"/>
      <c r="HM127" s="30"/>
      <c r="HN127" s="30"/>
      <c r="HO127" s="30"/>
      <c r="HP127" s="30"/>
      <c r="HQ127" s="30"/>
      <c r="HR127" s="30"/>
      <c r="HS127" s="30"/>
      <c r="HT127" s="30"/>
      <c r="HU127" s="30"/>
      <c r="HV127" s="30"/>
      <c r="HW127" s="30"/>
      <c r="HX127" s="30"/>
      <c r="HY127" s="30"/>
      <c r="HZ127" s="30"/>
      <c r="IA127" s="30"/>
      <c r="IB127" s="30"/>
      <c r="IC127" s="30"/>
      <c r="ID127" s="30"/>
      <c r="IE127" s="30"/>
      <c r="IF127" s="30"/>
      <c r="IG127" s="30"/>
      <c r="IH127" s="30"/>
      <c r="II127" s="30"/>
      <c r="IJ127" s="30"/>
      <c r="IK127" s="30"/>
      <c r="IL127" s="30"/>
      <c r="IM127" s="30"/>
      <c r="IN127" s="30"/>
      <c r="IO127" s="30"/>
      <c r="IP127" s="30"/>
      <c r="IQ127" s="30"/>
      <c r="IR127" s="30"/>
      <c r="IS127" s="30"/>
      <c r="IT127" s="30"/>
      <c r="IU127" s="30"/>
    </row>
    <row r="128" spans="1:255">
      <c r="A128" s="137" t="s">
        <v>112</v>
      </c>
      <c r="B128" s="66"/>
      <c r="C128" s="66"/>
      <c r="D128" s="66"/>
      <c r="E128" s="66"/>
      <c r="F128" s="66"/>
      <c r="G128" s="66"/>
      <c r="H128" s="66"/>
      <c r="I128" s="88"/>
      <c r="J128" s="88"/>
      <c r="K128" s="88"/>
      <c r="L128" s="88"/>
      <c r="M128" s="88"/>
      <c r="N128" s="88"/>
      <c r="O128" s="88"/>
      <c r="P128" s="88"/>
      <c r="Q128" s="88"/>
      <c r="R128" s="88"/>
      <c r="S128" s="88"/>
      <c r="T128" s="88"/>
      <c r="U128" s="88"/>
      <c r="V128" s="88"/>
      <c r="W128" s="89"/>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0"/>
      <c r="GJ128" s="30"/>
      <c r="GK128" s="30"/>
      <c r="GL128" s="30"/>
      <c r="GM128" s="30"/>
      <c r="GN128" s="30"/>
      <c r="GO128" s="30"/>
      <c r="GP128" s="30"/>
      <c r="GQ128" s="30"/>
      <c r="GR128" s="30"/>
      <c r="GS128" s="30"/>
      <c r="GT128" s="30"/>
      <c r="GU128" s="30"/>
      <c r="GV128" s="30"/>
      <c r="GW128" s="30"/>
      <c r="GX128" s="30"/>
      <c r="GY128" s="30"/>
      <c r="GZ128" s="30"/>
      <c r="HA128" s="30"/>
      <c r="HB128" s="30"/>
      <c r="HC128" s="30"/>
      <c r="HD128" s="30"/>
      <c r="HE128" s="30"/>
      <c r="HF128" s="30"/>
      <c r="HG128" s="30"/>
      <c r="HH128" s="30"/>
      <c r="HI128" s="30"/>
      <c r="HJ128" s="30"/>
      <c r="HK128" s="30"/>
      <c r="HL128" s="30"/>
      <c r="HM128" s="30"/>
      <c r="HN128" s="30"/>
      <c r="HO128" s="30"/>
      <c r="HP128" s="30"/>
      <c r="HQ128" s="30"/>
      <c r="HR128" s="30"/>
      <c r="HS128" s="30"/>
      <c r="HT128" s="30"/>
      <c r="HU128" s="30"/>
      <c r="HV128" s="30"/>
      <c r="HW128" s="30"/>
      <c r="HX128" s="30"/>
      <c r="HY128" s="30"/>
      <c r="HZ128" s="30"/>
      <c r="IA128" s="30"/>
      <c r="IB128" s="30"/>
      <c r="IC128" s="30"/>
      <c r="ID128" s="30"/>
      <c r="IE128" s="30"/>
      <c r="IF128" s="30"/>
      <c r="IG128" s="30"/>
      <c r="IH128" s="30"/>
      <c r="II128" s="30"/>
      <c r="IJ128" s="30"/>
      <c r="IK128" s="30"/>
      <c r="IL128" s="30"/>
      <c r="IM128" s="30"/>
      <c r="IN128" s="30"/>
      <c r="IO128" s="30"/>
      <c r="IP128" s="30"/>
      <c r="IQ128" s="30"/>
      <c r="IR128" s="30"/>
      <c r="IS128" s="30"/>
      <c r="IT128" s="30"/>
      <c r="IU128" s="30"/>
    </row>
    <row r="129" spans="1:255">
      <c r="A129" s="143" t="s">
        <v>113</v>
      </c>
      <c r="B129" s="66"/>
      <c r="C129" s="66" t="s">
        <v>114</v>
      </c>
      <c r="D129" s="66"/>
      <c r="E129" s="66"/>
      <c r="F129" s="66"/>
      <c r="G129" s="66"/>
      <c r="H129" s="66"/>
      <c r="I129" s="88"/>
      <c r="J129" s="88"/>
      <c r="K129" s="88"/>
      <c r="L129" s="88"/>
      <c r="M129" s="88"/>
      <c r="N129" s="88"/>
      <c r="O129" s="88"/>
      <c r="P129" s="88"/>
      <c r="Q129" s="88"/>
      <c r="R129" s="88"/>
      <c r="S129" s="88"/>
      <c r="T129" s="88"/>
      <c r="U129" s="88"/>
      <c r="V129" s="88"/>
      <c r="W129" s="89"/>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0"/>
      <c r="GJ129" s="30"/>
      <c r="GK129" s="30"/>
      <c r="GL129" s="30"/>
      <c r="GM129" s="30"/>
      <c r="GN129" s="30"/>
      <c r="GO129" s="30"/>
      <c r="GP129" s="30"/>
      <c r="GQ129" s="30"/>
      <c r="GR129" s="30"/>
      <c r="GS129" s="30"/>
      <c r="GT129" s="30"/>
      <c r="GU129" s="30"/>
      <c r="GV129" s="30"/>
      <c r="GW129" s="30"/>
      <c r="GX129" s="30"/>
      <c r="GY129" s="30"/>
      <c r="GZ129" s="30"/>
      <c r="HA129" s="30"/>
      <c r="HB129" s="30"/>
      <c r="HC129" s="30"/>
      <c r="HD129" s="30"/>
      <c r="HE129" s="30"/>
      <c r="HF129" s="30"/>
      <c r="HG129" s="30"/>
      <c r="HH129" s="30"/>
      <c r="HI129" s="30"/>
      <c r="HJ129" s="30"/>
      <c r="HK129" s="30"/>
      <c r="HL129" s="30"/>
      <c r="HM129" s="30"/>
      <c r="HN129" s="30"/>
      <c r="HO129" s="30"/>
      <c r="HP129" s="30"/>
      <c r="HQ129" s="30"/>
      <c r="HR129" s="30"/>
      <c r="HS129" s="30"/>
      <c r="HT129" s="30"/>
      <c r="HU129" s="30"/>
      <c r="HV129" s="30"/>
      <c r="HW129" s="30"/>
      <c r="HX129" s="30"/>
      <c r="HY129" s="30"/>
      <c r="HZ129" s="30"/>
      <c r="IA129" s="30"/>
      <c r="IB129" s="30"/>
      <c r="IC129" s="30"/>
      <c r="ID129" s="30"/>
      <c r="IE129" s="30"/>
      <c r="IF129" s="30"/>
      <c r="IG129" s="30"/>
      <c r="IH129" s="30"/>
      <c r="II129" s="30"/>
      <c r="IJ129" s="30"/>
      <c r="IK129" s="30"/>
      <c r="IL129" s="30"/>
      <c r="IM129" s="30"/>
      <c r="IN129" s="30"/>
      <c r="IO129" s="30"/>
      <c r="IP129" s="30"/>
      <c r="IQ129" s="30"/>
      <c r="IR129" s="30"/>
      <c r="IS129" s="30"/>
      <c r="IT129" s="30"/>
      <c r="IU129" s="30"/>
    </row>
    <row r="130" spans="1:255">
      <c r="A130" s="86" t="s">
        <v>115</v>
      </c>
      <c r="B130" s="66" t="s">
        <v>116</v>
      </c>
      <c r="C130" s="144">
        <f>1/3</f>
        <v>0.33333333333333331</v>
      </c>
      <c r="D130" s="138">
        <v>12833</v>
      </c>
      <c r="E130" s="138">
        <v>12942.554941906526</v>
      </c>
      <c r="F130" s="138">
        <v>13053.045151115799</v>
      </c>
      <c r="G130" s="138">
        <v>13164.478611977152</v>
      </c>
      <c r="H130" s="138">
        <v>13276.863377002079</v>
      </c>
      <c r="I130" s="138">
        <v>13390.207567446118</v>
      </c>
      <c r="J130" s="145">
        <f>(I130/D130)^(1/5)-1</f>
        <v>8.536970459481541E-3</v>
      </c>
      <c r="K130" s="88"/>
      <c r="L130" s="141"/>
      <c r="M130" s="142"/>
      <c r="N130" s="88"/>
      <c r="O130" s="88"/>
      <c r="P130" s="88"/>
      <c r="Q130" s="88"/>
      <c r="R130" s="88"/>
      <c r="S130" s="88"/>
      <c r="T130" s="88"/>
      <c r="U130" s="88"/>
      <c r="V130" s="88"/>
      <c r="W130" s="89"/>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0"/>
      <c r="GJ130" s="30"/>
      <c r="GK130" s="30"/>
      <c r="GL130" s="30"/>
      <c r="GM130" s="30"/>
      <c r="GN130" s="30"/>
      <c r="GO130" s="30"/>
      <c r="GP130" s="30"/>
      <c r="GQ130" s="30"/>
      <c r="GR130" s="30"/>
      <c r="GS130" s="30"/>
      <c r="GT130" s="30"/>
      <c r="GU130" s="30"/>
      <c r="GV130" s="30"/>
      <c r="GW130" s="30"/>
      <c r="GX130" s="30"/>
      <c r="GY130" s="30"/>
      <c r="GZ130" s="30"/>
      <c r="HA130" s="30"/>
      <c r="HB130" s="30"/>
      <c r="HC130" s="30"/>
      <c r="HD130" s="30"/>
      <c r="HE130" s="30"/>
      <c r="HF130" s="30"/>
      <c r="HG130" s="30"/>
      <c r="HH130" s="30"/>
      <c r="HI130" s="30"/>
      <c r="HJ130" s="30"/>
      <c r="HK130" s="30"/>
      <c r="HL130" s="30"/>
      <c r="HM130" s="30"/>
      <c r="HN130" s="30"/>
      <c r="HO130" s="30"/>
      <c r="HP130" s="30"/>
      <c r="HQ130" s="30"/>
      <c r="HR130" s="30"/>
      <c r="HS130" s="30"/>
      <c r="HT130" s="30"/>
      <c r="HU130" s="30"/>
      <c r="HV130" s="30"/>
      <c r="HW130" s="30"/>
      <c r="HX130" s="30"/>
      <c r="HY130" s="30"/>
      <c r="HZ130" s="30"/>
      <c r="IA130" s="30"/>
      <c r="IB130" s="30"/>
      <c r="IC130" s="30"/>
      <c r="ID130" s="30"/>
      <c r="IE130" s="30"/>
      <c r="IF130" s="30"/>
      <c r="IG130" s="30"/>
      <c r="IH130" s="30"/>
      <c r="II130" s="30"/>
      <c r="IJ130" s="30"/>
      <c r="IK130" s="30"/>
      <c r="IL130" s="30"/>
      <c r="IM130" s="30"/>
      <c r="IN130" s="30"/>
      <c r="IO130" s="30"/>
      <c r="IP130" s="30"/>
      <c r="IQ130" s="30"/>
      <c r="IR130" s="30"/>
      <c r="IS130" s="30"/>
      <c r="IT130" s="30"/>
      <c r="IU130" s="30"/>
    </row>
    <row r="131" spans="1:255">
      <c r="A131" s="86" t="s">
        <v>117</v>
      </c>
      <c r="B131" s="66" t="s">
        <v>111</v>
      </c>
      <c r="C131" s="144">
        <f>1/3</f>
        <v>0.33333333333333331</v>
      </c>
      <c r="D131" s="138">
        <v>12234</v>
      </c>
      <c r="E131" s="138">
        <v>12405.638485384194</v>
      </c>
      <c r="F131" s="138">
        <v>12579.684995099349</v>
      </c>
      <c r="G131" s="138">
        <v>12756.173312834278</v>
      </c>
      <c r="H131" s="138">
        <v>12935.137696250426</v>
      </c>
      <c r="I131" s="138">
        <v>13116.612883631527</v>
      </c>
      <c r="J131" s="145">
        <f>(I131/D131)^(1/5)-1</f>
        <v>1.4029629343157879E-2</v>
      </c>
      <c r="K131" s="88"/>
      <c r="L131" s="141"/>
      <c r="M131" s="142"/>
      <c r="N131" s="88"/>
      <c r="O131" s="88"/>
      <c r="P131" s="88"/>
      <c r="Q131" s="88"/>
      <c r="R131" s="88"/>
      <c r="S131" s="88"/>
      <c r="T131" s="88"/>
      <c r="U131" s="88"/>
      <c r="V131" s="88"/>
      <c r="W131" s="89"/>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30"/>
      <c r="GY131" s="30"/>
      <c r="GZ131" s="30"/>
      <c r="HA131" s="30"/>
      <c r="HB131" s="30"/>
      <c r="HC131" s="30"/>
      <c r="HD131" s="30"/>
      <c r="HE131" s="30"/>
      <c r="HF131" s="30"/>
      <c r="HG131" s="30"/>
      <c r="HH131" s="30"/>
      <c r="HI131" s="30"/>
      <c r="HJ131" s="30"/>
      <c r="HK131" s="30"/>
      <c r="HL131" s="30"/>
      <c r="HM131" s="30"/>
      <c r="HN131" s="30"/>
      <c r="HO131" s="30"/>
      <c r="HP131" s="30"/>
      <c r="HQ131" s="30"/>
      <c r="HR131" s="30"/>
      <c r="HS131" s="30"/>
      <c r="HT131" s="30"/>
      <c r="HU131" s="30"/>
      <c r="HV131" s="30"/>
      <c r="HW131" s="30"/>
      <c r="HX131" s="30"/>
      <c r="HY131" s="30"/>
      <c r="HZ131" s="30"/>
      <c r="IA131" s="30"/>
      <c r="IB131" s="30"/>
      <c r="IC131" s="30"/>
      <c r="ID131" s="30"/>
      <c r="IE131" s="30"/>
      <c r="IF131" s="30"/>
      <c r="IG131" s="30"/>
      <c r="IH131" s="30"/>
      <c r="II131" s="30"/>
      <c r="IJ131" s="30"/>
      <c r="IK131" s="30"/>
      <c r="IL131" s="30"/>
      <c r="IM131" s="30"/>
      <c r="IN131" s="30"/>
      <c r="IO131" s="30"/>
      <c r="IP131" s="30"/>
      <c r="IQ131" s="30"/>
      <c r="IR131" s="30"/>
      <c r="IS131" s="30"/>
      <c r="IT131" s="30"/>
      <c r="IU131" s="30"/>
    </row>
    <row r="132" spans="1:255">
      <c r="A132" s="86" t="s">
        <v>86</v>
      </c>
      <c r="B132" s="66" t="s">
        <v>118</v>
      </c>
      <c r="C132" s="144">
        <f>1/3</f>
        <v>0.33333333333333331</v>
      </c>
      <c r="D132" s="138">
        <v>3050</v>
      </c>
      <c r="E132" s="138">
        <v>3100.2216348295601</v>
      </c>
      <c r="F132" s="138">
        <v>3151.2702246115641</v>
      </c>
      <c r="G132" s="138">
        <v>3203.1593860770422</v>
      </c>
      <c r="H132" s="138">
        <v>3255.9029601716124</v>
      </c>
      <c r="I132" s="138">
        <v>3309.5150157474231</v>
      </c>
      <c r="J132" s="145">
        <f>(I132/D132)^(1/5)-1</f>
        <v>1.6466109780183702E-2</v>
      </c>
      <c r="K132" s="88"/>
      <c r="L132" s="141"/>
      <c r="M132" s="142"/>
      <c r="N132" s="88"/>
      <c r="O132" s="88"/>
      <c r="P132" s="88"/>
      <c r="Q132" s="88"/>
      <c r="R132" s="88"/>
      <c r="S132" s="88"/>
      <c r="T132" s="88"/>
      <c r="U132" s="88"/>
      <c r="V132" s="88"/>
      <c r="W132" s="89"/>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0"/>
      <c r="GJ132" s="30"/>
      <c r="GK132" s="30"/>
      <c r="GL132" s="30"/>
      <c r="GM132" s="30"/>
      <c r="GN132" s="30"/>
      <c r="GO132" s="30"/>
      <c r="GP132" s="30"/>
      <c r="GQ132" s="30"/>
      <c r="GR132" s="30"/>
      <c r="GS132" s="30"/>
      <c r="GT132" s="30"/>
      <c r="GU132" s="30"/>
      <c r="GV132" s="30"/>
      <c r="GW132" s="30"/>
      <c r="GX132" s="30"/>
      <c r="GY132" s="30"/>
      <c r="GZ132" s="30"/>
      <c r="HA132" s="30"/>
      <c r="HB132" s="30"/>
      <c r="HC132" s="30"/>
      <c r="HD132" s="30"/>
      <c r="HE132" s="30"/>
      <c r="HF132" s="30"/>
      <c r="HG132" s="30"/>
      <c r="HH132" s="30"/>
      <c r="HI132" s="30"/>
      <c r="HJ132" s="30"/>
      <c r="HK132" s="30"/>
      <c r="HL132" s="30"/>
      <c r="HM132" s="30"/>
      <c r="HN132" s="30"/>
      <c r="HO132" s="30"/>
      <c r="HP132" s="30"/>
      <c r="HQ132" s="30"/>
      <c r="HR132" s="30"/>
      <c r="HS132" s="30"/>
      <c r="HT132" s="30"/>
      <c r="HU132" s="30"/>
      <c r="HV132" s="30"/>
      <c r="HW132" s="30"/>
      <c r="HX132" s="30"/>
      <c r="HY132" s="30"/>
      <c r="HZ132" s="30"/>
      <c r="IA132" s="30"/>
      <c r="IB132" s="30"/>
      <c r="IC132" s="30"/>
      <c r="ID132" s="30"/>
      <c r="IE132" s="30"/>
      <c r="IF132" s="30"/>
      <c r="IG132" s="30"/>
      <c r="IH132" s="30"/>
      <c r="II132" s="30"/>
      <c r="IJ132" s="30"/>
      <c r="IK132" s="30"/>
      <c r="IL132" s="30"/>
      <c r="IM132" s="30"/>
      <c r="IN132" s="30"/>
      <c r="IO132" s="30"/>
      <c r="IP132" s="30"/>
      <c r="IQ132" s="30"/>
      <c r="IR132" s="30"/>
      <c r="IS132" s="30"/>
      <c r="IT132" s="30"/>
      <c r="IU132" s="30"/>
    </row>
    <row r="133" spans="1:255">
      <c r="A133" s="146" t="s">
        <v>119</v>
      </c>
      <c r="B133" s="147"/>
      <c r="C133" s="147"/>
      <c r="D133" s="148"/>
      <c r="E133" s="148"/>
      <c r="F133" s="148"/>
      <c r="G133" s="148"/>
      <c r="H133" s="148"/>
      <c r="I133" s="149"/>
      <c r="J133" s="139">
        <f>SUMPRODUCT(C130:C132,J130:J132)</f>
        <v>1.3010903194274373E-2</v>
      </c>
      <c r="K133" s="88"/>
      <c r="L133" s="140">
        <v>0.66221884199087167</v>
      </c>
      <c r="M133" s="88"/>
      <c r="N133" s="139">
        <f>J133*L133</f>
        <v>8.6160652465677081E-3</v>
      </c>
      <c r="O133" s="88"/>
      <c r="P133" s="88"/>
      <c r="Q133" s="88"/>
      <c r="R133" s="88"/>
      <c r="S133" s="88"/>
      <c r="T133" s="88"/>
      <c r="U133" s="88"/>
      <c r="V133" s="88"/>
      <c r="W133" s="89"/>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c r="IG133" s="30"/>
      <c r="IH133" s="30"/>
      <c r="II133" s="30"/>
      <c r="IJ133" s="30"/>
      <c r="IK133" s="30"/>
      <c r="IL133" s="30"/>
      <c r="IM133" s="30"/>
      <c r="IN133" s="30"/>
      <c r="IO133" s="30"/>
      <c r="IP133" s="30"/>
      <c r="IQ133" s="30"/>
      <c r="IR133" s="30"/>
      <c r="IS133" s="30"/>
      <c r="IT133" s="30"/>
      <c r="IU133" s="30"/>
    </row>
    <row r="134" spans="1:255">
      <c r="A134" s="86"/>
      <c r="B134" s="66"/>
      <c r="C134" s="66"/>
      <c r="D134" s="66"/>
      <c r="E134" s="66"/>
      <c r="F134" s="66"/>
      <c r="G134" s="66"/>
      <c r="H134" s="66"/>
      <c r="I134" s="88"/>
      <c r="J134" s="88"/>
      <c r="K134" s="88"/>
      <c r="L134" s="88"/>
      <c r="M134" s="141"/>
      <c r="N134" s="142"/>
      <c r="O134" s="88"/>
      <c r="P134" s="88"/>
      <c r="Q134" s="88"/>
      <c r="R134" s="88"/>
      <c r="S134" s="88"/>
      <c r="T134" s="88"/>
      <c r="U134" s="88"/>
      <c r="V134" s="88"/>
      <c r="W134" s="89"/>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c r="IG134" s="30"/>
      <c r="IH134" s="30"/>
      <c r="II134" s="30"/>
      <c r="IJ134" s="30"/>
      <c r="IK134" s="30"/>
      <c r="IL134" s="30"/>
      <c r="IM134" s="30"/>
      <c r="IN134" s="30"/>
      <c r="IO134" s="30"/>
      <c r="IP134" s="30"/>
      <c r="IQ134" s="30"/>
      <c r="IR134" s="30"/>
      <c r="IS134" s="30"/>
      <c r="IT134" s="30"/>
      <c r="IU134" s="30"/>
    </row>
    <row r="135" spans="1:255">
      <c r="A135" s="150" t="s">
        <v>120</v>
      </c>
      <c r="B135" s="66"/>
      <c r="C135" s="66"/>
      <c r="D135" s="66"/>
      <c r="E135" s="66"/>
      <c r="F135" s="66"/>
      <c r="G135" s="66"/>
      <c r="H135" s="66"/>
      <c r="I135" s="88"/>
      <c r="J135" s="88"/>
      <c r="K135" s="88"/>
      <c r="L135" s="88"/>
      <c r="M135" s="88"/>
      <c r="N135" s="88"/>
      <c r="O135" s="88"/>
      <c r="P135" s="151" t="s">
        <v>121</v>
      </c>
      <c r="Q135" s="152"/>
      <c r="R135" s="152"/>
      <c r="S135" s="152"/>
      <c r="T135" s="152"/>
      <c r="U135" s="152"/>
      <c r="V135" s="88"/>
      <c r="W135" s="89"/>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30"/>
      <c r="GY135" s="30"/>
      <c r="GZ135" s="30"/>
      <c r="HA135" s="30"/>
      <c r="HB135" s="30"/>
      <c r="HC135" s="30"/>
      <c r="HD135" s="30"/>
      <c r="HE135" s="30"/>
      <c r="HF135" s="30"/>
      <c r="HG135" s="30"/>
      <c r="HH135" s="30"/>
      <c r="HI135" s="30"/>
      <c r="HJ135" s="30"/>
      <c r="HK135" s="30"/>
      <c r="HL135" s="30"/>
      <c r="HM135" s="30"/>
      <c r="HN135" s="30"/>
      <c r="HO135" s="30"/>
      <c r="HP135" s="30"/>
      <c r="HQ135" s="30"/>
      <c r="HR135" s="30"/>
      <c r="HS135" s="30"/>
      <c r="HT135" s="30"/>
      <c r="HU135" s="30"/>
      <c r="HV135" s="30"/>
      <c r="HW135" s="30"/>
      <c r="HX135" s="30"/>
      <c r="HY135" s="30"/>
      <c r="HZ135" s="30"/>
      <c r="IA135" s="30"/>
      <c r="IB135" s="30"/>
      <c r="IC135" s="30"/>
      <c r="ID135" s="30"/>
      <c r="IE135" s="30"/>
      <c r="IF135" s="30"/>
      <c r="IG135" s="30"/>
      <c r="IH135" s="30"/>
      <c r="II135" s="30"/>
      <c r="IJ135" s="30"/>
      <c r="IK135" s="30"/>
      <c r="IL135" s="30"/>
      <c r="IM135" s="30"/>
      <c r="IN135" s="30"/>
      <c r="IO135" s="30"/>
      <c r="IP135" s="30"/>
      <c r="IQ135" s="30"/>
      <c r="IR135" s="30"/>
      <c r="IS135" s="30"/>
      <c r="IT135" s="30"/>
      <c r="IU135" s="30"/>
    </row>
    <row r="136" spans="1:255" ht="15.75">
      <c r="A136" s="86" t="s">
        <v>7</v>
      </c>
      <c r="B136" s="66"/>
      <c r="C136" s="66"/>
      <c r="D136" s="153">
        <f>D21-D137</f>
        <v>14305.467325160724</v>
      </c>
      <c r="E136" s="154">
        <f>$D136*(1+$N126)</f>
        <v>14342.307945572416</v>
      </c>
      <c r="F136" s="154">
        <f>$D136*(1+$N126)^2</f>
        <v>14379.243440991087</v>
      </c>
      <c r="G136" s="154">
        <f>$D136*(1+$N126)^3</f>
        <v>14416.274055746688</v>
      </c>
      <c r="H136" s="154">
        <f>$D136*(1+$N126)^4</f>
        <v>14453.400034798389</v>
      </c>
      <c r="I136" s="154">
        <f>$D136*(1+$N126)^5</f>
        <v>14490.621623736195</v>
      </c>
      <c r="J136" s="139">
        <f>(I136/D136)^(1/5)-1</f>
        <v>2.5752825527689538E-3</v>
      </c>
      <c r="K136" s="88"/>
      <c r="L136" s="88"/>
      <c r="M136" s="88"/>
      <c r="N136" s="88"/>
      <c r="O136" s="88"/>
      <c r="P136" s="155">
        <f>D136</f>
        <v>14305.467325160724</v>
      </c>
      <c r="Q136" s="156">
        <f>$P136*(1+$J$126)</f>
        <v>14441.304231540289</v>
      </c>
      <c r="R136" s="156">
        <f>$D136*(1+$J126)^2</f>
        <v>14578.430971010615</v>
      </c>
      <c r="S136" s="156">
        <f>$D136*(1+$J126)^3</f>
        <v>14716.859791122431</v>
      </c>
      <c r="T136" s="156">
        <f>$D136*(1+$J126)^4</f>
        <v>14856.60305572252</v>
      </c>
      <c r="U136" s="139" t="e">
        <f>(#REF!/P136)^(1/5)-1</f>
        <v>#REF!</v>
      </c>
      <c r="V136" s="157" t="e">
        <f>W136-1</f>
        <v>#REF!</v>
      </c>
      <c r="W136" s="158" t="e">
        <f>J136/U136</f>
        <v>#REF!</v>
      </c>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30"/>
      <c r="GY136" s="30"/>
      <c r="GZ136" s="30"/>
      <c r="HA136" s="30"/>
      <c r="HB136" s="30"/>
      <c r="HC136" s="30"/>
      <c r="HD136" s="30"/>
      <c r="HE136" s="30"/>
      <c r="HF136" s="30"/>
      <c r="HG136" s="30"/>
      <c r="HH136" s="30"/>
      <c r="HI136" s="30"/>
      <c r="HJ136" s="30"/>
      <c r="HK136" s="30"/>
      <c r="HL136" s="30"/>
      <c r="HM136" s="30"/>
      <c r="HN136" s="30"/>
      <c r="HO136" s="30"/>
      <c r="HP136" s="30"/>
      <c r="HQ136" s="30"/>
      <c r="HR136" s="30"/>
      <c r="HS136" s="30"/>
      <c r="HT136" s="30"/>
      <c r="HU136" s="30"/>
      <c r="HV136" s="30"/>
      <c r="HW136" s="30"/>
      <c r="HX136" s="30"/>
      <c r="HY136" s="30"/>
      <c r="HZ136" s="30"/>
      <c r="IA136" s="30"/>
      <c r="IB136" s="30"/>
      <c r="IC136" s="30"/>
      <c r="ID136" s="30"/>
      <c r="IE136" s="30"/>
      <c r="IF136" s="30"/>
      <c r="IG136" s="30"/>
      <c r="IH136" s="30"/>
      <c r="II136" s="30"/>
      <c r="IJ136" s="30"/>
      <c r="IK136" s="30"/>
      <c r="IL136" s="30"/>
      <c r="IM136" s="30"/>
      <c r="IN136" s="30"/>
      <c r="IO136" s="30"/>
      <c r="IP136" s="30"/>
      <c r="IQ136" s="30"/>
      <c r="IR136" s="30"/>
      <c r="IS136" s="30"/>
      <c r="IT136" s="30"/>
      <c r="IU136" s="30"/>
    </row>
    <row r="137" spans="1:255" ht="15.75">
      <c r="A137" s="86" t="s">
        <v>112</v>
      </c>
      <c r="B137" s="66"/>
      <c r="C137" s="66"/>
      <c r="D137" s="153">
        <v>4577.3524954700524</v>
      </c>
      <c r="E137" s="154">
        <v>4616.791263227562</v>
      </c>
      <c r="F137" s="154">
        <v>4656.5698379813139</v>
      </c>
      <c r="G137" s="154">
        <v>4696.6911475305596</v>
      </c>
      <c r="H137" s="154">
        <v>4737.1581449006599</v>
      </c>
      <c r="I137" s="154">
        <v>4777.9738085604331</v>
      </c>
      <c r="J137" s="139">
        <f>(I137/D137)^(1/5)-1</f>
        <v>8.6160652465676613E-3</v>
      </c>
      <c r="K137" s="88"/>
      <c r="L137" s="88"/>
      <c r="M137" s="88"/>
      <c r="N137" s="88"/>
      <c r="O137" s="88"/>
      <c r="P137" s="155">
        <f>D137</f>
        <v>4577.3524954700524</v>
      </c>
      <c r="Q137" s="156">
        <f>$D137*(1+$J$133)</f>
        <v>4636.9079856746839</v>
      </c>
      <c r="R137" s="156">
        <f>$D137*(1+$J133)^2</f>
        <v>4697.2383465970552</v>
      </c>
      <c r="S137" s="156">
        <f>$D137*(1+$J133)^3</f>
        <v>4758.3536600050629</v>
      </c>
      <c r="T137" s="156">
        <f>$D137*(1+$J133)^4</f>
        <v>4820.2641388395095</v>
      </c>
      <c r="U137" s="139" t="e">
        <f>(#REF!/P137)^(1/5)-1</f>
        <v>#REF!</v>
      </c>
      <c r="V137" s="157" t="e">
        <f>W137-1</f>
        <v>#REF!</v>
      </c>
      <c r="W137" s="158" t="e">
        <f>J137/U137</f>
        <v>#REF!</v>
      </c>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c r="IG137" s="30"/>
      <c r="IH137" s="30"/>
      <c r="II137" s="30"/>
      <c r="IJ137" s="30"/>
      <c r="IK137" s="30"/>
      <c r="IL137" s="30"/>
      <c r="IM137" s="30"/>
      <c r="IN137" s="30"/>
      <c r="IO137" s="30"/>
      <c r="IP137" s="30"/>
      <c r="IQ137" s="30"/>
      <c r="IR137" s="30"/>
      <c r="IS137" s="30"/>
      <c r="IT137" s="30"/>
      <c r="IU137" s="30"/>
    </row>
    <row r="138" spans="1:255" ht="15.75">
      <c r="A138" s="86" t="s">
        <v>122</v>
      </c>
      <c r="B138" s="66"/>
      <c r="C138" s="66"/>
      <c r="D138" s="148">
        <f t="shared" ref="D138:I138" si="12">SUM(D136:D137)</f>
        <v>18882.819820630775</v>
      </c>
      <c r="E138" s="148">
        <f t="shared" si="12"/>
        <v>18959.099208799977</v>
      </c>
      <c r="F138" s="148">
        <f t="shared" si="12"/>
        <v>19035.8132789724</v>
      </c>
      <c r="G138" s="148">
        <f t="shared" si="12"/>
        <v>19112.965203277246</v>
      </c>
      <c r="H138" s="148">
        <f t="shared" si="12"/>
        <v>19190.558179699048</v>
      </c>
      <c r="I138" s="148">
        <f t="shared" si="12"/>
        <v>19268.595432296628</v>
      </c>
      <c r="J138" s="139">
        <f>(I138/D138)^(1/5)-1</f>
        <v>4.0530086080861061E-3</v>
      </c>
      <c r="K138" s="88"/>
      <c r="L138" s="88"/>
      <c r="M138" s="88"/>
      <c r="N138" s="88"/>
      <c r="O138" s="88"/>
      <c r="P138" s="149">
        <f t="shared" ref="P138:T138" si="13">SUM(P136:P137)</f>
        <v>18882.819820630775</v>
      </c>
      <c r="Q138" s="149">
        <f t="shared" si="13"/>
        <v>19078.212217214972</v>
      </c>
      <c r="R138" s="149">
        <f t="shared" si="13"/>
        <v>19275.66931760767</v>
      </c>
      <c r="S138" s="149">
        <f t="shared" si="13"/>
        <v>19475.213451127493</v>
      </c>
      <c r="T138" s="149">
        <f t="shared" si="13"/>
        <v>19676.86719456203</v>
      </c>
      <c r="U138" s="139" t="e">
        <f>(#REF!/P138)^(1/5)-1</f>
        <v>#REF!</v>
      </c>
      <c r="V138" s="157" t="e">
        <f>W138-1</f>
        <v>#REF!</v>
      </c>
      <c r="W138" s="158" t="e">
        <f>J138/U138</f>
        <v>#REF!</v>
      </c>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30"/>
      <c r="GY138" s="30"/>
      <c r="GZ138" s="30"/>
      <c r="HA138" s="30"/>
      <c r="HB138" s="30"/>
      <c r="HC138" s="30"/>
      <c r="HD138" s="30"/>
      <c r="HE138" s="30"/>
      <c r="HF138" s="30"/>
      <c r="HG138" s="30"/>
      <c r="HH138" s="30"/>
      <c r="HI138" s="30"/>
      <c r="HJ138" s="30"/>
      <c r="HK138" s="30"/>
      <c r="HL138" s="30"/>
      <c r="HM138" s="30"/>
      <c r="HN138" s="30"/>
      <c r="HO138" s="30"/>
      <c r="HP138" s="30"/>
      <c r="HQ138" s="30"/>
      <c r="HR138" s="30"/>
      <c r="HS138" s="30"/>
      <c r="HT138" s="30"/>
      <c r="HU138" s="30"/>
      <c r="HV138" s="30"/>
      <c r="HW138" s="30"/>
      <c r="HX138" s="30"/>
      <c r="HY138" s="30"/>
      <c r="HZ138" s="30"/>
      <c r="IA138" s="30"/>
      <c r="IB138" s="30"/>
      <c r="IC138" s="30"/>
      <c r="ID138" s="30"/>
      <c r="IE138" s="30"/>
      <c r="IF138" s="30"/>
      <c r="IG138" s="30"/>
      <c r="IH138" s="30"/>
      <c r="II138" s="30"/>
      <c r="IJ138" s="30"/>
      <c r="IK138" s="30"/>
      <c r="IL138" s="30"/>
      <c r="IM138" s="30"/>
      <c r="IN138" s="30"/>
      <c r="IO138" s="30"/>
      <c r="IP138" s="30"/>
      <c r="IQ138" s="30"/>
      <c r="IR138" s="30"/>
      <c r="IS138" s="30"/>
      <c r="IT138" s="30"/>
      <c r="IU138" s="30"/>
    </row>
    <row r="139" spans="1:255">
      <c r="A139" s="86"/>
      <c r="B139" s="66"/>
      <c r="C139" s="66"/>
      <c r="D139" s="66"/>
      <c r="E139" s="66"/>
      <c r="F139" s="66"/>
      <c r="G139" s="66"/>
      <c r="H139" s="66"/>
      <c r="I139" s="88"/>
      <c r="J139" s="88"/>
      <c r="K139" s="88"/>
      <c r="L139" s="88"/>
      <c r="M139" s="88"/>
      <c r="N139" s="88"/>
      <c r="O139" s="88"/>
      <c r="P139" s="88"/>
      <c r="Q139" s="88"/>
      <c r="R139" s="88"/>
      <c r="S139" s="88"/>
      <c r="T139" s="88"/>
      <c r="U139" s="88"/>
      <c r="V139" s="88"/>
      <c r="W139" s="89"/>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0"/>
      <c r="GJ139" s="30"/>
      <c r="GK139" s="30"/>
      <c r="GL139" s="30"/>
      <c r="GM139" s="30"/>
      <c r="GN139" s="30"/>
      <c r="GO139" s="30"/>
      <c r="GP139" s="30"/>
      <c r="GQ139" s="30"/>
      <c r="GR139" s="30"/>
      <c r="GS139" s="30"/>
      <c r="GT139" s="30"/>
      <c r="GU139" s="30"/>
      <c r="GV139" s="30"/>
      <c r="GW139" s="30"/>
      <c r="GX139" s="30"/>
      <c r="GY139" s="30"/>
      <c r="GZ139" s="30"/>
      <c r="HA139" s="30"/>
      <c r="HB139" s="30"/>
      <c r="HC139" s="30"/>
      <c r="HD139" s="30"/>
      <c r="HE139" s="30"/>
      <c r="HF139" s="30"/>
      <c r="HG139" s="30"/>
      <c r="HH139" s="30"/>
      <c r="HI139" s="30"/>
      <c r="HJ139" s="30"/>
      <c r="HK139" s="30"/>
      <c r="HL139" s="30"/>
      <c r="HM139" s="30"/>
      <c r="HN139" s="30"/>
      <c r="HO139" s="30"/>
      <c r="HP139" s="30"/>
      <c r="HQ139" s="30"/>
      <c r="HR139" s="30"/>
      <c r="HS139" s="30"/>
      <c r="HT139" s="30"/>
      <c r="HU139" s="30"/>
      <c r="HV139" s="30"/>
      <c r="HW139" s="30"/>
      <c r="HX139" s="30"/>
      <c r="HY139" s="30"/>
      <c r="HZ139" s="30"/>
      <c r="IA139" s="30"/>
      <c r="IB139" s="30"/>
      <c r="IC139" s="30"/>
      <c r="ID139" s="30"/>
      <c r="IE139" s="30"/>
      <c r="IF139" s="30"/>
      <c r="IG139" s="30"/>
      <c r="IH139" s="30"/>
      <c r="II139" s="30"/>
      <c r="IJ139" s="30"/>
      <c r="IK139" s="30"/>
      <c r="IL139" s="30"/>
      <c r="IM139" s="30"/>
      <c r="IN139" s="30"/>
      <c r="IO139" s="30"/>
      <c r="IP139" s="30"/>
      <c r="IQ139" s="30"/>
      <c r="IR139" s="30"/>
      <c r="IS139" s="30"/>
      <c r="IT139" s="30"/>
      <c r="IU139" s="30"/>
    </row>
    <row r="140" spans="1:255" ht="15.75">
      <c r="A140" s="159" t="s">
        <v>35</v>
      </c>
      <c r="B140" s="160"/>
      <c r="C140" s="161"/>
      <c r="D140" s="161"/>
      <c r="E140" s="162">
        <f>J138</f>
        <v>4.0530086080861061E-3</v>
      </c>
      <c r="F140" s="162">
        <f>(1+E140)*(1+$J138)-1</f>
        <v>8.1224440949494436E-3</v>
      </c>
      <c r="G140" s="162">
        <f>(1+F140)*(1+$J138)-1</f>
        <v>1.2208373038871123E-2</v>
      </c>
      <c r="H140" s="162">
        <f>(1+G140)*(1+$J138)-1</f>
        <v>1.6310862287974404E-2</v>
      </c>
      <c r="I140" s="163">
        <f>(1+H140)*(1+$J138)-1</f>
        <v>2.0429978961318929E-2</v>
      </c>
      <c r="J140" s="88"/>
      <c r="K140" s="88"/>
      <c r="L140" s="88"/>
      <c r="M140" s="88"/>
      <c r="N140" s="88"/>
      <c r="O140" s="88"/>
      <c r="P140" s="88"/>
      <c r="Q140" s="88"/>
      <c r="R140" s="88"/>
      <c r="S140" s="88"/>
      <c r="T140" s="88"/>
      <c r="U140" s="88"/>
      <c r="V140" s="88"/>
      <c r="W140" s="89"/>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c r="IG140" s="30"/>
      <c r="IH140" s="30"/>
      <c r="II140" s="30"/>
      <c r="IJ140" s="30"/>
      <c r="IK140" s="30"/>
      <c r="IL140" s="30"/>
      <c r="IM140" s="30"/>
      <c r="IN140" s="30"/>
      <c r="IO140" s="30"/>
      <c r="IP140" s="30"/>
      <c r="IQ140" s="30"/>
      <c r="IR140" s="30"/>
      <c r="IS140" s="30"/>
      <c r="IT140" s="30"/>
      <c r="IU140" s="30"/>
    </row>
    <row r="141" spans="1:255" ht="15.75" thickBot="1">
      <c r="A141" s="164"/>
      <c r="B141" s="126"/>
      <c r="C141" s="126"/>
      <c r="D141" s="126"/>
      <c r="E141" s="126"/>
      <c r="F141" s="126"/>
      <c r="G141" s="126"/>
      <c r="H141" s="126"/>
      <c r="I141" s="111"/>
      <c r="J141" s="111"/>
      <c r="K141" s="111"/>
      <c r="L141" s="111"/>
      <c r="M141" s="111"/>
      <c r="N141" s="111"/>
      <c r="O141" s="111"/>
      <c r="P141" s="111"/>
      <c r="Q141" s="111"/>
      <c r="R141" s="111"/>
      <c r="S141" s="111"/>
      <c r="T141" s="111"/>
      <c r="U141" s="111"/>
      <c r="V141" s="111"/>
      <c r="W141" s="112"/>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c r="IG141" s="30"/>
      <c r="IH141" s="30"/>
      <c r="II141" s="30"/>
      <c r="IJ141" s="30"/>
      <c r="IK141" s="30"/>
      <c r="IL141" s="30"/>
      <c r="IM141" s="30"/>
      <c r="IN141" s="30"/>
      <c r="IO141" s="30"/>
      <c r="IP141" s="30"/>
      <c r="IQ141" s="30"/>
      <c r="IR141" s="30"/>
      <c r="IS141" s="30"/>
      <c r="IT141" s="30"/>
      <c r="IU141" s="30"/>
    </row>
    <row r="142" spans="1:255">
      <c r="A142" s="37"/>
      <c r="B142" s="36"/>
      <c r="C142" s="36"/>
      <c r="D142" s="36"/>
      <c r="E142" s="36"/>
      <c r="F142" s="36"/>
      <c r="G142" s="36"/>
      <c r="H142" s="36"/>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c r="IG142" s="30"/>
      <c r="IH142" s="30"/>
      <c r="II142" s="30"/>
      <c r="IJ142" s="30"/>
      <c r="IK142" s="30"/>
      <c r="IL142" s="30"/>
      <c r="IM142" s="30"/>
      <c r="IN142" s="30"/>
      <c r="IO142" s="30"/>
      <c r="IP142" s="30"/>
      <c r="IQ142" s="30"/>
      <c r="IR142" s="30"/>
      <c r="IS142" s="30"/>
      <c r="IT142" s="30"/>
      <c r="IU142" s="30"/>
    </row>
  </sheetData>
  <mergeCells count="8">
    <mergeCell ref="S76:Z78"/>
    <mergeCell ref="A101:C101"/>
    <mergeCell ref="J101:L101"/>
    <mergeCell ref="A110:C110"/>
    <mergeCell ref="J110:L110"/>
    <mergeCell ref="B1:H1"/>
    <mergeCell ref="A75:C75"/>
    <mergeCell ref="J75:L75"/>
  </mergeCells>
  <conditionalFormatting sqref="M119:Q119">
    <cfRule type="cellIs" dxfId="1" priority="1" operator="equal">
      <formula>0</formula>
    </cfRule>
  </conditionalFormatting>
  <conditionalFormatting sqref="D119:H119">
    <cfRule type="cellIs" dxfId="0" priority="2" operator="equal">
      <formula>0</formula>
    </cfRule>
  </conditionalFormatting>
  <pageMargins left="0.23622047244094491" right="0.23622047244094491" top="0.74803149606299213" bottom="0.74803149606299213" header="0.31496062992125984" footer="0.31496062992125984"/>
  <pageSetup paperSize="9" scale="1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O349"/>
  <sheetViews>
    <sheetView topLeftCell="A166" zoomScaleNormal="100" workbookViewId="0">
      <selection activeCell="G177" sqref="G177"/>
    </sheetView>
  </sheetViews>
  <sheetFormatPr defaultColWidth="8.5703125" defaultRowHeight="12.75" outlineLevelRow="1"/>
  <cols>
    <col min="1" max="2" width="1" style="167" customWidth="1"/>
    <col min="3" max="3" width="1.140625" style="167" customWidth="1"/>
    <col min="4" max="4" width="1.42578125" style="167" customWidth="1"/>
    <col min="5" max="5" width="50.5703125" style="171" customWidth="1"/>
    <col min="6" max="6" width="17.5703125" style="167" customWidth="1"/>
    <col min="7" max="7" width="20.5703125" style="170" customWidth="1"/>
    <col min="8" max="8" width="14.7109375" style="169" customWidth="1"/>
    <col min="9" max="10" width="14.7109375" style="167" customWidth="1"/>
    <col min="11" max="11" width="16.5703125" style="167" customWidth="1"/>
    <col min="12" max="17" width="14.7109375" style="167" customWidth="1"/>
    <col min="18" max="18" width="15.85546875" style="167" customWidth="1"/>
    <col min="19" max="19" width="15.85546875" style="168" customWidth="1"/>
    <col min="20" max="41" width="13.5703125" style="167" customWidth="1"/>
    <col min="42" max="65" width="9.42578125" style="167" customWidth="1"/>
    <col min="66" max="16384" width="8.5703125" style="167"/>
  </cols>
  <sheetData>
    <row r="1" spans="1:67">
      <c r="A1" s="232"/>
      <c r="B1" s="232"/>
      <c r="C1" s="232"/>
      <c r="D1" s="232"/>
      <c r="E1" s="232"/>
      <c r="F1" s="313"/>
      <c r="G1" s="313"/>
      <c r="H1" s="313"/>
      <c r="I1" s="313"/>
      <c r="J1" s="313"/>
      <c r="K1" s="313"/>
      <c r="L1" s="313"/>
      <c r="M1" s="313"/>
      <c r="N1" s="313"/>
      <c r="O1" s="313"/>
      <c r="P1" s="313"/>
      <c r="Q1" s="210"/>
      <c r="R1" s="210"/>
      <c r="S1" s="211"/>
      <c r="T1" s="210"/>
      <c r="U1" s="210"/>
      <c r="V1" s="210"/>
      <c r="W1" s="210"/>
      <c r="X1" s="210"/>
      <c r="Y1" s="210"/>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row>
    <row r="2" spans="1:67" ht="16.5" customHeight="1">
      <c r="A2" s="232"/>
      <c r="B2" s="232"/>
      <c r="C2" s="232"/>
      <c r="D2" s="232"/>
      <c r="E2" s="373" t="str">
        <f>'[9]DMS input'!$C$16&amp;" - PTRM input"&amp;" - DNSP PTRM - version "&amp;[9]Intro!$L$4</f>
        <v>United Energy Distribution Pty Ltd  - PTRM input - DNSP PTRM - version 3</v>
      </c>
      <c r="F2" s="373"/>
      <c r="G2" s="352"/>
      <c r="H2" s="351"/>
      <c r="I2" s="377" t="s">
        <v>244</v>
      </c>
      <c r="J2" s="378"/>
      <c r="K2" s="313"/>
      <c r="L2" s="313"/>
      <c r="M2" s="313"/>
      <c r="N2" s="313"/>
      <c r="O2" s="313"/>
      <c r="P2" s="313"/>
      <c r="Q2" s="210"/>
      <c r="R2" s="210"/>
      <c r="S2" s="211"/>
      <c r="T2" s="210"/>
      <c r="U2" s="210"/>
      <c r="V2" s="210"/>
      <c r="W2" s="210"/>
      <c r="X2" s="210"/>
      <c r="Y2" s="210"/>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228"/>
      <c r="BM2" s="214"/>
      <c r="BN2" s="214"/>
      <c r="BO2" s="214"/>
    </row>
    <row r="3" spans="1:67" s="190" customFormat="1">
      <c r="A3" s="237"/>
      <c r="B3" s="237"/>
      <c r="C3" s="237"/>
      <c r="D3" s="237"/>
      <c r="E3" s="349"/>
      <c r="F3" s="350"/>
      <c r="G3" s="349"/>
      <c r="H3" s="349"/>
      <c r="I3" s="349"/>
      <c r="J3" s="349"/>
      <c r="K3" s="349"/>
      <c r="L3" s="349"/>
      <c r="M3" s="349"/>
      <c r="N3" s="349"/>
      <c r="O3" s="349"/>
      <c r="P3" s="349"/>
      <c r="Q3" s="349"/>
      <c r="R3" s="349"/>
      <c r="S3" s="180"/>
      <c r="T3" s="245"/>
      <c r="U3" s="245"/>
      <c r="V3" s="245"/>
      <c r="W3" s="245"/>
      <c r="X3" s="245"/>
      <c r="Y3" s="245"/>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14"/>
      <c r="BN3" s="214"/>
      <c r="BO3" s="214"/>
    </row>
    <row r="4" spans="1:67" s="226" customFormat="1" ht="15.75">
      <c r="A4" s="345"/>
      <c r="B4" s="345"/>
      <c r="C4" s="345"/>
      <c r="D4" s="345"/>
      <c r="E4" s="345"/>
      <c r="F4" s="346"/>
      <c r="G4" s="348"/>
      <c r="H4" s="347"/>
      <c r="I4" s="346"/>
      <c r="J4" s="345"/>
      <c r="K4" s="345"/>
      <c r="L4" s="345"/>
      <c r="M4" s="345"/>
      <c r="N4" s="345"/>
      <c r="O4" s="345"/>
      <c r="P4" s="345"/>
      <c r="Q4" s="345"/>
      <c r="R4" s="345"/>
      <c r="S4" s="345"/>
      <c r="T4" s="345"/>
      <c r="U4" s="344"/>
      <c r="V4" s="344"/>
      <c r="W4" s="344"/>
      <c r="X4" s="344"/>
      <c r="Y4" s="344"/>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214"/>
      <c r="BN4" s="214"/>
      <c r="BO4" s="214"/>
    </row>
    <row r="5" spans="1:67" ht="15.75" customHeight="1">
      <c r="A5" s="240"/>
      <c r="B5" s="240"/>
      <c r="C5" s="240"/>
      <c r="D5" s="240"/>
      <c r="E5" s="370" t="str">
        <f>"Opening Regulatory Asset Base and Opening Tax Asset Base for "&amp;Q7&amp;" ($m Nominal)"</f>
        <v>Opening Regulatory Asset Base and Opening Tax Asset Base for 2016 ($m Nominal)</v>
      </c>
      <c r="F5" s="370"/>
      <c r="G5" s="370"/>
      <c r="H5" s="209"/>
      <c r="I5" s="201"/>
      <c r="J5" s="342"/>
      <c r="K5" s="201"/>
      <c r="L5" s="342"/>
      <c r="M5" s="201"/>
      <c r="N5" s="342"/>
      <c r="O5" s="342"/>
      <c r="P5" s="201"/>
      <c r="Q5" s="240"/>
      <c r="R5" s="240"/>
      <c r="S5" s="240"/>
      <c r="T5" s="201"/>
      <c r="U5" s="210"/>
      <c r="V5" s="210"/>
      <c r="W5" s="210"/>
      <c r="X5" s="210"/>
      <c r="Y5" s="210"/>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14"/>
      <c r="BN5" s="214"/>
      <c r="BO5" s="214"/>
    </row>
    <row r="6" spans="1:67" ht="51">
      <c r="A6" s="237"/>
      <c r="B6" s="237"/>
      <c r="C6" s="237"/>
      <c r="D6" s="237"/>
      <c r="E6" s="196"/>
      <c r="F6" s="210"/>
      <c r="G6" s="379" t="s">
        <v>243</v>
      </c>
      <c r="H6" s="380"/>
      <c r="I6" s="380"/>
      <c r="J6" s="341" t="s">
        <v>242</v>
      </c>
      <c r="K6" s="341" t="s">
        <v>241</v>
      </c>
      <c r="L6" s="340" t="s">
        <v>240</v>
      </c>
      <c r="M6" s="340" t="s">
        <v>239</v>
      </c>
      <c r="N6" s="340" t="s">
        <v>238</v>
      </c>
      <c r="O6" s="340" t="s">
        <v>237</v>
      </c>
      <c r="P6" s="340" t="s">
        <v>236</v>
      </c>
      <c r="Q6" s="340" t="s">
        <v>235</v>
      </c>
      <c r="R6" s="340" t="s">
        <v>234</v>
      </c>
      <c r="S6" s="251"/>
      <c r="T6" s="251"/>
      <c r="U6" s="251"/>
      <c r="V6" s="210"/>
      <c r="W6" s="210"/>
      <c r="X6" s="210"/>
      <c r="Y6" s="210"/>
      <c r="Z6" s="251"/>
      <c r="AA6" s="251"/>
      <c r="AB6" s="210"/>
      <c r="AC6" s="251"/>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14"/>
      <c r="BN6" s="214"/>
      <c r="BO6" s="214"/>
    </row>
    <row r="7" spans="1:67">
      <c r="A7" s="232"/>
      <c r="B7" s="232"/>
      <c r="C7" s="232"/>
      <c r="D7" s="232"/>
      <c r="E7" s="368" t="s">
        <v>233</v>
      </c>
      <c r="F7" s="369"/>
      <c r="G7" s="374" t="s">
        <v>232</v>
      </c>
      <c r="H7" s="375">
        <v>0</v>
      </c>
      <c r="I7" s="375">
        <v>0</v>
      </c>
      <c r="J7" s="339">
        <v>-1.0968076772905586E-15</v>
      </c>
      <c r="K7" s="338">
        <v>0</v>
      </c>
      <c r="L7" s="336">
        <v>0</v>
      </c>
      <c r="M7" s="336">
        <v>0</v>
      </c>
      <c r="N7" s="337">
        <v>49.320246728128211</v>
      </c>
      <c r="O7" s="336">
        <v>2.6666666666666665</v>
      </c>
      <c r="P7" s="336">
        <v>2.6666666666666665</v>
      </c>
      <c r="Q7" s="335">
        <v>2016</v>
      </c>
      <c r="R7" s="334">
        <v>5</v>
      </c>
      <c r="S7" s="251"/>
      <c r="T7" s="251"/>
      <c r="U7" s="251"/>
      <c r="V7" s="210"/>
      <c r="W7" s="210"/>
      <c r="X7" s="210"/>
      <c r="Y7" s="210"/>
      <c r="Z7" s="251"/>
      <c r="AA7" s="251"/>
      <c r="AB7" s="210"/>
      <c r="AC7" s="251"/>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14"/>
      <c r="BN7" s="214"/>
      <c r="BO7" s="214"/>
    </row>
    <row r="8" spans="1:67">
      <c r="A8" s="232"/>
      <c r="B8" s="232"/>
      <c r="C8" s="232"/>
      <c r="D8" s="232"/>
      <c r="E8" s="368" t="s">
        <v>231</v>
      </c>
      <c r="F8" s="369"/>
      <c r="G8" s="376" t="s">
        <v>230</v>
      </c>
      <c r="H8" s="372">
        <v>0</v>
      </c>
      <c r="I8" s="372">
        <v>0</v>
      </c>
      <c r="J8" s="330">
        <v>0</v>
      </c>
      <c r="K8" s="329">
        <v>0</v>
      </c>
      <c r="L8" s="327">
        <v>0</v>
      </c>
      <c r="M8" s="327">
        <v>0</v>
      </c>
      <c r="N8" s="328">
        <v>0</v>
      </c>
      <c r="O8" s="327">
        <v>0</v>
      </c>
      <c r="P8" s="327">
        <v>0</v>
      </c>
      <c r="Q8" s="333"/>
      <c r="R8" s="251"/>
      <c r="S8" s="251"/>
      <c r="T8" s="251"/>
      <c r="U8" s="251"/>
      <c r="V8" s="210"/>
      <c r="W8" s="210"/>
      <c r="X8" s="210"/>
      <c r="Y8" s="210"/>
      <c r="Z8" s="251"/>
      <c r="AA8" s="251"/>
      <c r="AB8" s="210"/>
      <c r="AC8" s="251"/>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14"/>
      <c r="BN8" s="214"/>
      <c r="BO8" s="214"/>
    </row>
    <row r="9" spans="1:67">
      <c r="A9" s="237"/>
      <c r="B9" s="237"/>
      <c r="C9" s="237"/>
      <c r="D9" s="237"/>
      <c r="E9" s="368" t="s">
        <v>229</v>
      </c>
      <c r="F9" s="369"/>
      <c r="G9" s="371" t="s">
        <v>228</v>
      </c>
      <c r="H9" s="372">
        <v>0</v>
      </c>
      <c r="I9" s="372">
        <v>0</v>
      </c>
      <c r="J9" s="330">
        <v>165.98962949908807</v>
      </c>
      <c r="K9" s="329">
        <v>0</v>
      </c>
      <c r="L9" s="327">
        <v>11.498187365764315</v>
      </c>
      <c r="M9" s="327">
        <v>15</v>
      </c>
      <c r="N9" s="328">
        <v>0</v>
      </c>
      <c r="O9" s="327">
        <v>0</v>
      </c>
      <c r="P9" s="327">
        <v>0</v>
      </c>
      <c r="Q9" s="251"/>
      <c r="R9" s="251"/>
      <c r="S9" s="251"/>
      <c r="T9" s="251"/>
      <c r="U9" s="251"/>
      <c r="V9" s="210"/>
      <c r="W9" s="210"/>
      <c r="X9" s="210"/>
      <c r="Y9" s="210"/>
      <c r="Z9" s="251"/>
      <c r="AA9" s="251"/>
      <c r="AB9" s="210"/>
      <c r="AC9" s="251"/>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14"/>
      <c r="BN9" s="214"/>
      <c r="BO9" s="214"/>
    </row>
    <row r="10" spans="1:67">
      <c r="A10" s="232"/>
      <c r="B10" s="232"/>
      <c r="C10" s="232"/>
      <c r="D10" s="232"/>
      <c r="E10" s="368" t="s">
        <v>227</v>
      </c>
      <c r="F10" s="369"/>
      <c r="G10" s="371" t="s">
        <v>6</v>
      </c>
      <c r="H10" s="372">
        <v>0</v>
      </c>
      <c r="I10" s="372">
        <v>0</v>
      </c>
      <c r="J10" s="330">
        <v>29.5157988163783</v>
      </c>
      <c r="K10" s="329">
        <v>0</v>
      </c>
      <c r="L10" s="327">
        <v>1.998669543785214</v>
      </c>
      <c r="M10" s="327">
        <v>7</v>
      </c>
      <c r="N10" s="328">
        <v>14.171620002013677</v>
      </c>
      <c r="O10" s="327">
        <v>2.5</v>
      </c>
      <c r="P10" s="327">
        <v>2.5</v>
      </c>
      <c r="Q10" s="251"/>
      <c r="R10" s="251"/>
      <c r="S10" s="251"/>
      <c r="T10" s="251"/>
      <c r="U10" s="251"/>
      <c r="V10" s="210"/>
      <c r="W10" s="210"/>
      <c r="X10" s="210"/>
      <c r="Y10" s="210"/>
      <c r="Z10" s="251"/>
      <c r="AA10" s="251"/>
      <c r="AB10" s="210"/>
      <c r="AC10" s="251"/>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14"/>
      <c r="BN10" s="214"/>
      <c r="BO10" s="214"/>
    </row>
    <row r="11" spans="1:67">
      <c r="A11" s="232"/>
      <c r="B11" s="232"/>
      <c r="C11" s="232"/>
      <c r="D11" s="232"/>
      <c r="E11" s="368" t="s">
        <v>226</v>
      </c>
      <c r="F11" s="369"/>
      <c r="G11" s="371" t="s">
        <v>225</v>
      </c>
      <c r="H11" s="372">
        <v>0</v>
      </c>
      <c r="I11" s="372">
        <v>0</v>
      </c>
      <c r="J11" s="330">
        <v>2.913597965348472</v>
      </c>
      <c r="K11" s="329">
        <v>0</v>
      </c>
      <c r="L11" s="327">
        <v>3.7777439032474081</v>
      </c>
      <c r="M11" s="327">
        <v>7</v>
      </c>
      <c r="N11" s="328">
        <v>1.5376180684947582</v>
      </c>
      <c r="O11" s="327">
        <v>4.666666666666667</v>
      </c>
      <c r="P11" s="327">
        <v>4.666666666666667</v>
      </c>
      <c r="Q11" s="251"/>
      <c r="R11" s="251"/>
      <c r="S11" s="251"/>
      <c r="T11" s="251"/>
      <c r="U11" s="251"/>
      <c r="V11" s="210"/>
      <c r="W11" s="210"/>
      <c r="X11" s="210"/>
      <c r="Y11" s="210"/>
      <c r="Z11" s="251"/>
      <c r="AA11" s="251"/>
      <c r="AB11" s="210"/>
      <c r="AC11" s="251"/>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14"/>
      <c r="BN11" s="214"/>
      <c r="BO11" s="214"/>
    </row>
    <row r="12" spans="1:67">
      <c r="A12" s="237"/>
      <c r="B12" s="237"/>
      <c r="C12" s="237"/>
      <c r="D12" s="237"/>
      <c r="E12" s="368" t="s">
        <v>224</v>
      </c>
      <c r="F12" s="369"/>
      <c r="G12" s="371" t="s">
        <v>196</v>
      </c>
      <c r="H12" s="372">
        <v>0</v>
      </c>
      <c r="I12" s="372">
        <v>0</v>
      </c>
      <c r="J12" s="330">
        <v>7.328763504264054</v>
      </c>
      <c r="K12" s="329">
        <v>0</v>
      </c>
      <c r="L12" s="327">
        <v>2.9249112309259</v>
      </c>
      <c r="M12" s="327">
        <v>7</v>
      </c>
      <c r="N12" s="328">
        <v>19.868540291740334</v>
      </c>
      <c r="O12" s="327">
        <v>5.666666666666667</v>
      </c>
      <c r="P12" s="327">
        <v>5.666666666666667</v>
      </c>
      <c r="Q12" s="251"/>
      <c r="R12" s="251"/>
      <c r="S12" s="251"/>
      <c r="T12" s="251"/>
      <c r="U12" s="251"/>
      <c r="V12" s="210"/>
      <c r="W12" s="210"/>
      <c r="X12" s="210"/>
      <c r="Y12" s="210"/>
      <c r="Z12" s="251"/>
      <c r="AA12" s="251"/>
      <c r="AB12" s="210"/>
      <c r="AC12" s="251"/>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14"/>
      <c r="BN12" s="214"/>
      <c r="BO12" s="214"/>
    </row>
    <row r="13" spans="1:67">
      <c r="A13" s="232"/>
      <c r="B13" s="232"/>
      <c r="C13" s="232"/>
      <c r="D13" s="232"/>
      <c r="E13" s="368" t="s">
        <v>223</v>
      </c>
      <c r="F13" s="369"/>
      <c r="G13" s="371"/>
      <c r="H13" s="372"/>
      <c r="I13" s="372"/>
      <c r="J13" s="330"/>
      <c r="K13" s="329"/>
      <c r="L13" s="327"/>
      <c r="M13" s="327"/>
      <c r="N13" s="328"/>
      <c r="O13" s="327"/>
      <c r="P13" s="327"/>
      <c r="Q13" s="251"/>
      <c r="R13" s="251"/>
      <c r="S13" s="251"/>
      <c r="T13" s="251"/>
      <c r="U13" s="251"/>
      <c r="V13" s="210"/>
      <c r="W13" s="210"/>
      <c r="X13" s="210"/>
      <c r="Y13" s="210"/>
      <c r="Z13" s="251"/>
      <c r="AA13" s="251"/>
      <c r="AB13" s="210"/>
      <c r="AC13" s="251"/>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14"/>
      <c r="BN13" s="214"/>
      <c r="BO13" s="214"/>
    </row>
    <row r="14" spans="1:67">
      <c r="A14" s="232"/>
      <c r="B14" s="232"/>
      <c r="C14" s="232"/>
      <c r="D14" s="232"/>
      <c r="E14" s="368" t="s">
        <v>222</v>
      </c>
      <c r="F14" s="369"/>
      <c r="G14" s="371"/>
      <c r="H14" s="372"/>
      <c r="I14" s="372"/>
      <c r="J14" s="330"/>
      <c r="K14" s="329"/>
      <c r="L14" s="327"/>
      <c r="M14" s="327"/>
      <c r="N14" s="328"/>
      <c r="O14" s="327"/>
      <c r="P14" s="327"/>
      <c r="Q14" s="251"/>
      <c r="R14" s="251"/>
      <c r="S14" s="251"/>
      <c r="T14" s="251"/>
      <c r="U14" s="251"/>
      <c r="V14" s="210"/>
      <c r="W14" s="210"/>
      <c r="X14" s="210"/>
      <c r="Y14" s="210"/>
      <c r="Z14" s="251"/>
      <c r="AA14" s="251"/>
      <c r="AB14" s="210"/>
      <c r="AC14" s="251"/>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14"/>
      <c r="BN14" s="214"/>
      <c r="BO14" s="214"/>
    </row>
    <row r="15" spans="1:67">
      <c r="A15" s="237"/>
      <c r="B15" s="237"/>
      <c r="C15" s="237"/>
      <c r="D15" s="237"/>
      <c r="E15" s="368" t="s">
        <v>221</v>
      </c>
      <c r="F15" s="369"/>
      <c r="G15" s="376"/>
      <c r="H15" s="372"/>
      <c r="I15" s="372"/>
      <c r="J15" s="330"/>
      <c r="K15" s="329"/>
      <c r="L15" s="327"/>
      <c r="M15" s="327"/>
      <c r="N15" s="328"/>
      <c r="O15" s="327"/>
      <c r="P15" s="327"/>
      <c r="Q15" s="251"/>
      <c r="R15" s="251"/>
      <c r="S15" s="251"/>
      <c r="T15" s="251"/>
      <c r="U15" s="251"/>
      <c r="V15" s="210"/>
      <c r="W15" s="210"/>
      <c r="X15" s="210"/>
      <c r="Y15" s="210"/>
      <c r="Z15" s="251"/>
      <c r="AA15" s="251"/>
      <c r="AB15" s="210"/>
      <c r="AC15" s="251"/>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14"/>
      <c r="BN15" s="214"/>
      <c r="BO15" s="214"/>
    </row>
    <row r="16" spans="1:67">
      <c r="A16" s="232"/>
      <c r="B16" s="232"/>
      <c r="C16" s="232"/>
      <c r="D16" s="232"/>
      <c r="E16" s="368" t="s">
        <v>220</v>
      </c>
      <c r="F16" s="369"/>
      <c r="G16" s="376"/>
      <c r="H16" s="372"/>
      <c r="I16" s="372"/>
      <c r="J16" s="330"/>
      <c r="K16" s="329"/>
      <c r="L16" s="327"/>
      <c r="M16" s="327"/>
      <c r="N16" s="328"/>
      <c r="O16" s="327"/>
      <c r="P16" s="327"/>
      <c r="Q16" s="251"/>
      <c r="R16" s="251"/>
      <c r="S16" s="251"/>
      <c r="T16" s="251"/>
      <c r="U16" s="251"/>
      <c r="V16" s="210"/>
      <c r="W16" s="210"/>
      <c r="X16" s="210"/>
      <c r="Y16" s="210"/>
      <c r="Z16" s="251"/>
      <c r="AA16" s="251"/>
      <c r="AB16" s="210"/>
      <c r="AC16" s="251"/>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14"/>
      <c r="BN16" s="214"/>
      <c r="BO16" s="214"/>
    </row>
    <row r="17" spans="1:67">
      <c r="A17" s="232"/>
      <c r="B17" s="232"/>
      <c r="C17" s="232"/>
      <c r="D17" s="232"/>
      <c r="E17" s="368" t="s">
        <v>219</v>
      </c>
      <c r="F17" s="369"/>
      <c r="G17" s="371"/>
      <c r="H17" s="372"/>
      <c r="I17" s="372"/>
      <c r="J17" s="330"/>
      <c r="K17" s="329"/>
      <c r="L17" s="327"/>
      <c r="M17" s="327"/>
      <c r="N17" s="328"/>
      <c r="O17" s="327"/>
      <c r="P17" s="327"/>
      <c r="Q17" s="251"/>
      <c r="R17" s="251"/>
      <c r="S17" s="251"/>
      <c r="T17" s="251"/>
      <c r="U17" s="251"/>
      <c r="V17" s="210"/>
      <c r="W17" s="210"/>
      <c r="X17" s="210"/>
      <c r="Y17" s="210"/>
      <c r="Z17" s="251"/>
      <c r="AA17" s="251"/>
      <c r="AB17" s="210"/>
      <c r="AC17" s="251"/>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14"/>
      <c r="BN17" s="214"/>
      <c r="BO17" s="214"/>
    </row>
    <row r="18" spans="1:67">
      <c r="A18" s="237"/>
      <c r="B18" s="237"/>
      <c r="C18" s="237"/>
      <c r="D18" s="237"/>
      <c r="E18" s="368" t="s">
        <v>218</v>
      </c>
      <c r="F18" s="369"/>
      <c r="G18" s="371"/>
      <c r="H18" s="372"/>
      <c r="I18" s="372"/>
      <c r="J18" s="330"/>
      <c r="K18" s="329"/>
      <c r="L18" s="327"/>
      <c r="M18" s="327"/>
      <c r="N18" s="328"/>
      <c r="O18" s="327"/>
      <c r="P18" s="327"/>
      <c r="Q18" s="251"/>
      <c r="R18" s="251"/>
      <c r="S18" s="251"/>
      <c r="T18" s="251"/>
      <c r="U18" s="251"/>
      <c r="V18" s="210"/>
      <c r="W18" s="210"/>
      <c r="X18" s="210"/>
      <c r="Y18" s="210"/>
      <c r="Z18" s="251"/>
      <c r="AA18" s="251"/>
      <c r="AB18" s="210"/>
      <c r="AC18" s="251"/>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14"/>
      <c r="BN18" s="214"/>
      <c r="BO18" s="214"/>
    </row>
    <row r="19" spans="1:67">
      <c r="A19" s="232"/>
      <c r="B19" s="232"/>
      <c r="C19" s="232"/>
      <c r="D19" s="232"/>
      <c r="E19" s="368" t="s">
        <v>217</v>
      </c>
      <c r="F19" s="369"/>
      <c r="G19" s="371"/>
      <c r="H19" s="372"/>
      <c r="I19" s="372"/>
      <c r="J19" s="330"/>
      <c r="K19" s="329"/>
      <c r="L19" s="327"/>
      <c r="M19" s="327"/>
      <c r="N19" s="328"/>
      <c r="O19" s="327"/>
      <c r="P19" s="327"/>
      <c r="Q19" s="251"/>
      <c r="R19" s="251"/>
      <c r="S19" s="251"/>
      <c r="T19" s="251"/>
      <c r="U19" s="251"/>
      <c r="V19" s="210"/>
      <c r="W19" s="210"/>
      <c r="X19" s="210"/>
      <c r="Y19" s="210"/>
      <c r="Z19" s="251"/>
      <c r="AA19" s="251"/>
      <c r="AB19" s="210"/>
      <c r="AC19" s="251"/>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14"/>
      <c r="BN19" s="214"/>
      <c r="BO19" s="214"/>
    </row>
    <row r="20" spans="1:67">
      <c r="A20" s="232"/>
      <c r="B20" s="232"/>
      <c r="C20" s="232"/>
      <c r="D20" s="232"/>
      <c r="E20" s="368" t="s">
        <v>216</v>
      </c>
      <c r="F20" s="369"/>
      <c r="G20" s="371"/>
      <c r="H20" s="372"/>
      <c r="I20" s="372"/>
      <c r="J20" s="330"/>
      <c r="K20" s="329"/>
      <c r="L20" s="327"/>
      <c r="M20" s="327"/>
      <c r="N20" s="328"/>
      <c r="O20" s="327"/>
      <c r="P20" s="327"/>
      <c r="Q20" s="251"/>
      <c r="R20" s="251"/>
      <c r="S20" s="251"/>
      <c r="T20" s="251"/>
      <c r="U20" s="251"/>
      <c r="V20" s="210"/>
      <c r="W20" s="210"/>
      <c r="X20" s="210"/>
      <c r="Y20" s="210"/>
      <c r="Z20" s="251"/>
      <c r="AA20" s="251"/>
      <c r="AB20" s="210"/>
      <c r="AC20" s="251"/>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14"/>
      <c r="BN20" s="214"/>
      <c r="BO20" s="214"/>
    </row>
    <row r="21" spans="1:67">
      <c r="A21" s="237"/>
      <c r="B21" s="237"/>
      <c r="C21" s="237"/>
      <c r="D21" s="237"/>
      <c r="E21" s="368" t="s">
        <v>215</v>
      </c>
      <c r="F21" s="369"/>
      <c r="G21" s="371"/>
      <c r="H21" s="372"/>
      <c r="I21" s="372"/>
      <c r="J21" s="330"/>
      <c r="K21" s="329"/>
      <c r="L21" s="327"/>
      <c r="M21" s="327"/>
      <c r="N21" s="328"/>
      <c r="O21" s="327"/>
      <c r="P21" s="327"/>
      <c r="Q21" s="251"/>
      <c r="R21" s="251"/>
      <c r="S21" s="251"/>
      <c r="T21" s="251"/>
      <c r="U21" s="251"/>
      <c r="V21" s="210"/>
      <c r="W21" s="210"/>
      <c r="X21" s="210"/>
      <c r="Y21" s="210"/>
      <c r="Z21" s="251"/>
      <c r="AA21" s="251"/>
      <c r="AB21" s="210"/>
      <c r="AC21" s="251"/>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14"/>
      <c r="BN21" s="214"/>
      <c r="BO21" s="214"/>
    </row>
    <row r="22" spans="1:67">
      <c r="A22" s="232"/>
      <c r="B22" s="232"/>
      <c r="C22" s="232"/>
      <c r="D22" s="232"/>
      <c r="E22" s="368" t="s">
        <v>214</v>
      </c>
      <c r="F22" s="369"/>
      <c r="G22" s="371"/>
      <c r="H22" s="372"/>
      <c r="I22" s="372"/>
      <c r="J22" s="330"/>
      <c r="K22" s="329"/>
      <c r="L22" s="327"/>
      <c r="M22" s="327"/>
      <c r="N22" s="328"/>
      <c r="O22" s="327"/>
      <c r="P22" s="327"/>
      <c r="Q22" s="251"/>
      <c r="R22" s="251"/>
      <c r="S22" s="251"/>
      <c r="T22" s="251"/>
      <c r="U22" s="251"/>
      <c r="V22" s="210"/>
      <c r="W22" s="210"/>
      <c r="X22" s="210"/>
      <c r="Y22" s="210"/>
      <c r="Z22" s="251"/>
      <c r="AA22" s="251"/>
      <c r="AB22" s="210"/>
      <c r="AC22" s="251"/>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14"/>
      <c r="BN22" s="214"/>
      <c r="BO22" s="214"/>
    </row>
    <row r="23" spans="1:67">
      <c r="A23" s="232"/>
      <c r="B23" s="232"/>
      <c r="C23" s="232"/>
      <c r="D23" s="232"/>
      <c r="E23" s="368" t="s">
        <v>213</v>
      </c>
      <c r="F23" s="369"/>
      <c r="G23" s="371"/>
      <c r="H23" s="372"/>
      <c r="I23" s="372"/>
      <c r="J23" s="330"/>
      <c r="K23" s="329"/>
      <c r="L23" s="327"/>
      <c r="M23" s="327"/>
      <c r="N23" s="328"/>
      <c r="O23" s="327"/>
      <c r="P23" s="327"/>
      <c r="Q23" s="251"/>
      <c r="R23" s="251"/>
      <c r="S23" s="251"/>
      <c r="T23" s="251"/>
      <c r="U23" s="251"/>
      <c r="V23" s="210"/>
      <c r="W23" s="210"/>
      <c r="X23" s="210"/>
      <c r="Y23" s="210"/>
      <c r="Z23" s="251"/>
      <c r="AA23" s="251"/>
      <c r="AB23" s="210"/>
      <c r="AC23" s="251"/>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14"/>
      <c r="BN23" s="214"/>
      <c r="BO23" s="214"/>
    </row>
    <row r="24" spans="1:67">
      <c r="A24" s="237"/>
      <c r="B24" s="237"/>
      <c r="C24" s="237"/>
      <c r="D24" s="237"/>
      <c r="E24" s="368" t="s">
        <v>212</v>
      </c>
      <c r="F24" s="369"/>
      <c r="G24" s="371"/>
      <c r="H24" s="372"/>
      <c r="I24" s="372"/>
      <c r="J24" s="330"/>
      <c r="K24" s="329"/>
      <c r="L24" s="327"/>
      <c r="M24" s="327"/>
      <c r="N24" s="328"/>
      <c r="O24" s="327"/>
      <c r="P24" s="327"/>
      <c r="Q24" s="251"/>
      <c r="R24" s="251"/>
      <c r="S24" s="251"/>
      <c r="T24" s="251"/>
      <c r="U24" s="251"/>
      <c r="V24" s="210"/>
      <c r="W24" s="210"/>
      <c r="X24" s="210"/>
      <c r="Y24" s="210"/>
      <c r="Z24" s="251"/>
      <c r="AA24" s="251"/>
      <c r="AB24" s="210"/>
      <c r="AC24" s="251"/>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14"/>
      <c r="BN24" s="214"/>
      <c r="BO24" s="214"/>
    </row>
    <row r="25" spans="1:67">
      <c r="A25" s="232"/>
      <c r="B25" s="232"/>
      <c r="C25" s="232"/>
      <c r="D25" s="232"/>
      <c r="E25" s="368" t="s">
        <v>211</v>
      </c>
      <c r="F25" s="369"/>
      <c r="G25" s="371"/>
      <c r="H25" s="372"/>
      <c r="I25" s="372"/>
      <c r="J25" s="330"/>
      <c r="K25" s="329"/>
      <c r="L25" s="327"/>
      <c r="M25" s="327"/>
      <c r="N25" s="328"/>
      <c r="O25" s="327"/>
      <c r="P25" s="327"/>
      <c r="Q25" s="251"/>
      <c r="R25" s="251"/>
      <c r="S25" s="251"/>
      <c r="T25" s="251"/>
      <c r="U25" s="251"/>
      <c r="V25" s="210"/>
      <c r="W25" s="210"/>
      <c r="X25" s="210"/>
      <c r="Y25" s="210"/>
      <c r="Z25" s="251"/>
      <c r="AA25" s="251"/>
      <c r="AB25" s="210"/>
      <c r="AC25" s="251"/>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14"/>
      <c r="BN25" s="214"/>
      <c r="BO25" s="214"/>
    </row>
    <row r="26" spans="1:67">
      <c r="A26" s="232"/>
      <c r="B26" s="232"/>
      <c r="C26" s="232"/>
      <c r="D26" s="232"/>
      <c r="E26" s="368" t="s">
        <v>210</v>
      </c>
      <c r="F26" s="369"/>
      <c r="G26" s="371"/>
      <c r="H26" s="372"/>
      <c r="I26" s="372"/>
      <c r="J26" s="330"/>
      <c r="K26" s="329"/>
      <c r="L26" s="327"/>
      <c r="M26" s="327"/>
      <c r="N26" s="328"/>
      <c r="O26" s="327"/>
      <c r="P26" s="327"/>
      <c r="Q26" s="251"/>
      <c r="R26" s="251"/>
      <c r="S26" s="251"/>
      <c r="T26" s="251"/>
      <c r="U26" s="251"/>
      <c r="V26" s="210"/>
      <c r="W26" s="210"/>
      <c r="X26" s="210"/>
      <c r="Y26" s="210"/>
      <c r="Z26" s="251"/>
      <c r="AA26" s="251"/>
      <c r="AB26" s="210"/>
      <c r="AC26" s="251"/>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14"/>
      <c r="BN26" s="214"/>
      <c r="BO26" s="214"/>
    </row>
    <row r="27" spans="1:67">
      <c r="A27" s="232"/>
      <c r="B27" s="232"/>
      <c r="C27" s="232"/>
      <c r="D27" s="232"/>
      <c r="E27" s="368" t="s">
        <v>209</v>
      </c>
      <c r="F27" s="369"/>
      <c r="G27" s="371"/>
      <c r="H27" s="372"/>
      <c r="I27" s="372"/>
      <c r="J27" s="330"/>
      <c r="K27" s="329"/>
      <c r="L27" s="327"/>
      <c r="M27" s="327"/>
      <c r="N27" s="328"/>
      <c r="O27" s="327"/>
      <c r="P27" s="327"/>
      <c r="Q27" s="251"/>
      <c r="R27" s="251"/>
      <c r="S27" s="251"/>
      <c r="T27" s="251"/>
      <c r="U27" s="251"/>
      <c r="V27" s="210"/>
      <c r="W27" s="210"/>
      <c r="X27" s="210"/>
      <c r="Y27" s="210"/>
      <c r="Z27" s="251"/>
      <c r="AA27" s="251"/>
      <c r="AB27" s="210"/>
      <c r="AC27" s="251"/>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14"/>
      <c r="BN27" s="214"/>
      <c r="BO27" s="214"/>
    </row>
    <row r="28" spans="1:67">
      <c r="A28" s="232"/>
      <c r="B28" s="232"/>
      <c r="C28" s="232"/>
      <c r="D28" s="232"/>
      <c r="E28" s="368" t="s">
        <v>208</v>
      </c>
      <c r="F28" s="369"/>
      <c r="G28" s="371"/>
      <c r="H28" s="372"/>
      <c r="I28" s="372"/>
      <c r="J28" s="330"/>
      <c r="K28" s="329"/>
      <c r="L28" s="327"/>
      <c r="M28" s="327"/>
      <c r="N28" s="328"/>
      <c r="O28" s="327"/>
      <c r="P28" s="327"/>
      <c r="Q28" s="251"/>
      <c r="R28" s="251"/>
      <c r="S28" s="251"/>
      <c r="T28" s="251"/>
      <c r="U28" s="251"/>
      <c r="V28" s="210"/>
      <c r="W28" s="210"/>
      <c r="X28" s="210"/>
      <c r="Y28" s="210"/>
      <c r="Z28" s="251"/>
      <c r="AA28" s="251"/>
      <c r="AB28" s="210"/>
      <c r="AC28" s="251"/>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14"/>
      <c r="BN28" s="214"/>
      <c r="BO28" s="214"/>
    </row>
    <row r="29" spans="1:67">
      <c r="A29" s="232"/>
      <c r="B29" s="232"/>
      <c r="C29" s="232"/>
      <c r="D29" s="232"/>
      <c r="E29" s="368" t="s">
        <v>207</v>
      </c>
      <c r="F29" s="369"/>
      <c r="G29" s="371"/>
      <c r="H29" s="372"/>
      <c r="I29" s="372"/>
      <c r="J29" s="330"/>
      <c r="K29" s="329"/>
      <c r="L29" s="327"/>
      <c r="M29" s="327"/>
      <c r="N29" s="328"/>
      <c r="O29" s="327"/>
      <c r="P29" s="327"/>
      <c r="Q29" s="251"/>
      <c r="R29" s="251"/>
      <c r="S29" s="251"/>
      <c r="T29" s="251"/>
      <c r="U29" s="251"/>
      <c r="V29" s="210"/>
      <c r="W29" s="210"/>
      <c r="X29" s="210"/>
      <c r="Y29" s="210"/>
      <c r="Z29" s="251"/>
      <c r="AA29" s="251"/>
      <c r="AB29" s="210"/>
      <c r="AC29" s="251"/>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14"/>
      <c r="BN29" s="214"/>
      <c r="BO29" s="214"/>
    </row>
    <row r="30" spans="1:67">
      <c r="A30" s="232"/>
      <c r="B30" s="232"/>
      <c r="C30" s="232"/>
      <c r="D30" s="232"/>
      <c r="E30" s="368" t="s">
        <v>206</v>
      </c>
      <c r="F30" s="369"/>
      <c r="G30" s="371"/>
      <c r="H30" s="372"/>
      <c r="I30" s="372"/>
      <c r="J30" s="330"/>
      <c r="K30" s="329"/>
      <c r="L30" s="327"/>
      <c r="M30" s="327"/>
      <c r="N30" s="328"/>
      <c r="O30" s="327"/>
      <c r="P30" s="327"/>
      <c r="Q30" s="251"/>
      <c r="R30" s="251"/>
      <c r="S30" s="251"/>
      <c r="T30" s="251"/>
      <c r="U30" s="251"/>
      <c r="V30" s="210"/>
      <c r="W30" s="210"/>
      <c r="X30" s="210"/>
      <c r="Y30" s="210"/>
      <c r="Z30" s="251"/>
      <c r="AA30" s="251"/>
      <c r="AB30" s="210"/>
      <c r="AC30" s="251"/>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14"/>
      <c r="BN30" s="214"/>
      <c r="BO30" s="214"/>
    </row>
    <row r="31" spans="1:67">
      <c r="A31" s="232"/>
      <c r="B31" s="232"/>
      <c r="C31" s="232"/>
      <c r="D31" s="232"/>
      <c r="E31" s="368" t="s">
        <v>205</v>
      </c>
      <c r="F31" s="369"/>
      <c r="G31" s="371"/>
      <c r="H31" s="372"/>
      <c r="I31" s="372"/>
      <c r="J31" s="330"/>
      <c r="K31" s="329"/>
      <c r="L31" s="327"/>
      <c r="M31" s="327"/>
      <c r="N31" s="328"/>
      <c r="O31" s="327"/>
      <c r="P31" s="327"/>
      <c r="Q31" s="251"/>
      <c r="R31" s="251"/>
      <c r="S31" s="251"/>
      <c r="T31" s="251"/>
      <c r="U31" s="251"/>
      <c r="V31" s="210"/>
      <c r="W31" s="210"/>
      <c r="X31" s="210"/>
      <c r="Y31" s="210"/>
      <c r="Z31" s="251"/>
      <c r="AA31" s="251"/>
      <c r="AB31" s="210"/>
      <c r="AC31" s="251"/>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14"/>
      <c r="BN31" s="214"/>
      <c r="BO31" s="214"/>
    </row>
    <row r="32" spans="1:67">
      <c r="A32" s="232"/>
      <c r="B32" s="232"/>
      <c r="C32" s="232"/>
      <c r="D32" s="232"/>
      <c r="E32" s="368" t="s">
        <v>204</v>
      </c>
      <c r="F32" s="369"/>
      <c r="G32" s="371"/>
      <c r="H32" s="372"/>
      <c r="I32" s="372"/>
      <c r="J32" s="330"/>
      <c r="K32" s="329"/>
      <c r="L32" s="327"/>
      <c r="M32" s="327"/>
      <c r="N32" s="328"/>
      <c r="O32" s="327"/>
      <c r="P32" s="327"/>
      <c r="Q32" s="251"/>
      <c r="R32" s="251"/>
      <c r="S32" s="251"/>
      <c r="T32" s="251"/>
      <c r="U32" s="251"/>
      <c r="V32" s="210"/>
      <c r="W32" s="210"/>
      <c r="X32" s="210"/>
      <c r="Y32" s="210"/>
      <c r="Z32" s="251"/>
      <c r="AA32" s="251"/>
      <c r="AB32" s="210"/>
      <c r="AC32" s="251"/>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14"/>
      <c r="BN32" s="214"/>
      <c r="BO32" s="214"/>
    </row>
    <row r="33" spans="1:67">
      <c r="A33" s="232"/>
      <c r="B33" s="232"/>
      <c r="C33" s="232"/>
      <c r="D33" s="232"/>
      <c r="E33" s="368" t="s">
        <v>203</v>
      </c>
      <c r="F33" s="369"/>
      <c r="G33" s="371"/>
      <c r="H33" s="372"/>
      <c r="I33" s="372"/>
      <c r="J33" s="330"/>
      <c r="K33" s="329"/>
      <c r="L33" s="327"/>
      <c r="M33" s="327"/>
      <c r="N33" s="328"/>
      <c r="O33" s="327"/>
      <c r="P33" s="327"/>
      <c r="Q33" s="251"/>
      <c r="R33" s="251"/>
      <c r="S33" s="251"/>
      <c r="T33" s="251"/>
      <c r="U33" s="251"/>
      <c r="V33" s="210"/>
      <c r="W33" s="210"/>
      <c r="X33" s="210"/>
      <c r="Y33" s="210"/>
      <c r="Z33" s="251"/>
      <c r="AA33" s="251"/>
      <c r="AB33" s="210"/>
      <c r="AC33" s="251"/>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14"/>
      <c r="BN33" s="214"/>
      <c r="BO33" s="214"/>
    </row>
    <row r="34" spans="1:67">
      <c r="A34" s="232"/>
      <c r="B34" s="232"/>
      <c r="C34" s="232"/>
      <c r="D34" s="232"/>
      <c r="E34" s="368" t="s">
        <v>202</v>
      </c>
      <c r="F34" s="369"/>
      <c r="G34" s="371"/>
      <c r="H34" s="372"/>
      <c r="I34" s="372"/>
      <c r="J34" s="330"/>
      <c r="K34" s="329"/>
      <c r="L34" s="327"/>
      <c r="M34" s="327"/>
      <c r="N34" s="328"/>
      <c r="O34" s="327"/>
      <c r="P34" s="327"/>
      <c r="Q34" s="251"/>
      <c r="R34" s="251"/>
      <c r="S34" s="251"/>
      <c r="T34" s="251"/>
      <c r="U34" s="251"/>
      <c r="V34" s="210"/>
      <c r="W34" s="210"/>
      <c r="X34" s="210"/>
      <c r="Y34" s="210"/>
      <c r="Z34" s="251"/>
      <c r="AA34" s="251"/>
      <c r="AB34" s="210"/>
      <c r="AC34" s="251"/>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14"/>
      <c r="BN34" s="214"/>
      <c r="BO34" s="214"/>
    </row>
    <row r="35" spans="1:67">
      <c r="A35" s="232"/>
      <c r="B35" s="232"/>
      <c r="C35" s="232"/>
      <c r="D35" s="232"/>
      <c r="E35" s="368" t="s">
        <v>201</v>
      </c>
      <c r="F35" s="369"/>
      <c r="G35" s="371"/>
      <c r="H35" s="372"/>
      <c r="I35" s="372"/>
      <c r="J35" s="330"/>
      <c r="K35" s="329"/>
      <c r="L35" s="327"/>
      <c r="M35" s="327"/>
      <c r="N35" s="328"/>
      <c r="O35" s="327"/>
      <c r="P35" s="327"/>
      <c r="Q35" s="251"/>
      <c r="R35" s="251"/>
      <c r="S35" s="251"/>
      <c r="T35" s="251"/>
      <c r="U35" s="251"/>
      <c r="V35" s="210"/>
      <c r="W35" s="210"/>
      <c r="X35" s="210"/>
      <c r="Y35" s="210"/>
      <c r="Z35" s="251"/>
      <c r="AA35" s="251"/>
      <c r="AB35" s="210"/>
      <c r="AC35" s="251"/>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14"/>
      <c r="BN35" s="214"/>
      <c r="BO35" s="214"/>
    </row>
    <row r="36" spans="1:67">
      <c r="A36" s="232"/>
      <c r="B36" s="232"/>
      <c r="C36" s="232"/>
      <c r="D36" s="232"/>
      <c r="E36" s="368" t="s">
        <v>200</v>
      </c>
      <c r="F36" s="369"/>
      <c r="G36" s="332" t="s">
        <v>199</v>
      </c>
      <c r="H36" s="331"/>
      <c r="I36" s="331"/>
      <c r="J36" s="330">
        <v>0</v>
      </c>
      <c r="K36" s="329"/>
      <c r="L36" s="327">
        <v>30</v>
      </c>
      <c r="M36" s="327">
        <v>35</v>
      </c>
      <c r="N36" s="328">
        <v>1.8</v>
      </c>
      <c r="O36" s="327">
        <v>30</v>
      </c>
      <c r="P36" s="327">
        <v>5</v>
      </c>
      <c r="Q36" s="251"/>
      <c r="R36" s="251"/>
      <c r="S36" s="251"/>
      <c r="T36" s="251"/>
      <c r="U36" s="251"/>
      <c r="V36" s="210"/>
      <c r="W36" s="210"/>
      <c r="X36" s="210"/>
      <c r="Y36" s="210"/>
      <c r="Z36" s="251"/>
      <c r="AA36" s="251"/>
      <c r="AB36" s="210"/>
      <c r="AC36" s="251"/>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14"/>
      <c r="BN36" s="214"/>
      <c r="BO36" s="214"/>
    </row>
    <row r="37" spans="1:67" s="205" customFormat="1">
      <c r="A37" s="326"/>
      <c r="B37" s="232"/>
      <c r="C37" s="232"/>
      <c r="D37" s="232"/>
      <c r="E37" s="368" t="s">
        <v>0</v>
      </c>
      <c r="F37" s="368"/>
      <c r="G37" s="251"/>
      <c r="H37" s="251"/>
      <c r="I37" s="251"/>
      <c r="J37" s="325">
        <f>SUM(J7:J36)+K37</f>
        <v>205.74778978507888</v>
      </c>
      <c r="K37" s="325">
        <f>SUM(K7:K36)</f>
        <v>0</v>
      </c>
      <c r="L37" s="325"/>
      <c r="M37" s="325"/>
      <c r="N37" s="325">
        <f>SUM(N7:N36)</f>
        <v>86.698025090376973</v>
      </c>
      <c r="O37" s="251"/>
      <c r="P37" s="251"/>
      <c r="Q37" s="251"/>
      <c r="R37" s="251"/>
      <c r="S37" s="251"/>
      <c r="T37" s="251"/>
      <c r="U37" s="251"/>
      <c r="V37" s="251"/>
      <c r="Z37" s="251"/>
      <c r="AA37" s="251"/>
      <c r="AB37" s="210"/>
      <c r="AC37" s="251"/>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14"/>
      <c r="BN37" s="214"/>
      <c r="BO37" s="214"/>
    </row>
    <row r="38" spans="1:67" ht="21" customHeight="1">
      <c r="A38" s="232"/>
      <c r="B38" s="232"/>
      <c r="C38" s="232"/>
      <c r="D38" s="232"/>
      <c r="E38" s="313"/>
      <c r="G38" s="313"/>
      <c r="H38" s="313"/>
      <c r="I38" s="313"/>
      <c r="J38" s="313"/>
      <c r="K38" s="313"/>
      <c r="L38" s="313"/>
      <c r="M38" s="313"/>
      <c r="N38" s="313"/>
      <c r="O38" s="313"/>
      <c r="P38" s="313"/>
      <c r="Q38" s="251"/>
      <c r="R38" s="251"/>
      <c r="S38" s="251"/>
      <c r="T38" s="214"/>
      <c r="U38" s="210"/>
      <c r="V38" s="210"/>
      <c r="W38" s="210"/>
      <c r="X38" s="210"/>
      <c r="Y38" s="210"/>
      <c r="Z38" s="251"/>
      <c r="AA38" s="251"/>
      <c r="AB38" s="210"/>
      <c r="AC38" s="251"/>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14"/>
      <c r="BN38" s="214"/>
      <c r="BO38" s="214"/>
    </row>
    <row r="39" spans="1:67" ht="15.2" customHeight="1">
      <c r="A39" s="240"/>
      <c r="B39" s="240"/>
      <c r="C39" s="240"/>
      <c r="D39" s="240"/>
      <c r="E39" s="370" t="str">
        <f>"Forecast Capital Expenditure – As Incurred ($m Real "&amp;$F$241&amp;")"</f>
        <v>Forecast Capital Expenditure – As Incurred ($m Real 2015)</v>
      </c>
      <c r="F39" s="370"/>
      <c r="G39" s="370"/>
      <c r="H39" s="209"/>
      <c r="I39" s="209"/>
      <c r="J39" s="309"/>
      <c r="K39" s="309"/>
      <c r="L39" s="201"/>
      <c r="M39" s="201"/>
      <c r="N39" s="201"/>
      <c r="O39" s="201"/>
      <c r="P39" s="201"/>
      <c r="Q39" s="240"/>
      <c r="R39" s="201"/>
      <c r="S39" s="201"/>
      <c r="T39" s="201"/>
      <c r="U39" s="210"/>
      <c r="V39" s="210"/>
      <c r="W39" s="210"/>
      <c r="X39" s="210"/>
      <c r="Y39" s="210"/>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14"/>
      <c r="BN39" s="214"/>
      <c r="BO39" s="214"/>
    </row>
    <row r="40" spans="1:67">
      <c r="A40" s="237"/>
      <c r="B40" s="237"/>
      <c r="C40" s="237"/>
      <c r="D40" s="237"/>
      <c r="E40" s="196" t="s">
        <v>123</v>
      </c>
      <c r="G40" s="319">
        <f>Q7</f>
        <v>2016</v>
      </c>
      <c r="H40" s="319" t="str">
        <f t="shared" ref="H40:P40" si="0">(LEFT(G40,4)+1&amp;IF(MID(G40,5,1)="","","-"&amp;TEXT(MOD(MID(G40,6,2)+1,100),"00")))</f>
        <v>2017</v>
      </c>
      <c r="I40" s="319" t="str">
        <f t="shared" si="0"/>
        <v>2018</v>
      </c>
      <c r="J40" s="319" t="str">
        <f t="shared" si="0"/>
        <v>2019</v>
      </c>
      <c r="K40" s="319" t="str">
        <f t="shared" si="0"/>
        <v>2020</v>
      </c>
      <c r="L40" s="319" t="str">
        <f t="shared" si="0"/>
        <v>2021</v>
      </c>
      <c r="M40" s="319" t="str">
        <f t="shared" si="0"/>
        <v>2022</v>
      </c>
      <c r="N40" s="319" t="str">
        <f t="shared" si="0"/>
        <v>2023</v>
      </c>
      <c r="O40" s="319" t="str">
        <f t="shared" si="0"/>
        <v>2024</v>
      </c>
      <c r="P40" s="319" t="str">
        <f t="shared" si="0"/>
        <v>2025</v>
      </c>
      <c r="Q40" s="210"/>
      <c r="R40" s="251"/>
      <c r="S40" s="251"/>
      <c r="T40" s="214"/>
      <c r="U40" s="210"/>
      <c r="V40" s="210"/>
      <c r="W40" s="210"/>
      <c r="X40" s="210"/>
      <c r="Y40" s="210"/>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14"/>
      <c r="BN40" s="214"/>
      <c r="BO40" s="214"/>
    </row>
    <row r="41" spans="1:67" outlineLevel="1">
      <c r="A41" s="232"/>
      <c r="B41" s="232"/>
      <c r="C41" s="232"/>
      <c r="D41" s="232"/>
      <c r="E41" s="368" t="str">
        <f>Asset1</f>
        <v>Accumulation Meters</v>
      </c>
      <c r="F41" s="369"/>
      <c r="G41" s="324">
        <v>0</v>
      </c>
      <c r="H41" s="323">
        <v>0</v>
      </c>
      <c r="I41" s="323">
        <v>0</v>
      </c>
      <c r="J41" s="323">
        <v>0</v>
      </c>
      <c r="K41" s="323">
        <v>0</v>
      </c>
      <c r="L41" s="323"/>
      <c r="M41" s="323"/>
      <c r="N41" s="323"/>
      <c r="O41" s="323"/>
      <c r="P41" s="323"/>
      <c r="Q41" s="210"/>
      <c r="R41" s="251"/>
      <c r="S41" s="251"/>
      <c r="T41" s="214"/>
      <c r="U41" s="210"/>
      <c r="V41" s="210"/>
      <c r="W41" s="210"/>
      <c r="X41" s="210"/>
      <c r="Y41" s="210"/>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14"/>
      <c r="BN41" s="214"/>
      <c r="BO41" s="214"/>
    </row>
    <row r="42" spans="1:67" outlineLevel="1">
      <c r="A42" s="232"/>
      <c r="B42" s="232"/>
      <c r="C42" s="232"/>
      <c r="D42" s="232"/>
      <c r="E42" s="368" t="str">
        <f>Asset2</f>
        <v>Manually read interval meters</v>
      </c>
      <c r="F42" s="369"/>
      <c r="G42" s="321">
        <v>0</v>
      </c>
      <c r="H42" s="320">
        <v>0</v>
      </c>
      <c r="I42" s="320">
        <v>0</v>
      </c>
      <c r="J42" s="320">
        <v>0</v>
      </c>
      <c r="K42" s="320">
        <v>0</v>
      </c>
      <c r="L42" s="320"/>
      <c r="M42" s="320"/>
      <c r="N42" s="320"/>
      <c r="O42" s="320"/>
      <c r="P42" s="320"/>
      <c r="Q42" s="210"/>
      <c r="R42" s="251"/>
      <c r="S42" s="251"/>
      <c r="T42" s="214"/>
      <c r="U42" s="210"/>
      <c r="V42" s="210"/>
      <c r="W42" s="210"/>
      <c r="X42" s="210"/>
      <c r="Y42" s="210"/>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14"/>
      <c r="BN42" s="214"/>
      <c r="BO42" s="214"/>
    </row>
    <row r="43" spans="1:67" outlineLevel="1">
      <c r="A43" s="237"/>
      <c r="B43" s="237"/>
      <c r="C43" s="237"/>
      <c r="D43" s="237"/>
      <c r="E43" s="368" t="str">
        <f>Asset3</f>
        <v>Remotely read interval meters &amp; transformers</v>
      </c>
      <c r="F43" s="369"/>
      <c r="G43" s="321">
        <v>2.9635163091040533</v>
      </c>
      <c r="H43" s="320">
        <v>1.0660581434922149</v>
      </c>
      <c r="I43" s="320">
        <v>0.62970232571978502</v>
      </c>
      <c r="J43" s="320">
        <v>0.65736555831467813</v>
      </c>
      <c r="K43" s="320">
        <v>0.6745550325551809</v>
      </c>
      <c r="L43" s="320"/>
      <c r="M43" s="320"/>
      <c r="N43" s="320"/>
      <c r="O43" s="320"/>
      <c r="P43" s="320"/>
      <c r="Q43" s="210"/>
      <c r="R43" s="251"/>
      <c r="S43" s="251"/>
      <c r="T43" s="214"/>
      <c r="U43" s="210"/>
      <c r="V43" s="210"/>
      <c r="W43" s="210"/>
      <c r="X43" s="210"/>
      <c r="Y43" s="210"/>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14"/>
      <c r="BN43" s="214"/>
      <c r="BO43" s="214"/>
    </row>
    <row r="44" spans="1:67" outlineLevel="1">
      <c r="A44" s="232"/>
      <c r="B44" s="232"/>
      <c r="C44" s="232"/>
      <c r="D44" s="232"/>
      <c r="E44" s="368" t="str">
        <f>Asset4</f>
        <v>IT</v>
      </c>
      <c r="F44" s="369"/>
      <c r="G44" s="321">
        <v>7.4040983499999991</v>
      </c>
      <c r="H44" s="320">
        <v>4.9419411500000008</v>
      </c>
      <c r="I44" s="320">
        <v>0.47896404999999997</v>
      </c>
      <c r="J44" s="320">
        <v>0.82039770000000001</v>
      </c>
      <c r="K44" s="320">
        <v>2.8479907500000001</v>
      </c>
      <c r="L44" s="320"/>
      <c r="M44" s="320"/>
      <c r="N44" s="320"/>
      <c r="O44" s="320"/>
      <c r="P44" s="320"/>
      <c r="Q44" s="210"/>
      <c r="R44" s="251"/>
      <c r="S44" s="251"/>
      <c r="T44" s="214"/>
      <c r="U44" s="210"/>
      <c r="V44" s="210"/>
      <c r="W44" s="210"/>
      <c r="X44" s="210"/>
      <c r="Y44" s="210"/>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14"/>
      <c r="BN44" s="214"/>
      <c r="BO44" s="214"/>
    </row>
    <row r="45" spans="1:67" outlineLevel="1">
      <c r="A45" s="232"/>
      <c r="B45" s="232"/>
      <c r="C45" s="232"/>
      <c r="D45" s="232"/>
      <c r="E45" s="368" t="str">
        <f>Asset5</f>
        <v>Communications</v>
      </c>
      <c r="F45" s="369"/>
      <c r="G45" s="321">
        <v>0.14405199999999999</v>
      </c>
      <c r="H45" s="320">
        <v>7.2025999999999993E-2</v>
      </c>
      <c r="I45" s="320">
        <v>0</v>
      </c>
      <c r="J45" s="320">
        <v>0</v>
      </c>
      <c r="K45" s="320">
        <v>0</v>
      </c>
      <c r="L45" s="320"/>
      <c r="M45" s="320"/>
      <c r="N45" s="320"/>
      <c r="O45" s="320"/>
      <c r="P45" s="320"/>
      <c r="Q45" s="210"/>
      <c r="R45" s="251"/>
      <c r="S45" s="251"/>
      <c r="T45" s="214"/>
      <c r="U45" s="210"/>
      <c r="V45" s="210"/>
      <c r="W45" s="210"/>
      <c r="X45" s="210"/>
      <c r="Y45" s="210"/>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14"/>
      <c r="BN45" s="214"/>
      <c r="BO45" s="214"/>
    </row>
    <row r="46" spans="1:67" outlineLevel="1">
      <c r="A46" s="237"/>
      <c r="B46" s="237"/>
      <c r="C46" s="237"/>
      <c r="D46" s="237"/>
      <c r="E46" s="368" t="str">
        <f>Asset6</f>
        <v>Other</v>
      </c>
      <c r="F46" s="369"/>
      <c r="G46" s="321">
        <v>0</v>
      </c>
      <c r="H46" s="320">
        <v>0</v>
      </c>
      <c r="I46" s="320">
        <v>0</v>
      </c>
      <c r="J46" s="320">
        <v>0</v>
      </c>
      <c r="K46" s="320">
        <v>0</v>
      </c>
      <c r="L46" s="320"/>
      <c r="M46" s="320"/>
      <c r="N46" s="320"/>
      <c r="O46" s="320"/>
      <c r="P46" s="320"/>
      <c r="Q46" s="210"/>
      <c r="R46" s="251"/>
      <c r="S46" s="251"/>
      <c r="T46" s="214"/>
      <c r="U46" s="210"/>
      <c r="V46" s="210"/>
      <c r="W46" s="210"/>
      <c r="X46" s="210"/>
      <c r="Y46" s="210"/>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14"/>
      <c r="BN46" s="214"/>
      <c r="BO46" s="214"/>
    </row>
    <row r="47" spans="1:67" outlineLevel="1">
      <c r="A47" s="232"/>
      <c r="B47" s="232"/>
      <c r="C47" s="232"/>
      <c r="D47" s="232"/>
      <c r="E47" s="368">
        <f>Asset7</f>
        <v>0</v>
      </c>
      <c r="F47" s="369"/>
      <c r="G47" s="321"/>
      <c r="H47" s="320"/>
      <c r="I47" s="320"/>
      <c r="J47" s="320"/>
      <c r="K47" s="320"/>
      <c r="L47" s="320"/>
      <c r="M47" s="320"/>
      <c r="N47" s="320"/>
      <c r="O47" s="320"/>
      <c r="P47" s="320"/>
      <c r="Q47" s="210"/>
      <c r="R47" s="251"/>
      <c r="S47" s="251"/>
      <c r="T47" s="214"/>
      <c r="U47" s="210"/>
      <c r="V47" s="210"/>
      <c r="W47" s="210"/>
      <c r="X47" s="210"/>
      <c r="Y47" s="210"/>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14"/>
      <c r="BN47" s="214"/>
      <c r="BO47" s="214"/>
    </row>
    <row r="48" spans="1:67" outlineLevel="1">
      <c r="A48" s="232"/>
      <c r="B48" s="232"/>
      <c r="C48" s="232"/>
      <c r="D48" s="232"/>
      <c r="E48" s="368">
        <f>Asset8</f>
        <v>0</v>
      </c>
      <c r="F48" s="369"/>
      <c r="G48" s="321"/>
      <c r="H48" s="320"/>
      <c r="I48" s="320"/>
      <c r="J48" s="320"/>
      <c r="K48" s="320"/>
      <c r="L48" s="320"/>
      <c r="M48" s="320"/>
      <c r="N48" s="320"/>
      <c r="O48" s="320"/>
      <c r="P48" s="320"/>
      <c r="Q48" s="210"/>
      <c r="R48" s="251"/>
      <c r="S48" s="251"/>
      <c r="T48" s="214"/>
      <c r="U48" s="210"/>
      <c r="V48" s="210"/>
      <c r="W48" s="210"/>
      <c r="X48" s="210"/>
      <c r="Y48" s="210"/>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14"/>
      <c r="BN48" s="214"/>
      <c r="BO48" s="214"/>
    </row>
    <row r="49" spans="1:67" outlineLevel="1">
      <c r="A49" s="237"/>
      <c r="B49" s="237"/>
      <c r="C49" s="237"/>
      <c r="D49" s="237"/>
      <c r="E49" s="368">
        <f>Asset9</f>
        <v>0</v>
      </c>
      <c r="F49" s="369"/>
      <c r="G49" s="321"/>
      <c r="H49" s="320"/>
      <c r="I49" s="320"/>
      <c r="J49" s="320"/>
      <c r="K49" s="320"/>
      <c r="L49" s="320"/>
      <c r="M49" s="320"/>
      <c r="N49" s="320"/>
      <c r="O49" s="320"/>
      <c r="P49" s="320"/>
      <c r="Q49" s="210"/>
      <c r="R49" s="251"/>
      <c r="S49" s="251"/>
      <c r="T49" s="214"/>
      <c r="U49" s="210"/>
      <c r="V49" s="210"/>
      <c r="W49" s="210"/>
      <c r="X49" s="210"/>
      <c r="Y49" s="210"/>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14"/>
      <c r="BN49" s="214"/>
      <c r="BO49" s="214"/>
    </row>
    <row r="50" spans="1:67" outlineLevel="1">
      <c r="A50" s="237"/>
      <c r="B50" s="237"/>
      <c r="C50" s="237"/>
      <c r="D50" s="237"/>
      <c r="E50" s="368">
        <f>Asset10</f>
        <v>0</v>
      </c>
      <c r="F50" s="369"/>
      <c r="G50" s="321"/>
      <c r="H50" s="320"/>
      <c r="I50" s="320"/>
      <c r="J50" s="320"/>
      <c r="K50" s="320"/>
      <c r="L50" s="320"/>
      <c r="M50" s="320"/>
      <c r="N50" s="320"/>
      <c r="O50" s="320"/>
      <c r="P50" s="320"/>
      <c r="Q50" s="210"/>
      <c r="R50" s="251"/>
      <c r="S50" s="251"/>
      <c r="T50" s="214"/>
      <c r="U50" s="210"/>
      <c r="V50" s="210"/>
      <c r="W50" s="210"/>
      <c r="X50" s="210"/>
      <c r="Y50" s="210"/>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14"/>
      <c r="BN50" s="214"/>
      <c r="BO50" s="214"/>
    </row>
    <row r="51" spans="1:67" outlineLevel="1">
      <c r="A51" s="237"/>
      <c r="B51" s="237"/>
      <c r="C51" s="237"/>
      <c r="D51" s="237"/>
      <c r="E51" s="368">
        <f>Asset11</f>
        <v>0</v>
      </c>
      <c r="F51" s="369"/>
      <c r="G51" s="321"/>
      <c r="H51" s="320"/>
      <c r="I51" s="320"/>
      <c r="J51" s="320"/>
      <c r="K51" s="320"/>
      <c r="L51" s="320"/>
      <c r="M51" s="320"/>
      <c r="N51" s="320"/>
      <c r="O51" s="320"/>
      <c r="P51" s="320"/>
      <c r="Q51" s="210"/>
      <c r="R51" s="251"/>
      <c r="S51" s="251"/>
      <c r="T51" s="214"/>
      <c r="U51" s="210"/>
      <c r="V51" s="210"/>
      <c r="W51" s="210"/>
      <c r="X51" s="210"/>
      <c r="Y51" s="210"/>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14"/>
      <c r="BN51" s="214"/>
      <c r="BO51" s="214"/>
    </row>
    <row r="52" spans="1:67" outlineLevel="1">
      <c r="A52" s="237"/>
      <c r="B52" s="237"/>
      <c r="C52" s="237"/>
      <c r="D52" s="237"/>
      <c r="E52" s="368">
        <f>Asset12</f>
        <v>0</v>
      </c>
      <c r="F52" s="369"/>
      <c r="G52" s="321"/>
      <c r="H52" s="320"/>
      <c r="I52" s="320"/>
      <c r="J52" s="320"/>
      <c r="K52" s="320"/>
      <c r="L52" s="320"/>
      <c r="M52" s="320"/>
      <c r="N52" s="320"/>
      <c r="O52" s="320"/>
      <c r="P52" s="320"/>
      <c r="Q52" s="210"/>
      <c r="R52" s="251"/>
      <c r="S52" s="251"/>
      <c r="T52" s="214"/>
      <c r="U52" s="210"/>
      <c r="V52" s="210"/>
      <c r="W52" s="210"/>
      <c r="X52" s="210"/>
      <c r="Y52" s="210"/>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14"/>
      <c r="BN52" s="214"/>
      <c r="BO52" s="214"/>
    </row>
    <row r="53" spans="1:67" outlineLevel="1">
      <c r="A53" s="237"/>
      <c r="B53" s="237"/>
      <c r="C53" s="237"/>
      <c r="D53" s="237"/>
      <c r="E53" s="368">
        <f>Asset13</f>
        <v>0</v>
      </c>
      <c r="F53" s="369"/>
      <c r="G53" s="321"/>
      <c r="H53" s="320"/>
      <c r="I53" s="320"/>
      <c r="J53" s="320"/>
      <c r="K53" s="320"/>
      <c r="L53" s="320"/>
      <c r="M53" s="320"/>
      <c r="N53" s="320"/>
      <c r="O53" s="320"/>
      <c r="P53" s="320"/>
      <c r="Q53" s="210"/>
      <c r="R53" s="251"/>
      <c r="S53" s="251"/>
      <c r="T53" s="214"/>
      <c r="U53" s="210"/>
      <c r="V53" s="210"/>
      <c r="W53" s="210"/>
      <c r="X53" s="210"/>
      <c r="Y53" s="210"/>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14"/>
      <c r="BN53" s="214"/>
      <c r="BO53" s="214"/>
    </row>
    <row r="54" spans="1:67" outlineLevel="1">
      <c r="A54" s="237"/>
      <c r="B54" s="237"/>
      <c r="C54" s="237"/>
      <c r="D54" s="237"/>
      <c r="E54" s="368">
        <f>Asset14</f>
        <v>0</v>
      </c>
      <c r="F54" s="369"/>
      <c r="G54" s="321"/>
      <c r="H54" s="320"/>
      <c r="I54" s="320"/>
      <c r="J54" s="320"/>
      <c r="K54" s="320"/>
      <c r="L54" s="320"/>
      <c r="M54" s="320"/>
      <c r="N54" s="320"/>
      <c r="O54" s="320"/>
      <c r="P54" s="320"/>
      <c r="Q54" s="210"/>
      <c r="R54" s="251"/>
      <c r="S54" s="251"/>
      <c r="T54" s="214"/>
      <c r="U54" s="210"/>
      <c r="V54" s="210"/>
      <c r="W54" s="210"/>
      <c r="X54" s="210"/>
      <c r="Y54" s="210"/>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14"/>
      <c r="BN54" s="214"/>
      <c r="BO54" s="214"/>
    </row>
    <row r="55" spans="1:67" outlineLevel="1">
      <c r="A55" s="237"/>
      <c r="B55" s="237"/>
      <c r="C55" s="237"/>
      <c r="D55" s="237"/>
      <c r="E55" s="368">
        <f>Asset15</f>
        <v>0</v>
      </c>
      <c r="F55" s="369"/>
      <c r="G55" s="321"/>
      <c r="H55" s="320"/>
      <c r="I55" s="320"/>
      <c r="J55" s="320"/>
      <c r="K55" s="320"/>
      <c r="L55" s="320"/>
      <c r="M55" s="320"/>
      <c r="N55" s="320"/>
      <c r="O55" s="320"/>
      <c r="P55" s="320"/>
      <c r="Q55" s="210"/>
      <c r="R55" s="251"/>
      <c r="S55" s="251"/>
      <c r="T55" s="214"/>
      <c r="U55" s="210"/>
      <c r="V55" s="210"/>
      <c r="W55" s="210"/>
      <c r="X55" s="210"/>
      <c r="Y55" s="210"/>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14"/>
      <c r="BN55" s="214"/>
      <c r="BO55" s="214"/>
    </row>
    <row r="56" spans="1:67" outlineLevel="1">
      <c r="A56" s="237"/>
      <c r="B56" s="237"/>
      <c r="C56" s="237"/>
      <c r="D56" s="237"/>
      <c r="E56" s="368">
        <f>Asset16</f>
        <v>0</v>
      </c>
      <c r="F56" s="369"/>
      <c r="G56" s="321"/>
      <c r="H56" s="320"/>
      <c r="I56" s="320"/>
      <c r="J56" s="320"/>
      <c r="K56" s="320"/>
      <c r="L56" s="320"/>
      <c r="M56" s="320"/>
      <c r="N56" s="320"/>
      <c r="O56" s="320"/>
      <c r="P56" s="320"/>
      <c r="Q56" s="210"/>
      <c r="R56" s="251"/>
      <c r="S56" s="251"/>
      <c r="T56" s="214"/>
      <c r="U56" s="210"/>
      <c r="V56" s="210"/>
      <c r="W56" s="210"/>
      <c r="X56" s="210"/>
      <c r="Y56" s="210"/>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14"/>
      <c r="BN56" s="214"/>
      <c r="BO56" s="214"/>
    </row>
    <row r="57" spans="1:67" outlineLevel="1">
      <c r="A57" s="237"/>
      <c r="B57" s="237"/>
      <c r="C57" s="237"/>
      <c r="D57" s="237"/>
      <c r="E57" s="368">
        <f>Asset17</f>
        <v>0</v>
      </c>
      <c r="F57" s="369"/>
      <c r="G57" s="321"/>
      <c r="H57" s="320"/>
      <c r="I57" s="320"/>
      <c r="J57" s="320"/>
      <c r="K57" s="320"/>
      <c r="L57" s="320"/>
      <c r="M57" s="320"/>
      <c r="N57" s="320"/>
      <c r="O57" s="320"/>
      <c r="P57" s="320"/>
      <c r="Q57" s="210"/>
      <c r="R57" s="251"/>
      <c r="S57" s="251"/>
      <c r="T57" s="214"/>
      <c r="U57" s="210"/>
      <c r="V57" s="210"/>
      <c r="W57" s="210"/>
      <c r="X57" s="210"/>
      <c r="Y57" s="210"/>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14"/>
      <c r="BN57" s="214"/>
      <c r="BO57" s="214"/>
    </row>
    <row r="58" spans="1:67" outlineLevel="1">
      <c r="A58" s="237"/>
      <c r="B58" s="237"/>
      <c r="C58" s="237"/>
      <c r="D58" s="237"/>
      <c r="E58" s="368">
        <f>Asset18</f>
        <v>0</v>
      </c>
      <c r="F58" s="369"/>
      <c r="G58" s="321"/>
      <c r="H58" s="320"/>
      <c r="I58" s="320"/>
      <c r="J58" s="320"/>
      <c r="K58" s="320"/>
      <c r="L58" s="320"/>
      <c r="M58" s="320"/>
      <c r="N58" s="320"/>
      <c r="O58" s="320"/>
      <c r="P58" s="320"/>
      <c r="Q58" s="210"/>
      <c r="R58" s="251"/>
      <c r="S58" s="251"/>
      <c r="T58" s="214"/>
      <c r="U58" s="210"/>
      <c r="V58" s="210"/>
      <c r="W58" s="210"/>
      <c r="X58" s="210"/>
      <c r="Y58" s="210"/>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14"/>
      <c r="BN58" s="214"/>
      <c r="BO58" s="214"/>
    </row>
    <row r="59" spans="1:67" outlineLevel="1">
      <c r="A59" s="237"/>
      <c r="B59" s="237"/>
      <c r="C59" s="237"/>
      <c r="D59" s="237"/>
      <c r="E59" s="368">
        <f>Asset19</f>
        <v>0</v>
      </c>
      <c r="F59" s="369"/>
      <c r="G59" s="321"/>
      <c r="H59" s="320"/>
      <c r="I59" s="320"/>
      <c r="J59" s="320"/>
      <c r="K59" s="320"/>
      <c r="L59" s="320"/>
      <c r="M59" s="320"/>
      <c r="N59" s="320"/>
      <c r="O59" s="320"/>
      <c r="P59" s="320"/>
      <c r="Q59" s="210"/>
      <c r="R59" s="251"/>
      <c r="S59" s="251"/>
      <c r="T59" s="214"/>
      <c r="U59" s="210"/>
      <c r="V59" s="210"/>
      <c r="W59" s="210"/>
      <c r="X59" s="210"/>
      <c r="Y59" s="210"/>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14"/>
      <c r="BN59" s="214"/>
      <c r="BO59" s="214"/>
    </row>
    <row r="60" spans="1:67" outlineLevel="1">
      <c r="A60" s="232"/>
      <c r="B60" s="232"/>
      <c r="C60" s="232"/>
      <c r="D60" s="232"/>
      <c r="E60" s="368">
        <f>Asset20</f>
        <v>0</v>
      </c>
      <c r="F60" s="369"/>
      <c r="G60" s="321"/>
      <c r="H60" s="320"/>
      <c r="I60" s="320"/>
      <c r="J60" s="320"/>
      <c r="K60" s="320"/>
      <c r="L60" s="320"/>
      <c r="M60" s="320"/>
      <c r="N60" s="320"/>
      <c r="O60" s="320"/>
      <c r="P60" s="320"/>
      <c r="Q60" s="210"/>
      <c r="R60" s="251"/>
      <c r="S60" s="251"/>
      <c r="T60" s="214"/>
      <c r="U60" s="210"/>
      <c r="V60" s="210"/>
      <c r="W60" s="210"/>
      <c r="X60" s="210"/>
      <c r="Y60" s="210"/>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14"/>
      <c r="BN60" s="214"/>
      <c r="BO60" s="214"/>
    </row>
    <row r="61" spans="1:67" outlineLevel="1">
      <c r="A61" s="232"/>
      <c r="B61" s="232"/>
      <c r="C61" s="232"/>
      <c r="D61" s="232"/>
      <c r="E61" s="368">
        <f>Asset21</f>
        <v>0</v>
      </c>
      <c r="F61" s="369"/>
      <c r="G61" s="321"/>
      <c r="H61" s="320"/>
      <c r="I61" s="320"/>
      <c r="J61" s="320"/>
      <c r="K61" s="320"/>
      <c r="L61" s="320"/>
      <c r="M61" s="320"/>
      <c r="N61" s="320"/>
      <c r="O61" s="320"/>
      <c r="P61" s="320"/>
      <c r="Q61" s="210"/>
      <c r="R61" s="251"/>
      <c r="S61" s="251"/>
      <c r="T61" s="214"/>
      <c r="U61" s="210"/>
      <c r="V61" s="210"/>
      <c r="W61" s="210"/>
      <c r="X61" s="210"/>
      <c r="Y61" s="210"/>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14"/>
      <c r="BN61" s="214"/>
      <c r="BO61" s="214"/>
    </row>
    <row r="62" spans="1:67" outlineLevel="1">
      <c r="A62" s="237"/>
      <c r="B62" s="237"/>
      <c r="C62" s="237"/>
      <c r="D62" s="237"/>
      <c r="E62" s="368">
        <f>Asset22</f>
        <v>0</v>
      </c>
      <c r="F62" s="369"/>
      <c r="G62" s="321"/>
      <c r="H62" s="320"/>
      <c r="I62" s="320"/>
      <c r="J62" s="320"/>
      <c r="K62" s="320"/>
      <c r="L62" s="320"/>
      <c r="M62" s="320"/>
      <c r="N62" s="320"/>
      <c r="O62" s="320"/>
      <c r="P62" s="320"/>
      <c r="Q62" s="210"/>
      <c r="R62" s="251"/>
      <c r="S62" s="251"/>
      <c r="T62" s="214"/>
      <c r="U62" s="210"/>
      <c r="V62" s="210"/>
      <c r="W62" s="210"/>
      <c r="X62" s="210"/>
      <c r="Y62" s="210"/>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14"/>
      <c r="BN62" s="214"/>
      <c r="BO62" s="214"/>
    </row>
    <row r="63" spans="1:67" outlineLevel="1">
      <c r="A63" s="232"/>
      <c r="B63" s="232"/>
      <c r="C63" s="232"/>
      <c r="D63" s="232"/>
      <c r="E63" s="368">
        <f>Asset23</f>
        <v>0</v>
      </c>
      <c r="F63" s="369"/>
      <c r="G63" s="321"/>
      <c r="H63" s="320"/>
      <c r="I63" s="320"/>
      <c r="J63" s="320"/>
      <c r="K63" s="320"/>
      <c r="L63" s="320"/>
      <c r="M63" s="320"/>
      <c r="N63" s="320"/>
      <c r="O63" s="320"/>
      <c r="P63" s="320"/>
      <c r="Q63" s="210"/>
      <c r="R63" s="251"/>
      <c r="S63" s="251"/>
      <c r="T63" s="214"/>
      <c r="U63" s="210"/>
      <c r="V63" s="210"/>
      <c r="W63" s="210"/>
      <c r="X63" s="210"/>
      <c r="Y63" s="210"/>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E63" s="228"/>
      <c r="BF63" s="228"/>
      <c r="BG63" s="228"/>
      <c r="BH63" s="228"/>
      <c r="BI63" s="228"/>
      <c r="BJ63" s="228"/>
      <c r="BK63" s="228"/>
      <c r="BL63" s="228"/>
      <c r="BM63" s="214"/>
      <c r="BN63" s="214"/>
      <c r="BO63" s="214"/>
    </row>
    <row r="64" spans="1:67" outlineLevel="1">
      <c r="A64" s="232"/>
      <c r="B64" s="232"/>
      <c r="C64" s="232"/>
      <c r="D64" s="232"/>
      <c r="E64" s="368">
        <f>Asset24</f>
        <v>0</v>
      </c>
      <c r="F64" s="369"/>
      <c r="G64" s="321"/>
      <c r="H64" s="320"/>
      <c r="I64" s="320"/>
      <c r="J64" s="320"/>
      <c r="K64" s="320"/>
      <c r="L64" s="320"/>
      <c r="M64" s="320"/>
      <c r="N64" s="320"/>
      <c r="O64" s="320"/>
      <c r="P64" s="320"/>
      <c r="Q64" s="210"/>
      <c r="R64" s="251"/>
      <c r="S64" s="251"/>
      <c r="T64" s="214"/>
      <c r="U64" s="210"/>
      <c r="V64" s="210"/>
      <c r="W64" s="210"/>
      <c r="X64" s="210"/>
      <c r="Y64" s="210"/>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8"/>
      <c r="BH64" s="228"/>
      <c r="BI64" s="228"/>
      <c r="BJ64" s="228"/>
      <c r="BK64" s="228"/>
      <c r="BL64" s="228"/>
      <c r="BM64" s="214"/>
      <c r="BN64" s="214"/>
      <c r="BO64" s="214"/>
    </row>
    <row r="65" spans="1:67" outlineLevel="1">
      <c r="A65" s="237"/>
      <c r="B65" s="237"/>
      <c r="C65" s="237"/>
      <c r="D65" s="237"/>
      <c r="E65" s="368">
        <f>Asset25</f>
        <v>0</v>
      </c>
      <c r="F65" s="369"/>
      <c r="G65" s="321"/>
      <c r="H65" s="320"/>
      <c r="I65" s="320"/>
      <c r="J65" s="320"/>
      <c r="K65" s="320"/>
      <c r="L65" s="320"/>
      <c r="M65" s="320"/>
      <c r="N65" s="320"/>
      <c r="O65" s="320"/>
      <c r="P65" s="320"/>
      <c r="Q65" s="210"/>
      <c r="R65" s="251"/>
      <c r="S65" s="251"/>
      <c r="T65" s="214"/>
      <c r="U65" s="210"/>
      <c r="V65" s="210"/>
      <c r="W65" s="210"/>
      <c r="X65" s="210"/>
      <c r="Y65" s="210"/>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14"/>
      <c r="BN65" s="214"/>
      <c r="BO65" s="214"/>
    </row>
    <row r="66" spans="1:67" outlineLevel="1">
      <c r="A66" s="232"/>
      <c r="B66" s="232"/>
      <c r="C66" s="232"/>
      <c r="D66" s="232"/>
      <c r="E66" s="368">
        <f>Asset26</f>
        <v>0</v>
      </c>
      <c r="F66" s="369"/>
      <c r="G66" s="321"/>
      <c r="H66" s="320"/>
      <c r="I66" s="320"/>
      <c r="J66" s="320"/>
      <c r="K66" s="320"/>
      <c r="L66" s="320"/>
      <c r="M66" s="320"/>
      <c r="N66" s="320"/>
      <c r="O66" s="320"/>
      <c r="P66" s="320"/>
      <c r="Q66" s="210"/>
      <c r="R66" s="251"/>
      <c r="S66" s="251"/>
      <c r="T66" s="214"/>
      <c r="U66" s="210"/>
      <c r="V66" s="210"/>
      <c r="W66" s="210"/>
      <c r="X66" s="210"/>
      <c r="Y66" s="210"/>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8"/>
      <c r="BH66" s="228"/>
      <c r="BI66" s="228"/>
      <c r="BJ66" s="228"/>
      <c r="BK66" s="228"/>
      <c r="BL66" s="228"/>
      <c r="BM66" s="214"/>
      <c r="BN66" s="214"/>
      <c r="BO66" s="214"/>
    </row>
    <row r="67" spans="1:67" outlineLevel="1">
      <c r="A67" s="232"/>
      <c r="B67" s="232"/>
      <c r="C67" s="232"/>
      <c r="D67" s="232"/>
      <c r="E67" s="368">
        <f>Asset27</f>
        <v>0</v>
      </c>
      <c r="F67" s="369"/>
      <c r="G67" s="321"/>
      <c r="H67" s="320"/>
      <c r="I67" s="320"/>
      <c r="J67" s="320"/>
      <c r="K67" s="320"/>
      <c r="L67" s="320"/>
      <c r="M67" s="320"/>
      <c r="N67" s="320"/>
      <c r="O67" s="320"/>
      <c r="P67" s="320"/>
      <c r="Q67" s="210"/>
      <c r="R67" s="251"/>
      <c r="S67" s="251"/>
      <c r="T67" s="214"/>
      <c r="U67" s="210"/>
      <c r="V67" s="210"/>
      <c r="W67" s="210"/>
      <c r="X67" s="210"/>
      <c r="Y67" s="210"/>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14"/>
      <c r="BN67" s="214"/>
      <c r="BO67" s="214"/>
    </row>
    <row r="68" spans="1:67" outlineLevel="1">
      <c r="A68" s="237"/>
      <c r="B68" s="237"/>
      <c r="C68" s="237"/>
      <c r="D68" s="237"/>
      <c r="E68" s="368">
        <f>Asset28</f>
        <v>0</v>
      </c>
      <c r="F68" s="369"/>
      <c r="G68" s="321"/>
      <c r="H68" s="320"/>
      <c r="I68" s="320"/>
      <c r="J68" s="320"/>
      <c r="K68" s="320"/>
      <c r="L68" s="320"/>
      <c r="M68" s="320"/>
      <c r="N68" s="320"/>
      <c r="O68" s="320"/>
      <c r="P68" s="320"/>
      <c r="Q68" s="210"/>
      <c r="R68" s="251"/>
      <c r="S68" s="251"/>
      <c r="T68" s="214"/>
      <c r="U68" s="210"/>
      <c r="V68" s="210"/>
      <c r="W68" s="210"/>
      <c r="X68" s="210"/>
      <c r="Y68" s="210"/>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14"/>
      <c r="BN68" s="214"/>
      <c r="BO68" s="214"/>
    </row>
    <row r="69" spans="1:67" outlineLevel="1">
      <c r="A69" s="232"/>
      <c r="B69" s="232"/>
      <c r="C69" s="232"/>
      <c r="D69" s="232"/>
      <c r="E69" s="368">
        <f>Asset29</f>
        <v>0</v>
      </c>
      <c r="F69" s="369"/>
      <c r="G69" s="321"/>
      <c r="H69" s="320"/>
      <c r="I69" s="320"/>
      <c r="J69" s="320"/>
      <c r="K69" s="320"/>
      <c r="L69" s="320"/>
      <c r="M69" s="320"/>
      <c r="N69" s="320"/>
      <c r="O69" s="320"/>
      <c r="P69" s="320"/>
      <c r="Q69" s="210"/>
      <c r="R69" s="251"/>
      <c r="S69" s="251"/>
      <c r="T69" s="214"/>
      <c r="U69" s="210"/>
      <c r="V69" s="210"/>
      <c r="W69" s="210"/>
      <c r="X69" s="210"/>
      <c r="Y69" s="210"/>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14"/>
      <c r="BN69" s="214"/>
      <c r="BO69" s="214"/>
    </row>
    <row r="70" spans="1:67" outlineLevel="1">
      <c r="A70" s="232"/>
      <c r="B70" s="232"/>
      <c r="C70" s="232"/>
      <c r="D70" s="232"/>
      <c r="E70" s="368" t="str">
        <f>Asset30</f>
        <v>Equity raising costs</v>
      </c>
      <c r="F70" s="369"/>
      <c r="G70" s="321">
        <v>0</v>
      </c>
      <c r="H70" s="320"/>
      <c r="I70" s="320"/>
      <c r="J70" s="320"/>
      <c r="K70" s="320"/>
      <c r="L70" s="320"/>
      <c r="M70" s="320"/>
      <c r="N70" s="320"/>
      <c r="O70" s="320"/>
      <c r="P70" s="320"/>
      <c r="Q70" s="210"/>
      <c r="R70" s="251"/>
      <c r="S70" s="251"/>
      <c r="T70" s="214"/>
      <c r="U70" s="210"/>
      <c r="V70" s="210"/>
      <c r="W70" s="210"/>
      <c r="X70" s="210"/>
      <c r="Y70" s="210"/>
      <c r="Z70" s="228"/>
      <c r="AA70" s="228"/>
      <c r="AB70" s="228"/>
      <c r="AC70" s="228"/>
      <c r="AD70" s="228"/>
      <c r="AE70" s="228"/>
      <c r="AF70" s="228"/>
      <c r="AG70" s="228"/>
      <c r="AH70" s="228"/>
      <c r="AI70" s="228"/>
      <c r="AJ70" s="228"/>
      <c r="AK70" s="228"/>
      <c r="AL70" s="228"/>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8"/>
      <c r="BI70" s="228"/>
      <c r="BJ70" s="228"/>
      <c r="BK70" s="228"/>
      <c r="BL70" s="228"/>
      <c r="BM70" s="214"/>
      <c r="BN70" s="214"/>
      <c r="BO70" s="214"/>
    </row>
    <row r="71" spans="1:67">
      <c r="A71" s="237"/>
      <c r="B71" s="237"/>
      <c r="C71" s="237"/>
      <c r="D71" s="237"/>
      <c r="E71" s="368" t="s">
        <v>0</v>
      </c>
      <c r="F71" s="368"/>
      <c r="G71" s="298">
        <f t="shared" ref="G71:P71" si="1">SUM(G41:G70)</f>
        <v>10.511666659104053</v>
      </c>
      <c r="H71" s="298">
        <f t="shared" si="1"/>
        <v>6.0800252934922154</v>
      </c>
      <c r="I71" s="298">
        <f t="shared" si="1"/>
        <v>1.108666375719785</v>
      </c>
      <c r="J71" s="298">
        <f t="shared" si="1"/>
        <v>1.477763258314678</v>
      </c>
      <c r="K71" s="298">
        <f t="shared" si="1"/>
        <v>3.5225457825551811</v>
      </c>
      <c r="L71" s="298">
        <f t="shared" si="1"/>
        <v>0</v>
      </c>
      <c r="M71" s="298">
        <f t="shared" si="1"/>
        <v>0</v>
      </c>
      <c r="N71" s="298">
        <f t="shared" si="1"/>
        <v>0</v>
      </c>
      <c r="O71" s="298">
        <f t="shared" si="1"/>
        <v>0</v>
      </c>
      <c r="P71" s="298">
        <f t="shared" si="1"/>
        <v>0</v>
      </c>
      <c r="Q71" s="314"/>
      <c r="R71" s="251"/>
      <c r="S71" s="251"/>
      <c r="T71" s="214"/>
      <c r="U71" s="210"/>
      <c r="V71" s="210"/>
      <c r="W71" s="210"/>
      <c r="X71" s="210"/>
      <c r="Y71" s="210"/>
      <c r="Z71" s="228"/>
      <c r="AA71" s="228"/>
      <c r="AB71" s="228"/>
      <c r="AC71" s="228"/>
      <c r="AD71" s="228"/>
      <c r="AE71" s="228"/>
      <c r="AF71" s="228"/>
      <c r="AG71" s="228"/>
      <c r="AH71" s="228"/>
      <c r="AI71" s="228"/>
      <c r="AJ71" s="228"/>
      <c r="AK71" s="228"/>
      <c r="AL71" s="228"/>
      <c r="AM71" s="228"/>
      <c r="AN71" s="228"/>
      <c r="AO71" s="228"/>
      <c r="AP71" s="228"/>
      <c r="AQ71" s="228"/>
      <c r="AR71" s="228"/>
      <c r="AS71" s="228"/>
      <c r="AT71" s="228"/>
      <c r="AU71" s="228"/>
      <c r="AV71" s="228"/>
      <c r="AW71" s="228"/>
      <c r="AX71" s="228"/>
      <c r="AY71" s="228"/>
      <c r="AZ71" s="228"/>
      <c r="BA71" s="228"/>
      <c r="BB71" s="228"/>
      <c r="BC71" s="228"/>
      <c r="BD71" s="228"/>
      <c r="BE71" s="228"/>
      <c r="BF71" s="228"/>
      <c r="BG71" s="228"/>
      <c r="BH71" s="228"/>
      <c r="BI71" s="228"/>
      <c r="BJ71" s="228"/>
      <c r="BK71" s="228"/>
      <c r="BL71" s="228"/>
      <c r="BM71" s="214"/>
      <c r="BN71" s="214"/>
      <c r="BO71" s="214"/>
    </row>
    <row r="72" spans="1:67" ht="21" customHeight="1">
      <c r="A72" s="232"/>
      <c r="B72" s="232"/>
      <c r="C72" s="232"/>
      <c r="D72" s="232"/>
      <c r="E72" s="313"/>
      <c r="F72" s="313"/>
      <c r="G72" s="313"/>
      <c r="H72" s="313"/>
      <c r="I72" s="313"/>
      <c r="J72" s="313"/>
      <c r="K72" s="313"/>
      <c r="L72" s="313"/>
      <c r="M72" s="313"/>
      <c r="N72" s="313"/>
      <c r="O72" s="313"/>
      <c r="P72" s="313"/>
      <c r="Q72" s="296">
        <f ca="1">SUM(OFFSET(G71,0,0,1,$R$7))</f>
        <v>22.700667369185911</v>
      </c>
      <c r="R72" s="251"/>
      <c r="S72" s="251"/>
      <c r="T72" s="214"/>
      <c r="U72" s="210"/>
      <c r="V72" s="210"/>
      <c r="W72" s="210"/>
      <c r="X72" s="210"/>
      <c r="Y72" s="210"/>
      <c r="Z72" s="228"/>
      <c r="AA72" s="228"/>
      <c r="AB72" s="228"/>
      <c r="AC72" s="228"/>
      <c r="AD72" s="228"/>
      <c r="AE72" s="228"/>
      <c r="AF72" s="228"/>
      <c r="AG72" s="228"/>
      <c r="AH72" s="228"/>
      <c r="AI72" s="228"/>
      <c r="AJ72" s="228"/>
      <c r="AK72" s="228"/>
      <c r="AL72" s="228"/>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8"/>
      <c r="BI72" s="228"/>
      <c r="BJ72" s="228"/>
      <c r="BK72" s="228"/>
      <c r="BL72" s="228"/>
      <c r="BM72" s="214"/>
      <c r="BN72" s="214"/>
      <c r="BO72" s="214"/>
    </row>
    <row r="73" spans="1:67" ht="15.2" customHeight="1">
      <c r="A73" s="240"/>
      <c r="B73" s="240"/>
      <c r="C73" s="240"/>
      <c r="D73" s="240"/>
      <c r="E73" s="370" t="str">
        <f>"Forecast Asset Disposal – as incurred ($m Real "&amp;$F$241&amp;")"</f>
        <v>Forecast Asset Disposal – as incurred ($m Real 2015)</v>
      </c>
      <c r="F73" s="370"/>
      <c r="G73" s="370"/>
      <c r="H73" s="209"/>
      <c r="I73" s="209"/>
      <c r="J73" s="309"/>
      <c r="K73" s="309"/>
      <c r="L73" s="201"/>
      <c r="M73" s="201"/>
      <c r="N73" s="201"/>
      <c r="O73" s="201"/>
      <c r="P73" s="201"/>
      <c r="Q73" s="240"/>
      <c r="R73" s="201"/>
      <c r="S73" s="201"/>
      <c r="T73" s="201"/>
      <c r="U73" s="210"/>
      <c r="V73" s="210"/>
      <c r="W73" s="210"/>
      <c r="X73" s="210"/>
      <c r="Y73" s="210"/>
      <c r="Z73" s="228"/>
      <c r="AA73" s="228"/>
      <c r="AB73" s="228"/>
      <c r="AC73" s="228"/>
      <c r="AD73" s="228"/>
      <c r="AE73" s="228"/>
      <c r="AF73" s="228"/>
      <c r="AG73" s="228"/>
      <c r="AH73" s="228"/>
      <c r="AI73" s="228"/>
      <c r="AJ73" s="228"/>
      <c r="AK73" s="228"/>
      <c r="AL73" s="228"/>
      <c r="AM73" s="228"/>
      <c r="AN73" s="228"/>
      <c r="AO73" s="228"/>
      <c r="AP73" s="228"/>
      <c r="AQ73" s="228"/>
      <c r="AR73" s="228"/>
      <c r="AS73" s="228"/>
      <c r="AT73" s="228"/>
      <c r="AU73" s="228"/>
      <c r="AV73" s="228"/>
      <c r="AW73" s="228"/>
      <c r="AX73" s="228"/>
      <c r="AY73" s="228"/>
      <c r="AZ73" s="228"/>
      <c r="BA73" s="228"/>
      <c r="BB73" s="228"/>
      <c r="BC73" s="228"/>
      <c r="BD73" s="228"/>
      <c r="BE73" s="228"/>
      <c r="BF73" s="228"/>
      <c r="BG73" s="228"/>
      <c r="BH73" s="228"/>
      <c r="BI73" s="228"/>
      <c r="BJ73" s="228"/>
      <c r="BK73" s="228"/>
      <c r="BL73" s="228"/>
      <c r="BM73" s="214"/>
      <c r="BN73" s="214"/>
      <c r="BO73" s="214"/>
    </row>
    <row r="74" spans="1:67">
      <c r="A74" s="237"/>
      <c r="B74" s="237"/>
      <c r="C74" s="237"/>
      <c r="D74" s="237"/>
      <c r="E74" s="196" t="str">
        <f>E40</f>
        <v>Year</v>
      </c>
      <c r="F74" s="210"/>
      <c r="G74" s="319">
        <f t="shared" ref="G74:P74" si="2">G40</f>
        <v>2016</v>
      </c>
      <c r="H74" s="319" t="str">
        <f t="shared" si="2"/>
        <v>2017</v>
      </c>
      <c r="I74" s="319" t="str">
        <f t="shared" si="2"/>
        <v>2018</v>
      </c>
      <c r="J74" s="319" t="str">
        <f t="shared" si="2"/>
        <v>2019</v>
      </c>
      <c r="K74" s="319" t="str">
        <f t="shared" si="2"/>
        <v>2020</v>
      </c>
      <c r="L74" s="319" t="str">
        <f t="shared" si="2"/>
        <v>2021</v>
      </c>
      <c r="M74" s="319" t="str">
        <f t="shared" si="2"/>
        <v>2022</v>
      </c>
      <c r="N74" s="319" t="str">
        <f t="shared" si="2"/>
        <v>2023</v>
      </c>
      <c r="O74" s="319" t="str">
        <f t="shared" si="2"/>
        <v>2024</v>
      </c>
      <c r="P74" s="319" t="str">
        <f t="shared" si="2"/>
        <v>2025</v>
      </c>
      <c r="Q74" s="210"/>
      <c r="R74" s="251"/>
      <c r="S74" s="251"/>
      <c r="T74" s="214"/>
      <c r="U74" s="210"/>
      <c r="V74" s="210"/>
      <c r="W74" s="210"/>
      <c r="X74" s="210"/>
      <c r="Y74" s="210"/>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8"/>
      <c r="AX74" s="228"/>
      <c r="AY74" s="228"/>
      <c r="AZ74" s="228"/>
      <c r="BA74" s="228"/>
      <c r="BB74" s="228"/>
      <c r="BC74" s="228"/>
      <c r="BD74" s="228"/>
      <c r="BE74" s="228"/>
      <c r="BF74" s="228"/>
      <c r="BG74" s="228"/>
      <c r="BH74" s="228"/>
      <c r="BI74" s="228"/>
      <c r="BJ74" s="228"/>
      <c r="BK74" s="228"/>
      <c r="BL74" s="228"/>
      <c r="BM74" s="214"/>
      <c r="BN74" s="214"/>
      <c r="BO74" s="214"/>
    </row>
    <row r="75" spans="1:67" outlineLevel="1">
      <c r="A75" s="232"/>
      <c r="B75" s="232"/>
      <c r="C75" s="232"/>
      <c r="D75" s="232"/>
      <c r="E75" s="368" t="str">
        <f>Asset1</f>
        <v>Accumulation Meters</v>
      </c>
      <c r="F75" s="369"/>
      <c r="G75" s="324">
        <v>0</v>
      </c>
      <c r="H75" s="323">
        <v>0</v>
      </c>
      <c r="I75" s="323">
        <v>0</v>
      </c>
      <c r="J75" s="323">
        <v>0</v>
      </c>
      <c r="K75" s="323">
        <v>0</v>
      </c>
      <c r="L75" s="323"/>
      <c r="M75" s="323"/>
      <c r="N75" s="323"/>
      <c r="O75" s="323"/>
      <c r="P75" s="323"/>
      <c r="Q75" s="210"/>
      <c r="R75" s="251"/>
      <c r="S75" s="251"/>
      <c r="T75" s="214"/>
      <c r="U75" s="210"/>
      <c r="V75" s="210"/>
      <c r="W75" s="210"/>
      <c r="X75" s="210"/>
      <c r="Y75" s="210"/>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14"/>
      <c r="BN75" s="214"/>
      <c r="BO75" s="214"/>
    </row>
    <row r="76" spans="1:67" outlineLevel="1">
      <c r="A76" s="232"/>
      <c r="B76" s="232"/>
      <c r="C76" s="232"/>
      <c r="D76" s="232"/>
      <c r="E76" s="368" t="str">
        <f>Asset2</f>
        <v>Manually read interval meters</v>
      </c>
      <c r="F76" s="369"/>
      <c r="G76" s="321">
        <v>0</v>
      </c>
      <c r="H76" s="320">
        <v>0</v>
      </c>
      <c r="I76" s="320">
        <v>0</v>
      </c>
      <c r="J76" s="320">
        <v>0</v>
      </c>
      <c r="K76" s="320">
        <v>0</v>
      </c>
      <c r="L76" s="320"/>
      <c r="M76" s="320"/>
      <c r="N76" s="320"/>
      <c r="O76" s="320"/>
      <c r="P76" s="320"/>
      <c r="Q76" s="210"/>
      <c r="R76" s="251"/>
      <c r="S76" s="251"/>
      <c r="T76" s="214"/>
      <c r="U76" s="210"/>
      <c r="V76" s="210"/>
      <c r="W76" s="210"/>
      <c r="X76" s="210"/>
      <c r="Y76" s="210"/>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14"/>
      <c r="BN76" s="214"/>
      <c r="BO76" s="214"/>
    </row>
    <row r="77" spans="1:67" outlineLevel="1">
      <c r="A77" s="237"/>
      <c r="B77" s="237"/>
      <c r="C77" s="237"/>
      <c r="D77" s="237"/>
      <c r="E77" s="368" t="str">
        <f>Asset3</f>
        <v>Remotely read interval meters &amp; transformers</v>
      </c>
      <c r="F77" s="369"/>
      <c r="G77" s="321">
        <v>0</v>
      </c>
      <c r="H77" s="320">
        <v>0</v>
      </c>
      <c r="I77" s="320">
        <v>0</v>
      </c>
      <c r="J77" s="320">
        <v>0</v>
      </c>
      <c r="K77" s="320">
        <v>0</v>
      </c>
      <c r="L77" s="320"/>
      <c r="M77" s="320"/>
      <c r="N77" s="320"/>
      <c r="O77" s="320"/>
      <c r="P77" s="320"/>
      <c r="Q77" s="210"/>
      <c r="R77" s="251"/>
      <c r="S77" s="251"/>
      <c r="T77" s="214"/>
      <c r="U77" s="210"/>
      <c r="V77" s="210"/>
      <c r="W77" s="210"/>
      <c r="X77" s="210"/>
      <c r="Y77" s="210"/>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28"/>
      <c r="BM77" s="214"/>
      <c r="BN77" s="214"/>
      <c r="BO77" s="214"/>
    </row>
    <row r="78" spans="1:67" outlineLevel="1">
      <c r="A78" s="232"/>
      <c r="B78" s="232"/>
      <c r="C78" s="232"/>
      <c r="D78" s="232"/>
      <c r="E78" s="368" t="str">
        <f>Asset4</f>
        <v>IT</v>
      </c>
      <c r="F78" s="369"/>
      <c r="G78" s="321">
        <v>0</v>
      </c>
      <c r="H78" s="320">
        <v>0</v>
      </c>
      <c r="I78" s="320">
        <v>0</v>
      </c>
      <c r="J78" s="320">
        <v>0</v>
      </c>
      <c r="K78" s="320">
        <v>0</v>
      </c>
      <c r="L78" s="320"/>
      <c r="M78" s="320"/>
      <c r="N78" s="320"/>
      <c r="O78" s="320"/>
      <c r="P78" s="320"/>
      <c r="Q78" s="210"/>
      <c r="R78" s="251"/>
      <c r="S78" s="251"/>
      <c r="T78" s="214"/>
      <c r="U78" s="210"/>
      <c r="V78" s="210"/>
      <c r="W78" s="210"/>
      <c r="X78" s="210"/>
      <c r="Y78" s="210"/>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14"/>
      <c r="BN78" s="214"/>
      <c r="BO78" s="214"/>
    </row>
    <row r="79" spans="1:67" outlineLevel="1">
      <c r="A79" s="232"/>
      <c r="B79" s="232"/>
      <c r="C79" s="232"/>
      <c r="D79" s="232"/>
      <c r="E79" s="368" t="str">
        <f>Asset5</f>
        <v>Communications</v>
      </c>
      <c r="F79" s="369"/>
      <c r="G79" s="321">
        <v>0</v>
      </c>
      <c r="H79" s="320">
        <v>0</v>
      </c>
      <c r="I79" s="320">
        <v>0</v>
      </c>
      <c r="J79" s="320">
        <v>0</v>
      </c>
      <c r="K79" s="320">
        <v>0</v>
      </c>
      <c r="L79" s="320"/>
      <c r="M79" s="320"/>
      <c r="N79" s="320"/>
      <c r="O79" s="320"/>
      <c r="P79" s="320"/>
      <c r="Q79" s="210"/>
      <c r="R79" s="251"/>
      <c r="S79" s="251"/>
      <c r="T79" s="214"/>
      <c r="U79" s="210"/>
      <c r="V79" s="210"/>
      <c r="W79" s="210"/>
      <c r="X79" s="210"/>
      <c r="Y79" s="210"/>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c r="BI79" s="228"/>
      <c r="BJ79" s="228"/>
      <c r="BK79" s="228"/>
      <c r="BL79" s="228"/>
      <c r="BM79" s="214"/>
      <c r="BN79" s="214"/>
      <c r="BO79" s="214"/>
    </row>
    <row r="80" spans="1:67" outlineLevel="1">
      <c r="A80" s="237"/>
      <c r="B80" s="237"/>
      <c r="C80" s="237"/>
      <c r="D80" s="237"/>
      <c r="E80" s="368" t="str">
        <f>Asset6</f>
        <v>Other</v>
      </c>
      <c r="F80" s="369"/>
      <c r="G80" s="321">
        <v>0</v>
      </c>
      <c r="H80" s="320">
        <v>0</v>
      </c>
      <c r="I80" s="320">
        <v>0</v>
      </c>
      <c r="J80" s="320">
        <v>0</v>
      </c>
      <c r="K80" s="320">
        <v>0</v>
      </c>
      <c r="L80" s="320"/>
      <c r="M80" s="320"/>
      <c r="N80" s="320"/>
      <c r="O80" s="320"/>
      <c r="P80" s="320"/>
      <c r="Q80" s="210"/>
      <c r="R80" s="251"/>
      <c r="S80" s="251"/>
      <c r="T80" s="214"/>
      <c r="U80" s="210"/>
      <c r="V80" s="210"/>
      <c r="W80" s="210"/>
      <c r="X80" s="210"/>
      <c r="Y80" s="210"/>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28"/>
      <c r="BM80" s="214"/>
      <c r="BN80" s="214"/>
      <c r="BO80" s="214"/>
    </row>
    <row r="81" spans="1:67" outlineLevel="1">
      <c r="A81" s="232"/>
      <c r="B81" s="232"/>
      <c r="C81" s="232"/>
      <c r="D81" s="232"/>
      <c r="E81" s="368">
        <f>Asset7</f>
        <v>0</v>
      </c>
      <c r="F81" s="369"/>
      <c r="G81" s="321"/>
      <c r="H81" s="320"/>
      <c r="I81" s="320"/>
      <c r="J81" s="320"/>
      <c r="K81" s="320"/>
      <c r="L81" s="320"/>
      <c r="M81" s="320"/>
      <c r="N81" s="320"/>
      <c r="O81" s="320"/>
      <c r="P81" s="320"/>
      <c r="Q81" s="210"/>
      <c r="R81" s="251"/>
      <c r="S81" s="251"/>
      <c r="T81" s="214"/>
      <c r="U81" s="210"/>
      <c r="V81" s="210"/>
      <c r="W81" s="210"/>
      <c r="X81" s="210"/>
      <c r="Y81" s="210"/>
      <c r="Z81" s="228"/>
      <c r="AA81" s="228"/>
      <c r="AB81" s="228"/>
      <c r="AC81" s="228"/>
      <c r="AD81" s="228"/>
      <c r="AE81" s="228"/>
      <c r="AF81" s="228"/>
      <c r="AG81" s="228"/>
      <c r="AH81" s="228"/>
      <c r="AI81" s="228"/>
      <c r="AJ81" s="228"/>
      <c r="AK81" s="228"/>
      <c r="AL81" s="228"/>
      <c r="AM81" s="228"/>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14"/>
      <c r="BN81" s="214"/>
      <c r="BO81" s="214"/>
    </row>
    <row r="82" spans="1:67" outlineLevel="1">
      <c r="A82" s="232"/>
      <c r="B82" s="232"/>
      <c r="C82" s="232"/>
      <c r="D82" s="232"/>
      <c r="E82" s="368">
        <f>Asset8</f>
        <v>0</v>
      </c>
      <c r="F82" s="369"/>
      <c r="G82" s="321"/>
      <c r="H82" s="320"/>
      <c r="I82" s="320"/>
      <c r="J82" s="320"/>
      <c r="K82" s="320"/>
      <c r="L82" s="320"/>
      <c r="M82" s="320"/>
      <c r="N82" s="320"/>
      <c r="O82" s="320"/>
      <c r="P82" s="320"/>
      <c r="Q82" s="210"/>
      <c r="R82" s="251"/>
      <c r="S82" s="251"/>
      <c r="T82" s="214"/>
      <c r="U82" s="210"/>
      <c r="V82" s="210"/>
      <c r="W82" s="210"/>
      <c r="X82" s="210"/>
      <c r="Y82" s="210"/>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14"/>
      <c r="BN82" s="214"/>
      <c r="BO82" s="214"/>
    </row>
    <row r="83" spans="1:67" outlineLevel="1">
      <c r="A83" s="237"/>
      <c r="B83" s="237"/>
      <c r="C83" s="237"/>
      <c r="D83" s="237"/>
      <c r="E83" s="368">
        <f>Asset9</f>
        <v>0</v>
      </c>
      <c r="F83" s="369"/>
      <c r="G83" s="321"/>
      <c r="H83" s="320"/>
      <c r="I83" s="320"/>
      <c r="J83" s="320"/>
      <c r="K83" s="320"/>
      <c r="L83" s="320"/>
      <c r="M83" s="320"/>
      <c r="N83" s="320"/>
      <c r="O83" s="320"/>
      <c r="P83" s="320"/>
      <c r="Q83" s="210"/>
      <c r="R83" s="251"/>
      <c r="S83" s="251"/>
      <c r="T83" s="214"/>
      <c r="U83" s="210"/>
      <c r="V83" s="210"/>
      <c r="W83" s="210"/>
      <c r="X83" s="210"/>
      <c r="Y83" s="210"/>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14"/>
      <c r="BN83" s="214"/>
      <c r="BO83" s="214"/>
    </row>
    <row r="84" spans="1:67" outlineLevel="1">
      <c r="A84" s="237"/>
      <c r="B84" s="237"/>
      <c r="C84" s="237"/>
      <c r="D84" s="237"/>
      <c r="E84" s="368">
        <f>Asset10</f>
        <v>0</v>
      </c>
      <c r="F84" s="369"/>
      <c r="G84" s="321"/>
      <c r="H84" s="320"/>
      <c r="I84" s="320"/>
      <c r="J84" s="320"/>
      <c r="K84" s="320"/>
      <c r="L84" s="320"/>
      <c r="M84" s="320"/>
      <c r="N84" s="320"/>
      <c r="O84" s="320"/>
      <c r="P84" s="320"/>
      <c r="Q84" s="210"/>
      <c r="R84" s="251"/>
      <c r="S84" s="251"/>
      <c r="T84" s="214"/>
      <c r="U84" s="210"/>
      <c r="V84" s="210"/>
      <c r="W84" s="210"/>
      <c r="X84" s="210"/>
      <c r="Y84" s="210"/>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28"/>
      <c r="BM84" s="214"/>
      <c r="BN84" s="214"/>
      <c r="BO84" s="214"/>
    </row>
    <row r="85" spans="1:67" outlineLevel="1">
      <c r="A85" s="237"/>
      <c r="B85" s="237"/>
      <c r="C85" s="237"/>
      <c r="D85" s="237"/>
      <c r="E85" s="368">
        <f>Asset11</f>
        <v>0</v>
      </c>
      <c r="F85" s="369"/>
      <c r="G85" s="321"/>
      <c r="H85" s="320"/>
      <c r="I85" s="320"/>
      <c r="J85" s="320"/>
      <c r="K85" s="320"/>
      <c r="L85" s="320"/>
      <c r="M85" s="320"/>
      <c r="N85" s="320"/>
      <c r="O85" s="320"/>
      <c r="P85" s="320"/>
      <c r="Q85" s="210"/>
      <c r="R85" s="251"/>
      <c r="S85" s="251"/>
      <c r="T85" s="214"/>
      <c r="U85" s="210"/>
      <c r="V85" s="210"/>
      <c r="W85" s="210"/>
      <c r="X85" s="210"/>
      <c r="Y85" s="210"/>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14"/>
      <c r="BN85" s="214"/>
      <c r="BO85" s="214"/>
    </row>
    <row r="86" spans="1:67" outlineLevel="1">
      <c r="A86" s="237"/>
      <c r="B86" s="237"/>
      <c r="C86" s="237"/>
      <c r="D86" s="237"/>
      <c r="E86" s="368">
        <f>Asset12</f>
        <v>0</v>
      </c>
      <c r="F86" s="369"/>
      <c r="G86" s="321"/>
      <c r="H86" s="320"/>
      <c r="I86" s="320"/>
      <c r="J86" s="320"/>
      <c r="K86" s="320"/>
      <c r="L86" s="320"/>
      <c r="M86" s="320"/>
      <c r="N86" s="320"/>
      <c r="O86" s="320"/>
      <c r="P86" s="320"/>
      <c r="Q86" s="210"/>
      <c r="R86" s="251"/>
      <c r="S86" s="251"/>
      <c r="T86" s="214"/>
      <c r="U86" s="210"/>
      <c r="V86" s="210"/>
      <c r="W86" s="210"/>
      <c r="X86" s="210"/>
      <c r="Y86" s="210"/>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14"/>
      <c r="BN86" s="214"/>
      <c r="BO86" s="214"/>
    </row>
    <row r="87" spans="1:67" outlineLevel="1">
      <c r="A87" s="237"/>
      <c r="B87" s="237"/>
      <c r="C87" s="237"/>
      <c r="D87" s="237"/>
      <c r="E87" s="368">
        <f>Asset13</f>
        <v>0</v>
      </c>
      <c r="F87" s="369"/>
      <c r="G87" s="321"/>
      <c r="H87" s="320"/>
      <c r="I87" s="320"/>
      <c r="J87" s="320"/>
      <c r="K87" s="320"/>
      <c r="L87" s="320"/>
      <c r="M87" s="320"/>
      <c r="N87" s="320"/>
      <c r="O87" s="320"/>
      <c r="P87" s="320"/>
      <c r="Q87" s="210"/>
      <c r="R87" s="251"/>
      <c r="S87" s="251"/>
      <c r="T87" s="214"/>
      <c r="U87" s="210"/>
      <c r="V87" s="210"/>
      <c r="W87" s="210"/>
      <c r="X87" s="210"/>
      <c r="Y87" s="210"/>
      <c r="Z87" s="228"/>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14"/>
      <c r="BN87" s="214"/>
      <c r="BO87" s="214"/>
    </row>
    <row r="88" spans="1:67" outlineLevel="1">
      <c r="A88" s="237"/>
      <c r="B88" s="237"/>
      <c r="C88" s="237"/>
      <c r="D88" s="237"/>
      <c r="E88" s="368">
        <f>Asset14</f>
        <v>0</v>
      </c>
      <c r="F88" s="369"/>
      <c r="G88" s="321"/>
      <c r="H88" s="320"/>
      <c r="I88" s="320"/>
      <c r="J88" s="320"/>
      <c r="K88" s="320"/>
      <c r="L88" s="320"/>
      <c r="M88" s="320"/>
      <c r="N88" s="320"/>
      <c r="O88" s="320"/>
      <c r="P88" s="320"/>
      <c r="Q88" s="210"/>
      <c r="R88" s="251"/>
      <c r="S88" s="251"/>
      <c r="T88" s="214"/>
      <c r="U88" s="210"/>
      <c r="V88" s="210"/>
      <c r="W88" s="210"/>
      <c r="X88" s="210"/>
      <c r="Y88" s="210"/>
      <c r="Z88" s="228"/>
      <c r="AA88" s="228"/>
      <c r="AB88" s="228"/>
      <c r="AC88" s="228"/>
      <c r="AD88" s="228"/>
      <c r="AE88" s="228"/>
      <c r="AF88" s="228"/>
      <c r="AG88" s="228"/>
      <c r="AH88" s="228"/>
      <c r="AI88" s="228"/>
      <c r="AJ88" s="228"/>
      <c r="AK88" s="228"/>
      <c r="AL88" s="228"/>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14"/>
      <c r="BN88" s="214"/>
      <c r="BO88" s="214"/>
    </row>
    <row r="89" spans="1:67" outlineLevel="1">
      <c r="A89" s="237"/>
      <c r="B89" s="237"/>
      <c r="C89" s="237"/>
      <c r="D89" s="237"/>
      <c r="E89" s="368">
        <f>Asset15</f>
        <v>0</v>
      </c>
      <c r="F89" s="369"/>
      <c r="G89" s="321"/>
      <c r="H89" s="320"/>
      <c r="I89" s="320"/>
      <c r="J89" s="320"/>
      <c r="K89" s="320"/>
      <c r="L89" s="320"/>
      <c r="M89" s="320"/>
      <c r="N89" s="320"/>
      <c r="O89" s="320"/>
      <c r="P89" s="320"/>
      <c r="Q89" s="210"/>
      <c r="R89" s="251"/>
      <c r="S89" s="251"/>
      <c r="T89" s="214"/>
      <c r="U89" s="210"/>
      <c r="V89" s="210"/>
      <c r="W89" s="210"/>
      <c r="X89" s="210"/>
      <c r="Y89" s="210"/>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14"/>
      <c r="BN89" s="214"/>
      <c r="BO89" s="214"/>
    </row>
    <row r="90" spans="1:67" outlineLevel="1">
      <c r="A90" s="237"/>
      <c r="B90" s="237"/>
      <c r="C90" s="237"/>
      <c r="D90" s="237"/>
      <c r="E90" s="368">
        <f>Asset16</f>
        <v>0</v>
      </c>
      <c r="F90" s="369"/>
      <c r="G90" s="321"/>
      <c r="H90" s="320"/>
      <c r="I90" s="320"/>
      <c r="J90" s="320"/>
      <c r="K90" s="320"/>
      <c r="L90" s="320"/>
      <c r="M90" s="320"/>
      <c r="N90" s="320"/>
      <c r="O90" s="320"/>
      <c r="P90" s="320"/>
      <c r="Q90" s="210"/>
      <c r="R90" s="251"/>
      <c r="S90" s="251"/>
      <c r="T90" s="214"/>
      <c r="U90" s="210"/>
      <c r="V90" s="210"/>
      <c r="W90" s="210"/>
      <c r="X90" s="210"/>
      <c r="Y90" s="210"/>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14"/>
      <c r="BN90" s="214"/>
      <c r="BO90" s="214"/>
    </row>
    <row r="91" spans="1:67" outlineLevel="1">
      <c r="A91" s="237"/>
      <c r="B91" s="237"/>
      <c r="C91" s="237"/>
      <c r="D91" s="237"/>
      <c r="E91" s="368">
        <f>Asset17</f>
        <v>0</v>
      </c>
      <c r="F91" s="369"/>
      <c r="G91" s="321"/>
      <c r="H91" s="320"/>
      <c r="I91" s="320"/>
      <c r="J91" s="320"/>
      <c r="K91" s="320"/>
      <c r="L91" s="320"/>
      <c r="M91" s="320"/>
      <c r="N91" s="320"/>
      <c r="O91" s="320"/>
      <c r="P91" s="320"/>
      <c r="Q91" s="210"/>
      <c r="R91" s="251"/>
      <c r="S91" s="251"/>
      <c r="T91" s="214"/>
      <c r="U91" s="210"/>
      <c r="V91" s="210"/>
      <c r="W91" s="210"/>
      <c r="X91" s="210"/>
      <c r="Y91" s="210"/>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14"/>
      <c r="BN91" s="214"/>
      <c r="BO91" s="214"/>
    </row>
    <row r="92" spans="1:67" outlineLevel="1">
      <c r="A92" s="237"/>
      <c r="B92" s="237"/>
      <c r="C92" s="237"/>
      <c r="D92" s="237"/>
      <c r="E92" s="368">
        <f>Asset18</f>
        <v>0</v>
      </c>
      <c r="F92" s="369"/>
      <c r="G92" s="321"/>
      <c r="H92" s="320"/>
      <c r="I92" s="320"/>
      <c r="J92" s="320"/>
      <c r="K92" s="320"/>
      <c r="L92" s="320"/>
      <c r="M92" s="320"/>
      <c r="N92" s="320"/>
      <c r="O92" s="320"/>
      <c r="P92" s="320"/>
      <c r="Q92" s="210"/>
      <c r="R92" s="251"/>
      <c r="S92" s="251"/>
      <c r="T92" s="214"/>
      <c r="U92" s="210"/>
      <c r="V92" s="210"/>
      <c r="W92" s="210"/>
      <c r="X92" s="210"/>
      <c r="Y92" s="210"/>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14"/>
      <c r="BN92" s="214"/>
      <c r="BO92" s="214"/>
    </row>
    <row r="93" spans="1:67" outlineLevel="1">
      <c r="A93" s="237"/>
      <c r="B93" s="237"/>
      <c r="C93" s="237"/>
      <c r="D93" s="237"/>
      <c r="E93" s="368">
        <f>Asset19</f>
        <v>0</v>
      </c>
      <c r="F93" s="369"/>
      <c r="G93" s="321"/>
      <c r="H93" s="320"/>
      <c r="I93" s="320"/>
      <c r="J93" s="320"/>
      <c r="K93" s="320"/>
      <c r="L93" s="320"/>
      <c r="M93" s="320"/>
      <c r="N93" s="320"/>
      <c r="O93" s="320"/>
      <c r="P93" s="320"/>
      <c r="Q93" s="210"/>
      <c r="R93" s="251"/>
      <c r="S93" s="251"/>
      <c r="T93" s="214"/>
      <c r="U93" s="210"/>
      <c r="V93" s="210"/>
      <c r="W93" s="210"/>
      <c r="X93" s="210"/>
      <c r="Y93" s="210"/>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28"/>
      <c r="BM93" s="214"/>
      <c r="BN93" s="214"/>
      <c r="BO93" s="214"/>
    </row>
    <row r="94" spans="1:67" outlineLevel="1">
      <c r="A94" s="232"/>
      <c r="B94" s="232"/>
      <c r="C94" s="232"/>
      <c r="D94" s="232"/>
      <c r="E94" s="368">
        <f>Asset20</f>
        <v>0</v>
      </c>
      <c r="F94" s="369"/>
      <c r="G94" s="321"/>
      <c r="H94" s="320"/>
      <c r="I94" s="320"/>
      <c r="J94" s="320"/>
      <c r="K94" s="320"/>
      <c r="L94" s="320"/>
      <c r="M94" s="320"/>
      <c r="N94" s="320"/>
      <c r="O94" s="320"/>
      <c r="P94" s="320"/>
      <c r="Q94" s="210"/>
      <c r="R94" s="251"/>
      <c r="S94" s="251"/>
      <c r="T94" s="214"/>
      <c r="U94" s="210"/>
      <c r="V94" s="210"/>
      <c r="W94" s="210"/>
      <c r="X94" s="210"/>
      <c r="Y94" s="210"/>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8"/>
      <c r="AW94" s="228"/>
      <c r="AX94" s="228"/>
      <c r="AY94" s="228"/>
      <c r="AZ94" s="228"/>
      <c r="BA94" s="228"/>
      <c r="BB94" s="228"/>
      <c r="BC94" s="228"/>
      <c r="BD94" s="228"/>
      <c r="BE94" s="228"/>
      <c r="BF94" s="228"/>
      <c r="BG94" s="228"/>
      <c r="BH94" s="228"/>
      <c r="BI94" s="228"/>
      <c r="BJ94" s="228"/>
      <c r="BK94" s="228"/>
      <c r="BL94" s="228"/>
      <c r="BM94" s="214"/>
      <c r="BN94" s="214"/>
      <c r="BO94" s="214"/>
    </row>
    <row r="95" spans="1:67" outlineLevel="1">
      <c r="A95" s="232"/>
      <c r="B95" s="232"/>
      <c r="C95" s="232"/>
      <c r="D95" s="232"/>
      <c r="E95" s="368">
        <f>Asset21</f>
        <v>0</v>
      </c>
      <c r="F95" s="369"/>
      <c r="G95" s="321"/>
      <c r="H95" s="320"/>
      <c r="I95" s="320"/>
      <c r="J95" s="320"/>
      <c r="K95" s="320"/>
      <c r="L95" s="320"/>
      <c r="M95" s="320"/>
      <c r="N95" s="320"/>
      <c r="O95" s="320"/>
      <c r="P95" s="320"/>
      <c r="Q95" s="210"/>
      <c r="R95" s="251"/>
      <c r="S95" s="251"/>
      <c r="T95" s="214"/>
      <c r="U95" s="210"/>
      <c r="V95" s="210"/>
      <c r="W95" s="210"/>
      <c r="X95" s="210"/>
      <c r="Y95" s="210"/>
      <c r="Z95" s="228"/>
      <c r="AA95" s="228"/>
      <c r="AB95" s="228"/>
      <c r="AC95" s="228"/>
      <c r="AD95" s="228"/>
      <c r="AE95" s="228"/>
      <c r="AF95" s="228"/>
      <c r="AG95" s="228"/>
      <c r="AH95" s="228"/>
      <c r="AI95" s="228"/>
      <c r="AJ95" s="228"/>
      <c r="AK95" s="228"/>
      <c r="AL95" s="228"/>
      <c r="AM95" s="228"/>
      <c r="AN95" s="228"/>
      <c r="AO95" s="228"/>
      <c r="AP95" s="228"/>
      <c r="AQ95" s="228"/>
      <c r="AR95" s="228"/>
      <c r="AS95" s="228"/>
      <c r="AT95" s="228"/>
      <c r="AU95" s="228"/>
      <c r="AV95" s="228"/>
      <c r="AW95" s="228"/>
      <c r="AX95" s="228"/>
      <c r="AY95" s="228"/>
      <c r="AZ95" s="228"/>
      <c r="BA95" s="228"/>
      <c r="BB95" s="228"/>
      <c r="BC95" s="228"/>
      <c r="BD95" s="228"/>
      <c r="BE95" s="228"/>
      <c r="BF95" s="228"/>
      <c r="BG95" s="228"/>
      <c r="BH95" s="228"/>
      <c r="BI95" s="228"/>
      <c r="BJ95" s="228"/>
      <c r="BK95" s="228"/>
      <c r="BL95" s="228"/>
      <c r="BM95" s="214"/>
      <c r="BN95" s="214"/>
      <c r="BO95" s="214"/>
    </row>
    <row r="96" spans="1:67" outlineLevel="1">
      <c r="A96" s="237"/>
      <c r="B96" s="237"/>
      <c r="C96" s="237"/>
      <c r="D96" s="237"/>
      <c r="E96" s="368">
        <f>Asset22</f>
        <v>0</v>
      </c>
      <c r="F96" s="369"/>
      <c r="G96" s="321"/>
      <c r="H96" s="320"/>
      <c r="I96" s="320"/>
      <c r="J96" s="320"/>
      <c r="K96" s="320"/>
      <c r="L96" s="320"/>
      <c r="M96" s="320"/>
      <c r="N96" s="320"/>
      <c r="O96" s="320"/>
      <c r="P96" s="320"/>
      <c r="Q96" s="210"/>
      <c r="R96" s="251"/>
      <c r="S96" s="251"/>
      <c r="T96" s="214"/>
      <c r="U96" s="210"/>
      <c r="V96" s="210"/>
      <c r="W96" s="210"/>
      <c r="X96" s="210"/>
      <c r="Y96" s="210"/>
      <c r="Z96" s="228"/>
      <c r="AA96" s="228"/>
      <c r="AB96" s="228"/>
      <c r="AC96" s="228"/>
      <c r="AD96" s="228"/>
      <c r="AE96" s="228"/>
      <c r="AF96" s="228"/>
      <c r="AG96" s="228"/>
      <c r="AH96" s="228"/>
      <c r="AI96" s="228"/>
      <c r="AJ96" s="228"/>
      <c r="AK96" s="228"/>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8"/>
      <c r="BH96" s="228"/>
      <c r="BI96" s="228"/>
      <c r="BJ96" s="228"/>
      <c r="BK96" s="228"/>
      <c r="BL96" s="228"/>
      <c r="BM96" s="214"/>
      <c r="BN96" s="214"/>
      <c r="BO96" s="214"/>
    </row>
    <row r="97" spans="1:67" outlineLevel="1">
      <c r="A97" s="232"/>
      <c r="B97" s="232"/>
      <c r="C97" s="232"/>
      <c r="D97" s="232"/>
      <c r="E97" s="368">
        <f>Asset23</f>
        <v>0</v>
      </c>
      <c r="F97" s="369"/>
      <c r="G97" s="321"/>
      <c r="H97" s="320"/>
      <c r="I97" s="320"/>
      <c r="J97" s="320"/>
      <c r="K97" s="320"/>
      <c r="L97" s="320"/>
      <c r="M97" s="320"/>
      <c r="N97" s="320"/>
      <c r="O97" s="320"/>
      <c r="P97" s="320"/>
      <c r="Q97" s="210"/>
      <c r="R97" s="251"/>
      <c r="S97" s="251"/>
      <c r="T97" s="214"/>
      <c r="U97" s="210"/>
      <c r="V97" s="210"/>
      <c r="W97" s="210"/>
      <c r="X97" s="210"/>
      <c r="Y97" s="210"/>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8"/>
      <c r="AZ97" s="228"/>
      <c r="BA97" s="228"/>
      <c r="BB97" s="228"/>
      <c r="BC97" s="228"/>
      <c r="BD97" s="228"/>
      <c r="BE97" s="228"/>
      <c r="BF97" s="228"/>
      <c r="BG97" s="228"/>
      <c r="BH97" s="228"/>
      <c r="BI97" s="228"/>
      <c r="BJ97" s="228"/>
      <c r="BK97" s="228"/>
      <c r="BL97" s="228"/>
      <c r="BM97" s="214"/>
      <c r="BN97" s="214"/>
      <c r="BO97" s="214"/>
    </row>
    <row r="98" spans="1:67" outlineLevel="1">
      <c r="A98" s="232"/>
      <c r="B98" s="232"/>
      <c r="C98" s="232"/>
      <c r="D98" s="232"/>
      <c r="E98" s="368">
        <f>Asset24</f>
        <v>0</v>
      </c>
      <c r="F98" s="369"/>
      <c r="G98" s="321"/>
      <c r="H98" s="320"/>
      <c r="I98" s="320"/>
      <c r="J98" s="320"/>
      <c r="K98" s="320"/>
      <c r="L98" s="320"/>
      <c r="M98" s="320"/>
      <c r="N98" s="320"/>
      <c r="O98" s="320"/>
      <c r="P98" s="320"/>
      <c r="Q98" s="210"/>
      <c r="R98" s="251"/>
      <c r="S98" s="251"/>
      <c r="T98" s="214"/>
      <c r="U98" s="210"/>
      <c r="V98" s="210"/>
      <c r="W98" s="210"/>
      <c r="X98" s="210"/>
      <c r="Y98" s="210"/>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8"/>
      <c r="AZ98" s="228"/>
      <c r="BA98" s="228"/>
      <c r="BB98" s="228"/>
      <c r="BC98" s="228"/>
      <c r="BD98" s="228"/>
      <c r="BE98" s="228"/>
      <c r="BF98" s="228"/>
      <c r="BG98" s="228"/>
      <c r="BH98" s="228"/>
      <c r="BI98" s="228"/>
      <c r="BJ98" s="228"/>
      <c r="BK98" s="228"/>
      <c r="BL98" s="228"/>
      <c r="BM98" s="214"/>
      <c r="BN98" s="214"/>
      <c r="BO98" s="214"/>
    </row>
    <row r="99" spans="1:67" outlineLevel="1">
      <c r="A99" s="237"/>
      <c r="B99" s="237"/>
      <c r="C99" s="237"/>
      <c r="D99" s="237"/>
      <c r="E99" s="368">
        <f>Asset25</f>
        <v>0</v>
      </c>
      <c r="F99" s="369"/>
      <c r="G99" s="321"/>
      <c r="H99" s="320"/>
      <c r="I99" s="320"/>
      <c r="J99" s="320"/>
      <c r="K99" s="320"/>
      <c r="L99" s="320"/>
      <c r="M99" s="320"/>
      <c r="N99" s="320"/>
      <c r="O99" s="320"/>
      <c r="P99" s="320"/>
      <c r="Q99" s="210"/>
      <c r="R99" s="251"/>
      <c r="S99" s="251"/>
      <c r="T99" s="214"/>
      <c r="U99" s="210"/>
      <c r="V99" s="210"/>
      <c r="W99" s="210"/>
      <c r="X99" s="210"/>
      <c r="Y99" s="210"/>
      <c r="Z99" s="228"/>
      <c r="AA99" s="228"/>
      <c r="AB99" s="228"/>
      <c r="AC99" s="228"/>
      <c r="AD99" s="228"/>
      <c r="AE99" s="228"/>
      <c r="AF99" s="228"/>
      <c r="AG99" s="228"/>
      <c r="AH99" s="228"/>
      <c r="AI99" s="228"/>
      <c r="AJ99" s="228"/>
      <c r="AK99" s="228"/>
      <c r="AL99" s="228"/>
      <c r="AM99" s="228"/>
      <c r="AN99" s="228"/>
      <c r="AO99" s="228"/>
      <c r="AP99" s="228"/>
      <c r="AQ99" s="228"/>
      <c r="AR99" s="228"/>
      <c r="AS99" s="228"/>
      <c r="AT99" s="228"/>
      <c r="AU99" s="228"/>
      <c r="AV99" s="228"/>
      <c r="AW99" s="228"/>
      <c r="AX99" s="228"/>
      <c r="AY99" s="228"/>
      <c r="AZ99" s="228"/>
      <c r="BA99" s="228"/>
      <c r="BB99" s="228"/>
      <c r="BC99" s="228"/>
      <c r="BD99" s="228"/>
      <c r="BE99" s="228"/>
      <c r="BF99" s="228"/>
      <c r="BG99" s="228"/>
      <c r="BH99" s="228"/>
      <c r="BI99" s="228"/>
      <c r="BJ99" s="228"/>
      <c r="BK99" s="228"/>
      <c r="BL99" s="228"/>
      <c r="BM99" s="214"/>
      <c r="BN99" s="214"/>
      <c r="BO99" s="214"/>
    </row>
    <row r="100" spans="1:67" outlineLevel="1">
      <c r="A100" s="232"/>
      <c r="B100" s="232"/>
      <c r="C100" s="232"/>
      <c r="D100" s="232"/>
      <c r="E100" s="368">
        <f>Asset26</f>
        <v>0</v>
      </c>
      <c r="F100" s="369"/>
      <c r="G100" s="321"/>
      <c r="H100" s="320"/>
      <c r="I100" s="320"/>
      <c r="J100" s="320"/>
      <c r="K100" s="320"/>
      <c r="L100" s="320"/>
      <c r="M100" s="320"/>
      <c r="N100" s="320"/>
      <c r="O100" s="320"/>
      <c r="P100" s="320"/>
      <c r="Q100" s="210"/>
      <c r="R100" s="251"/>
      <c r="S100" s="251"/>
      <c r="T100" s="214"/>
      <c r="U100" s="210"/>
      <c r="V100" s="210"/>
      <c r="W100" s="210"/>
      <c r="X100" s="210"/>
      <c r="Y100" s="210"/>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14"/>
      <c r="BN100" s="214"/>
      <c r="BO100" s="214"/>
    </row>
    <row r="101" spans="1:67" outlineLevel="1">
      <c r="A101" s="232"/>
      <c r="B101" s="232"/>
      <c r="C101" s="232"/>
      <c r="D101" s="232"/>
      <c r="E101" s="368">
        <f>Asset27</f>
        <v>0</v>
      </c>
      <c r="F101" s="369"/>
      <c r="G101" s="321"/>
      <c r="H101" s="320"/>
      <c r="I101" s="320"/>
      <c r="J101" s="320"/>
      <c r="K101" s="320"/>
      <c r="L101" s="320"/>
      <c r="M101" s="320"/>
      <c r="N101" s="320"/>
      <c r="O101" s="320"/>
      <c r="P101" s="320"/>
      <c r="Q101" s="210"/>
      <c r="R101" s="251"/>
      <c r="S101" s="251"/>
      <c r="T101" s="214"/>
      <c r="U101" s="210"/>
      <c r="V101" s="210"/>
      <c r="W101" s="210"/>
      <c r="X101" s="210"/>
      <c r="Y101" s="210"/>
      <c r="Z101" s="228"/>
      <c r="AA101" s="228"/>
      <c r="AB101" s="228"/>
      <c r="AC101" s="228"/>
      <c r="AD101" s="228"/>
      <c r="AE101" s="228"/>
      <c r="AF101" s="228"/>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28"/>
      <c r="BM101" s="214"/>
      <c r="BN101" s="214"/>
      <c r="BO101" s="214"/>
    </row>
    <row r="102" spans="1:67" outlineLevel="1">
      <c r="A102" s="237"/>
      <c r="B102" s="237"/>
      <c r="C102" s="237"/>
      <c r="D102" s="237"/>
      <c r="E102" s="368">
        <f>Asset28</f>
        <v>0</v>
      </c>
      <c r="F102" s="369"/>
      <c r="G102" s="321"/>
      <c r="H102" s="320"/>
      <c r="I102" s="320"/>
      <c r="J102" s="320"/>
      <c r="K102" s="320"/>
      <c r="L102" s="320"/>
      <c r="M102" s="320"/>
      <c r="N102" s="320"/>
      <c r="O102" s="320"/>
      <c r="P102" s="320"/>
      <c r="Q102" s="210"/>
      <c r="R102" s="251"/>
      <c r="S102" s="251"/>
      <c r="T102" s="214"/>
      <c r="U102" s="210"/>
      <c r="V102" s="210"/>
      <c r="W102" s="210"/>
      <c r="X102" s="210"/>
      <c r="Y102" s="210"/>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c r="BB102" s="228"/>
      <c r="BC102" s="228"/>
      <c r="BD102" s="228"/>
      <c r="BE102" s="228"/>
      <c r="BF102" s="228"/>
      <c r="BG102" s="228"/>
      <c r="BH102" s="228"/>
      <c r="BI102" s="228"/>
      <c r="BJ102" s="228"/>
      <c r="BK102" s="228"/>
      <c r="BL102" s="228"/>
      <c r="BM102" s="214"/>
      <c r="BN102" s="214"/>
      <c r="BO102" s="214"/>
    </row>
    <row r="103" spans="1:67" outlineLevel="1">
      <c r="A103" s="232"/>
      <c r="B103" s="232"/>
      <c r="C103" s="232"/>
      <c r="D103" s="232"/>
      <c r="E103" s="368">
        <f>Asset29</f>
        <v>0</v>
      </c>
      <c r="F103" s="369"/>
      <c r="G103" s="321"/>
      <c r="H103" s="320"/>
      <c r="I103" s="320"/>
      <c r="J103" s="320"/>
      <c r="K103" s="320"/>
      <c r="L103" s="320"/>
      <c r="M103" s="320"/>
      <c r="N103" s="320"/>
      <c r="O103" s="320"/>
      <c r="P103" s="320"/>
      <c r="Q103" s="210"/>
      <c r="R103" s="251"/>
      <c r="S103" s="251"/>
      <c r="T103" s="214"/>
      <c r="U103" s="210"/>
      <c r="V103" s="210"/>
      <c r="W103" s="210"/>
      <c r="X103" s="210"/>
      <c r="Y103" s="210"/>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c r="BJ103" s="228"/>
      <c r="BK103" s="228"/>
      <c r="BL103" s="228"/>
      <c r="BM103" s="214"/>
      <c r="BN103" s="214"/>
      <c r="BO103" s="214"/>
    </row>
    <row r="104" spans="1:67" outlineLevel="1">
      <c r="A104" s="232"/>
      <c r="B104" s="232"/>
      <c r="C104" s="232"/>
      <c r="D104" s="232"/>
      <c r="E104" s="368" t="str">
        <f>Asset30</f>
        <v>Equity raising costs</v>
      </c>
      <c r="F104" s="369"/>
      <c r="G104" s="321"/>
      <c r="H104" s="320"/>
      <c r="I104" s="320"/>
      <c r="J104" s="320"/>
      <c r="K104" s="320"/>
      <c r="L104" s="320"/>
      <c r="M104" s="320"/>
      <c r="N104" s="320"/>
      <c r="O104" s="320"/>
      <c r="P104" s="320"/>
      <c r="Q104" s="210"/>
      <c r="R104" s="251"/>
      <c r="S104" s="251"/>
      <c r="T104" s="214"/>
      <c r="U104" s="210"/>
      <c r="V104" s="210"/>
      <c r="W104" s="210"/>
      <c r="X104" s="210"/>
      <c r="Y104" s="210"/>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D104" s="228"/>
      <c r="BE104" s="228"/>
      <c r="BF104" s="228"/>
      <c r="BG104" s="228"/>
      <c r="BH104" s="228"/>
      <c r="BI104" s="228"/>
      <c r="BJ104" s="228"/>
      <c r="BK104" s="228"/>
      <c r="BL104" s="228"/>
      <c r="BM104" s="214"/>
      <c r="BN104" s="214"/>
      <c r="BO104" s="214"/>
    </row>
    <row r="105" spans="1:67">
      <c r="A105" s="237"/>
      <c r="B105" s="237"/>
      <c r="C105" s="237"/>
      <c r="D105" s="237"/>
      <c r="E105" s="368" t="s">
        <v>0</v>
      </c>
      <c r="F105" s="368"/>
      <c r="G105" s="298">
        <f t="shared" ref="G105:P105" si="3">SUM(G75:G104)</f>
        <v>0</v>
      </c>
      <c r="H105" s="298">
        <f t="shared" si="3"/>
        <v>0</v>
      </c>
      <c r="I105" s="298">
        <f t="shared" si="3"/>
        <v>0</v>
      </c>
      <c r="J105" s="298">
        <f t="shared" si="3"/>
        <v>0</v>
      </c>
      <c r="K105" s="298">
        <f t="shared" si="3"/>
        <v>0</v>
      </c>
      <c r="L105" s="298">
        <f t="shared" si="3"/>
        <v>0</v>
      </c>
      <c r="M105" s="298">
        <f t="shared" si="3"/>
        <v>0</v>
      </c>
      <c r="N105" s="298">
        <f t="shared" si="3"/>
        <v>0</v>
      </c>
      <c r="O105" s="298">
        <f t="shared" si="3"/>
        <v>0</v>
      </c>
      <c r="P105" s="298">
        <f t="shared" si="3"/>
        <v>0</v>
      </c>
      <c r="Q105" s="314"/>
      <c r="R105" s="251"/>
      <c r="S105" s="251"/>
      <c r="T105" s="214"/>
      <c r="U105" s="210"/>
      <c r="V105" s="210"/>
      <c r="W105" s="210"/>
      <c r="X105" s="210"/>
      <c r="Y105" s="210"/>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28"/>
      <c r="BM105" s="214"/>
      <c r="BN105" s="214"/>
      <c r="BO105" s="214"/>
    </row>
    <row r="106" spans="1:67" ht="21" customHeight="1">
      <c r="A106" s="232"/>
      <c r="B106" s="232"/>
      <c r="C106" s="232"/>
      <c r="D106" s="232"/>
      <c r="E106" s="232"/>
      <c r="F106" s="313"/>
      <c r="G106" s="313"/>
      <c r="H106" s="313"/>
      <c r="I106" s="313"/>
      <c r="J106" s="313"/>
      <c r="K106" s="313"/>
      <c r="L106" s="313"/>
      <c r="M106" s="313"/>
      <c r="N106" s="313"/>
      <c r="O106" s="313"/>
      <c r="P106" s="313"/>
      <c r="Q106" s="296">
        <f ca="1">SUM(OFFSET(G105,0,0,1,$R$7))</f>
        <v>0</v>
      </c>
      <c r="R106" s="251"/>
      <c r="S106" s="251"/>
      <c r="T106" s="214"/>
      <c r="U106" s="210"/>
      <c r="V106" s="210"/>
      <c r="W106" s="210"/>
      <c r="X106" s="210"/>
      <c r="Y106" s="210"/>
      <c r="Z106" s="228"/>
      <c r="AA106" s="228"/>
      <c r="AB106" s="228"/>
      <c r="AC106" s="228"/>
      <c r="AD106" s="228"/>
      <c r="AE106" s="228"/>
      <c r="AF106" s="228"/>
      <c r="AG106" s="228"/>
      <c r="AH106" s="228"/>
      <c r="AI106" s="228"/>
      <c r="AJ106" s="228"/>
      <c r="AK106" s="228"/>
      <c r="AL106" s="228"/>
      <c r="AM106" s="228"/>
      <c r="AN106" s="228"/>
      <c r="AO106" s="228"/>
      <c r="AP106" s="228"/>
      <c r="AQ106" s="228"/>
      <c r="AR106" s="228"/>
      <c r="AS106" s="228"/>
      <c r="AT106" s="228"/>
      <c r="AU106" s="228"/>
      <c r="AV106" s="228"/>
      <c r="AW106" s="228"/>
      <c r="AX106" s="228"/>
      <c r="AY106" s="228"/>
      <c r="AZ106" s="228"/>
      <c r="BA106" s="228"/>
      <c r="BB106" s="228"/>
      <c r="BC106" s="228"/>
      <c r="BD106" s="228"/>
      <c r="BE106" s="228"/>
      <c r="BF106" s="228"/>
      <c r="BG106" s="228"/>
      <c r="BH106" s="228"/>
      <c r="BI106" s="228"/>
      <c r="BJ106" s="228"/>
      <c r="BK106" s="228"/>
      <c r="BL106" s="228"/>
      <c r="BM106" s="214"/>
      <c r="BN106" s="214"/>
      <c r="BO106" s="214"/>
    </row>
    <row r="107" spans="1:67" ht="15.2" customHeight="1">
      <c r="A107" s="240"/>
      <c r="B107" s="240"/>
      <c r="C107" s="240"/>
      <c r="D107" s="240"/>
      <c r="E107" s="370" t="str">
        <f>"Forecast Customer Contributions – As Incurred ($m Real "&amp;$F$241&amp;")"</f>
        <v>Forecast Customer Contributions – As Incurred ($m Real 2015)</v>
      </c>
      <c r="F107" s="370"/>
      <c r="G107" s="370"/>
      <c r="H107" s="209"/>
      <c r="I107" s="209"/>
      <c r="J107" s="309"/>
      <c r="K107" s="309"/>
      <c r="L107" s="201"/>
      <c r="M107" s="201"/>
      <c r="N107" s="201"/>
      <c r="O107" s="201"/>
      <c r="P107" s="201"/>
      <c r="Q107" s="240"/>
      <c r="R107" s="201"/>
      <c r="S107" s="201"/>
      <c r="T107" s="201"/>
      <c r="U107" s="210"/>
      <c r="V107" s="210"/>
      <c r="W107" s="210"/>
      <c r="X107" s="210"/>
      <c r="Y107" s="210"/>
      <c r="Z107" s="228"/>
      <c r="AA107" s="228"/>
      <c r="AB107" s="228"/>
      <c r="AC107" s="228"/>
      <c r="AD107" s="228"/>
      <c r="AE107" s="228"/>
      <c r="AF107" s="228"/>
      <c r="AG107" s="228"/>
      <c r="AH107" s="228"/>
      <c r="AI107" s="228"/>
      <c r="AJ107" s="228"/>
      <c r="AK107" s="228"/>
      <c r="AL107" s="228"/>
      <c r="AM107" s="228"/>
      <c r="AN107" s="228"/>
      <c r="AO107" s="228"/>
      <c r="AP107" s="228"/>
      <c r="AQ107" s="228"/>
      <c r="AR107" s="228"/>
      <c r="AS107" s="228"/>
      <c r="AT107" s="228"/>
      <c r="AU107" s="228"/>
      <c r="AV107" s="228"/>
      <c r="AW107" s="228"/>
      <c r="AX107" s="228"/>
      <c r="AY107" s="228"/>
      <c r="AZ107" s="228"/>
      <c r="BA107" s="228"/>
      <c r="BB107" s="228"/>
      <c r="BC107" s="228"/>
      <c r="BD107" s="228"/>
      <c r="BE107" s="228"/>
      <c r="BF107" s="228"/>
      <c r="BG107" s="228"/>
      <c r="BH107" s="228"/>
      <c r="BI107" s="228"/>
      <c r="BJ107" s="228"/>
      <c r="BK107" s="228"/>
      <c r="BL107" s="228"/>
      <c r="BM107" s="214"/>
      <c r="BN107" s="214"/>
      <c r="BO107" s="214"/>
    </row>
    <row r="108" spans="1:67">
      <c r="A108" s="237"/>
      <c r="B108" s="237"/>
      <c r="C108" s="237"/>
      <c r="D108" s="237"/>
      <c r="E108" s="196" t="str">
        <f>E40</f>
        <v>Year</v>
      </c>
      <c r="F108" s="210"/>
      <c r="G108" s="319">
        <f t="shared" ref="G108:P108" si="4">G74</f>
        <v>2016</v>
      </c>
      <c r="H108" s="319" t="str">
        <f t="shared" si="4"/>
        <v>2017</v>
      </c>
      <c r="I108" s="319" t="str">
        <f t="shared" si="4"/>
        <v>2018</v>
      </c>
      <c r="J108" s="319" t="str">
        <f t="shared" si="4"/>
        <v>2019</v>
      </c>
      <c r="K108" s="319" t="str">
        <f t="shared" si="4"/>
        <v>2020</v>
      </c>
      <c r="L108" s="319" t="str">
        <f t="shared" si="4"/>
        <v>2021</v>
      </c>
      <c r="M108" s="319" t="str">
        <f t="shared" si="4"/>
        <v>2022</v>
      </c>
      <c r="N108" s="319" t="str">
        <f t="shared" si="4"/>
        <v>2023</v>
      </c>
      <c r="O108" s="319" t="str">
        <f t="shared" si="4"/>
        <v>2024</v>
      </c>
      <c r="P108" s="319" t="str">
        <f t="shared" si="4"/>
        <v>2025</v>
      </c>
      <c r="Q108" s="210"/>
      <c r="R108" s="251"/>
      <c r="S108" s="251"/>
      <c r="T108" s="214"/>
      <c r="U108" s="210"/>
      <c r="V108" s="210"/>
      <c r="W108" s="210"/>
      <c r="X108" s="210"/>
      <c r="Y108" s="210"/>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28"/>
      <c r="BM108" s="214"/>
      <c r="BN108" s="214"/>
      <c r="BO108" s="214"/>
    </row>
    <row r="109" spans="1:67" outlineLevel="1">
      <c r="A109" s="232"/>
      <c r="B109" s="232"/>
      <c r="C109" s="232"/>
      <c r="D109" s="232"/>
      <c r="E109" s="368" t="str">
        <f>Asset1</f>
        <v>Accumulation Meters</v>
      </c>
      <c r="F109" s="369"/>
      <c r="G109" s="324">
        <v>0</v>
      </c>
      <c r="H109" s="323">
        <v>0</v>
      </c>
      <c r="I109" s="323">
        <v>0</v>
      </c>
      <c r="J109" s="323">
        <v>0</v>
      </c>
      <c r="K109" s="323">
        <v>0</v>
      </c>
      <c r="L109" s="323"/>
      <c r="M109" s="323"/>
      <c r="N109" s="323"/>
      <c r="O109" s="323"/>
      <c r="P109" s="323"/>
      <c r="Q109" s="210"/>
      <c r="R109" s="251"/>
      <c r="S109" s="270"/>
      <c r="T109" s="322"/>
      <c r="U109" s="228"/>
      <c r="V109" s="228"/>
      <c r="W109" s="228"/>
      <c r="X109" s="210"/>
      <c r="Y109" s="210"/>
      <c r="Z109" s="228"/>
      <c r="AA109" s="228"/>
      <c r="AB109" s="228"/>
      <c r="AC109" s="228"/>
      <c r="AD109" s="228"/>
      <c r="AE109" s="228"/>
      <c r="AF109" s="228"/>
      <c r="AG109" s="228"/>
      <c r="AH109" s="228"/>
      <c r="AI109" s="228"/>
      <c r="AJ109" s="228"/>
      <c r="AK109" s="228"/>
      <c r="AL109" s="228"/>
      <c r="AM109" s="228"/>
      <c r="AN109" s="228"/>
      <c r="AO109" s="228"/>
      <c r="AP109" s="228"/>
      <c r="AQ109" s="228"/>
      <c r="AR109" s="228"/>
      <c r="AS109" s="228"/>
      <c r="AT109" s="228"/>
      <c r="AU109" s="228"/>
      <c r="AV109" s="228"/>
      <c r="AW109" s="228"/>
      <c r="AX109" s="228"/>
      <c r="AY109" s="228"/>
      <c r="AZ109" s="228"/>
      <c r="BA109" s="228"/>
      <c r="BB109" s="228"/>
      <c r="BC109" s="228"/>
      <c r="BD109" s="228"/>
      <c r="BE109" s="228"/>
      <c r="BF109" s="228"/>
      <c r="BG109" s="228"/>
      <c r="BH109" s="228"/>
      <c r="BI109" s="228"/>
      <c r="BJ109" s="228"/>
      <c r="BK109" s="228"/>
      <c r="BL109" s="228"/>
      <c r="BM109" s="214"/>
      <c r="BN109" s="214"/>
      <c r="BO109" s="214"/>
    </row>
    <row r="110" spans="1:67" outlineLevel="1">
      <c r="A110" s="232"/>
      <c r="B110" s="232"/>
      <c r="C110" s="232"/>
      <c r="D110" s="232"/>
      <c r="E110" s="368" t="str">
        <f>Asset2</f>
        <v>Manually read interval meters</v>
      </c>
      <c r="F110" s="369"/>
      <c r="G110" s="321">
        <v>0</v>
      </c>
      <c r="H110" s="320">
        <v>0</v>
      </c>
      <c r="I110" s="320">
        <v>0</v>
      </c>
      <c r="J110" s="320">
        <v>0</v>
      </c>
      <c r="K110" s="320">
        <v>0</v>
      </c>
      <c r="L110" s="320"/>
      <c r="M110" s="320"/>
      <c r="N110" s="320"/>
      <c r="O110" s="320"/>
      <c r="P110" s="320"/>
      <c r="Q110" s="210"/>
      <c r="R110" s="251"/>
      <c r="S110" s="270"/>
      <c r="T110" s="322"/>
      <c r="U110" s="228"/>
      <c r="V110" s="228"/>
      <c r="W110" s="228"/>
      <c r="X110" s="210"/>
      <c r="Y110" s="210"/>
      <c r="Z110" s="228"/>
      <c r="AA110" s="228"/>
      <c r="AB110" s="228"/>
      <c r="AC110" s="228"/>
      <c r="AD110" s="228"/>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c r="BC110" s="228"/>
      <c r="BD110" s="228"/>
      <c r="BE110" s="228"/>
      <c r="BF110" s="228"/>
      <c r="BG110" s="228"/>
      <c r="BH110" s="228"/>
      <c r="BI110" s="228"/>
      <c r="BJ110" s="228"/>
      <c r="BK110" s="228"/>
      <c r="BL110" s="228"/>
      <c r="BM110" s="214"/>
      <c r="BN110" s="214"/>
      <c r="BO110" s="214"/>
    </row>
    <row r="111" spans="1:67" outlineLevel="1">
      <c r="A111" s="237"/>
      <c r="B111" s="237"/>
      <c r="C111" s="237"/>
      <c r="D111" s="237"/>
      <c r="E111" s="368" t="str">
        <f>Asset3</f>
        <v>Remotely read interval meters &amp; transformers</v>
      </c>
      <c r="F111" s="369"/>
      <c r="G111" s="321">
        <v>0</v>
      </c>
      <c r="H111" s="320">
        <v>0</v>
      </c>
      <c r="I111" s="320">
        <v>0</v>
      </c>
      <c r="J111" s="320">
        <v>0</v>
      </c>
      <c r="K111" s="320">
        <v>0</v>
      </c>
      <c r="L111" s="320"/>
      <c r="M111" s="320"/>
      <c r="N111" s="320"/>
      <c r="O111" s="320"/>
      <c r="P111" s="320"/>
      <c r="Q111" s="210"/>
      <c r="R111" s="251"/>
      <c r="S111" s="270"/>
      <c r="T111" s="322"/>
      <c r="U111" s="228"/>
      <c r="V111" s="228"/>
      <c r="W111" s="228"/>
      <c r="X111" s="210"/>
      <c r="Y111" s="210"/>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8"/>
      <c r="BH111" s="228"/>
      <c r="BI111" s="228"/>
      <c r="BJ111" s="228"/>
      <c r="BK111" s="228"/>
      <c r="BL111" s="228"/>
      <c r="BM111" s="214"/>
      <c r="BN111" s="214"/>
      <c r="BO111" s="214"/>
    </row>
    <row r="112" spans="1:67" outlineLevel="1">
      <c r="A112" s="232"/>
      <c r="B112" s="232"/>
      <c r="C112" s="232"/>
      <c r="D112" s="232"/>
      <c r="E112" s="368" t="str">
        <f>Asset4</f>
        <v>IT</v>
      </c>
      <c r="F112" s="369"/>
      <c r="G112" s="321">
        <v>0</v>
      </c>
      <c r="H112" s="320">
        <v>0</v>
      </c>
      <c r="I112" s="320">
        <v>0</v>
      </c>
      <c r="J112" s="320">
        <v>0</v>
      </c>
      <c r="K112" s="320">
        <v>0</v>
      </c>
      <c r="L112" s="320"/>
      <c r="M112" s="320"/>
      <c r="N112" s="320"/>
      <c r="O112" s="320"/>
      <c r="P112" s="320"/>
      <c r="Q112" s="210"/>
      <c r="R112" s="251"/>
      <c r="S112" s="270"/>
      <c r="T112" s="322"/>
      <c r="U112" s="228"/>
      <c r="V112" s="228"/>
      <c r="W112" s="228"/>
      <c r="X112" s="210"/>
      <c r="Y112" s="210"/>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c r="BE112" s="228"/>
      <c r="BF112" s="228"/>
      <c r="BG112" s="228"/>
      <c r="BH112" s="228"/>
      <c r="BI112" s="228"/>
      <c r="BJ112" s="228"/>
      <c r="BK112" s="228"/>
      <c r="BL112" s="228"/>
      <c r="BM112" s="214"/>
      <c r="BN112" s="214"/>
      <c r="BO112" s="214"/>
    </row>
    <row r="113" spans="1:67" outlineLevel="1">
      <c r="A113" s="232"/>
      <c r="B113" s="232"/>
      <c r="C113" s="232"/>
      <c r="D113" s="232"/>
      <c r="E113" s="368" t="str">
        <f>Asset5</f>
        <v>Communications</v>
      </c>
      <c r="F113" s="369"/>
      <c r="G113" s="321">
        <v>0</v>
      </c>
      <c r="H113" s="320">
        <v>0</v>
      </c>
      <c r="I113" s="320">
        <v>0</v>
      </c>
      <c r="J113" s="320">
        <v>0</v>
      </c>
      <c r="K113" s="320">
        <v>0</v>
      </c>
      <c r="L113" s="320"/>
      <c r="M113" s="320"/>
      <c r="N113" s="320"/>
      <c r="O113" s="320"/>
      <c r="P113" s="320"/>
      <c r="Q113" s="210"/>
      <c r="R113" s="251"/>
      <c r="S113" s="270"/>
      <c r="T113" s="322"/>
      <c r="U113" s="228"/>
      <c r="V113" s="228"/>
      <c r="W113" s="228"/>
      <c r="X113" s="210"/>
      <c r="Y113" s="210"/>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14"/>
      <c r="BN113" s="214"/>
      <c r="BO113" s="214"/>
    </row>
    <row r="114" spans="1:67" outlineLevel="1">
      <c r="A114" s="237"/>
      <c r="B114" s="237"/>
      <c r="C114" s="237"/>
      <c r="D114" s="237"/>
      <c r="E114" s="368" t="str">
        <f>Asset6</f>
        <v>Other</v>
      </c>
      <c r="F114" s="369"/>
      <c r="G114" s="321">
        <v>0</v>
      </c>
      <c r="H114" s="320">
        <v>0</v>
      </c>
      <c r="I114" s="320">
        <v>0</v>
      </c>
      <c r="J114" s="320">
        <v>0</v>
      </c>
      <c r="K114" s="320">
        <v>0</v>
      </c>
      <c r="L114" s="320"/>
      <c r="M114" s="320"/>
      <c r="N114" s="320"/>
      <c r="O114" s="320"/>
      <c r="P114" s="320"/>
      <c r="Q114" s="210"/>
      <c r="R114" s="251"/>
      <c r="S114" s="251"/>
      <c r="T114" s="214"/>
      <c r="U114" s="210"/>
      <c r="V114" s="210"/>
      <c r="W114" s="210"/>
      <c r="X114" s="210"/>
      <c r="Y114" s="210"/>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14"/>
      <c r="BN114" s="214"/>
      <c r="BO114" s="214"/>
    </row>
    <row r="115" spans="1:67" outlineLevel="1">
      <c r="A115" s="232"/>
      <c r="B115" s="232"/>
      <c r="C115" s="232"/>
      <c r="D115" s="232"/>
      <c r="E115" s="368">
        <f>Asset7</f>
        <v>0</v>
      </c>
      <c r="F115" s="369"/>
      <c r="G115" s="321"/>
      <c r="H115" s="320"/>
      <c r="I115" s="320"/>
      <c r="J115" s="320"/>
      <c r="K115" s="320"/>
      <c r="L115" s="320"/>
      <c r="M115" s="320"/>
      <c r="N115" s="320"/>
      <c r="O115" s="320"/>
      <c r="P115" s="320"/>
      <c r="Q115" s="210"/>
      <c r="R115" s="251"/>
      <c r="S115" s="251"/>
      <c r="T115" s="214"/>
      <c r="U115" s="210"/>
      <c r="V115" s="210"/>
      <c r="W115" s="210"/>
      <c r="X115" s="210"/>
      <c r="Y115" s="210"/>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28"/>
      <c r="BJ115" s="228"/>
      <c r="BK115" s="228"/>
      <c r="BL115" s="228"/>
      <c r="BM115" s="214"/>
      <c r="BN115" s="214"/>
      <c r="BO115" s="214"/>
    </row>
    <row r="116" spans="1:67" outlineLevel="1">
      <c r="A116" s="232"/>
      <c r="B116" s="232"/>
      <c r="C116" s="232"/>
      <c r="D116" s="232"/>
      <c r="E116" s="368">
        <f>Asset8</f>
        <v>0</v>
      </c>
      <c r="F116" s="369"/>
      <c r="G116" s="321"/>
      <c r="H116" s="320"/>
      <c r="I116" s="320"/>
      <c r="J116" s="320"/>
      <c r="K116" s="320"/>
      <c r="L116" s="320"/>
      <c r="M116" s="320"/>
      <c r="N116" s="320"/>
      <c r="O116" s="320"/>
      <c r="P116" s="320"/>
      <c r="Q116" s="210"/>
      <c r="R116" s="251"/>
      <c r="S116" s="251"/>
      <c r="T116" s="214"/>
      <c r="U116" s="210"/>
      <c r="V116" s="210"/>
      <c r="W116" s="210"/>
      <c r="X116" s="210"/>
      <c r="Y116" s="210"/>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c r="BE116" s="228"/>
      <c r="BF116" s="228"/>
      <c r="BG116" s="228"/>
      <c r="BH116" s="228"/>
      <c r="BI116" s="228"/>
      <c r="BJ116" s="228"/>
      <c r="BK116" s="228"/>
      <c r="BL116" s="228"/>
      <c r="BM116" s="214"/>
      <c r="BN116" s="214"/>
      <c r="BO116" s="214"/>
    </row>
    <row r="117" spans="1:67" outlineLevel="1">
      <c r="A117" s="237"/>
      <c r="B117" s="237"/>
      <c r="C117" s="237"/>
      <c r="D117" s="237"/>
      <c r="E117" s="368">
        <f>Asset9</f>
        <v>0</v>
      </c>
      <c r="F117" s="369"/>
      <c r="G117" s="321"/>
      <c r="H117" s="320"/>
      <c r="I117" s="320"/>
      <c r="J117" s="320"/>
      <c r="K117" s="320"/>
      <c r="L117" s="320"/>
      <c r="M117" s="320"/>
      <c r="N117" s="320"/>
      <c r="O117" s="320"/>
      <c r="P117" s="320"/>
      <c r="Q117" s="210"/>
      <c r="R117" s="251"/>
      <c r="S117" s="251"/>
      <c r="T117" s="214"/>
      <c r="U117" s="210"/>
      <c r="V117" s="210"/>
      <c r="W117" s="210"/>
      <c r="X117" s="210"/>
      <c r="Y117" s="210"/>
      <c r="Z117" s="228"/>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c r="BC117" s="228"/>
      <c r="BD117" s="228"/>
      <c r="BE117" s="228"/>
      <c r="BF117" s="228"/>
      <c r="BG117" s="228"/>
      <c r="BH117" s="228"/>
      <c r="BI117" s="228"/>
      <c r="BJ117" s="228"/>
      <c r="BK117" s="228"/>
      <c r="BL117" s="228"/>
      <c r="BM117" s="214"/>
      <c r="BN117" s="214"/>
      <c r="BO117" s="214"/>
    </row>
    <row r="118" spans="1:67" outlineLevel="1">
      <c r="A118" s="232"/>
      <c r="B118" s="232"/>
      <c r="C118" s="232"/>
      <c r="D118" s="232"/>
      <c r="E118" s="368">
        <f>Asset10</f>
        <v>0</v>
      </c>
      <c r="F118" s="369"/>
      <c r="G118" s="321"/>
      <c r="H118" s="320"/>
      <c r="I118" s="320"/>
      <c r="J118" s="320"/>
      <c r="K118" s="320"/>
      <c r="L118" s="320"/>
      <c r="M118" s="320"/>
      <c r="N118" s="320"/>
      <c r="O118" s="320"/>
      <c r="P118" s="320"/>
      <c r="Q118" s="210"/>
      <c r="R118" s="251"/>
      <c r="S118" s="251"/>
      <c r="T118" s="214"/>
      <c r="U118" s="210"/>
      <c r="V118" s="210"/>
      <c r="W118" s="210"/>
      <c r="X118" s="210"/>
      <c r="Y118" s="210"/>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8"/>
      <c r="BE118" s="228"/>
      <c r="BF118" s="228"/>
      <c r="BG118" s="228"/>
      <c r="BH118" s="228"/>
      <c r="BI118" s="228"/>
      <c r="BJ118" s="228"/>
      <c r="BK118" s="228"/>
      <c r="BL118" s="228"/>
      <c r="BM118" s="214"/>
      <c r="BN118" s="214"/>
      <c r="BO118" s="214"/>
    </row>
    <row r="119" spans="1:67" outlineLevel="1">
      <c r="A119" s="232"/>
      <c r="B119" s="232"/>
      <c r="C119" s="232"/>
      <c r="D119" s="232"/>
      <c r="E119" s="368">
        <f>Asset11</f>
        <v>0</v>
      </c>
      <c r="F119" s="369"/>
      <c r="G119" s="321"/>
      <c r="H119" s="320"/>
      <c r="I119" s="320"/>
      <c r="J119" s="320"/>
      <c r="K119" s="320"/>
      <c r="L119" s="320"/>
      <c r="M119" s="320"/>
      <c r="N119" s="320"/>
      <c r="O119" s="320"/>
      <c r="P119" s="320"/>
      <c r="Q119" s="210"/>
      <c r="R119" s="251"/>
      <c r="S119" s="251"/>
      <c r="T119" s="214"/>
      <c r="U119" s="210"/>
      <c r="V119" s="210"/>
      <c r="W119" s="210"/>
      <c r="X119" s="210"/>
      <c r="Y119" s="210"/>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8"/>
      <c r="BL119" s="228"/>
      <c r="BM119" s="214"/>
      <c r="BN119" s="214"/>
      <c r="BO119" s="214"/>
    </row>
    <row r="120" spans="1:67" outlineLevel="1">
      <c r="A120" s="232"/>
      <c r="B120" s="232"/>
      <c r="C120" s="232"/>
      <c r="D120" s="232"/>
      <c r="E120" s="368">
        <f>Asset12</f>
        <v>0</v>
      </c>
      <c r="F120" s="369"/>
      <c r="G120" s="321"/>
      <c r="H120" s="320"/>
      <c r="I120" s="320"/>
      <c r="J120" s="320"/>
      <c r="K120" s="320"/>
      <c r="L120" s="320"/>
      <c r="M120" s="320"/>
      <c r="N120" s="320"/>
      <c r="O120" s="320"/>
      <c r="P120" s="320"/>
      <c r="Q120" s="210"/>
      <c r="R120" s="251"/>
      <c r="S120" s="251"/>
      <c r="T120" s="214"/>
      <c r="U120" s="210"/>
      <c r="V120" s="210"/>
      <c r="W120" s="210"/>
      <c r="X120" s="210"/>
      <c r="Y120" s="210"/>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28"/>
      <c r="BL120" s="228"/>
      <c r="BM120" s="214"/>
      <c r="BN120" s="214"/>
      <c r="BO120" s="214"/>
    </row>
    <row r="121" spans="1:67" outlineLevel="1">
      <c r="A121" s="232"/>
      <c r="B121" s="232"/>
      <c r="C121" s="232"/>
      <c r="D121" s="232"/>
      <c r="E121" s="368">
        <f>Asset13</f>
        <v>0</v>
      </c>
      <c r="F121" s="369"/>
      <c r="G121" s="321"/>
      <c r="H121" s="320"/>
      <c r="I121" s="320"/>
      <c r="J121" s="320"/>
      <c r="K121" s="320"/>
      <c r="L121" s="320"/>
      <c r="M121" s="320"/>
      <c r="N121" s="320"/>
      <c r="O121" s="320"/>
      <c r="P121" s="320"/>
      <c r="Q121" s="210"/>
      <c r="R121" s="251"/>
      <c r="S121" s="251"/>
      <c r="T121" s="214"/>
      <c r="U121" s="210"/>
      <c r="V121" s="210"/>
      <c r="W121" s="210"/>
      <c r="X121" s="210"/>
      <c r="Y121" s="210"/>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28"/>
      <c r="BL121" s="228"/>
      <c r="BM121" s="214"/>
      <c r="BN121" s="214"/>
      <c r="BO121" s="214"/>
    </row>
    <row r="122" spans="1:67" outlineLevel="1">
      <c r="A122" s="232"/>
      <c r="B122" s="232"/>
      <c r="C122" s="232"/>
      <c r="D122" s="232"/>
      <c r="E122" s="368">
        <f>Asset14</f>
        <v>0</v>
      </c>
      <c r="F122" s="369"/>
      <c r="G122" s="321"/>
      <c r="H122" s="320"/>
      <c r="I122" s="320"/>
      <c r="J122" s="320"/>
      <c r="K122" s="320"/>
      <c r="L122" s="320"/>
      <c r="M122" s="320"/>
      <c r="N122" s="320"/>
      <c r="O122" s="320"/>
      <c r="P122" s="320"/>
      <c r="Q122" s="210"/>
      <c r="R122" s="251"/>
      <c r="S122" s="251"/>
      <c r="T122" s="214"/>
      <c r="U122" s="210"/>
      <c r="V122" s="210"/>
      <c r="W122" s="210"/>
      <c r="X122" s="210"/>
      <c r="Y122" s="210"/>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28"/>
      <c r="BJ122" s="228"/>
      <c r="BK122" s="228"/>
      <c r="BL122" s="228"/>
      <c r="BM122" s="214"/>
      <c r="BN122" s="214"/>
      <c r="BO122" s="214"/>
    </row>
    <row r="123" spans="1:67" outlineLevel="1">
      <c r="A123" s="232"/>
      <c r="B123" s="232"/>
      <c r="C123" s="232"/>
      <c r="D123" s="232"/>
      <c r="E123" s="368">
        <f>Asset15</f>
        <v>0</v>
      </c>
      <c r="F123" s="369"/>
      <c r="G123" s="321"/>
      <c r="H123" s="320"/>
      <c r="I123" s="320"/>
      <c r="J123" s="320"/>
      <c r="K123" s="320"/>
      <c r="L123" s="320"/>
      <c r="M123" s="320"/>
      <c r="N123" s="320"/>
      <c r="O123" s="320"/>
      <c r="P123" s="320"/>
      <c r="Q123" s="210"/>
      <c r="R123" s="251"/>
      <c r="S123" s="251"/>
      <c r="T123" s="214"/>
      <c r="U123" s="210"/>
      <c r="V123" s="210"/>
      <c r="W123" s="210"/>
      <c r="X123" s="210"/>
      <c r="Y123" s="210"/>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c r="BD123" s="228"/>
      <c r="BE123" s="228"/>
      <c r="BF123" s="228"/>
      <c r="BG123" s="228"/>
      <c r="BH123" s="228"/>
      <c r="BI123" s="228"/>
      <c r="BJ123" s="228"/>
      <c r="BK123" s="228"/>
      <c r="BL123" s="228"/>
      <c r="BM123" s="214"/>
      <c r="BN123" s="214"/>
      <c r="BO123" s="214"/>
    </row>
    <row r="124" spans="1:67" outlineLevel="1">
      <c r="A124" s="232"/>
      <c r="B124" s="232"/>
      <c r="C124" s="232"/>
      <c r="D124" s="232"/>
      <c r="E124" s="368">
        <f>Asset16</f>
        <v>0</v>
      </c>
      <c r="F124" s="369"/>
      <c r="G124" s="321"/>
      <c r="H124" s="320"/>
      <c r="I124" s="320"/>
      <c r="J124" s="320"/>
      <c r="K124" s="320"/>
      <c r="L124" s="320"/>
      <c r="M124" s="320"/>
      <c r="N124" s="320"/>
      <c r="O124" s="320"/>
      <c r="P124" s="320"/>
      <c r="Q124" s="210"/>
      <c r="R124" s="251"/>
      <c r="S124" s="251"/>
      <c r="T124" s="214"/>
      <c r="U124" s="210"/>
      <c r="V124" s="210"/>
      <c r="W124" s="210"/>
      <c r="X124" s="210"/>
      <c r="Y124" s="210"/>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28"/>
      <c r="BF124" s="228"/>
      <c r="BG124" s="228"/>
      <c r="BH124" s="228"/>
      <c r="BI124" s="228"/>
      <c r="BJ124" s="228"/>
      <c r="BK124" s="228"/>
      <c r="BL124" s="228"/>
      <c r="BM124" s="214"/>
      <c r="BN124" s="214"/>
      <c r="BO124" s="214"/>
    </row>
    <row r="125" spans="1:67" outlineLevel="1">
      <c r="A125" s="232"/>
      <c r="B125" s="232"/>
      <c r="C125" s="232"/>
      <c r="D125" s="232"/>
      <c r="E125" s="368">
        <f>Asset17</f>
        <v>0</v>
      </c>
      <c r="F125" s="369"/>
      <c r="G125" s="321"/>
      <c r="H125" s="320"/>
      <c r="I125" s="320"/>
      <c r="J125" s="320"/>
      <c r="K125" s="320"/>
      <c r="L125" s="320"/>
      <c r="M125" s="320"/>
      <c r="N125" s="320"/>
      <c r="O125" s="320"/>
      <c r="P125" s="320"/>
      <c r="Q125" s="210"/>
      <c r="R125" s="251"/>
      <c r="S125" s="251"/>
      <c r="T125" s="214"/>
      <c r="U125" s="210"/>
      <c r="V125" s="210"/>
      <c r="W125" s="210"/>
      <c r="X125" s="210"/>
      <c r="Y125" s="210"/>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28"/>
      <c r="BF125" s="228"/>
      <c r="BG125" s="228"/>
      <c r="BH125" s="228"/>
      <c r="BI125" s="228"/>
      <c r="BJ125" s="228"/>
      <c r="BK125" s="228"/>
      <c r="BL125" s="228"/>
      <c r="BM125" s="214"/>
      <c r="BN125" s="214"/>
      <c r="BO125" s="214"/>
    </row>
    <row r="126" spans="1:67" outlineLevel="1">
      <c r="A126" s="232"/>
      <c r="B126" s="232"/>
      <c r="C126" s="232"/>
      <c r="D126" s="232"/>
      <c r="E126" s="368">
        <f>Asset18</f>
        <v>0</v>
      </c>
      <c r="F126" s="369"/>
      <c r="G126" s="321"/>
      <c r="H126" s="320"/>
      <c r="I126" s="320"/>
      <c r="J126" s="320"/>
      <c r="K126" s="320"/>
      <c r="L126" s="320"/>
      <c r="M126" s="320"/>
      <c r="N126" s="320"/>
      <c r="O126" s="320"/>
      <c r="P126" s="320"/>
      <c r="Q126" s="210"/>
      <c r="R126" s="251"/>
      <c r="S126" s="251"/>
      <c r="T126" s="214"/>
      <c r="U126" s="210"/>
      <c r="V126" s="210"/>
      <c r="W126" s="210"/>
      <c r="X126" s="210"/>
      <c r="Y126" s="210"/>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28"/>
      <c r="BF126" s="228"/>
      <c r="BG126" s="228"/>
      <c r="BH126" s="228"/>
      <c r="BI126" s="228"/>
      <c r="BJ126" s="228"/>
      <c r="BK126" s="228"/>
      <c r="BL126" s="228"/>
      <c r="BM126" s="214"/>
      <c r="BN126" s="214"/>
      <c r="BO126" s="214"/>
    </row>
    <row r="127" spans="1:67" outlineLevel="1">
      <c r="A127" s="232"/>
      <c r="B127" s="232"/>
      <c r="C127" s="232"/>
      <c r="D127" s="232"/>
      <c r="E127" s="368">
        <f>Asset19</f>
        <v>0</v>
      </c>
      <c r="F127" s="369"/>
      <c r="G127" s="321"/>
      <c r="H127" s="320"/>
      <c r="I127" s="320"/>
      <c r="J127" s="320"/>
      <c r="K127" s="320"/>
      <c r="L127" s="320"/>
      <c r="M127" s="320"/>
      <c r="N127" s="320"/>
      <c r="O127" s="320"/>
      <c r="P127" s="320"/>
      <c r="Q127" s="210"/>
      <c r="R127" s="251"/>
      <c r="S127" s="251"/>
      <c r="T127" s="214"/>
      <c r="U127" s="210"/>
      <c r="V127" s="210"/>
      <c r="W127" s="210"/>
      <c r="X127" s="210"/>
      <c r="Y127" s="210"/>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28"/>
      <c r="BF127" s="228"/>
      <c r="BG127" s="228"/>
      <c r="BH127" s="228"/>
      <c r="BI127" s="228"/>
      <c r="BJ127" s="228"/>
      <c r="BK127" s="228"/>
      <c r="BL127" s="228"/>
      <c r="BM127" s="214"/>
      <c r="BN127" s="214"/>
      <c r="BO127" s="214"/>
    </row>
    <row r="128" spans="1:67" outlineLevel="1">
      <c r="A128" s="232"/>
      <c r="B128" s="232"/>
      <c r="C128" s="232"/>
      <c r="D128" s="232"/>
      <c r="E128" s="368">
        <f>Asset20</f>
        <v>0</v>
      </c>
      <c r="F128" s="369"/>
      <c r="G128" s="321"/>
      <c r="H128" s="320"/>
      <c r="I128" s="320"/>
      <c r="J128" s="320"/>
      <c r="K128" s="320"/>
      <c r="L128" s="320"/>
      <c r="M128" s="320"/>
      <c r="N128" s="320"/>
      <c r="O128" s="320"/>
      <c r="P128" s="320"/>
      <c r="Q128" s="210"/>
      <c r="R128" s="251"/>
      <c r="S128" s="251"/>
      <c r="T128" s="214"/>
      <c r="U128" s="210"/>
      <c r="V128" s="210"/>
      <c r="W128" s="210"/>
      <c r="X128" s="210"/>
      <c r="Y128" s="210"/>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28"/>
      <c r="BF128" s="228"/>
      <c r="BG128" s="228"/>
      <c r="BH128" s="228"/>
      <c r="BI128" s="228"/>
      <c r="BJ128" s="228"/>
      <c r="BK128" s="228"/>
      <c r="BL128" s="228"/>
      <c r="BM128" s="214"/>
      <c r="BN128" s="214"/>
      <c r="BO128" s="214"/>
    </row>
    <row r="129" spans="1:67" outlineLevel="1">
      <c r="A129" s="232"/>
      <c r="B129" s="232"/>
      <c r="C129" s="232"/>
      <c r="D129" s="232"/>
      <c r="E129" s="368">
        <f>Asset21</f>
        <v>0</v>
      </c>
      <c r="F129" s="369"/>
      <c r="G129" s="321"/>
      <c r="H129" s="320"/>
      <c r="I129" s="320"/>
      <c r="J129" s="320"/>
      <c r="K129" s="320"/>
      <c r="L129" s="320"/>
      <c r="M129" s="320"/>
      <c r="N129" s="320"/>
      <c r="O129" s="320"/>
      <c r="P129" s="320"/>
      <c r="Q129" s="210"/>
      <c r="R129" s="251"/>
      <c r="S129" s="251"/>
      <c r="T129" s="214"/>
      <c r="U129" s="210"/>
      <c r="V129" s="210"/>
      <c r="W129" s="210"/>
      <c r="X129" s="210"/>
      <c r="Y129" s="210"/>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28"/>
      <c r="BF129" s="228"/>
      <c r="BG129" s="228"/>
      <c r="BH129" s="228"/>
      <c r="BI129" s="228"/>
      <c r="BJ129" s="228"/>
      <c r="BK129" s="228"/>
      <c r="BL129" s="228"/>
      <c r="BM129" s="214"/>
      <c r="BN129" s="214"/>
      <c r="BO129" s="214"/>
    </row>
    <row r="130" spans="1:67" outlineLevel="1">
      <c r="A130" s="237"/>
      <c r="B130" s="237"/>
      <c r="C130" s="237"/>
      <c r="D130" s="237"/>
      <c r="E130" s="368">
        <f>Asset22</f>
        <v>0</v>
      </c>
      <c r="F130" s="369"/>
      <c r="G130" s="321"/>
      <c r="H130" s="320"/>
      <c r="I130" s="320"/>
      <c r="J130" s="320"/>
      <c r="K130" s="320"/>
      <c r="L130" s="320"/>
      <c r="M130" s="320"/>
      <c r="N130" s="320"/>
      <c r="O130" s="320"/>
      <c r="P130" s="320"/>
      <c r="Q130" s="210"/>
      <c r="R130" s="251"/>
      <c r="S130" s="251"/>
      <c r="T130" s="214"/>
      <c r="U130" s="210"/>
      <c r="V130" s="210"/>
      <c r="W130" s="210"/>
      <c r="X130" s="210"/>
      <c r="Y130" s="210"/>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28"/>
      <c r="BF130" s="228"/>
      <c r="BG130" s="228"/>
      <c r="BH130" s="228"/>
      <c r="BI130" s="228"/>
      <c r="BJ130" s="228"/>
      <c r="BK130" s="228"/>
      <c r="BL130" s="228"/>
      <c r="BM130" s="214"/>
      <c r="BN130" s="214"/>
      <c r="BO130" s="214"/>
    </row>
    <row r="131" spans="1:67" outlineLevel="1">
      <c r="A131" s="232"/>
      <c r="B131" s="232"/>
      <c r="C131" s="232"/>
      <c r="D131" s="232"/>
      <c r="E131" s="368">
        <f>Asset23</f>
        <v>0</v>
      </c>
      <c r="F131" s="369"/>
      <c r="G131" s="321"/>
      <c r="H131" s="320"/>
      <c r="I131" s="320"/>
      <c r="J131" s="320"/>
      <c r="K131" s="320"/>
      <c r="L131" s="320"/>
      <c r="M131" s="320"/>
      <c r="N131" s="320"/>
      <c r="O131" s="320"/>
      <c r="P131" s="320"/>
      <c r="Q131" s="210"/>
      <c r="R131" s="251"/>
      <c r="S131" s="251"/>
      <c r="T131" s="214"/>
      <c r="U131" s="210"/>
      <c r="V131" s="210"/>
      <c r="W131" s="210"/>
      <c r="X131" s="210"/>
      <c r="Y131" s="210"/>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28"/>
      <c r="BF131" s="228"/>
      <c r="BG131" s="228"/>
      <c r="BH131" s="228"/>
      <c r="BI131" s="228"/>
      <c r="BJ131" s="228"/>
      <c r="BK131" s="228"/>
      <c r="BL131" s="228"/>
      <c r="BM131" s="214"/>
      <c r="BN131" s="214"/>
      <c r="BO131" s="214"/>
    </row>
    <row r="132" spans="1:67" outlineLevel="1">
      <c r="A132" s="232"/>
      <c r="B132" s="232"/>
      <c r="C132" s="232"/>
      <c r="D132" s="232"/>
      <c r="E132" s="368">
        <f>Asset24</f>
        <v>0</v>
      </c>
      <c r="F132" s="369"/>
      <c r="G132" s="321"/>
      <c r="H132" s="320"/>
      <c r="I132" s="320"/>
      <c r="J132" s="320"/>
      <c r="K132" s="320"/>
      <c r="L132" s="320"/>
      <c r="M132" s="320"/>
      <c r="N132" s="320"/>
      <c r="O132" s="320"/>
      <c r="P132" s="320"/>
      <c r="Q132" s="210"/>
      <c r="R132" s="251"/>
      <c r="S132" s="251"/>
      <c r="T132" s="214"/>
      <c r="U132" s="210"/>
      <c r="V132" s="210"/>
      <c r="W132" s="210"/>
      <c r="X132" s="210"/>
      <c r="Y132" s="210"/>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28"/>
      <c r="BF132" s="228"/>
      <c r="BG132" s="228"/>
      <c r="BH132" s="228"/>
      <c r="BI132" s="228"/>
      <c r="BJ132" s="228"/>
      <c r="BK132" s="228"/>
      <c r="BL132" s="228"/>
      <c r="BM132" s="214"/>
      <c r="BN132" s="214"/>
      <c r="BO132" s="214"/>
    </row>
    <row r="133" spans="1:67" outlineLevel="1">
      <c r="A133" s="237"/>
      <c r="B133" s="237"/>
      <c r="C133" s="237"/>
      <c r="D133" s="237"/>
      <c r="E133" s="368">
        <f>Asset25</f>
        <v>0</v>
      </c>
      <c r="F133" s="369"/>
      <c r="G133" s="321"/>
      <c r="H133" s="320"/>
      <c r="I133" s="320"/>
      <c r="J133" s="320"/>
      <c r="K133" s="320"/>
      <c r="L133" s="320"/>
      <c r="M133" s="320"/>
      <c r="N133" s="320"/>
      <c r="O133" s="320"/>
      <c r="P133" s="320"/>
      <c r="Q133" s="210"/>
      <c r="R133" s="251"/>
      <c r="S133" s="251"/>
      <c r="T133" s="214"/>
      <c r="U133" s="210"/>
      <c r="V133" s="210"/>
      <c r="W133" s="210"/>
      <c r="X133" s="210"/>
      <c r="Y133" s="210"/>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28"/>
      <c r="BF133" s="228"/>
      <c r="BG133" s="228"/>
      <c r="BH133" s="228"/>
      <c r="BI133" s="228"/>
      <c r="BJ133" s="228"/>
      <c r="BK133" s="228"/>
      <c r="BL133" s="228"/>
      <c r="BM133" s="214"/>
      <c r="BN133" s="214"/>
      <c r="BO133" s="214"/>
    </row>
    <row r="134" spans="1:67" outlineLevel="1">
      <c r="A134" s="232"/>
      <c r="B134" s="232"/>
      <c r="C134" s="232"/>
      <c r="D134" s="232"/>
      <c r="E134" s="368">
        <f>Asset26</f>
        <v>0</v>
      </c>
      <c r="F134" s="369"/>
      <c r="G134" s="321"/>
      <c r="H134" s="320"/>
      <c r="I134" s="320"/>
      <c r="J134" s="320"/>
      <c r="K134" s="320"/>
      <c r="L134" s="320"/>
      <c r="M134" s="320"/>
      <c r="N134" s="320"/>
      <c r="O134" s="320"/>
      <c r="P134" s="320"/>
      <c r="Q134" s="210"/>
      <c r="R134" s="251"/>
      <c r="S134" s="251"/>
      <c r="T134" s="214"/>
      <c r="U134" s="210"/>
      <c r="V134" s="210"/>
      <c r="W134" s="210"/>
      <c r="X134" s="210"/>
      <c r="Y134" s="210"/>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28"/>
      <c r="BF134" s="228"/>
      <c r="BG134" s="228"/>
      <c r="BH134" s="228"/>
      <c r="BI134" s="228"/>
      <c r="BJ134" s="228"/>
      <c r="BK134" s="228"/>
      <c r="BL134" s="228"/>
      <c r="BM134" s="214"/>
      <c r="BN134" s="214"/>
      <c r="BO134" s="214"/>
    </row>
    <row r="135" spans="1:67" outlineLevel="1">
      <c r="A135" s="232"/>
      <c r="B135" s="232"/>
      <c r="C135" s="232"/>
      <c r="D135" s="232"/>
      <c r="E135" s="368">
        <f>Asset27</f>
        <v>0</v>
      </c>
      <c r="F135" s="369"/>
      <c r="G135" s="321"/>
      <c r="H135" s="320"/>
      <c r="I135" s="320"/>
      <c r="J135" s="320"/>
      <c r="K135" s="320"/>
      <c r="L135" s="320"/>
      <c r="M135" s="320"/>
      <c r="N135" s="320"/>
      <c r="O135" s="320"/>
      <c r="P135" s="320"/>
      <c r="Q135" s="210"/>
      <c r="R135" s="251"/>
      <c r="S135" s="251"/>
      <c r="T135" s="214"/>
      <c r="U135" s="210"/>
      <c r="V135" s="210"/>
      <c r="W135" s="210"/>
      <c r="X135" s="210"/>
      <c r="Y135" s="210"/>
      <c r="Z135" s="228"/>
      <c r="AA135" s="228"/>
      <c r="AB135" s="228"/>
      <c r="AC135" s="228"/>
      <c r="AD135" s="228"/>
      <c r="AE135" s="228"/>
      <c r="AF135" s="228"/>
      <c r="AG135" s="228"/>
      <c r="AH135" s="228"/>
      <c r="AI135" s="228"/>
      <c r="AJ135" s="228"/>
      <c r="AK135" s="228"/>
      <c r="AL135" s="228"/>
      <c r="AM135" s="228"/>
      <c r="AN135" s="228"/>
      <c r="AO135" s="228"/>
      <c r="AP135" s="228"/>
      <c r="AQ135" s="228"/>
      <c r="AR135" s="228"/>
      <c r="AS135" s="228"/>
      <c r="AT135" s="228"/>
      <c r="AU135" s="228"/>
      <c r="AV135" s="228"/>
      <c r="AW135" s="228"/>
      <c r="AX135" s="228"/>
      <c r="AY135" s="228"/>
      <c r="AZ135" s="228"/>
      <c r="BA135" s="228"/>
      <c r="BB135" s="228"/>
      <c r="BC135" s="228"/>
      <c r="BD135" s="228"/>
      <c r="BE135" s="228"/>
      <c r="BF135" s="228"/>
      <c r="BG135" s="228"/>
      <c r="BH135" s="228"/>
      <c r="BI135" s="228"/>
      <c r="BJ135" s="228"/>
      <c r="BK135" s="228"/>
      <c r="BL135" s="228"/>
      <c r="BM135" s="214"/>
      <c r="BN135" s="214"/>
      <c r="BO135" s="214"/>
    </row>
    <row r="136" spans="1:67" outlineLevel="1">
      <c r="A136" s="237"/>
      <c r="B136" s="237"/>
      <c r="C136" s="237"/>
      <c r="D136" s="237"/>
      <c r="E136" s="368">
        <f>Asset28</f>
        <v>0</v>
      </c>
      <c r="F136" s="369"/>
      <c r="G136" s="321"/>
      <c r="H136" s="320"/>
      <c r="I136" s="320"/>
      <c r="J136" s="320"/>
      <c r="K136" s="320"/>
      <c r="L136" s="320"/>
      <c r="M136" s="320"/>
      <c r="N136" s="320"/>
      <c r="O136" s="320"/>
      <c r="P136" s="320"/>
      <c r="Q136" s="210"/>
      <c r="R136" s="251"/>
      <c r="S136" s="251"/>
      <c r="T136" s="214"/>
      <c r="U136" s="210"/>
      <c r="V136" s="210"/>
      <c r="W136" s="210"/>
      <c r="X136" s="210"/>
      <c r="Y136" s="210"/>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c r="BA136" s="228"/>
      <c r="BB136" s="228"/>
      <c r="BC136" s="228"/>
      <c r="BD136" s="228"/>
      <c r="BE136" s="228"/>
      <c r="BF136" s="228"/>
      <c r="BG136" s="228"/>
      <c r="BH136" s="228"/>
      <c r="BI136" s="228"/>
      <c r="BJ136" s="228"/>
      <c r="BK136" s="228"/>
      <c r="BL136" s="228"/>
      <c r="BM136" s="214"/>
      <c r="BN136" s="214"/>
      <c r="BO136" s="214"/>
    </row>
    <row r="137" spans="1:67" outlineLevel="1">
      <c r="A137" s="232"/>
      <c r="B137" s="232"/>
      <c r="C137" s="232"/>
      <c r="D137" s="232"/>
      <c r="E137" s="368">
        <f>Asset29</f>
        <v>0</v>
      </c>
      <c r="F137" s="369"/>
      <c r="G137" s="321"/>
      <c r="H137" s="320"/>
      <c r="I137" s="320"/>
      <c r="J137" s="320"/>
      <c r="K137" s="320"/>
      <c r="L137" s="320"/>
      <c r="M137" s="320"/>
      <c r="N137" s="320"/>
      <c r="O137" s="320"/>
      <c r="P137" s="320"/>
      <c r="Q137" s="210"/>
      <c r="R137" s="251"/>
      <c r="S137" s="251"/>
      <c r="T137" s="214"/>
      <c r="U137" s="210"/>
      <c r="V137" s="210"/>
      <c r="W137" s="210"/>
      <c r="X137" s="210"/>
      <c r="Y137" s="210"/>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228"/>
      <c r="BJ137" s="228"/>
      <c r="BK137" s="228"/>
      <c r="BL137" s="228"/>
      <c r="BM137" s="214"/>
      <c r="BN137" s="214"/>
      <c r="BO137" s="214"/>
    </row>
    <row r="138" spans="1:67" outlineLevel="1">
      <c r="A138" s="232"/>
      <c r="B138" s="232"/>
      <c r="C138" s="232"/>
      <c r="D138" s="232"/>
      <c r="E138" s="368" t="str">
        <f>Asset30</f>
        <v>Equity raising costs</v>
      </c>
      <c r="F138" s="369"/>
      <c r="G138" s="321"/>
      <c r="H138" s="320"/>
      <c r="I138" s="320"/>
      <c r="J138" s="320"/>
      <c r="K138" s="320"/>
      <c r="L138" s="320"/>
      <c r="M138" s="320"/>
      <c r="N138" s="320"/>
      <c r="O138" s="320"/>
      <c r="P138" s="320"/>
      <c r="Q138" s="210"/>
      <c r="R138" s="251"/>
      <c r="S138" s="251"/>
      <c r="T138" s="214"/>
      <c r="U138" s="210"/>
      <c r="V138" s="210"/>
      <c r="W138" s="210"/>
      <c r="X138" s="210"/>
      <c r="Y138" s="210"/>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c r="BA138" s="228"/>
      <c r="BB138" s="228"/>
      <c r="BC138" s="228"/>
      <c r="BD138" s="228"/>
      <c r="BE138" s="228"/>
      <c r="BF138" s="228"/>
      <c r="BG138" s="228"/>
      <c r="BH138" s="228"/>
      <c r="BI138" s="228"/>
      <c r="BJ138" s="228"/>
      <c r="BK138" s="228"/>
      <c r="BL138" s="228"/>
      <c r="BM138" s="214"/>
      <c r="BN138" s="214"/>
      <c r="BO138" s="214"/>
    </row>
    <row r="139" spans="1:67">
      <c r="A139" s="237"/>
      <c r="B139" s="237"/>
      <c r="C139" s="237"/>
      <c r="D139" s="237"/>
      <c r="E139" s="368" t="s">
        <v>0</v>
      </c>
      <c r="F139" s="368"/>
      <c r="G139" s="298">
        <f t="shared" ref="G139:P139" si="5">SUM(G109:G138)</f>
        <v>0</v>
      </c>
      <c r="H139" s="298">
        <f t="shared" si="5"/>
        <v>0</v>
      </c>
      <c r="I139" s="298">
        <f t="shared" si="5"/>
        <v>0</v>
      </c>
      <c r="J139" s="298">
        <f t="shared" si="5"/>
        <v>0</v>
      </c>
      <c r="K139" s="298">
        <f t="shared" si="5"/>
        <v>0</v>
      </c>
      <c r="L139" s="298">
        <f t="shared" si="5"/>
        <v>0</v>
      </c>
      <c r="M139" s="298">
        <f t="shared" si="5"/>
        <v>0</v>
      </c>
      <c r="N139" s="298">
        <f t="shared" si="5"/>
        <v>0</v>
      </c>
      <c r="O139" s="298">
        <f t="shared" si="5"/>
        <v>0</v>
      </c>
      <c r="P139" s="298">
        <f t="shared" si="5"/>
        <v>0</v>
      </c>
      <c r="Q139" s="314"/>
      <c r="R139" s="251"/>
      <c r="S139" s="251"/>
      <c r="T139" s="214"/>
      <c r="U139" s="210"/>
      <c r="V139" s="210"/>
      <c r="W139" s="210"/>
      <c r="X139" s="210"/>
      <c r="Y139" s="210"/>
      <c r="Z139" s="228"/>
      <c r="AA139" s="228"/>
      <c r="AB139" s="228"/>
      <c r="AC139" s="228"/>
      <c r="AD139" s="228"/>
      <c r="AE139" s="228"/>
      <c r="AF139" s="228"/>
      <c r="AG139" s="228"/>
      <c r="AH139" s="228"/>
      <c r="AI139" s="228"/>
      <c r="AJ139" s="228"/>
      <c r="AK139" s="228"/>
      <c r="AL139" s="228"/>
      <c r="AM139" s="228"/>
      <c r="AN139" s="228"/>
      <c r="AO139" s="228"/>
      <c r="AP139" s="228"/>
      <c r="AQ139" s="228"/>
      <c r="AR139" s="228"/>
      <c r="AS139" s="228"/>
      <c r="AT139" s="228"/>
      <c r="AU139" s="228"/>
      <c r="AV139" s="228"/>
      <c r="AW139" s="228"/>
      <c r="AX139" s="228"/>
      <c r="AY139" s="228"/>
      <c r="AZ139" s="228"/>
      <c r="BA139" s="228"/>
      <c r="BB139" s="228"/>
      <c r="BC139" s="228"/>
      <c r="BD139" s="228"/>
      <c r="BE139" s="228"/>
      <c r="BF139" s="228"/>
      <c r="BG139" s="228"/>
      <c r="BH139" s="228"/>
      <c r="BI139" s="228"/>
      <c r="BJ139" s="228"/>
      <c r="BK139" s="228"/>
      <c r="BL139" s="228"/>
      <c r="BM139" s="214"/>
      <c r="BN139" s="214"/>
      <c r="BO139" s="214"/>
    </row>
    <row r="140" spans="1:67" ht="21" customHeight="1">
      <c r="A140" s="232"/>
      <c r="B140" s="232"/>
      <c r="C140" s="232"/>
      <c r="D140" s="232"/>
      <c r="E140" s="232"/>
      <c r="F140" s="313"/>
      <c r="G140" s="313"/>
      <c r="H140" s="313"/>
      <c r="I140" s="313"/>
      <c r="J140" s="313"/>
      <c r="K140" s="313"/>
      <c r="L140" s="313"/>
      <c r="M140" s="313"/>
      <c r="N140" s="313"/>
      <c r="O140" s="313"/>
      <c r="P140" s="313"/>
      <c r="Q140" s="296">
        <f ca="1">SUM(OFFSET(G139,0,0,1,$R$7))</f>
        <v>0</v>
      </c>
      <c r="R140" s="251"/>
      <c r="S140" s="251"/>
      <c r="T140" s="214"/>
      <c r="U140" s="210"/>
      <c r="V140" s="210"/>
      <c r="W140" s="210"/>
      <c r="X140" s="210"/>
      <c r="Y140" s="210"/>
      <c r="Z140" s="228"/>
      <c r="AA140" s="228"/>
      <c r="AB140" s="228"/>
      <c r="AC140" s="228"/>
      <c r="AD140" s="228"/>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c r="BE140" s="228"/>
      <c r="BF140" s="228"/>
      <c r="BG140" s="228"/>
      <c r="BH140" s="228"/>
      <c r="BI140" s="228"/>
      <c r="BJ140" s="228"/>
      <c r="BK140" s="228"/>
      <c r="BL140" s="228"/>
      <c r="BM140" s="214"/>
      <c r="BN140" s="214"/>
      <c r="BO140" s="214"/>
    </row>
    <row r="141" spans="1:67" ht="15.2" customHeight="1">
      <c r="A141" s="240"/>
      <c r="B141" s="240"/>
      <c r="C141" s="240"/>
      <c r="D141" s="240"/>
      <c r="E141" s="370" t="str">
        <f>"Forecast Net Capital Expenditure – As Incurred ($m Real "&amp;$F$241&amp;")"</f>
        <v>Forecast Net Capital Expenditure – As Incurred ($m Real 2015)</v>
      </c>
      <c r="F141" s="370"/>
      <c r="G141" s="370"/>
      <c r="H141" s="209"/>
      <c r="I141" s="209"/>
      <c r="J141" s="309"/>
      <c r="K141" s="309"/>
      <c r="L141" s="201"/>
      <c r="M141" s="201"/>
      <c r="N141" s="201"/>
      <c r="O141" s="201"/>
      <c r="P141" s="201"/>
      <c r="Q141" s="240"/>
      <c r="R141" s="201"/>
      <c r="S141" s="201"/>
      <c r="T141" s="201"/>
      <c r="U141" s="210"/>
      <c r="V141" s="210"/>
      <c r="W141" s="210"/>
      <c r="X141" s="210"/>
      <c r="Y141" s="210"/>
      <c r="Z141" s="228"/>
      <c r="AA141" s="228"/>
      <c r="AB141" s="228"/>
      <c r="AC141" s="228"/>
      <c r="AD141" s="228"/>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c r="BA141" s="228"/>
      <c r="BB141" s="228"/>
      <c r="BC141" s="228"/>
      <c r="BD141" s="228"/>
      <c r="BE141" s="228"/>
      <c r="BF141" s="228"/>
      <c r="BG141" s="228"/>
      <c r="BH141" s="228"/>
      <c r="BI141" s="228"/>
      <c r="BJ141" s="228"/>
      <c r="BK141" s="228"/>
      <c r="BL141" s="228"/>
      <c r="BM141" s="214"/>
      <c r="BN141" s="214"/>
      <c r="BO141" s="214"/>
    </row>
    <row r="142" spans="1:67">
      <c r="A142" s="237"/>
      <c r="B142" s="237"/>
      <c r="C142" s="237"/>
      <c r="D142" s="237"/>
      <c r="E142" s="196" t="str">
        <f>E40</f>
        <v>Year</v>
      </c>
      <c r="F142" s="210"/>
      <c r="G142" s="319">
        <f t="shared" ref="G142:P142" si="6">G40</f>
        <v>2016</v>
      </c>
      <c r="H142" s="319" t="str">
        <f t="shared" si="6"/>
        <v>2017</v>
      </c>
      <c r="I142" s="319" t="str">
        <f t="shared" si="6"/>
        <v>2018</v>
      </c>
      <c r="J142" s="319" t="str">
        <f t="shared" si="6"/>
        <v>2019</v>
      </c>
      <c r="K142" s="319" t="str">
        <f t="shared" si="6"/>
        <v>2020</v>
      </c>
      <c r="L142" s="319" t="str">
        <f t="shared" si="6"/>
        <v>2021</v>
      </c>
      <c r="M142" s="319" t="str">
        <f t="shared" si="6"/>
        <v>2022</v>
      </c>
      <c r="N142" s="319" t="str">
        <f t="shared" si="6"/>
        <v>2023</v>
      </c>
      <c r="O142" s="319" t="str">
        <f t="shared" si="6"/>
        <v>2024</v>
      </c>
      <c r="P142" s="319" t="str">
        <f t="shared" si="6"/>
        <v>2025</v>
      </c>
      <c r="Q142" s="210"/>
      <c r="R142" s="251"/>
      <c r="S142" s="251"/>
      <c r="T142" s="214"/>
      <c r="U142" s="210"/>
      <c r="V142" s="210"/>
      <c r="W142" s="210"/>
      <c r="X142" s="210"/>
      <c r="Y142" s="210"/>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228"/>
      <c r="BJ142" s="228"/>
      <c r="BK142" s="228"/>
      <c r="BL142" s="228"/>
      <c r="BM142" s="214"/>
      <c r="BN142" s="214"/>
      <c r="BO142" s="214"/>
    </row>
    <row r="143" spans="1:67" ht="12.75" customHeight="1" outlineLevel="1">
      <c r="A143" s="232"/>
      <c r="B143" s="232"/>
      <c r="C143" s="232"/>
      <c r="D143" s="232"/>
      <c r="E143" s="368" t="str">
        <f>Asset1</f>
        <v>Accumulation Meters</v>
      </c>
      <c r="F143" s="369"/>
      <c r="G143" s="318">
        <f t="shared" ref="G143:P143" si="7">G41-G75-G109</f>
        <v>0</v>
      </c>
      <c r="H143" s="317">
        <f t="shared" si="7"/>
        <v>0</v>
      </c>
      <c r="I143" s="317">
        <f t="shared" si="7"/>
        <v>0</v>
      </c>
      <c r="J143" s="317">
        <f t="shared" si="7"/>
        <v>0</v>
      </c>
      <c r="K143" s="317">
        <f t="shared" si="7"/>
        <v>0</v>
      </c>
      <c r="L143" s="317">
        <f t="shared" si="7"/>
        <v>0</v>
      </c>
      <c r="M143" s="317">
        <f t="shared" si="7"/>
        <v>0</v>
      </c>
      <c r="N143" s="317">
        <f t="shared" si="7"/>
        <v>0</v>
      </c>
      <c r="O143" s="317">
        <f t="shared" si="7"/>
        <v>0</v>
      </c>
      <c r="P143" s="317">
        <f t="shared" si="7"/>
        <v>0</v>
      </c>
      <c r="Q143" s="210"/>
      <c r="R143" s="251"/>
      <c r="S143" s="251"/>
      <c r="T143" s="214"/>
      <c r="U143" s="210"/>
      <c r="V143" s="210"/>
      <c r="W143" s="210"/>
      <c r="X143" s="210"/>
      <c r="Y143" s="210"/>
      <c r="Z143" s="228"/>
      <c r="AA143" s="228"/>
      <c r="AB143" s="228"/>
      <c r="AC143" s="228"/>
      <c r="AD143" s="228"/>
      <c r="AE143" s="228"/>
      <c r="AF143" s="228"/>
      <c r="AG143" s="228"/>
      <c r="AH143" s="228"/>
      <c r="AI143" s="228"/>
      <c r="AJ143" s="228"/>
      <c r="AK143" s="228"/>
      <c r="AL143" s="228"/>
      <c r="AM143" s="228"/>
      <c r="AN143" s="228"/>
      <c r="AO143" s="228"/>
      <c r="AP143" s="228"/>
      <c r="AQ143" s="228"/>
      <c r="AR143" s="228"/>
      <c r="AS143" s="228"/>
      <c r="AT143" s="228"/>
      <c r="AU143" s="228"/>
      <c r="AV143" s="228"/>
      <c r="AW143" s="228"/>
      <c r="AX143" s="228"/>
      <c r="AY143" s="228"/>
      <c r="AZ143" s="228"/>
      <c r="BA143" s="228"/>
      <c r="BB143" s="228"/>
      <c r="BC143" s="228"/>
      <c r="BD143" s="228"/>
      <c r="BE143" s="228"/>
      <c r="BF143" s="228"/>
      <c r="BG143" s="228"/>
      <c r="BH143" s="228"/>
      <c r="BI143" s="228"/>
      <c r="BJ143" s="228"/>
      <c r="BK143" s="228"/>
      <c r="BL143" s="228"/>
      <c r="BM143" s="214"/>
      <c r="BN143" s="214"/>
      <c r="BO143" s="214"/>
    </row>
    <row r="144" spans="1:67" ht="12.75" customHeight="1" outlineLevel="1">
      <c r="A144" s="232"/>
      <c r="B144" s="232"/>
      <c r="C144" s="232"/>
      <c r="D144" s="232"/>
      <c r="E144" s="368" t="str">
        <f>Asset2</f>
        <v>Manually read interval meters</v>
      </c>
      <c r="F144" s="369"/>
      <c r="G144" s="316">
        <f t="shared" ref="G144:P144" si="8">G42-G76-G110</f>
        <v>0</v>
      </c>
      <c r="H144" s="315">
        <f t="shared" si="8"/>
        <v>0</v>
      </c>
      <c r="I144" s="315">
        <f t="shared" si="8"/>
        <v>0</v>
      </c>
      <c r="J144" s="315">
        <f t="shared" si="8"/>
        <v>0</v>
      </c>
      <c r="K144" s="315">
        <f t="shared" si="8"/>
        <v>0</v>
      </c>
      <c r="L144" s="315">
        <f t="shared" si="8"/>
        <v>0</v>
      </c>
      <c r="M144" s="315">
        <f t="shared" si="8"/>
        <v>0</v>
      </c>
      <c r="N144" s="315">
        <f t="shared" si="8"/>
        <v>0</v>
      </c>
      <c r="O144" s="315">
        <f t="shared" si="8"/>
        <v>0</v>
      </c>
      <c r="P144" s="315">
        <f t="shared" si="8"/>
        <v>0</v>
      </c>
      <c r="Q144" s="210"/>
      <c r="R144" s="251"/>
      <c r="S144" s="251"/>
      <c r="T144" s="214"/>
      <c r="U144" s="210"/>
      <c r="V144" s="210"/>
      <c r="W144" s="210"/>
      <c r="X144" s="210"/>
      <c r="Y144" s="210"/>
      <c r="Z144" s="228"/>
      <c r="AA144" s="228"/>
      <c r="AB144" s="228"/>
      <c r="AC144" s="228"/>
      <c r="AD144" s="228"/>
      <c r="AE144" s="228"/>
      <c r="AF144" s="228"/>
      <c r="AG144" s="228"/>
      <c r="AH144" s="228"/>
      <c r="AI144" s="228"/>
      <c r="AJ144" s="228"/>
      <c r="AK144" s="228"/>
      <c r="AL144" s="228"/>
      <c r="AM144" s="228"/>
      <c r="AN144" s="228"/>
      <c r="AO144" s="228"/>
      <c r="AP144" s="228"/>
      <c r="AQ144" s="228"/>
      <c r="AR144" s="228"/>
      <c r="AS144" s="228"/>
      <c r="AT144" s="228"/>
      <c r="AU144" s="228"/>
      <c r="AV144" s="228"/>
      <c r="AW144" s="228"/>
      <c r="AX144" s="228"/>
      <c r="AY144" s="228"/>
      <c r="AZ144" s="228"/>
      <c r="BA144" s="228"/>
      <c r="BB144" s="228"/>
      <c r="BC144" s="228"/>
      <c r="BD144" s="228"/>
      <c r="BE144" s="228"/>
      <c r="BF144" s="228"/>
      <c r="BG144" s="228"/>
      <c r="BH144" s="228"/>
      <c r="BI144" s="228"/>
      <c r="BJ144" s="228"/>
      <c r="BK144" s="228"/>
      <c r="BL144" s="228"/>
      <c r="BM144" s="214"/>
      <c r="BN144" s="214"/>
      <c r="BO144" s="214"/>
    </row>
    <row r="145" spans="1:67" ht="12.75" customHeight="1" outlineLevel="1">
      <c r="A145" s="237"/>
      <c r="B145" s="237"/>
      <c r="C145" s="237"/>
      <c r="D145" s="237"/>
      <c r="E145" s="368" t="str">
        <f>Asset3</f>
        <v>Remotely read interval meters &amp; transformers</v>
      </c>
      <c r="F145" s="369"/>
      <c r="G145" s="316">
        <f t="shared" ref="G145:P145" si="9">G43-G77-G111</f>
        <v>2.9635163091040533</v>
      </c>
      <c r="H145" s="315">
        <f t="shared" si="9"/>
        <v>1.0660581434922149</v>
      </c>
      <c r="I145" s="315">
        <f t="shared" si="9"/>
        <v>0.62970232571978502</v>
      </c>
      <c r="J145" s="315">
        <f t="shared" si="9"/>
        <v>0.65736555831467813</v>
      </c>
      <c r="K145" s="315">
        <f t="shared" si="9"/>
        <v>0.6745550325551809</v>
      </c>
      <c r="L145" s="315">
        <f t="shared" si="9"/>
        <v>0</v>
      </c>
      <c r="M145" s="315">
        <f t="shared" si="9"/>
        <v>0</v>
      </c>
      <c r="N145" s="315">
        <f t="shared" si="9"/>
        <v>0</v>
      </c>
      <c r="O145" s="315">
        <f t="shared" si="9"/>
        <v>0</v>
      </c>
      <c r="P145" s="315">
        <f t="shared" si="9"/>
        <v>0</v>
      </c>
      <c r="Q145" s="210"/>
      <c r="R145" s="251"/>
      <c r="S145" s="251"/>
      <c r="T145" s="214"/>
      <c r="U145" s="210"/>
      <c r="V145" s="210"/>
      <c r="W145" s="210"/>
      <c r="X145" s="210"/>
      <c r="Y145" s="210"/>
      <c r="Z145" s="228"/>
      <c r="AA145" s="228"/>
      <c r="AB145" s="228"/>
      <c r="AC145" s="228"/>
      <c r="AD145" s="228"/>
      <c r="AE145" s="228"/>
      <c r="AF145" s="228"/>
      <c r="AG145" s="228"/>
      <c r="AH145" s="228"/>
      <c r="AI145" s="228"/>
      <c r="AJ145" s="228"/>
      <c r="AK145" s="228"/>
      <c r="AL145" s="228"/>
      <c r="AM145" s="228"/>
      <c r="AN145" s="228"/>
      <c r="AO145" s="228"/>
      <c r="AP145" s="228"/>
      <c r="AQ145" s="228"/>
      <c r="AR145" s="228"/>
      <c r="AS145" s="228"/>
      <c r="AT145" s="228"/>
      <c r="AU145" s="228"/>
      <c r="AV145" s="228"/>
      <c r="AW145" s="228"/>
      <c r="AX145" s="228"/>
      <c r="AY145" s="228"/>
      <c r="AZ145" s="228"/>
      <c r="BA145" s="228"/>
      <c r="BB145" s="228"/>
      <c r="BC145" s="228"/>
      <c r="BD145" s="228"/>
      <c r="BE145" s="228"/>
      <c r="BF145" s="228"/>
      <c r="BG145" s="228"/>
      <c r="BH145" s="228"/>
      <c r="BI145" s="228"/>
      <c r="BJ145" s="228"/>
      <c r="BK145" s="228"/>
      <c r="BL145" s="228"/>
      <c r="BM145" s="214"/>
      <c r="BN145" s="214"/>
      <c r="BO145" s="214"/>
    </row>
    <row r="146" spans="1:67" ht="12.75" customHeight="1" outlineLevel="1">
      <c r="A146" s="232"/>
      <c r="B146" s="232"/>
      <c r="C146" s="232"/>
      <c r="D146" s="232"/>
      <c r="E146" s="368" t="str">
        <f>Asset4</f>
        <v>IT</v>
      </c>
      <c r="F146" s="369"/>
      <c r="G146" s="316">
        <f t="shared" ref="G146:P146" si="10">G44-G78-G112</f>
        <v>7.4040983499999991</v>
      </c>
      <c r="H146" s="315">
        <f t="shared" si="10"/>
        <v>4.9419411500000008</v>
      </c>
      <c r="I146" s="315">
        <f t="shared" si="10"/>
        <v>0.47896404999999997</v>
      </c>
      <c r="J146" s="315">
        <f t="shared" si="10"/>
        <v>0.82039770000000001</v>
      </c>
      <c r="K146" s="315">
        <f t="shared" si="10"/>
        <v>2.8479907500000001</v>
      </c>
      <c r="L146" s="315">
        <f t="shared" si="10"/>
        <v>0</v>
      </c>
      <c r="M146" s="315">
        <f t="shared" si="10"/>
        <v>0</v>
      </c>
      <c r="N146" s="315">
        <f t="shared" si="10"/>
        <v>0</v>
      </c>
      <c r="O146" s="315">
        <f t="shared" si="10"/>
        <v>0</v>
      </c>
      <c r="P146" s="315">
        <f t="shared" si="10"/>
        <v>0</v>
      </c>
      <c r="Q146" s="210"/>
      <c r="R146" s="251"/>
      <c r="S146" s="251"/>
      <c r="T146" s="214"/>
      <c r="U146" s="210"/>
      <c r="V146" s="210"/>
      <c r="W146" s="210"/>
      <c r="X146" s="210"/>
      <c r="Y146" s="210"/>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c r="BC146" s="228"/>
      <c r="BD146" s="228"/>
      <c r="BE146" s="228"/>
      <c r="BF146" s="228"/>
      <c r="BG146" s="228"/>
      <c r="BH146" s="228"/>
      <c r="BI146" s="228"/>
      <c r="BJ146" s="228"/>
      <c r="BK146" s="228"/>
      <c r="BL146" s="228"/>
      <c r="BM146" s="214"/>
      <c r="BN146" s="214"/>
      <c r="BO146" s="214"/>
    </row>
    <row r="147" spans="1:67" ht="12.75" customHeight="1" outlineLevel="1">
      <c r="A147" s="232"/>
      <c r="B147" s="232"/>
      <c r="C147" s="232"/>
      <c r="D147" s="232"/>
      <c r="E147" s="368" t="str">
        <f>Asset5</f>
        <v>Communications</v>
      </c>
      <c r="F147" s="369"/>
      <c r="G147" s="316">
        <f t="shared" ref="G147:P147" si="11">G45-G79-G113</f>
        <v>0.14405199999999999</v>
      </c>
      <c r="H147" s="315">
        <f t="shared" si="11"/>
        <v>7.2025999999999993E-2</v>
      </c>
      <c r="I147" s="315">
        <f t="shared" si="11"/>
        <v>0</v>
      </c>
      <c r="J147" s="315">
        <f t="shared" si="11"/>
        <v>0</v>
      </c>
      <c r="K147" s="315">
        <f t="shared" si="11"/>
        <v>0</v>
      </c>
      <c r="L147" s="315">
        <f t="shared" si="11"/>
        <v>0</v>
      </c>
      <c r="M147" s="315">
        <f t="shared" si="11"/>
        <v>0</v>
      </c>
      <c r="N147" s="315">
        <f t="shared" si="11"/>
        <v>0</v>
      </c>
      <c r="O147" s="315">
        <f t="shared" si="11"/>
        <v>0</v>
      </c>
      <c r="P147" s="315">
        <f t="shared" si="11"/>
        <v>0</v>
      </c>
      <c r="Q147" s="210"/>
      <c r="R147" s="251"/>
      <c r="S147" s="251"/>
      <c r="T147" s="214"/>
      <c r="U147" s="210"/>
      <c r="V147" s="210"/>
      <c r="W147" s="210"/>
      <c r="X147" s="210"/>
      <c r="Y147" s="210"/>
      <c r="Z147" s="228"/>
      <c r="AA147" s="228"/>
      <c r="AB147" s="228"/>
      <c r="AC147" s="228"/>
      <c r="AD147" s="228"/>
      <c r="AE147" s="228"/>
      <c r="AF147" s="228"/>
      <c r="AG147" s="228"/>
      <c r="AH147" s="228"/>
      <c r="AI147" s="228"/>
      <c r="AJ147" s="228"/>
      <c r="AK147" s="228"/>
      <c r="AL147" s="228"/>
      <c r="AM147" s="228"/>
      <c r="AN147" s="228"/>
      <c r="AO147" s="228"/>
      <c r="AP147" s="228"/>
      <c r="AQ147" s="228"/>
      <c r="AR147" s="228"/>
      <c r="AS147" s="228"/>
      <c r="AT147" s="228"/>
      <c r="AU147" s="228"/>
      <c r="AV147" s="228"/>
      <c r="AW147" s="228"/>
      <c r="AX147" s="228"/>
      <c r="AY147" s="228"/>
      <c r="AZ147" s="228"/>
      <c r="BA147" s="228"/>
      <c r="BB147" s="228"/>
      <c r="BC147" s="228"/>
      <c r="BD147" s="228"/>
      <c r="BE147" s="228"/>
      <c r="BF147" s="228"/>
      <c r="BG147" s="228"/>
      <c r="BH147" s="228"/>
      <c r="BI147" s="228"/>
      <c r="BJ147" s="228"/>
      <c r="BK147" s="228"/>
      <c r="BL147" s="228"/>
      <c r="BM147" s="214"/>
      <c r="BN147" s="214"/>
      <c r="BO147" s="214"/>
    </row>
    <row r="148" spans="1:67" ht="12.75" customHeight="1" outlineLevel="1">
      <c r="A148" s="237"/>
      <c r="B148" s="237"/>
      <c r="C148" s="237"/>
      <c r="D148" s="237"/>
      <c r="E148" s="368" t="str">
        <f>Asset6</f>
        <v>Other</v>
      </c>
      <c r="F148" s="369"/>
      <c r="G148" s="316">
        <f t="shared" ref="G148:P148" si="12">G46-G80-G114</f>
        <v>0</v>
      </c>
      <c r="H148" s="315">
        <f t="shared" si="12"/>
        <v>0</v>
      </c>
      <c r="I148" s="315">
        <f t="shared" si="12"/>
        <v>0</v>
      </c>
      <c r="J148" s="315">
        <f t="shared" si="12"/>
        <v>0</v>
      </c>
      <c r="K148" s="315">
        <f t="shared" si="12"/>
        <v>0</v>
      </c>
      <c r="L148" s="315">
        <f t="shared" si="12"/>
        <v>0</v>
      </c>
      <c r="M148" s="315">
        <f t="shared" si="12"/>
        <v>0</v>
      </c>
      <c r="N148" s="315">
        <f t="shared" si="12"/>
        <v>0</v>
      </c>
      <c r="O148" s="315">
        <f t="shared" si="12"/>
        <v>0</v>
      </c>
      <c r="P148" s="315">
        <f t="shared" si="12"/>
        <v>0</v>
      </c>
      <c r="Q148" s="210"/>
      <c r="R148" s="251"/>
      <c r="S148" s="251"/>
      <c r="T148" s="214"/>
      <c r="U148" s="210"/>
      <c r="V148" s="210"/>
      <c r="W148" s="210"/>
      <c r="X148" s="210"/>
      <c r="Y148" s="210"/>
      <c r="Z148" s="228"/>
      <c r="AA148" s="228"/>
      <c r="AB148" s="228"/>
      <c r="AC148" s="228"/>
      <c r="AD148" s="228"/>
      <c r="AE148" s="228"/>
      <c r="AF148" s="228"/>
      <c r="AG148" s="228"/>
      <c r="AH148" s="228"/>
      <c r="AI148" s="228"/>
      <c r="AJ148" s="228"/>
      <c r="AK148" s="228"/>
      <c r="AL148" s="228"/>
      <c r="AM148" s="228"/>
      <c r="AN148" s="228"/>
      <c r="AO148" s="228"/>
      <c r="AP148" s="228"/>
      <c r="AQ148" s="228"/>
      <c r="AR148" s="228"/>
      <c r="AS148" s="228"/>
      <c r="AT148" s="228"/>
      <c r="AU148" s="228"/>
      <c r="AV148" s="228"/>
      <c r="AW148" s="228"/>
      <c r="AX148" s="228"/>
      <c r="AY148" s="228"/>
      <c r="AZ148" s="228"/>
      <c r="BA148" s="228"/>
      <c r="BB148" s="228"/>
      <c r="BC148" s="228"/>
      <c r="BD148" s="228"/>
      <c r="BE148" s="228"/>
      <c r="BF148" s="228"/>
      <c r="BG148" s="228"/>
      <c r="BH148" s="228"/>
      <c r="BI148" s="228"/>
      <c r="BJ148" s="228"/>
      <c r="BK148" s="228"/>
      <c r="BL148" s="228"/>
      <c r="BM148" s="214"/>
      <c r="BN148" s="214"/>
      <c r="BO148" s="214"/>
    </row>
    <row r="149" spans="1:67" outlineLevel="1">
      <c r="A149" s="232"/>
      <c r="B149" s="232"/>
      <c r="C149" s="232"/>
      <c r="D149" s="232"/>
      <c r="E149" s="368">
        <f>Asset7</f>
        <v>0</v>
      </c>
      <c r="F149" s="369"/>
      <c r="G149" s="316">
        <f t="shared" ref="G149:P149" si="13">G47-G81-G115</f>
        <v>0</v>
      </c>
      <c r="H149" s="315">
        <f t="shared" si="13"/>
        <v>0</v>
      </c>
      <c r="I149" s="315">
        <f t="shared" si="13"/>
        <v>0</v>
      </c>
      <c r="J149" s="315">
        <f t="shared" si="13"/>
        <v>0</v>
      </c>
      <c r="K149" s="315">
        <f t="shared" si="13"/>
        <v>0</v>
      </c>
      <c r="L149" s="315">
        <f t="shared" si="13"/>
        <v>0</v>
      </c>
      <c r="M149" s="315">
        <f t="shared" si="13"/>
        <v>0</v>
      </c>
      <c r="N149" s="315">
        <f t="shared" si="13"/>
        <v>0</v>
      </c>
      <c r="O149" s="315">
        <f t="shared" si="13"/>
        <v>0</v>
      </c>
      <c r="P149" s="315">
        <f t="shared" si="13"/>
        <v>0</v>
      </c>
      <c r="Q149" s="210"/>
      <c r="R149" s="251"/>
      <c r="S149" s="251"/>
      <c r="T149" s="214"/>
      <c r="U149" s="210"/>
      <c r="V149" s="210"/>
      <c r="W149" s="210"/>
      <c r="X149" s="210"/>
      <c r="Y149" s="210"/>
      <c r="Z149" s="228"/>
      <c r="AA149" s="228"/>
      <c r="AB149" s="228"/>
      <c r="AC149" s="228"/>
      <c r="AD149" s="228"/>
      <c r="AE149" s="228"/>
      <c r="AF149" s="228"/>
      <c r="AG149" s="228"/>
      <c r="AH149" s="228"/>
      <c r="AI149" s="228"/>
      <c r="AJ149" s="228"/>
      <c r="AK149" s="228"/>
      <c r="AL149" s="228"/>
      <c r="AM149" s="228"/>
      <c r="AN149" s="228"/>
      <c r="AO149" s="228"/>
      <c r="AP149" s="228"/>
      <c r="AQ149" s="228"/>
      <c r="AR149" s="228"/>
      <c r="AS149" s="228"/>
      <c r="AT149" s="228"/>
      <c r="AU149" s="228"/>
      <c r="AV149" s="228"/>
      <c r="AW149" s="228"/>
      <c r="AX149" s="228"/>
      <c r="AY149" s="228"/>
      <c r="AZ149" s="228"/>
      <c r="BA149" s="228"/>
      <c r="BB149" s="228"/>
      <c r="BC149" s="228"/>
      <c r="BD149" s="228"/>
      <c r="BE149" s="228"/>
      <c r="BF149" s="228"/>
      <c r="BG149" s="228"/>
      <c r="BH149" s="228"/>
      <c r="BI149" s="228"/>
      <c r="BJ149" s="228"/>
      <c r="BK149" s="228"/>
      <c r="BL149" s="228"/>
      <c r="BM149" s="214"/>
      <c r="BN149" s="214"/>
      <c r="BO149" s="214"/>
    </row>
    <row r="150" spans="1:67" outlineLevel="1">
      <c r="A150" s="232"/>
      <c r="B150" s="232"/>
      <c r="C150" s="232"/>
      <c r="D150" s="232"/>
      <c r="E150" s="368">
        <f>Asset8</f>
        <v>0</v>
      </c>
      <c r="F150" s="369"/>
      <c r="G150" s="316">
        <f t="shared" ref="G150:P150" si="14">G48-G82-G116</f>
        <v>0</v>
      </c>
      <c r="H150" s="315">
        <f t="shared" si="14"/>
        <v>0</v>
      </c>
      <c r="I150" s="315">
        <f t="shared" si="14"/>
        <v>0</v>
      </c>
      <c r="J150" s="315">
        <f t="shared" si="14"/>
        <v>0</v>
      </c>
      <c r="K150" s="315">
        <f t="shared" si="14"/>
        <v>0</v>
      </c>
      <c r="L150" s="315">
        <f t="shared" si="14"/>
        <v>0</v>
      </c>
      <c r="M150" s="315">
        <f t="shared" si="14"/>
        <v>0</v>
      </c>
      <c r="N150" s="315">
        <f t="shared" si="14"/>
        <v>0</v>
      </c>
      <c r="O150" s="315">
        <f t="shared" si="14"/>
        <v>0</v>
      </c>
      <c r="P150" s="315">
        <f t="shared" si="14"/>
        <v>0</v>
      </c>
      <c r="Q150" s="210"/>
      <c r="R150" s="251"/>
      <c r="S150" s="251"/>
      <c r="T150" s="214"/>
      <c r="U150" s="210"/>
      <c r="V150" s="210"/>
      <c r="W150" s="210"/>
      <c r="X150" s="210"/>
      <c r="Y150" s="210"/>
      <c r="Z150" s="228"/>
      <c r="AA150" s="228"/>
      <c r="AB150" s="228"/>
      <c r="AC150" s="228"/>
      <c r="AD150" s="228"/>
      <c r="AE150" s="228"/>
      <c r="AF150" s="228"/>
      <c r="AG150" s="228"/>
      <c r="AH150" s="228"/>
      <c r="AI150" s="228"/>
      <c r="AJ150" s="228"/>
      <c r="AK150" s="228"/>
      <c r="AL150" s="228"/>
      <c r="AM150" s="228"/>
      <c r="AN150" s="228"/>
      <c r="AO150" s="228"/>
      <c r="AP150" s="228"/>
      <c r="AQ150" s="228"/>
      <c r="AR150" s="228"/>
      <c r="AS150" s="228"/>
      <c r="AT150" s="228"/>
      <c r="AU150" s="228"/>
      <c r="AV150" s="228"/>
      <c r="AW150" s="228"/>
      <c r="AX150" s="228"/>
      <c r="AY150" s="228"/>
      <c r="AZ150" s="228"/>
      <c r="BA150" s="228"/>
      <c r="BB150" s="228"/>
      <c r="BC150" s="228"/>
      <c r="BD150" s="228"/>
      <c r="BE150" s="228"/>
      <c r="BF150" s="228"/>
      <c r="BG150" s="228"/>
      <c r="BH150" s="228"/>
      <c r="BI150" s="228"/>
      <c r="BJ150" s="228"/>
      <c r="BK150" s="228"/>
      <c r="BL150" s="228"/>
      <c r="BM150" s="214"/>
      <c r="BN150" s="214"/>
      <c r="BO150" s="214"/>
    </row>
    <row r="151" spans="1:67" outlineLevel="1">
      <c r="A151" s="232"/>
      <c r="B151" s="232"/>
      <c r="C151" s="232"/>
      <c r="D151" s="232"/>
      <c r="E151" s="368">
        <f>Asset9</f>
        <v>0</v>
      </c>
      <c r="F151" s="369"/>
      <c r="G151" s="316">
        <f t="shared" ref="G151:P151" si="15">G49-G83-G117</f>
        <v>0</v>
      </c>
      <c r="H151" s="315">
        <f t="shared" si="15"/>
        <v>0</v>
      </c>
      <c r="I151" s="315">
        <f t="shared" si="15"/>
        <v>0</v>
      </c>
      <c r="J151" s="315">
        <f t="shared" si="15"/>
        <v>0</v>
      </c>
      <c r="K151" s="315">
        <f t="shared" si="15"/>
        <v>0</v>
      </c>
      <c r="L151" s="315">
        <f t="shared" si="15"/>
        <v>0</v>
      </c>
      <c r="M151" s="315">
        <f t="shared" si="15"/>
        <v>0</v>
      </c>
      <c r="N151" s="315">
        <f t="shared" si="15"/>
        <v>0</v>
      </c>
      <c r="O151" s="315">
        <f t="shared" si="15"/>
        <v>0</v>
      </c>
      <c r="P151" s="315">
        <f t="shared" si="15"/>
        <v>0</v>
      </c>
      <c r="Q151" s="210"/>
      <c r="R151" s="251"/>
      <c r="S151" s="251"/>
      <c r="T151" s="214"/>
      <c r="U151" s="210"/>
      <c r="V151" s="210"/>
      <c r="W151" s="210"/>
      <c r="X151" s="210"/>
      <c r="Y151" s="210"/>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228"/>
      <c r="BD151" s="228"/>
      <c r="BE151" s="228"/>
      <c r="BF151" s="228"/>
      <c r="BG151" s="228"/>
      <c r="BH151" s="228"/>
      <c r="BI151" s="228"/>
      <c r="BJ151" s="228"/>
      <c r="BK151" s="228"/>
      <c r="BL151" s="228"/>
      <c r="BM151" s="214"/>
      <c r="BN151" s="214"/>
      <c r="BO151" s="214"/>
    </row>
    <row r="152" spans="1:67" outlineLevel="1">
      <c r="A152" s="232"/>
      <c r="B152" s="232"/>
      <c r="C152" s="232"/>
      <c r="D152" s="232"/>
      <c r="E152" s="368">
        <f>Asset10</f>
        <v>0</v>
      </c>
      <c r="F152" s="369"/>
      <c r="G152" s="316">
        <f t="shared" ref="G152:P152" si="16">G50-G84-G118</f>
        <v>0</v>
      </c>
      <c r="H152" s="315">
        <f t="shared" si="16"/>
        <v>0</v>
      </c>
      <c r="I152" s="315">
        <f t="shared" si="16"/>
        <v>0</v>
      </c>
      <c r="J152" s="315">
        <f t="shared" si="16"/>
        <v>0</v>
      </c>
      <c r="K152" s="315">
        <f t="shared" si="16"/>
        <v>0</v>
      </c>
      <c r="L152" s="315">
        <f t="shared" si="16"/>
        <v>0</v>
      </c>
      <c r="M152" s="315">
        <f t="shared" si="16"/>
        <v>0</v>
      </c>
      <c r="N152" s="315">
        <f t="shared" si="16"/>
        <v>0</v>
      </c>
      <c r="O152" s="315">
        <f t="shared" si="16"/>
        <v>0</v>
      </c>
      <c r="P152" s="315">
        <f t="shared" si="16"/>
        <v>0</v>
      </c>
      <c r="Q152" s="210"/>
      <c r="R152" s="251"/>
      <c r="S152" s="251"/>
      <c r="T152" s="214"/>
      <c r="U152" s="210"/>
      <c r="V152" s="210"/>
      <c r="W152" s="210"/>
      <c r="X152" s="210"/>
      <c r="Y152" s="210"/>
      <c r="Z152" s="228"/>
      <c r="AA152" s="228"/>
      <c r="AB152" s="228"/>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228"/>
      <c r="BJ152" s="228"/>
      <c r="BK152" s="228"/>
      <c r="BL152" s="228"/>
      <c r="BM152" s="214"/>
      <c r="BN152" s="214"/>
      <c r="BO152" s="214"/>
    </row>
    <row r="153" spans="1:67" outlineLevel="1">
      <c r="A153" s="232"/>
      <c r="B153" s="232"/>
      <c r="C153" s="232"/>
      <c r="D153" s="232"/>
      <c r="E153" s="368">
        <f>Asset11</f>
        <v>0</v>
      </c>
      <c r="F153" s="369"/>
      <c r="G153" s="316">
        <f t="shared" ref="G153:P153" si="17">G51-G85-G119</f>
        <v>0</v>
      </c>
      <c r="H153" s="315">
        <f t="shared" si="17"/>
        <v>0</v>
      </c>
      <c r="I153" s="315">
        <f t="shared" si="17"/>
        <v>0</v>
      </c>
      <c r="J153" s="315">
        <f t="shared" si="17"/>
        <v>0</v>
      </c>
      <c r="K153" s="315">
        <f t="shared" si="17"/>
        <v>0</v>
      </c>
      <c r="L153" s="315">
        <f t="shared" si="17"/>
        <v>0</v>
      </c>
      <c r="M153" s="315">
        <f t="shared" si="17"/>
        <v>0</v>
      </c>
      <c r="N153" s="315">
        <f t="shared" si="17"/>
        <v>0</v>
      </c>
      <c r="O153" s="315">
        <f t="shared" si="17"/>
        <v>0</v>
      </c>
      <c r="P153" s="315">
        <f t="shared" si="17"/>
        <v>0</v>
      </c>
      <c r="Q153" s="210"/>
      <c r="R153" s="251"/>
      <c r="S153" s="251"/>
      <c r="T153" s="214"/>
      <c r="U153" s="210"/>
      <c r="V153" s="210"/>
      <c r="W153" s="210"/>
      <c r="X153" s="210"/>
      <c r="Y153" s="210"/>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28"/>
      <c r="BM153" s="214"/>
      <c r="BN153" s="214"/>
      <c r="BO153" s="214"/>
    </row>
    <row r="154" spans="1:67" outlineLevel="1">
      <c r="A154" s="232"/>
      <c r="B154" s="232"/>
      <c r="C154" s="232"/>
      <c r="D154" s="232"/>
      <c r="E154" s="368">
        <f>Asset12</f>
        <v>0</v>
      </c>
      <c r="F154" s="369"/>
      <c r="G154" s="316">
        <f t="shared" ref="G154:P154" si="18">G52-G86-G120</f>
        <v>0</v>
      </c>
      <c r="H154" s="315">
        <f t="shared" si="18"/>
        <v>0</v>
      </c>
      <c r="I154" s="315">
        <f t="shared" si="18"/>
        <v>0</v>
      </c>
      <c r="J154" s="315">
        <f t="shared" si="18"/>
        <v>0</v>
      </c>
      <c r="K154" s="315">
        <f t="shared" si="18"/>
        <v>0</v>
      </c>
      <c r="L154" s="315">
        <f t="shared" si="18"/>
        <v>0</v>
      </c>
      <c r="M154" s="315">
        <f t="shared" si="18"/>
        <v>0</v>
      </c>
      <c r="N154" s="315">
        <f t="shared" si="18"/>
        <v>0</v>
      </c>
      <c r="O154" s="315">
        <f t="shared" si="18"/>
        <v>0</v>
      </c>
      <c r="P154" s="315">
        <f t="shared" si="18"/>
        <v>0</v>
      </c>
      <c r="Q154" s="210"/>
      <c r="R154" s="251"/>
      <c r="S154" s="251"/>
      <c r="T154" s="214"/>
      <c r="U154" s="210"/>
      <c r="V154" s="210"/>
      <c r="W154" s="210"/>
      <c r="X154" s="210"/>
      <c r="Y154" s="210"/>
      <c r="Z154" s="228"/>
      <c r="AA154" s="228"/>
      <c r="AB154" s="228"/>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228"/>
      <c r="BJ154" s="228"/>
      <c r="BK154" s="228"/>
      <c r="BL154" s="228"/>
      <c r="BM154" s="214"/>
      <c r="BN154" s="214"/>
      <c r="BO154" s="214"/>
    </row>
    <row r="155" spans="1:67" outlineLevel="1">
      <c r="A155" s="232"/>
      <c r="B155" s="232"/>
      <c r="C155" s="232"/>
      <c r="D155" s="232"/>
      <c r="E155" s="368">
        <f>Asset13</f>
        <v>0</v>
      </c>
      <c r="F155" s="369"/>
      <c r="G155" s="316">
        <f t="shared" ref="G155:P155" si="19">G53-G87-G121</f>
        <v>0</v>
      </c>
      <c r="H155" s="315">
        <f t="shared" si="19"/>
        <v>0</v>
      </c>
      <c r="I155" s="315">
        <f t="shared" si="19"/>
        <v>0</v>
      </c>
      <c r="J155" s="315">
        <f t="shared" si="19"/>
        <v>0</v>
      </c>
      <c r="K155" s="315">
        <f t="shared" si="19"/>
        <v>0</v>
      </c>
      <c r="L155" s="315">
        <f t="shared" si="19"/>
        <v>0</v>
      </c>
      <c r="M155" s="315">
        <f t="shared" si="19"/>
        <v>0</v>
      </c>
      <c r="N155" s="315">
        <f t="shared" si="19"/>
        <v>0</v>
      </c>
      <c r="O155" s="315">
        <f t="shared" si="19"/>
        <v>0</v>
      </c>
      <c r="P155" s="315">
        <f t="shared" si="19"/>
        <v>0</v>
      </c>
      <c r="Q155" s="210"/>
      <c r="R155" s="251"/>
      <c r="S155" s="251"/>
      <c r="T155" s="214"/>
      <c r="U155" s="210"/>
      <c r="V155" s="210"/>
      <c r="W155" s="210"/>
      <c r="X155" s="210"/>
      <c r="Y155" s="210"/>
      <c r="Z155" s="228"/>
      <c r="AA155" s="228"/>
      <c r="AB155" s="228"/>
      <c r="AC155" s="228"/>
      <c r="AD155" s="228"/>
      <c r="AE155" s="228"/>
      <c r="AF155" s="228"/>
      <c r="AG155" s="228"/>
      <c r="AH155" s="228"/>
      <c r="AI155" s="228"/>
      <c r="AJ155" s="228"/>
      <c r="AK155" s="228"/>
      <c r="AL155" s="228"/>
      <c r="AM155" s="228"/>
      <c r="AN155" s="228"/>
      <c r="AO155" s="228"/>
      <c r="AP155" s="228"/>
      <c r="AQ155" s="228"/>
      <c r="AR155" s="228"/>
      <c r="AS155" s="228"/>
      <c r="AT155" s="228"/>
      <c r="AU155" s="228"/>
      <c r="AV155" s="228"/>
      <c r="AW155" s="228"/>
      <c r="AX155" s="228"/>
      <c r="AY155" s="228"/>
      <c r="AZ155" s="228"/>
      <c r="BA155" s="228"/>
      <c r="BB155" s="228"/>
      <c r="BC155" s="228"/>
      <c r="BD155" s="228"/>
      <c r="BE155" s="228"/>
      <c r="BF155" s="228"/>
      <c r="BG155" s="228"/>
      <c r="BH155" s="228"/>
      <c r="BI155" s="228"/>
      <c r="BJ155" s="228"/>
      <c r="BK155" s="228"/>
      <c r="BL155" s="228"/>
      <c r="BM155" s="214"/>
      <c r="BN155" s="214"/>
      <c r="BO155" s="214"/>
    </row>
    <row r="156" spans="1:67" outlineLevel="1">
      <c r="A156" s="232"/>
      <c r="B156" s="232"/>
      <c r="C156" s="232"/>
      <c r="D156" s="232"/>
      <c r="E156" s="368">
        <f>Asset14</f>
        <v>0</v>
      </c>
      <c r="F156" s="369"/>
      <c r="G156" s="316">
        <f t="shared" ref="G156:P156" si="20">G54-G88-G122</f>
        <v>0</v>
      </c>
      <c r="H156" s="315">
        <f t="shared" si="20"/>
        <v>0</v>
      </c>
      <c r="I156" s="315">
        <f t="shared" si="20"/>
        <v>0</v>
      </c>
      <c r="J156" s="315">
        <f t="shared" si="20"/>
        <v>0</v>
      </c>
      <c r="K156" s="315">
        <f t="shared" si="20"/>
        <v>0</v>
      </c>
      <c r="L156" s="315">
        <f t="shared" si="20"/>
        <v>0</v>
      </c>
      <c r="M156" s="315">
        <f t="shared" si="20"/>
        <v>0</v>
      </c>
      <c r="N156" s="315">
        <f t="shared" si="20"/>
        <v>0</v>
      </c>
      <c r="O156" s="315">
        <f t="shared" si="20"/>
        <v>0</v>
      </c>
      <c r="P156" s="315">
        <f t="shared" si="20"/>
        <v>0</v>
      </c>
      <c r="Q156" s="210"/>
      <c r="R156" s="251"/>
      <c r="S156" s="251"/>
      <c r="T156" s="214"/>
      <c r="U156" s="210"/>
      <c r="V156" s="210"/>
      <c r="W156" s="210"/>
      <c r="X156" s="210"/>
      <c r="Y156" s="210"/>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8"/>
      <c r="BB156" s="228"/>
      <c r="BC156" s="228"/>
      <c r="BD156" s="228"/>
      <c r="BE156" s="228"/>
      <c r="BF156" s="228"/>
      <c r="BG156" s="228"/>
      <c r="BH156" s="228"/>
      <c r="BI156" s="228"/>
      <c r="BJ156" s="228"/>
      <c r="BK156" s="228"/>
      <c r="BL156" s="228"/>
      <c r="BM156" s="214"/>
      <c r="BN156" s="214"/>
      <c r="BO156" s="214"/>
    </row>
    <row r="157" spans="1:67" outlineLevel="1">
      <c r="A157" s="232"/>
      <c r="B157" s="232"/>
      <c r="C157" s="232"/>
      <c r="D157" s="232"/>
      <c r="E157" s="368">
        <f>Asset15</f>
        <v>0</v>
      </c>
      <c r="F157" s="369"/>
      <c r="G157" s="316">
        <f t="shared" ref="G157:P157" si="21">G55-G89-G123</f>
        <v>0</v>
      </c>
      <c r="H157" s="315">
        <f t="shared" si="21"/>
        <v>0</v>
      </c>
      <c r="I157" s="315">
        <f t="shared" si="21"/>
        <v>0</v>
      </c>
      <c r="J157" s="315">
        <f t="shared" si="21"/>
        <v>0</v>
      </c>
      <c r="K157" s="315">
        <f t="shared" si="21"/>
        <v>0</v>
      </c>
      <c r="L157" s="315">
        <f t="shared" si="21"/>
        <v>0</v>
      </c>
      <c r="M157" s="315">
        <f t="shared" si="21"/>
        <v>0</v>
      </c>
      <c r="N157" s="315">
        <f t="shared" si="21"/>
        <v>0</v>
      </c>
      <c r="O157" s="315">
        <f t="shared" si="21"/>
        <v>0</v>
      </c>
      <c r="P157" s="315">
        <f t="shared" si="21"/>
        <v>0</v>
      </c>
      <c r="Q157" s="210"/>
      <c r="R157" s="251"/>
      <c r="S157" s="251"/>
      <c r="T157" s="214"/>
      <c r="U157" s="210"/>
      <c r="V157" s="210"/>
      <c r="W157" s="210"/>
      <c r="X157" s="210"/>
      <c r="Y157" s="210"/>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28"/>
      <c r="BD157" s="228"/>
      <c r="BE157" s="228"/>
      <c r="BF157" s="228"/>
      <c r="BG157" s="228"/>
      <c r="BH157" s="228"/>
      <c r="BI157" s="228"/>
      <c r="BJ157" s="228"/>
      <c r="BK157" s="228"/>
      <c r="BL157" s="228"/>
      <c r="BM157" s="214"/>
      <c r="BN157" s="214"/>
      <c r="BO157" s="214"/>
    </row>
    <row r="158" spans="1:67" outlineLevel="1">
      <c r="A158" s="232"/>
      <c r="B158" s="232"/>
      <c r="C158" s="232"/>
      <c r="D158" s="232"/>
      <c r="E158" s="368">
        <f>Asset16</f>
        <v>0</v>
      </c>
      <c r="F158" s="369"/>
      <c r="G158" s="316">
        <f t="shared" ref="G158:P158" si="22">G56-G90-G124</f>
        <v>0</v>
      </c>
      <c r="H158" s="315">
        <f t="shared" si="22"/>
        <v>0</v>
      </c>
      <c r="I158" s="315">
        <f t="shared" si="22"/>
        <v>0</v>
      </c>
      <c r="J158" s="315">
        <f t="shared" si="22"/>
        <v>0</v>
      </c>
      <c r="K158" s="315">
        <f t="shared" si="22"/>
        <v>0</v>
      </c>
      <c r="L158" s="315">
        <f t="shared" si="22"/>
        <v>0</v>
      </c>
      <c r="M158" s="315">
        <f t="shared" si="22"/>
        <v>0</v>
      </c>
      <c r="N158" s="315">
        <f t="shared" si="22"/>
        <v>0</v>
      </c>
      <c r="O158" s="315">
        <f t="shared" si="22"/>
        <v>0</v>
      </c>
      <c r="P158" s="315">
        <f t="shared" si="22"/>
        <v>0</v>
      </c>
      <c r="Q158" s="210"/>
      <c r="R158" s="251"/>
      <c r="S158" s="251"/>
      <c r="T158" s="214"/>
      <c r="U158" s="210"/>
      <c r="V158" s="210"/>
      <c r="W158" s="210"/>
      <c r="X158" s="210"/>
      <c r="Y158" s="210"/>
      <c r="Z158" s="228"/>
      <c r="AA158" s="228"/>
      <c r="AB158" s="228"/>
      <c r="AC158" s="228"/>
      <c r="AD158" s="228"/>
      <c r="AE158" s="228"/>
      <c r="AF158" s="228"/>
      <c r="AG158" s="228"/>
      <c r="AH158" s="228"/>
      <c r="AI158" s="228"/>
      <c r="AJ158" s="228"/>
      <c r="AK158" s="228"/>
      <c r="AL158" s="228"/>
      <c r="AM158" s="228"/>
      <c r="AN158" s="228"/>
      <c r="AO158" s="228"/>
      <c r="AP158" s="228"/>
      <c r="AQ158" s="228"/>
      <c r="AR158" s="228"/>
      <c r="AS158" s="228"/>
      <c r="AT158" s="228"/>
      <c r="AU158" s="228"/>
      <c r="AV158" s="228"/>
      <c r="AW158" s="228"/>
      <c r="AX158" s="228"/>
      <c r="AY158" s="228"/>
      <c r="AZ158" s="228"/>
      <c r="BA158" s="228"/>
      <c r="BB158" s="228"/>
      <c r="BC158" s="228"/>
      <c r="BD158" s="228"/>
      <c r="BE158" s="228"/>
      <c r="BF158" s="228"/>
      <c r="BG158" s="228"/>
      <c r="BH158" s="228"/>
      <c r="BI158" s="228"/>
      <c r="BJ158" s="228"/>
      <c r="BK158" s="228"/>
      <c r="BL158" s="228"/>
      <c r="BM158" s="214"/>
      <c r="BN158" s="214"/>
      <c r="BO158" s="214"/>
    </row>
    <row r="159" spans="1:67" outlineLevel="1">
      <c r="A159" s="232"/>
      <c r="B159" s="232"/>
      <c r="C159" s="232"/>
      <c r="D159" s="232"/>
      <c r="E159" s="368">
        <f>Asset17</f>
        <v>0</v>
      </c>
      <c r="F159" s="369"/>
      <c r="G159" s="316">
        <f t="shared" ref="G159:P159" si="23">G57-G91-G125</f>
        <v>0</v>
      </c>
      <c r="H159" s="315">
        <f t="shared" si="23"/>
        <v>0</v>
      </c>
      <c r="I159" s="315">
        <f t="shared" si="23"/>
        <v>0</v>
      </c>
      <c r="J159" s="315">
        <f t="shared" si="23"/>
        <v>0</v>
      </c>
      <c r="K159" s="315">
        <f t="shared" si="23"/>
        <v>0</v>
      </c>
      <c r="L159" s="315">
        <f t="shared" si="23"/>
        <v>0</v>
      </c>
      <c r="M159" s="315">
        <f t="shared" si="23"/>
        <v>0</v>
      </c>
      <c r="N159" s="315">
        <f t="shared" si="23"/>
        <v>0</v>
      </c>
      <c r="O159" s="315">
        <f t="shared" si="23"/>
        <v>0</v>
      </c>
      <c r="P159" s="315">
        <f t="shared" si="23"/>
        <v>0</v>
      </c>
      <c r="Q159" s="210"/>
      <c r="R159" s="251"/>
      <c r="S159" s="251"/>
      <c r="T159" s="214"/>
      <c r="U159" s="210"/>
      <c r="V159" s="210"/>
      <c r="W159" s="210"/>
      <c r="X159" s="210"/>
      <c r="Y159" s="210"/>
      <c r="Z159" s="228"/>
      <c r="AA159" s="228"/>
      <c r="AB159" s="228"/>
      <c r="AC159" s="228"/>
      <c r="AD159" s="228"/>
      <c r="AE159" s="228"/>
      <c r="AF159" s="228"/>
      <c r="AG159" s="228"/>
      <c r="AH159" s="228"/>
      <c r="AI159" s="228"/>
      <c r="AJ159" s="228"/>
      <c r="AK159" s="228"/>
      <c r="AL159" s="228"/>
      <c r="AM159" s="228"/>
      <c r="AN159" s="228"/>
      <c r="AO159" s="228"/>
      <c r="AP159" s="228"/>
      <c r="AQ159" s="228"/>
      <c r="AR159" s="228"/>
      <c r="AS159" s="228"/>
      <c r="AT159" s="228"/>
      <c r="AU159" s="228"/>
      <c r="AV159" s="228"/>
      <c r="AW159" s="228"/>
      <c r="AX159" s="228"/>
      <c r="AY159" s="228"/>
      <c r="AZ159" s="228"/>
      <c r="BA159" s="228"/>
      <c r="BB159" s="228"/>
      <c r="BC159" s="228"/>
      <c r="BD159" s="228"/>
      <c r="BE159" s="228"/>
      <c r="BF159" s="228"/>
      <c r="BG159" s="228"/>
      <c r="BH159" s="228"/>
      <c r="BI159" s="228"/>
      <c r="BJ159" s="228"/>
      <c r="BK159" s="228"/>
      <c r="BL159" s="228"/>
      <c r="BM159" s="214"/>
      <c r="BN159" s="214"/>
      <c r="BO159" s="214"/>
    </row>
    <row r="160" spans="1:67" outlineLevel="1">
      <c r="A160" s="232"/>
      <c r="B160" s="232"/>
      <c r="C160" s="232"/>
      <c r="D160" s="232"/>
      <c r="E160" s="368">
        <f>Asset18</f>
        <v>0</v>
      </c>
      <c r="F160" s="369"/>
      <c r="G160" s="316">
        <f t="shared" ref="G160:P160" si="24">G58-G92-G126</f>
        <v>0</v>
      </c>
      <c r="H160" s="315">
        <f t="shared" si="24"/>
        <v>0</v>
      </c>
      <c r="I160" s="315">
        <f t="shared" si="24"/>
        <v>0</v>
      </c>
      <c r="J160" s="315">
        <f t="shared" si="24"/>
        <v>0</v>
      </c>
      <c r="K160" s="315">
        <f t="shared" si="24"/>
        <v>0</v>
      </c>
      <c r="L160" s="315">
        <f t="shared" si="24"/>
        <v>0</v>
      </c>
      <c r="M160" s="315">
        <f t="shared" si="24"/>
        <v>0</v>
      </c>
      <c r="N160" s="315">
        <f t="shared" si="24"/>
        <v>0</v>
      </c>
      <c r="O160" s="315">
        <f t="shared" si="24"/>
        <v>0</v>
      </c>
      <c r="P160" s="315">
        <f t="shared" si="24"/>
        <v>0</v>
      </c>
      <c r="Q160" s="210"/>
      <c r="R160" s="251"/>
      <c r="S160" s="251"/>
      <c r="T160" s="214"/>
      <c r="U160" s="210"/>
      <c r="V160" s="210"/>
      <c r="W160" s="210"/>
      <c r="X160" s="210"/>
      <c r="Y160" s="210"/>
      <c r="Z160" s="228"/>
      <c r="AA160" s="228"/>
      <c r="AB160" s="228"/>
      <c r="AC160" s="228"/>
      <c r="AD160" s="228"/>
      <c r="AE160" s="228"/>
      <c r="AF160" s="228"/>
      <c r="AG160" s="228"/>
      <c r="AH160" s="228"/>
      <c r="AI160" s="228"/>
      <c r="AJ160" s="228"/>
      <c r="AK160" s="228"/>
      <c r="AL160" s="228"/>
      <c r="AM160" s="228"/>
      <c r="AN160" s="228"/>
      <c r="AO160" s="228"/>
      <c r="AP160" s="228"/>
      <c r="AQ160" s="228"/>
      <c r="AR160" s="228"/>
      <c r="AS160" s="228"/>
      <c r="AT160" s="228"/>
      <c r="AU160" s="228"/>
      <c r="AV160" s="228"/>
      <c r="AW160" s="228"/>
      <c r="AX160" s="228"/>
      <c r="AY160" s="228"/>
      <c r="AZ160" s="228"/>
      <c r="BA160" s="228"/>
      <c r="BB160" s="228"/>
      <c r="BC160" s="228"/>
      <c r="BD160" s="228"/>
      <c r="BE160" s="228"/>
      <c r="BF160" s="228"/>
      <c r="BG160" s="228"/>
      <c r="BH160" s="228"/>
      <c r="BI160" s="228"/>
      <c r="BJ160" s="228"/>
      <c r="BK160" s="228"/>
      <c r="BL160" s="228"/>
      <c r="BM160" s="214"/>
      <c r="BN160" s="214"/>
      <c r="BO160" s="214"/>
    </row>
    <row r="161" spans="1:67" outlineLevel="1">
      <c r="A161" s="237"/>
      <c r="B161" s="237"/>
      <c r="C161" s="237"/>
      <c r="D161" s="237"/>
      <c r="E161" s="368">
        <f>Asset19</f>
        <v>0</v>
      </c>
      <c r="F161" s="369"/>
      <c r="G161" s="316">
        <f t="shared" ref="G161:P161" si="25">G59-G93-G127</f>
        <v>0</v>
      </c>
      <c r="H161" s="315">
        <f t="shared" si="25"/>
        <v>0</v>
      </c>
      <c r="I161" s="315">
        <f t="shared" si="25"/>
        <v>0</v>
      </c>
      <c r="J161" s="315">
        <f t="shared" si="25"/>
        <v>0</v>
      </c>
      <c r="K161" s="315">
        <f t="shared" si="25"/>
        <v>0</v>
      </c>
      <c r="L161" s="315">
        <f t="shared" si="25"/>
        <v>0</v>
      </c>
      <c r="M161" s="315">
        <f t="shared" si="25"/>
        <v>0</v>
      </c>
      <c r="N161" s="315">
        <f t="shared" si="25"/>
        <v>0</v>
      </c>
      <c r="O161" s="315">
        <f t="shared" si="25"/>
        <v>0</v>
      </c>
      <c r="P161" s="315">
        <f t="shared" si="25"/>
        <v>0</v>
      </c>
      <c r="Q161" s="210"/>
      <c r="R161" s="251"/>
      <c r="S161" s="251"/>
      <c r="T161" s="214"/>
      <c r="U161" s="210"/>
      <c r="V161" s="210"/>
      <c r="W161" s="210"/>
      <c r="X161" s="210"/>
      <c r="Y161" s="210"/>
      <c r="Z161" s="228"/>
      <c r="AA161" s="228"/>
      <c r="AB161" s="228"/>
      <c r="AC161" s="228"/>
      <c r="AD161" s="228"/>
      <c r="AE161" s="228"/>
      <c r="AF161" s="228"/>
      <c r="AG161" s="228"/>
      <c r="AH161" s="228"/>
      <c r="AI161" s="228"/>
      <c r="AJ161" s="228"/>
      <c r="AK161" s="228"/>
      <c r="AL161" s="228"/>
      <c r="AM161" s="228"/>
      <c r="AN161" s="228"/>
      <c r="AO161" s="228"/>
      <c r="AP161" s="228"/>
      <c r="AQ161" s="228"/>
      <c r="AR161" s="228"/>
      <c r="AS161" s="228"/>
      <c r="AT161" s="228"/>
      <c r="AU161" s="228"/>
      <c r="AV161" s="228"/>
      <c r="AW161" s="228"/>
      <c r="AX161" s="228"/>
      <c r="AY161" s="228"/>
      <c r="AZ161" s="228"/>
      <c r="BA161" s="228"/>
      <c r="BB161" s="228"/>
      <c r="BC161" s="228"/>
      <c r="BD161" s="228"/>
      <c r="BE161" s="228"/>
      <c r="BF161" s="228"/>
      <c r="BG161" s="228"/>
      <c r="BH161" s="228"/>
      <c r="BI161" s="228"/>
      <c r="BJ161" s="228"/>
      <c r="BK161" s="228"/>
      <c r="BL161" s="228"/>
      <c r="BM161" s="214"/>
      <c r="BN161" s="214"/>
      <c r="BO161" s="214"/>
    </row>
    <row r="162" spans="1:67" outlineLevel="1">
      <c r="A162" s="232"/>
      <c r="B162" s="232"/>
      <c r="C162" s="232"/>
      <c r="D162" s="232"/>
      <c r="E162" s="368">
        <f>Asset20</f>
        <v>0</v>
      </c>
      <c r="F162" s="369"/>
      <c r="G162" s="316">
        <f t="shared" ref="G162:P162" si="26">G60-G94-G128</f>
        <v>0</v>
      </c>
      <c r="H162" s="315">
        <f t="shared" si="26"/>
        <v>0</v>
      </c>
      <c r="I162" s="315">
        <f t="shared" si="26"/>
        <v>0</v>
      </c>
      <c r="J162" s="315">
        <f t="shared" si="26"/>
        <v>0</v>
      </c>
      <c r="K162" s="315">
        <f t="shared" si="26"/>
        <v>0</v>
      </c>
      <c r="L162" s="315">
        <f t="shared" si="26"/>
        <v>0</v>
      </c>
      <c r="M162" s="315">
        <f t="shared" si="26"/>
        <v>0</v>
      </c>
      <c r="N162" s="315">
        <f t="shared" si="26"/>
        <v>0</v>
      </c>
      <c r="O162" s="315">
        <f t="shared" si="26"/>
        <v>0</v>
      </c>
      <c r="P162" s="315">
        <f t="shared" si="26"/>
        <v>0</v>
      </c>
      <c r="Q162" s="210"/>
      <c r="R162" s="251"/>
      <c r="S162" s="251"/>
      <c r="T162" s="214"/>
      <c r="U162" s="210"/>
      <c r="V162" s="210"/>
      <c r="W162" s="210"/>
      <c r="X162" s="210"/>
      <c r="Y162" s="210"/>
      <c r="Z162" s="228"/>
      <c r="AA162" s="228"/>
      <c r="AB162" s="228"/>
      <c r="AC162" s="228"/>
      <c r="AD162" s="228"/>
      <c r="AE162" s="228"/>
      <c r="AF162" s="228"/>
      <c r="AG162" s="228"/>
      <c r="AH162" s="228"/>
      <c r="AI162" s="228"/>
      <c r="AJ162" s="228"/>
      <c r="AK162" s="228"/>
      <c r="AL162" s="228"/>
      <c r="AM162" s="228"/>
      <c r="AN162" s="228"/>
      <c r="AO162" s="228"/>
      <c r="AP162" s="228"/>
      <c r="AQ162" s="228"/>
      <c r="AR162" s="228"/>
      <c r="AS162" s="228"/>
      <c r="AT162" s="228"/>
      <c r="AU162" s="228"/>
      <c r="AV162" s="228"/>
      <c r="AW162" s="228"/>
      <c r="AX162" s="228"/>
      <c r="AY162" s="228"/>
      <c r="AZ162" s="228"/>
      <c r="BA162" s="228"/>
      <c r="BB162" s="228"/>
      <c r="BC162" s="228"/>
      <c r="BD162" s="228"/>
      <c r="BE162" s="228"/>
      <c r="BF162" s="228"/>
      <c r="BG162" s="228"/>
      <c r="BH162" s="228"/>
      <c r="BI162" s="228"/>
      <c r="BJ162" s="228"/>
      <c r="BK162" s="228"/>
      <c r="BL162" s="228"/>
      <c r="BM162" s="214"/>
      <c r="BN162" s="214"/>
      <c r="BO162" s="214"/>
    </row>
    <row r="163" spans="1:67" outlineLevel="1">
      <c r="A163" s="232"/>
      <c r="B163" s="232"/>
      <c r="C163" s="232"/>
      <c r="D163" s="232"/>
      <c r="E163" s="368">
        <f>Asset21</f>
        <v>0</v>
      </c>
      <c r="F163" s="369"/>
      <c r="G163" s="316">
        <f t="shared" ref="G163:P163" si="27">G61-G95-G129</f>
        <v>0</v>
      </c>
      <c r="H163" s="315">
        <f t="shared" si="27"/>
        <v>0</v>
      </c>
      <c r="I163" s="315">
        <f t="shared" si="27"/>
        <v>0</v>
      </c>
      <c r="J163" s="315">
        <f t="shared" si="27"/>
        <v>0</v>
      </c>
      <c r="K163" s="315">
        <f t="shared" si="27"/>
        <v>0</v>
      </c>
      <c r="L163" s="315">
        <f t="shared" si="27"/>
        <v>0</v>
      </c>
      <c r="M163" s="315">
        <f t="shared" si="27"/>
        <v>0</v>
      </c>
      <c r="N163" s="315">
        <f t="shared" si="27"/>
        <v>0</v>
      </c>
      <c r="O163" s="315">
        <f t="shared" si="27"/>
        <v>0</v>
      </c>
      <c r="P163" s="315">
        <f t="shared" si="27"/>
        <v>0</v>
      </c>
      <c r="Q163" s="210"/>
      <c r="R163" s="251"/>
      <c r="S163" s="251"/>
      <c r="T163" s="214"/>
      <c r="U163" s="210"/>
      <c r="V163" s="210"/>
      <c r="W163" s="210"/>
      <c r="X163" s="210"/>
      <c r="Y163" s="210"/>
      <c r="Z163" s="228"/>
      <c r="AA163" s="228"/>
      <c r="AB163" s="228"/>
      <c r="AC163" s="228"/>
      <c r="AD163" s="228"/>
      <c r="AE163" s="228"/>
      <c r="AF163" s="228"/>
      <c r="AG163" s="228"/>
      <c r="AH163" s="228"/>
      <c r="AI163" s="228"/>
      <c r="AJ163" s="228"/>
      <c r="AK163" s="228"/>
      <c r="AL163" s="228"/>
      <c r="AM163" s="228"/>
      <c r="AN163" s="228"/>
      <c r="AO163" s="228"/>
      <c r="AP163" s="228"/>
      <c r="AQ163" s="228"/>
      <c r="AR163" s="228"/>
      <c r="AS163" s="228"/>
      <c r="AT163" s="228"/>
      <c r="AU163" s="228"/>
      <c r="AV163" s="228"/>
      <c r="AW163" s="228"/>
      <c r="AX163" s="228"/>
      <c r="AY163" s="228"/>
      <c r="AZ163" s="228"/>
      <c r="BA163" s="228"/>
      <c r="BB163" s="228"/>
      <c r="BC163" s="228"/>
      <c r="BD163" s="228"/>
      <c r="BE163" s="228"/>
      <c r="BF163" s="228"/>
      <c r="BG163" s="228"/>
      <c r="BH163" s="228"/>
      <c r="BI163" s="228"/>
      <c r="BJ163" s="228"/>
      <c r="BK163" s="228"/>
      <c r="BL163" s="228"/>
      <c r="BM163" s="214"/>
      <c r="BN163" s="214"/>
      <c r="BO163" s="214"/>
    </row>
    <row r="164" spans="1:67" outlineLevel="1">
      <c r="A164" s="237"/>
      <c r="B164" s="237"/>
      <c r="C164" s="237"/>
      <c r="D164" s="237"/>
      <c r="E164" s="368">
        <f>Asset22</f>
        <v>0</v>
      </c>
      <c r="F164" s="369"/>
      <c r="G164" s="316">
        <f t="shared" ref="G164:P164" si="28">G62-G96-G130</f>
        <v>0</v>
      </c>
      <c r="H164" s="315">
        <f t="shared" si="28"/>
        <v>0</v>
      </c>
      <c r="I164" s="315">
        <f t="shared" si="28"/>
        <v>0</v>
      </c>
      <c r="J164" s="315">
        <f t="shared" si="28"/>
        <v>0</v>
      </c>
      <c r="K164" s="315">
        <f t="shared" si="28"/>
        <v>0</v>
      </c>
      <c r="L164" s="315">
        <f t="shared" si="28"/>
        <v>0</v>
      </c>
      <c r="M164" s="315">
        <f t="shared" si="28"/>
        <v>0</v>
      </c>
      <c r="N164" s="315">
        <f t="shared" si="28"/>
        <v>0</v>
      </c>
      <c r="O164" s="315">
        <f t="shared" si="28"/>
        <v>0</v>
      </c>
      <c r="P164" s="315">
        <f t="shared" si="28"/>
        <v>0</v>
      </c>
      <c r="Q164" s="210"/>
      <c r="R164" s="251"/>
      <c r="S164" s="251"/>
      <c r="T164" s="214"/>
      <c r="U164" s="210"/>
      <c r="V164" s="210"/>
      <c r="W164" s="210"/>
      <c r="X164" s="210"/>
      <c r="Y164" s="210"/>
      <c r="Z164" s="228"/>
      <c r="AA164" s="228"/>
      <c r="AB164" s="228"/>
      <c r="AC164" s="228"/>
      <c r="AD164" s="228"/>
      <c r="AE164" s="228"/>
      <c r="AF164" s="228"/>
      <c r="AG164" s="228"/>
      <c r="AH164" s="228"/>
      <c r="AI164" s="228"/>
      <c r="AJ164" s="228"/>
      <c r="AK164" s="228"/>
      <c r="AL164" s="228"/>
      <c r="AM164" s="228"/>
      <c r="AN164" s="228"/>
      <c r="AO164" s="228"/>
      <c r="AP164" s="228"/>
      <c r="AQ164" s="228"/>
      <c r="AR164" s="228"/>
      <c r="AS164" s="228"/>
      <c r="AT164" s="228"/>
      <c r="AU164" s="228"/>
      <c r="AV164" s="228"/>
      <c r="AW164" s="228"/>
      <c r="AX164" s="228"/>
      <c r="AY164" s="228"/>
      <c r="AZ164" s="228"/>
      <c r="BA164" s="228"/>
      <c r="BB164" s="228"/>
      <c r="BC164" s="228"/>
      <c r="BD164" s="228"/>
      <c r="BE164" s="228"/>
      <c r="BF164" s="228"/>
      <c r="BG164" s="228"/>
      <c r="BH164" s="228"/>
      <c r="BI164" s="228"/>
      <c r="BJ164" s="228"/>
      <c r="BK164" s="228"/>
      <c r="BL164" s="228"/>
      <c r="BM164" s="214"/>
      <c r="BN164" s="214"/>
      <c r="BO164" s="214"/>
    </row>
    <row r="165" spans="1:67" outlineLevel="1">
      <c r="A165" s="232"/>
      <c r="B165" s="232"/>
      <c r="C165" s="232"/>
      <c r="D165" s="232"/>
      <c r="E165" s="368">
        <f>Asset23</f>
        <v>0</v>
      </c>
      <c r="F165" s="369"/>
      <c r="G165" s="316">
        <f t="shared" ref="G165:P165" si="29">G63-G97-G131</f>
        <v>0</v>
      </c>
      <c r="H165" s="315">
        <f t="shared" si="29"/>
        <v>0</v>
      </c>
      <c r="I165" s="315">
        <f t="shared" si="29"/>
        <v>0</v>
      </c>
      <c r="J165" s="315">
        <f t="shared" si="29"/>
        <v>0</v>
      </c>
      <c r="K165" s="315">
        <f t="shared" si="29"/>
        <v>0</v>
      </c>
      <c r="L165" s="315">
        <f t="shared" si="29"/>
        <v>0</v>
      </c>
      <c r="M165" s="315">
        <f t="shared" si="29"/>
        <v>0</v>
      </c>
      <c r="N165" s="315">
        <f t="shared" si="29"/>
        <v>0</v>
      </c>
      <c r="O165" s="315">
        <f t="shared" si="29"/>
        <v>0</v>
      </c>
      <c r="P165" s="315">
        <f t="shared" si="29"/>
        <v>0</v>
      </c>
      <c r="Q165" s="210"/>
      <c r="R165" s="251"/>
      <c r="S165" s="251"/>
      <c r="T165" s="214"/>
      <c r="U165" s="210"/>
      <c r="V165" s="210"/>
      <c r="W165" s="210"/>
      <c r="X165" s="210"/>
      <c r="Y165" s="210"/>
      <c r="Z165" s="228"/>
      <c r="AA165" s="228"/>
      <c r="AB165" s="228"/>
      <c r="AC165" s="228"/>
      <c r="AD165" s="228"/>
      <c r="AE165" s="228"/>
      <c r="AF165" s="228"/>
      <c r="AG165" s="228"/>
      <c r="AH165" s="228"/>
      <c r="AI165" s="228"/>
      <c r="AJ165" s="228"/>
      <c r="AK165" s="228"/>
      <c r="AL165" s="228"/>
      <c r="AM165" s="228"/>
      <c r="AN165" s="228"/>
      <c r="AO165" s="228"/>
      <c r="AP165" s="228"/>
      <c r="AQ165" s="228"/>
      <c r="AR165" s="228"/>
      <c r="AS165" s="228"/>
      <c r="AT165" s="228"/>
      <c r="AU165" s="228"/>
      <c r="AV165" s="228"/>
      <c r="AW165" s="228"/>
      <c r="AX165" s="228"/>
      <c r="AY165" s="228"/>
      <c r="AZ165" s="228"/>
      <c r="BA165" s="228"/>
      <c r="BB165" s="228"/>
      <c r="BC165" s="228"/>
      <c r="BD165" s="228"/>
      <c r="BE165" s="228"/>
      <c r="BF165" s="228"/>
      <c r="BG165" s="228"/>
      <c r="BH165" s="228"/>
      <c r="BI165" s="228"/>
      <c r="BJ165" s="228"/>
      <c r="BK165" s="228"/>
      <c r="BL165" s="228"/>
      <c r="BM165" s="214"/>
      <c r="BN165" s="214"/>
      <c r="BO165" s="214"/>
    </row>
    <row r="166" spans="1:67" outlineLevel="1">
      <c r="A166" s="232"/>
      <c r="B166" s="232"/>
      <c r="C166" s="232"/>
      <c r="D166" s="232"/>
      <c r="E166" s="368">
        <f>Asset24</f>
        <v>0</v>
      </c>
      <c r="F166" s="369"/>
      <c r="G166" s="316">
        <f t="shared" ref="G166:P166" si="30">G64-G98-G132</f>
        <v>0</v>
      </c>
      <c r="H166" s="315">
        <f t="shared" si="30"/>
        <v>0</v>
      </c>
      <c r="I166" s="315">
        <f t="shared" si="30"/>
        <v>0</v>
      </c>
      <c r="J166" s="315">
        <f t="shared" si="30"/>
        <v>0</v>
      </c>
      <c r="K166" s="315">
        <f t="shared" si="30"/>
        <v>0</v>
      </c>
      <c r="L166" s="315">
        <f t="shared" si="30"/>
        <v>0</v>
      </c>
      <c r="M166" s="315">
        <f t="shared" si="30"/>
        <v>0</v>
      </c>
      <c r="N166" s="315">
        <f t="shared" si="30"/>
        <v>0</v>
      </c>
      <c r="O166" s="315">
        <f t="shared" si="30"/>
        <v>0</v>
      </c>
      <c r="P166" s="315">
        <f t="shared" si="30"/>
        <v>0</v>
      </c>
      <c r="Q166" s="210"/>
      <c r="R166" s="251"/>
      <c r="S166" s="251"/>
      <c r="T166" s="214"/>
      <c r="U166" s="210"/>
      <c r="V166" s="210"/>
      <c r="W166" s="210"/>
      <c r="X166" s="210"/>
      <c r="Y166" s="210"/>
      <c r="Z166" s="228"/>
      <c r="AA166" s="228"/>
      <c r="AB166" s="228"/>
      <c r="AC166" s="228"/>
      <c r="AD166" s="228"/>
      <c r="AE166" s="228"/>
      <c r="AF166" s="228"/>
      <c r="AG166" s="228"/>
      <c r="AH166" s="228"/>
      <c r="AI166" s="228"/>
      <c r="AJ166" s="228"/>
      <c r="AK166" s="228"/>
      <c r="AL166" s="228"/>
      <c r="AM166" s="228"/>
      <c r="AN166" s="228"/>
      <c r="AO166" s="228"/>
      <c r="AP166" s="228"/>
      <c r="AQ166" s="228"/>
      <c r="AR166" s="228"/>
      <c r="AS166" s="228"/>
      <c r="AT166" s="228"/>
      <c r="AU166" s="228"/>
      <c r="AV166" s="228"/>
      <c r="AW166" s="228"/>
      <c r="AX166" s="228"/>
      <c r="AY166" s="228"/>
      <c r="AZ166" s="228"/>
      <c r="BA166" s="228"/>
      <c r="BB166" s="228"/>
      <c r="BC166" s="228"/>
      <c r="BD166" s="228"/>
      <c r="BE166" s="228"/>
      <c r="BF166" s="228"/>
      <c r="BG166" s="228"/>
      <c r="BH166" s="228"/>
      <c r="BI166" s="228"/>
      <c r="BJ166" s="228"/>
      <c r="BK166" s="228"/>
      <c r="BL166" s="228"/>
      <c r="BM166" s="214"/>
      <c r="BN166" s="214"/>
      <c r="BO166" s="214"/>
    </row>
    <row r="167" spans="1:67" outlineLevel="1">
      <c r="A167" s="237"/>
      <c r="B167" s="237"/>
      <c r="C167" s="237"/>
      <c r="D167" s="237"/>
      <c r="E167" s="368">
        <f>Asset25</f>
        <v>0</v>
      </c>
      <c r="F167" s="369"/>
      <c r="G167" s="316">
        <f t="shared" ref="G167:P167" si="31">G65-G99-G133</f>
        <v>0</v>
      </c>
      <c r="H167" s="315">
        <f t="shared" si="31"/>
        <v>0</v>
      </c>
      <c r="I167" s="315">
        <f t="shared" si="31"/>
        <v>0</v>
      </c>
      <c r="J167" s="315">
        <f t="shared" si="31"/>
        <v>0</v>
      </c>
      <c r="K167" s="315">
        <f t="shared" si="31"/>
        <v>0</v>
      </c>
      <c r="L167" s="315">
        <f t="shared" si="31"/>
        <v>0</v>
      </c>
      <c r="M167" s="315">
        <f t="shared" si="31"/>
        <v>0</v>
      </c>
      <c r="N167" s="315">
        <f t="shared" si="31"/>
        <v>0</v>
      </c>
      <c r="O167" s="315">
        <f t="shared" si="31"/>
        <v>0</v>
      </c>
      <c r="P167" s="315">
        <f t="shared" si="31"/>
        <v>0</v>
      </c>
      <c r="Q167" s="210"/>
      <c r="R167" s="251"/>
      <c r="S167" s="251"/>
      <c r="T167" s="214"/>
      <c r="U167" s="210"/>
      <c r="V167" s="210"/>
      <c r="W167" s="210"/>
      <c r="X167" s="210"/>
      <c r="Y167" s="210"/>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228"/>
      <c r="BJ167" s="228"/>
      <c r="BK167" s="228"/>
      <c r="BL167" s="228"/>
      <c r="BM167" s="214"/>
      <c r="BN167" s="214"/>
      <c r="BO167" s="214"/>
    </row>
    <row r="168" spans="1:67" outlineLevel="1">
      <c r="A168" s="232"/>
      <c r="B168" s="232"/>
      <c r="C168" s="232"/>
      <c r="D168" s="232"/>
      <c r="E168" s="368">
        <f>Asset26</f>
        <v>0</v>
      </c>
      <c r="F168" s="369"/>
      <c r="G168" s="316">
        <f t="shared" ref="G168:P168" si="32">G66-G100-G134</f>
        <v>0</v>
      </c>
      <c r="H168" s="315">
        <f t="shared" si="32"/>
        <v>0</v>
      </c>
      <c r="I168" s="315">
        <f t="shared" si="32"/>
        <v>0</v>
      </c>
      <c r="J168" s="315">
        <f t="shared" si="32"/>
        <v>0</v>
      </c>
      <c r="K168" s="315">
        <f t="shared" si="32"/>
        <v>0</v>
      </c>
      <c r="L168" s="315">
        <f t="shared" si="32"/>
        <v>0</v>
      </c>
      <c r="M168" s="315">
        <f t="shared" si="32"/>
        <v>0</v>
      </c>
      <c r="N168" s="315">
        <f t="shared" si="32"/>
        <v>0</v>
      </c>
      <c r="O168" s="315">
        <f t="shared" si="32"/>
        <v>0</v>
      </c>
      <c r="P168" s="315">
        <f t="shared" si="32"/>
        <v>0</v>
      </c>
      <c r="Q168" s="210"/>
      <c r="R168" s="251"/>
      <c r="S168" s="251"/>
      <c r="T168" s="214"/>
      <c r="U168" s="210"/>
      <c r="V168" s="210"/>
      <c r="W168" s="210"/>
      <c r="X168" s="210"/>
      <c r="Y168" s="210"/>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28"/>
      <c r="BM168" s="214"/>
      <c r="BN168" s="214"/>
      <c r="BO168" s="214"/>
    </row>
    <row r="169" spans="1:67" outlineLevel="1">
      <c r="A169" s="232"/>
      <c r="B169" s="232"/>
      <c r="C169" s="232"/>
      <c r="D169" s="232"/>
      <c r="E169" s="368">
        <f>Asset27</f>
        <v>0</v>
      </c>
      <c r="F169" s="369"/>
      <c r="G169" s="316">
        <f t="shared" ref="G169:P169" si="33">G67-G101-G135</f>
        <v>0</v>
      </c>
      <c r="H169" s="315">
        <f t="shared" si="33"/>
        <v>0</v>
      </c>
      <c r="I169" s="315">
        <f t="shared" si="33"/>
        <v>0</v>
      </c>
      <c r="J169" s="315">
        <f t="shared" si="33"/>
        <v>0</v>
      </c>
      <c r="K169" s="315">
        <f t="shared" si="33"/>
        <v>0</v>
      </c>
      <c r="L169" s="315">
        <f t="shared" si="33"/>
        <v>0</v>
      </c>
      <c r="M169" s="315">
        <f t="shared" si="33"/>
        <v>0</v>
      </c>
      <c r="N169" s="315">
        <f t="shared" si="33"/>
        <v>0</v>
      </c>
      <c r="O169" s="315">
        <f t="shared" si="33"/>
        <v>0</v>
      </c>
      <c r="P169" s="315">
        <f t="shared" si="33"/>
        <v>0</v>
      </c>
      <c r="Q169" s="210"/>
      <c r="R169" s="251"/>
      <c r="S169" s="251"/>
      <c r="T169" s="214"/>
      <c r="U169" s="210"/>
      <c r="V169" s="210"/>
      <c r="W169" s="210"/>
      <c r="X169" s="210"/>
      <c r="Y169" s="210"/>
      <c r="Z169" s="228"/>
      <c r="AA169" s="228"/>
      <c r="AB169" s="228"/>
      <c r="AC169" s="228"/>
      <c r="AD169" s="228"/>
      <c r="AE169" s="228"/>
      <c r="AF169" s="228"/>
      <c r="AG169" s="228"/>
      <c r="AH169" s="228"/>
      <c r="AI169" s="228"/>
      <c r="AJ169" s="228"/>
      <c r="AK169" s="228"/>
      <c r="AL169" s="228"/>
      <c r="AM169" s="228"/>
      <c r="AN169" s="228"/>
      <c r="AO169" s="228"/>
      <c r="AP169" s="228"/>
      <c r="AQ169" s="228"/>
      <c r="AR169" s="228"/>
      <c r="AS169" s="228"/>
      <c r="AT169" s="228"/>
      <c r="AU169" s="228"/>
      <c r="AV169" s="228"/>
      <c r="AW169" s="228"/>
      <c r="AX169" s="228"/>
      <c r="AY169" s="228"/>
      <c r="AZ169" s="228"/>
      <c r="BA169" s="228"/>
      <c r="BB169" s="228"/>
      <c r="BC169" s="228"/>
      <c r="BD169" s="228"/>
      <c r="BE169" s="228"/>
      <c r="BF169" s="228"/>
      <c r="BG169" s="228"/>
      <c r="BH169" s="228"/>
      <c r="BI169" s="228"/>
      <c r="BJ169" s="228"/>
      <c r="BK169" s="228"/>
      <c r="BL169" s="228"/>
      <c r="BM169" s="214"/>
      <c r="BN169" s="214"/>
      <c r="BO169" s="214"/>
    </row>
    <row r="170" spans="1:67" outlineLevel="1">
      <c r="A170" s="237"/>
      <c r="B170" s="237"/>
      <c r="C170" s="237"/>
      <c r="D170" s="237"/>
      <c r="E170" s="368">
        <f>Asset28</f>
        <v>0</v>
      </c>
      <c r="F170" s="369"/>
      <c r="G170" s="316">
        <f t="shared" ref="G170:P170" si="34">G68-G102-G136</f>
        <v>0</v>
      </c>
      <c r="H170" s="315">
        <f t="shared" si="34"/>
        <v>0</v>
      </c>
      <c r="I170" s="315">
        <f t="shared" si="34"/>
        <v>0</v>
      </c>
      <c r="J170" s="315">
        <f t="shared" si="34"/>
        <v>0</v>
      </c>
      <c r="K170" s="315">
        <f t="shared" si="34"/>
        <v>0</v>
      </c>
      <c r="L170" s="315">
        <f t="shared" si="34"/>
        <v>0</v>
      </c>
      <c r="M170" s="315">
        <f t="shared" si="34"/>
        <v>0</v>
      </c>
      <c r="N170" s="315">
        <f t="shared" si="34"/>
        <v>0</v>
      </c>
      <c r="O170" s="315">
        <f t="shared" si="34"/>
        <v>0</v>
      </c>
      <c r="P170" s="315">
        <f t="shared" si="34"/>
        <v>0</v>
      </c>
      <c r="Q170" s="210"/>
      <c r="R170" s="251"/>
      <c r="S170" s="251"/>
      <c r="T170" s="214"/>
      <c r="U170" s="210"/>
      <c r="V170" s="210"/>
      <c r="W170" s="210"/>
      <c r="X170" s="210"/>
      <c r="Y170" s="210"/>
      <c r="Z170" s="228"/>
      <c r="AA170" s="228"/>
      <c r="AB170" s="228"/>
      <c r="AC170" s="228"/>
      <c r="AD170" s="228"/>
      <c r="AE170" s="228"/>
      <c r="AF170" s="228"/>
      <c r="AG170" s="228"/>
      <c r="AH170" s="228"/>
      <c r="AI170" s="228"/>
      <c r="AJ170" s="228"/>
      <c r="AK170" s="228"/>
      <c r="AL170" s="228"/>
      <c r="AM170" s="228"/>
      <c r="AN170" s="228"/>
      <c r="AO170" s="228"/>
      <c r="AP170" s="228"/>
      <c r="AQ170" s="228"/>
      <c r="AR170" s="228"/>
      <c r="AS170" s="228"/>
      <c r="AT170" s="228"/>
      <c r="AU170" s="228"/>
      <c r="AV170" s="228"/>
      <c r="AW170" s="228"/>
      <c r="AX170" s="228"/>
      <c r="AY170" s="228"/>
      <c r="AZ170" s="228"/>
      <c r="BA170" s="228"/>
      <c r="BB170" s="228"/>
      <c r="BC170" s="228"/>
      <c r="BD170" s="228"/>
      <c r="BE170" s="228"/>
      <c r="BF170" s="228"/>
      <c r="BG170" s="228"/>
      <c r="BH170" s="228"/>
      <c r="BI170" s="228"/>
      <c r="BJ170" s="228"/>
      <c r="BK170" s="228"/>
      <c r="BL170" s="228"/>
      <c r="BM170" s="214"/>
      <c r="BN170" s="214"/>
      <c r="BO170" s="214"/>
    </row>
    <row r="171" spans="1:67" outlineLevel="1">
      <c r="A171" s="232"/>
      <c r="B171" s="232"/>
      <c r="C171" s="232"/>
      <c r="D171" s="232"/>
      <c r="E171" s="368">
        <f>Asset29</f>
        <v>0</v>
      </c>
      <c r="F171" s="369"/>
      <c r="G171" s="316">
        <f t="shared" ref="G171:P171" si="35">G69-G103-G137</f>
        <v>0</v>
      </c>
      <c r="H171" s="315">
        <f t="shared" si="35"/>
        <v>0</v>
      </c>
      <c r="I171" s="315">
        <f t="shared" si="35"/>
        <v>0</v>
      </c>
      <c r="J171" s="315">
        <f t="shared" si="35"/>
        <v>0</v>
      </c>
      <c r="K171" s="315">
        <f t="shared" si="35"/>
        <v>0</v>
      </c>
      <c r="L171" s="315">
        <f t="shared" si="35"/>
        <v>0</v>
      </c>
      <c r="M171" s="315">
        <f t="shared" si="35"/>
        <v>0</v>
      </c>
      <c r="N171" s="315">
        <f t="shared" si="35"/>
        <v>0</v>
      </c>
      <c r="O171" s="315">
        <f t="shared" si="35"/>
        <v>0</v>
      </c>
      <c r="P171" s="315">
        <f t="shared" si="35"/>
        <v>0</v>
      </c>
      <c r="Q171" s="210"/>
      <c r="R171" s="251"/>
      <c r="S171" s="251"/>
      <c r="T171" s="214"/>
      <c r="U171" s="210"/>
      <c r="V171" s="210"/>
      <c r="W171" s="210"/>
      <c r="X171" s="210"/>
      <c r="Y171" s="210"/>
      <c r="Z171" s="228"/>
      <c r="AA171" s="228"/>
      <c r="AB171" s="228"/>
      <c r="AC171" s="228"/>
      <c r="AD171" s="228"/>
      <c r="AE171" s="228"/>
      <c r="AF171" s="228"/>
      <c r="AG171" s="228"/>
      <c r="AH171" s="228"/>
      <c r="AI171" s="228"/>
      <c r="AJ171" s="228"/>
      <c r="AK171" s="228"/>
      <c r="AL171" s="228"/>
      <c r="AM171" s="228"/>
      <c r="AN171" s="228"/>
      <c r="AO171" s="228"/>
      <c r="AP171" s="228"/>
      <c r="AQ171" s="228"/>
      <c r="AR171" s="228"/>
      <c r="AS171" s="228"/>
      <c r="AT171" s="228"/>
      <c r="AU171" s="228"/>
      <c r="AV171" s="228"/>
      <c r="AW171" s="228"/>
      <c r="AX171" s="228"/>
      <c r="AY171" s="228"/>
      <c r="AZ171" s="228"/>
      <c r="BA171" s="228"/>
      <c r="BB171" s="228"/>
      <c r="BC171" s="228"/>
      <c r="BD171" s="228"/>
      <c r="BE171" s="228"/>
      <c r="BF171" s="228"/>
      <c r="BG171" s="228"/>
      <c r="BH171" s="228"/>
      <c r="BI171" s="228"/>
      <c r="BJ171" s="228"/>
      <c r="BK171" s="228"/>
      <c r="BL171" s="228"/>
      <c r="BM171" s="214"/>
      <c r="BN171" s="214"/>
      <c r="BO171" s="214"/>
    </row>
    <row r="172" spans="1:67" outlineLevel="1">
      <c r="A172" s="232"/>
      <c r="B172" s="232"/>
      <c r="C172" s="232"/>
      <c r="D172" s="232"/>
      <c r="E172" s="368" t="str">
        <f>Asset30</f>
        <v>Equity raising costs</v>
      </c>
      <c r="F172" s="369"/>
      <c r="G172" s="316">
        <f t="shared" ref="G172:P172" si="36">G70-G104-G138</f>
        <v>0</v>
      </c>
      <c r="H172" s="315">
        <f t="shared" si="36"/>
        <v>0</v>
      </c>
      <c r="I172" s="315">
        <f t="shared" si="36"/>
        <v>0</v>
      </c>
      <c r="J172" s="315">
        <f t="shared" si="36"/>
        <v>0</v>
      </c>
      <c r="K172" s="315">
        <f t="shared" si="36"/>
        <v>0</v>
      </c>
      <c r="L172" s="315">
        <f t="shared" si="36"/>
        <v>0</v>
      </c>
      <c r="M172" s="315">
        <f t="shared" si="36"/>
        <v>0</v>
      </c>
      <c r="N172" s="315">
        <f t="shared" si="36"/>
        <v>0</v>
      </c>
      <c r="O172" s="315">
        <f t="shared" si="36"/>
        <v>0</v>
      </c>
      <c r="P172" s="315">
        <f t="shared" si="36"/>
        <v>0</v>
      </c>
      <c r="Q172" s="210"/>
      <c r="R172" s="251"/>
      <c r="S172" s="251"/>
      <c r="T172" s="214"/>
      <c r="U172" s="210"/>
      <c r="V172" s="210"/>
      <c r="W172" s="210"/>
      <c r="X172" s="210"/>
      <c r="Y172" s="210"/>
      <c r="Z172" s="228"/>
      <c r="AA172" s="228"/>
      <c r="AB172" s="228"/>
      <c r="AC172" s="228"/>
      <c r="AD172" s="228"/>
      <c r="AE172" s="228"/>
      <c r="AF172" s="228"/>
      <c r="AG172" s="228"/>
      <c r="AH172" s="228"/>
      <c r="AI172" s="228"/>
      <c r="AJ172" s="228"/>
      <c r="AK172" s="228"/>
      <c r="AL172" s="228"/>
      <c r="AM172" s="228"/>
      <c r="AN172" s="228"/>
      <c r="AO172" s="228"/>
      <c r="AP172" s="228"/>
      <c r="AQ172" s="228"/>
      <c r="AR172" s="228"/>
      <c r="AS172" s="228"/>
      <c r="AT172" s="228"/>
      <c r="AU172" s="228"/>
      <c r="AV172" s="228"/>
      <c r="AW172" s="228"/>
      <c r="AX172" s="228"/>
      <c r="AY172" s="228"/>
      <c r="AZ172" s="228"/>
      <c r="BA172" s="228"/>
      <c r="BB172" s="228"/>
      <c r="BC172" s="228"/>
      <c r="BD172" s="228"/>
      <c r="BE172" s="228"/>
      <c r="BF172" s="228"/>
      <c r="BG172" s="228"/>
      <c r="BH172" s="228"/>
      <c r="BI172" s="228"/>
      <c r="BJ172" s="228"/>
      <c r="BK172" s="228"/>
      <c r="BL172" s="228"/>
      <c r="BM172" s="214"/>
      <c r="BN172" s="214"/>
      <c r="BO172" s="214"/>
    </row>
    <row r="173" spans="1:67">
      <c r="A173" s="237"/>
      <c r="B173" s="237"/>
      <c r="C173" s="237"/>
      <c r="D173" s="237"/>
      <c r="E173" s="368" t="s">
        <v>0</v>
      </c>
      <c r="F173" s="368"/>
      <c r="G173" s="298">
        <f t="shared" ref="G173:P173" si="37">SUM(G143:G172)</f>
        <v>10.511666659104053</v>
      </c>
      <c r="H173" s="298">
        <f t="shared" si="37"/>
        <v>6.0800252934922154</v>
      </c>
      <c r="I173" s="298">
        <f t="shared" si="37"/>
        <v>1.108666375719785</v>
      </c>
      <c r="J173" s="298">
        <f t="shared" si="37"/>
        <v>1.477763258314678</v>
      </c>
      <c r="K173" s="298">
        <f t="shared" si="37"/>
        <v>3.5225457825551811</v>
      </c>
      <c r="L173" s="298">
        <f t="shared" si="37"/>
        <v>0</v>
      </c>
      <c r="M173" s="298">
        <f t="shared" si="37"/>
        <v>0</v>
      </c>
      <c r="N173" s="298">
        <f t="shared" si="37"/>
        <v>0</v>
      </c>
      <c r="O173" s="298">
        <f t="shared" si="37"/>
        <v>0</v>
      </c>
      <c r="P173" s="298">
        <f t="shared" si="37"/>
        <v>0</v>
      </c>
      <c r="Q173" s="314"/>
      <c r="R173" s="251"/>
      <c r="S173" s="251"/>
      <c r="T173" s="214"/>
      <c r="U173" s="210"/>
      <c r="V173" s="210"/>
      <c r="W173" s="210"/>
      <c r="X173" s="210"/>
      <c r="Y173" s="210"/>
      <c r="Z173" s="228"/>
      <c r="AA173" s="228"/>
      <c r="AB173" s="228"/>
      <c r="AC173" s="228"/>
      <c r="AD173" s="228"/>
      <c r="AE173" s="228"/>
      <c r="AF173" s="228"/>
      <c r="AG173" s="228"/>
      <c r="AH173" s="228"/>
      <c r="AI173" s="228"/>
      <c r="AJ173" s="228"/>
      <c r="AK173" s="228"/>
      <c r="AL173" s="228"/>
      <c r="AM173" s="228"/>
      <c r="AN173" s="228"/>
      <c r="AO173" s="228"/>
      <c r="AP173" s="228"/>
      <c r="AQ173" s="228"/>
      <c r="AR173" s="228"/>
      <c r="AS173" s="228"/>
      <c r="AT173" s="228"/>
      <c r="AU173" s="228"/>
      <c r="AV173" s="228"/>
      <c r="AW173" s="228"/>
      <c r="AX173" s="228"/>
      <c r="AY173" s="228"/>
      <c r="AZ173" s="228"/>
      <c r="BA173" s="228"/>
      <c r="BB173" s="228"/>
      <c r="BC173" s="228"/>
      <c r="BD173" s="228"/>
      <c r="BE173" s="228"/>
      <c r="BF173" s="228"/>
      <c r="BG173" s="228"/>
      <c r="BH173" s="228"/>
      <c r="BI173" s="228"/>
      <c r="BJ173" s="228"/>
      <c r="BK173" s="228"/>
      <c r="BL173" s="228"/>
      <c r="BM173" s="214"/>
      <c r="BN173" s="214"/>
      <c r="BO173" s="214"/>
    </row>
    <row r="174" spans="1:67" ht="21" customHeight="1">
      <c r="A174" s="232"/>
      <c r="B174" s="232"/>
      <c r="C174" s="232"/>
      <c r="D174" s="232"/>
      <c r="E174" s="232"/>
      <c r="F174" s="313"/>
      <c r="G174" s="313"/>
      <c r="H174" s="313"/>
      <c r="I174" s="313"/>
      <c r="J174" s="313"/>
      <c r="K174" s="313"/>
      <c r="L174" s="313"/>
      <c r="M174" s="313"/>
      <c r="N174" s="313"/>
      <c r="O174" s="313"/>
      <c r="P174" s="313"/>
      <c r="Q174" s="296">
        <f ca="1">SUM(OFFSET(G173,0,0,1,$R$7))</f>
        <v>22.700667369185911</v>
      </c>
      <c r="R174" s="251"/>
      <c r="S174" s="251"/>
      <c r="T174" s="214"/>
      <c r="U174" s="210"/>
      <c r="V174" s="210"/>
      <c r="W174" s="210"/>
      <c r="X174" s="210"/>
      <c r="Y174" s="210"/>
      <c r="Z174" s="228"/>
      <c r="AA174" s="228"/>
      <c r="AB174" s="228"/>
      <c r="AC174" s="228"/>
      <c r="AD174" s="228"/>
      <c r="AE174" s="228"/>
      <c r="AF174" s="228"/>
      <c r="AG174" s="228"/>
      <c r="AH174" s="228"/>
      <c r="AI174" s="228"/>
      <c r="AJ174" s="228"/>
      <c r="AK174" s="228"/>
      <c r="AL174" s="228"/>
      <c r="AM174" s="228"/>
      <c r="AN174" s="228"/>
      <c r="AO174" s="228"/>
      <c r="AP174" s="228"/>
      <c r="AQ174" s="228"/>
      <c r="AR174" s="228"/>
      <c r="AS174" s="228"/>
      <c r="AT174" s="228"/>
      <c r="AU174" s="228"/>
      <c r="AV174" s="228"/>
      <c r="AW174" s="228"/>
      <c r="AX174" s="228"/>
      <c r="AY174" s="228"/>
      <c r="AZ174" s="228"/>
      <c r="BA174" s="228"/>
      <c r="BB174" s="228"/>
      <c r="BC174" s="228"/>
      <c r="BD174" s="228"/>
      <c r="BE174" s="228"/>
      <c r="BF174" s="228"/>
      <c r="BG174" s="228"/>
      <c r="BH174" s="228"/>
      <c r="BI174" s="228"/>
      <c r="BJ174" s="228"/>
      <c r="BK174" s="228"/>
      <c r="BL174" s="228"/>
      <c r="BM174" s="214"/>
      <c r="BN174" s="214"/>
      <c r="BO174" s="214"/>
    </row>
    <row r="175" spans="1:67" ht="15.2" customHeight="1">
      <c r="A175" s="240"/>
      <c r="B175" s="240"/>
      <c r="C175" s="240"/>
      <c r="D175" s="240"/>
      <c r="E175" s="370" t="str">
        <f>"Forecast Operating and Maintenance Expenditure ($m Real "&amp;$F$241&amp;")"</f>
        <v>Forecast Operating and Maintenance Expenditure ($m Real 2015)</v>
      </c>
      <c r="F175" s="370"/>
      <c r="G175" s="370"/>
      <c r="H175" s="209"/>
      <c r="I175" s="209"/>
      <c r="J175" s="309"/>
      <c r="K175" s="240"/>
      <c r="L175" s="240"/>
      <c r="M175" s="240"/>
      <c r="N175" s="240"/>
      <c r="O175" s="240"/>
      <c r="P175" s="240"/>
      <c r="Q175" s="240"/>
      <c r="R175" s="240"/>
      <c r="S175" s="240"/>
      <c r="T175" s="240"/>
      <c r="U175" s="210"/>
      <c r="V175" s="210"/>
      <c r="W175" s="210"/>
      <c r="X175" s="210"/>
      <c r="Y175" s="210"/>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Y175" s="228"/>
      <c r="AZ175" s="228"/>
      <c r="BA175" s="228"/>
      <c r="BB175" s="228"/>
      <c r="BC175" s="228"/>
      <c r="BD175" s="228"/>
      <c r="BE175" s="228"/>
      <c r="BF175" s="228"/>
      <c r="BG175" s="228"/>
      <c r="BH175" s="228"/>
      <c r="BI175" s="228"/>
      <c r="BJ175" s="228"/>
      <c r="BK175" s="228"/>
      <c r="BL175" s="228"/>
      <c r="BM175" s="214"/>
      <c r="BN175" s="214"/>
      <c r="BO175" s="214"/>
    </row>
    <row r="176" spans="1:67">
      <c r="A176" s="237"/>
      <c r="B176" s="237"/>
      <c r="C176" s="237"/>
      <c r="D176" s="237"/>
      <c r="E176" s="196" t="str">
        <f>E40</f>
        <v>Year</v>
      </c>
      <c r="F176" s="210"/>
      <c r="G176" s="308">
        <f t="shared" ref="G176:P176" si="38">G40</f>
        <v>2016</v>
      </c>
      <c r="H176" s="308" t="str">
        <f t="shared" si="38"/>
        <v>2017</v>
      </c>
      <c r="I176" s="308" t="str">
        <f t="shared" si="38"/>
        <v>2018</v>
      </c>
      <c r="J176" s="308" t="str">
        <f t="shared" si="38"/>
        <v>2019</v>
      </c>
      <c r="K176" s="308" t="str">
        <f t="shared" si="38"/>
        <v>2020</v>
      </c>
      <c r="L176" s="308" t="str">
        <f t="shared" si="38"/>
        <v>2021</v>
      </c>
      <c r="M176" s="308" t="str">
        <f t="shared" si="38"/>
        <v>2022</v>
      </c>
      <c r="N176" s="308" t="str">
        <f t="shared" si="38"/>
        <v>2023</v>
      </c>
      <c r="O176" s="308" t="str">
        <f t="shared" si="38"/>
        <v>2024</v>
      </c>
      <c r="P176" s="308" t="str">
        <f t="shared" si="38"/>
        <v>2025</v>
      </c>
      <c r="Q176" s="210"/>
      <c r="R176" s="232"/>
      <c r="S176" s="251"/>
      <c r="T176" s="214"/>
      <c r="U176" s="210"/>
      <c r="V176" s="210"/>
      <c r="W176" s="210"/>
      <c r="X176" s="210"/>
      <c r="Y176" s="210"/>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Y176" s="228"/>
      <c r="AZ176" s="228"/>
      <c r="BA176" s="228"/>
      <c r="BB176" s="228"/>
      <c r="BC176" s="228"/>
      <c r="BD176" s="228"/>
      <c r="BE176" s="228"/>
      <c r="BF176" s="228"/>
      <c r="BG176" s="228"/>
      <c r="BH176" s="228"/>
      <c r="BI176" s="228"/>
      <c r="BJ176" s="228"/>
      <c r="BK176" s="228"/>
      <c r="BL176" s="228"/>
      <c r="BM176" s="214"/>
      <c r="BN176" s="214"/>
      <c r="BO176" s="214"/>
    </row>
    <row r="177" spans="1:67" ht="15" customHeight="1">
      <c r="A177" s="232"/>
      <c r="B177" s="232"/>
      <c r="C177" s="232"/>
      <c r="D177" s="232"/>
      <c r="E177" s="374" t="s">
        <v>198</v>
      </c>
      <c r="F177" s="375"/>
      <c r="G177" s="306">
        <v>5.160492815876097</v>
      </c>
      <c r="H177" s="305">
        <v>5.1732198213688205</v>
      </c>
      <c r="I177" s="305">
        <v>5.1891285782347243</v>
      </c>
      <c r="J177" s="305">
        <v>5.1986738323542667</v>
      </c>
      <c r="K177" s="305">
        <v>5.1891285782347243</v>
      </c>
      <c r="L177" s="305"/>
      <c r="M177" s="305"/>
      <c r="N177" s="305"/>
      <c r="O177" s="305"/>
      <c r="P177" s="305"/>
      <c r="Q177" s="210"/>
      <c r="R177" s="232"/>
      <c r="S177" s="251"/>
      <c r="T177" s="214"/>
      <c r="U177" s="210"/>
      <c r="V177" s="210"/>
      <c r="W177" s="210"/>
      <c r="X177" s="210"/>
      <c r="Y177" s="210"/>
      <c r="Z177" s="228"/>
      <c r="AA177" s="228"/>
      <c r="AB177" s="228"/>
      <c r="AC177" s="228"/>
      <c r="AD177" s="228"/>
      <c r="AE177" s="228"/>
      <c r="AF177" s="228"/>
      <c r="AG177" s="228"/>
      <c r="AH177" s="228"/>
      <c r="AI177" s="228"/>
      <c r="AJ177" s="228"/>
      <c r="AK177" s="228"/>
      <c r="AL177" s="228"/>
      <c r="AM177" s="228"/>
      <c r="AN177" s="228"/>
      <c r="AO177" s="228"/>
      <c r="AP177" s="228"/>
      <c r="AQ177" s="228"/>
      <c r="AR177" s="228"/>
      <c r="AS177" s="228"/>
      <c r="AT177" s="228"/>
      <c r="AU177" s="228"/>
      <c r="AV177" s="228"/>
      <c r="AW177" s="228"/>
      <c r="AX177" s="228"/>
      <c r="AY177" s="228"/>
      <c r="AZ177" s="228"/>
      <c r="BA177" s="228"/>
      <c r="BB177" s="228"/>
      <c r="BC177" s="228"/>
      <c r="BD177" s="228"/>
      <c r="BE177" s="228"/>
      <c r="BF177" s="228"/>
      <c r="BG177" s="228"/>
      <c r="BH177" s="228"/>
      <c r="BI177" s="228"/>
      <c r="BJ177" s="228"/>
      <c r="BK177" s="228"/>
      <c r="BL177" s="228"/>
      <c r="BM177" s="214"/>
      <c r="BN177" s="214"/>
      <c r="BO177" s="214"/>
    </row>
    <row r="178" spans="1:67" ht="15" customHeight="1">
      <c r="A178" s="232"/>
      <c r="B178" s="232"/>
      <c r="C178" s="232"/>
      <c r="D178" s="232"/>
      <c r="E178" s="371" t="s">
        <v>197</v>
      </c>
      <c r="F178" s="372"/>
      <c r="G178" s="303">
        <v>0</v>
      </c>
      <c r="H178" s="301">
        <v>0</v>
      </c>
      <c r="I178" s="301">
        <v>0</v>
      </c>
      <c r="J178" s="301">
        <v>0</v>
      </c>
      <c r="K178" s="301">
        <v>0</v>
      </c>
      <c r="L178" s="301"/>
      <c r="M178" s="301"/>
      <c r="N178" s="301"/>
      <c r="O178" s="301"/>
      <c r="P178" s="301"/>
      <c r="Q178" s="210"/>
      <c r="R178" s="232"/>
      <c r="S178" s="251"/>
      <c r="T178" s="214"/>
      <c r="U178" s="210"/>
      <c r="V178" s="210"/>
      <c r="W178" s="210"/>
      <c r="X178" s="210"/>
      <c r="Y178" s="210"/>
      <c r="Z178" s="228"/>
      <c r="AA178" s="228"/>
      <c r="AB178" s="228"/>
      <c r="AC178" s="228"/>
      <c r="AD178" s="228"/>
      <c r="AE178" s="228"/>
      <c r="AF178" s="228"/>
      <c r="AG178" s="228"/>
      <c r="AH178" s="228"/>
      <c r="AI178" s="228"/>
      <c r="AJ178" s="228"/>
      <c r="AK178" s="228"/>
      <c r="AL178" s="228"/>
      <c r="AM178" s="228"/>
      <c r="AN178" s="228"/>
      <c r="AO178" s="228"/>
      <c r="AP178" s="228"/>
      <c r="AQ178" s="228"/>
      <c r="AR178" s="228"/>
      <c r="AS178" s="228"/>
      <c r="AT178" s="228"/>
      <c r="AU178" s="228"/>
      <c r="AV178" s="228"/>
      <c r="AW178" s="228"/>
      <c r="AX178" s="228"/>
      <c r="AY178" s="228"/>
      <c r="AZ178" s="228"/>
      <c r="BA178" s="228"/>
      <c r="BB178" s="228"/>
      <c r="BC178" s="228"/>
      <c r="BD178" s="228"/>
      <c r="BE178" s="228"/>
      <c r="BF178" s="228"/>
      <c r="BG178" s="228"/>
      <c r="BH178" s="228"/>
      <c r="BI178" s="228"/>
      <c r="BJ178" s="228"/>
      <c r="BK178" s="228"/>
      <c r="BL178" s="228"/>
      <c r="BM178" s="214"/>
      <c r="BN178" s="214"/>
      <c r="BO178" s="214"/>
    </row>
    <row r="179" spans="1:67" ht="15" customHeight="1">
      <c r="A179" s="232"/>
      <c r="B179" s="232"/>
      <c r="C179" s="232"/>
      <c r="D179" s="232"/>
      <c r="E179" s="376" t="s">
        <v>196</v>
      </c>
      <c r="F179" s="387"/>
      <c r="G179" s="303">
        <v>0</v>
      </c>
      <c r="H179" s="301">
        <v>0</v>
      </c>
      <c r="I179" s="301">
        <v>0</v>
      </c>
      <c r="J179" s="301">
        <v>0</v>
      </c>
      <c r="K179" s="301">
        <v>0</v>
      </c>
      <c r="L179" s="301"/>
      <c r="M179" s="301"/>
      <c r="N179" s="301"/>
      <c r="O179" s="301"/>
      <c r="P179" s="301"/>
      <c r="Q179" s="210"/>
      <c r="R179" s="232"/>
      <c r="S179" s="251"/>
      <c r="T179" s="214"/>
      <c r="U179" s="210"/>
      <c r="V179" s="210"/>
      <c r="W179" s="210"/>
      <c r="X179" s="210"/>
      <c r="Y179" s="210"/>
      <c r="Z179" s="228"/>
      <c r="AA179" s="228"/>
      <c r="AB179" s="228"/>
      <c r="AC179" s="228"/>
      <c r="AD179" s="228"/>
      <c r="AE179" s="228"/>
      <c r="AF179" s="228"/>
      <c r="AG179" s="228"/>
      <c r="AH179" s="228"/>
      <c r="AI179" s="228"/>
      <c r="AJ179" s="228"/>
      <c r="AK179" s="228"/>
      <c r="AL179" s="228"/>
      <c r="AM179" s="228"/>
      <c r="AN179" s="228"/>
      <c r="AO179" s="228"/>
      <c r="AP179" s="228"/>
      <c r="AQ179" s="228"/>
      <c r="AR179" s="228"/>
      <c r="AS179" s="228"/>
      <c r="AT179" s="228"/>
      <c r="AU179" s="228"/>
      <c r="AV179" s="228"/>
      <c r="AW179" s="228"/>
      <c r="AX179" s="228"/>
      <c r="AY179" s="228"/>
      <c r="AZ179" s="228"/>
      <c r="BA179" s="228"/>
      <c r="BB179" s="228"/>
      <c r="BC179" s="228"/>
      <c r="BD179" s="228"/>
      <c r="BE179" s="228"/>
      <c r="BF179" s="228"/>
      <c r="BG179" s="228"/>
      <c r="BH179" s="228"/>
      <c r="BI179" s="228"/>
      <c r="BJ179" s="228"/>
      <c r="BK179" s="228"/>
      <c r="BL179" s="228"/>
      <c r="BM179" s="214"/>
      <c r="BN179" s="214"/>
      <c r="BO179" s="214"/>
    </row>
    <row r="180" spans="1:67" ht="15" customHeight="1">
      <c r="A180" s="232"/>
      <c r="B180" s="232"/>
      <c r="C180" s="232"/>
      <c r="D180" s="232"/>
      <c r="E180" s="371"/>
      <c r="F180" s="372"/>
      <c r="G180" s="303"/>
      <c r="H180" s="301"/>
      <c r="I180" s="301"/>
      <c r="J180" s="301"/>
      <c r="K180" s="301"/>
      <c r="L180" s="301"/>
      <c r="M180" s="301"/>
      <c r="N180" s="301"/>
      <c r="O180" s="301"/>
      <c r="P180" s="301"/>
      <c r="Q180" s="210"/>
      <c r="R180" s="232"/>
      <c r="S180" s="251"/>
      <c r="T180" s="214"/>
      <c r="U180" s="210"/>
      <c r="V180" s="210"/>
      <c r="W180" s="210"/>
      <c r="X180" s="210"/>
      <c r="Y180" s="210"/>
      <c r="Z180" s="228"/>
      <c r="AA180" s="228"/>
      <c r="AB180" s="228"/>
      <c r="AC180" s="228"/>
      <c r="AD180" s="228"/>
      <c r="AE180" s="228"/>
      <c r="AF180" s="228"/>
      <c r="AG180" s="228"/>
      <c r="AH180" s="228"/>
      <c r="AI180" s="228"/>
      <c r="AJ180" s="228"/>
      <c r="AK180" s="228"/>
      <c r="AL180" s="228"/>
      <c r="AM180" s="228"/>
      <c r="AN180" s="228"/>
      <c r="AO180" s="228"/>
      <c r="AP180" s="228"/>
      <c r="AQ180" s="228"/>
      <c r="AR180" s="228"/>
      <c r="AS180" s="228"/>
      <c r="AT180" s="228"/>
      <c r="AU180" s="228"/>
      <c r="AV180" s="228"/>
      <c r="AW180" s="228"/>
      <c r="AX180" s="228"/>
      <c r="AY180" s="228"/>
      <c r="AZ180" s="228"/>
      <c r="BA180" s="228"/>
      <c r="BB180" s="228"/>
      <c r="BC180" s="228"/>
      <c r="BD180" s="228"/>
      <c r="BE180" s="228"/>
      <c r="BF180" s="228"/>
      <c r="BG180" s="228"/>
      <c r="BH180" s="228"/>
      <c r="BI180" s="228"/>
      <c r="BJ180" s="228"/>
      <c r="BK180" s="228"/>
      <c r="BL180" s="228"/>
      <c r="BM180" s="214"/>
      <c r="BN180" s="214"/>
      <c r="BO180" s="214"/>
    </row>
    <row r="181" spans="1:67" ht="15" customHeight="1">
      <c r="A181" s="232"/>
      <c r="B181" s="232"/>
      <c r="C181" s="232"/>
      <c r="D181" s="232"/>
      <c r="E181" s="371"/>
      <c r="F181" s="372"/>
      <c r="G181" s="303"/>
      <c r="H181" s="301"/>
      <c r="I181" s="301"/>
      <c r="J181" s="301"/>
      <c r="K181" s="301"/>
      <c r="L181" s="301"/>
      <c r="M181" s="301"/>
      <c r="N181" s="301"/>
      <c r="O181" s="301"/>
      <c r="P181" s="301"/>
      <c r="Q181" s="210"/>
      <c r="R181" s="232"/>
      <c r="S181" s="251"/>
      <c r="T181" s="214"/>
      <c r="U181" s="210"/>
      <c r="V181" s="210"/>
      <c r="W181" s="210"/>
      <c r="X181" s="210"/>
      <c r="Y181" s="210"/>
      <c r="Z181" s="228"/>
      <c r="AA181" s="228"/>
      <c r="AB181" s="228"/>
      <c r="AC181" s="228"/>
      <c r="AD181" s="228"/>
      <c r="AE181" s="228"/>
      <c r="AF181" s="228"/>
      <c r="AG181" s="228"/>
      <c r="AH181" s="228"/>
      <c r="AI181" s="228"/>
      <c r="AJ181" s="228"/>
      <c r="AK181" s="228"/>
      <c r="AL181" s="228"/>
      <c r="AM181" s="228"/>
      <c r="AN181" s="228"/>
      <c r="AO181" s="228"/>
      <c r="AP181" s="228"/>
      <c r="AQ181" s="228"/>
      <c r="AR181" s="228"/>
      <c r="AS181" s="228"/>
      <c r="AT181" s="228"/>
      <c r="AU181" s="228"/>
      <c r="AV181" s="228"/>
      <c r="AW181" s="228"/>
      <c r="AX181" s="228"/>
      <c r="AY181" s="228"/>
      <c r="AZ181" s="228"/>
      <c r="BA181" s="228"/>
      <c r="BB181" s="228"/>
      <c r="BC181" s="228"/>
      <c r="BD181" s="228"/>
      <c r="BE181" s="228"/>
      <c r="BF181" s="228"/>
      <c r="BG181" s="228"/>
      <c r="BH181" s="228"/>
      <c r="BI181" s="228"/>
      <c r="BJ181" s="228"/>
      <c r="BK181" s="228"/>
      <c r="BL181" s="228"/>
      <c r="BM181" s="214"/>
      <c r="BN181" s="214"/>
      <c r="BO181" s="214"/>
    </row>
    <row r="182" spans="1:67" ht="15" customHeight="1">
      <c r="A182" s="232"/>
      <c r="B182" s="232"/>
      <c r="C182" s="232"/>
      <c r="D182" s="232"/>
      <c r="E182" s="371"/>
      <c r="F182" s="372"/>
      <c r="G182" s="302"/>
      <c r="H182" s="302"/>
      <c r="I182" s="302"/>
      <c r="J182" s="302"/>
      <c r="K182" s="302"/>
      <c r="L182" s="302"/>
      <c r="M182" s="302"/>
      <c r="N182" s="302"/>
      <c r="O182" s="302"/>
      <c r="P182" s="302"/>
      <c r="Q182" s="210"/>
      <c r="R182" s="232"/>
      <c r="S182" s="251"/>
      <c r="T182" s="214"/>
      <c r="U182" s="210"/>
      <c r="V182" s="210"/>
      <c r="W182" s="210"/>
      <c r="X182" s="210"/>
      <c r="Y182" s="210"/>
      <c r="Z182" s="228"/>
      <c r="AA182" s="228"/>
      <c r="AB182" s="228"/>
      <c r="AC182" s="228"/>
      <c r="AD182" s="228"/>
      <c r="AE182" s="228"/>
      <c r="AF182" s="228"/>
      <c r="AG182" s="228"/>
      <c r="AH182" s="228"/>
      <c r="AI182" s="228"/>
      <c r="AJ182" s="228"/>
      <c r="AK182" s="228"/>
      <c r="AL182" s="228"/>
      <c r="AM182" s="228"/>
      <c r="AN182" s="228"/>
      <c r="AO182" s="228"/>
      <c r="AP182" s="228"/>
      <c r="AQ182" s="228"/>
      <c r="AR182" s="228"/>
      <c r="AS182" s="228"/>
      <c r="AT182" s="228"/>
      <c r="AU182" s="228"/>
      <c r="AV182" s="228"/>
      <c r="AW182" s="228"/>
      <c r="AX182" s="228"/>
      <c r="AY182" s="228"/>
      <c r="AZ182" s="228"/>
      <c r="BA182" s="228"/>
      <c r="BB182" s="228"/>
      <c r="BC182" s="228"/>
      <c r="BD182" s="228"/>
      <c r="BE182" s="228"/>
      <c r="BF182" s="228"/>
      <c r="BG182" s="228"/>
      <c r="BH182" s="228"/>
      <c r="BI182" s="228"/>
      <c r="BJ182" s="228"/>
      <c r="BK182" s="228"/>
      <c r="BL182" s="228"/>
      <c r="BM182" s="214"/>
      <c r="BN182" s="214"/>
      <c r="BO182" s="214"/>
    </row>
    <row r="183" spans="1:67" ht="15" customHeight="1">
      <c r="A183" s="232"/>
      <c r="B183" s="232"/>
      <c r="C183" s="232"/>
      <c r="D183" s="232"/>
      <c r="E183" s="371"/>
      <c r="F183" s="372"/>
      <c r="G183" s="302"/>
      <c r="H183" s="302"/>
      <c r="I183" s="302"/>
      <c r="J183" s="302"/>
      <c r="K183" s="302"/>
      <c r="L183" s="302"/>
      <c r="M183" s="302"/>
      <c r="N183" s="302"/>
      <c r="O183" s="302"/>
      <c r="P183" s="302"/>
      <c r="Q183" s="210"/>
      <c r="R183" s="232"/>
      <c r="S183" s="251"/>
      <c r="T183" s="214"/>
      <c r="U183" s="210"/>
      <c r="V183" s="210"/>
      <c r="W183" s="210"/>
      <c r="X183" s="210"/>
      <c r="Y183" s="210"/>
      <c r="Z183" s="228"/>
      <c r="AA183" s="228"/>
      <c r="AB183" s="228"/>
      <c r="AC183" s="228"/>
      <c r="AD183" s="228"/>
      <c r="AE183" s="228"/>
      <c r="AF183" s="228"/>
      <c r="AG183" s="228"/>
      <c r="AH183" s="228"/>
      <c r="AI183" s="228"/>
      <c r="AJ183" s="228"/>
      <c r="AK183" s="228"/>
      <c r="AL183" s="228"/>
      <c r="AM183" s="228"/>
      <c r="AN183" s="228"/>
      <c r="AO183" s="228"/>
      <c r="AP183" s="228"/>
      <c r="AQ183" s="228"/>
      <c r="AR183" s="228"/>
      <c r="AS183" s="228"/>
      <c r="AT183" s="228"/>
      <c r="AU183" s="228"/>
      <c r="AV183" s="228"/>
      <c r="AW183" s="228"/>
      <c r="AX183" s="228"/>
      <c r="AY183" s="228"/>
      <c r="AZ183" s="228"/>
      <c r="BA183" s="228"/>
      <c r="BB183" s="228"/>
      <c r="BC183" s="228"/>
      <c r="BD183" s="228"/>
      <c r="BE183" s="228"/>
      <c r="BF183" s="228"/>
      <c r="BG183" s="228"/>
      <c r="BH183" s="228"/>
      <c r="BI183" s="228"/>
      <c r="BJ183" s="228"/>
      <c r="BK183" s="228"/>
      <c r="BL183" s="228"/>
      <c r="BM183" s="214"/>
      <c r="BN183" s="214"/>
      <c r="BO183" s="214"/>
    </row>
    <row r="184" spans="1:67" ht="15" customHeight="1">
      <c r="A184" s="232"/>
      <c r="B184" s="232"/>
      <c r="C184" s="232"/>
      <c r="D184" s="232"/>
      <c r="E184" s="371"/>
      <c r="F184" s="372"/>
      <c r="G184" s="312"/>
      <c r="H184" s="312"/>
      <c r="I184" s="312"/>
      <c r="J184" s="312"/>
      <c r="K184" s="312"/>
      <c r="L184" s="312"/>
      <c r="M184" s="312"/>
      <c r="N184" s="312"/>
      <c r="O184" s="312"/>
      <c r="P184" s="312"/>
      <c r="Q184" s="210"/>
      <c r="R184" s="232"/>
      <c r="S184" s="251"/>
      <c r="T184" s="214"/>
      <c r="U184" s="210"/>
      <c r="V184" s="210"/>
      <c r="W184" s="210"/>
      <c r="X184" s="210"/>
      <c r="Y184" s="210"/>
      <c r="Z184" s="228"/>
      <c r="AA184" s="228"/>
      <c r="AB184" s="228"/>
      <c r="AC184" s="228"/>
      <c r="AD184" s="228"/>
      <c r="AE184" s="228"/>
      <c r="AF184" s="228"/>
      <c r="AG184" s="228"/>
      <c r="AH184" s="228"/>
      <c r="AI184" s="228"/>
      <c r="AJ184" s="228"/>
      <c r="AK184" s="228"/>
      <c r="AL184" s="228"/>
      <c r="AM184" s="228"/>
      <c r="AN184" s="228"/>
      <c r="AO184" s="228"/>
      <c r="AP184" s="228"/>
      <c r="AQ184" s="228"/>
      <c r="AR184" s="228"/>
      <c r="AS184" s="228"/>
      <c r="AT184" s="228"/>
      <c r="AU184" s="228"/>
      <c r="AV184" s="228"/>
      <c r="AW184" s="228"/>
      <c r="AX184" s="228"/>
      <c r="AY184" s="228"/>
      <c r="AZ184" s="228"/>
      <c r="BA184" s="228"/>
      <c r="BB184" s="228"/>
      <c r="BC184" s="228"/>
      <c r="BD184" s="228"/>
      <c r="BE184" s="228"/>
      <c r="BF184" s="228"/>
      <c r="BG184" s="228"/>
      <c r="BH184" s="228"/>
      <c r="BI184" s="228"/>
      <c r="BJ184" s="228"/>
      <c r="BK184" s="228"/>
      <c r="BL184" s="228"/>
      <c r="BM184" s="214"/>
      <c r="BN184" s="214"/>
      <c r="BO184" s="214"/>
    </row>
    <row r="185" spans="1:67" ht="15" customHeight="1">
      <c r="A185" s="232"/>
      <c r="B185" s="232"/>
      <c r="C185" s="232"/>
      <c r="D185" s="232"/>
      <c r="E185" s="388"/>
      <c r="F185" s="389"/>
      <c r="G185" s="312"/>
      <c r="H185" s="312"/>
      <c r="I185" s="312"/>
      <c r="J185" s="312"/>
      <c r="K185" s="312"/>
      <c r="L185" s="311"/>
      <c r="M185" s="311"/>
      <c r="N185" s="311"/>
      <c r="O185" s="311"/>
      <c r="P185" s="311"/>
      <c r="Q185" s="210"/>
      <c r="R185" s="232"/>
      <c r="S185" s="251"/>
      <c r="T185" s="214"/>
      <c r="U185" s="210"/>
      <c r="V185" s="210"/>
      <c r="W185" s="210"/>
      <c r="X185" s="210"/>
      <c r="Y185" s="210"/>
      <c r="Z185" s="228"/>
      <c r="AA185" s="228"/>
      <c r="AB185" s="228"/>
      <c r="AC185" s="228"/>
      <c r="AD185" s="228"/>
      <c r="AE185" s="228"/>
      <c r="AF185" s="228"/>
      <c r="AG185" s="228"/>
      <c r="AH185" s="228"/>
      <c r="AI185" s="228"/>
      <c r="AJ185" s="228"/>
      <c r="AK185" s="228"/>
      <c r="AL185" s="228"/>
      <c r="AM185" s="228"/>
      <c r="AN185" s="228"/>
      <c r="AO185" s="228"/>
      <c r="AP185" s="228"/>
      <c r="AQ185" s="228"/>
      <c r="AR185" s="228"/>
      <c r="AS185" s="228"/>
      <c r="AT185" s="228"/>
      <c r="AU185" s="228"/>
      <c r="AV185" s="228"/>
      <c r="AW185" s="228"/>
      <c r="AX185" s="228"/>
      <c r="AY185" s="228"/>
      <c r="AZ185" s="228"/>
      <c r="BA185" s="228"/>
      <c r="BB185" s="228"/>
      <c r="BC185" s="228"/>
      <c r="BD185" s="228"/>
      <c r="BE185" s="228"/>
      <c r="BF185" s="228"/>
      <c r="BG185" s="228"/>
      <c r="BH185" s="228"/>
      <c r="BI185" s="228"/>
      <c r="BJ185" s="228"/>
      <c r="BK185" s="228"/>
      <c r="BL185" s="228"/>
      <c r="BM185" s="214"/>
      <c r="BN185" s="214"/>
      <c r="BO185" s="214"/>
    </row>
    <row r="186" spans="1:67" ht="15" customHeight="1">
      <c r="A186" s="232"/>
      <c r="B186" s="232"/>
      <c r="C186" s="232"/>
      <c r="D186" s="232"/>
      <c r="E186" s="385" t="s">
        <v>195</v>
      </c>
      <c r="F186" s="386"/>
      <c r="G186" s="310">
        <f>(Drc*Dv*[9]Assets!G475)/[9]Assets!G7</f>
        <v>0.24566286100338416</v>
      </c>
      <c r="H186" s="310">
        <f>IF(COUNT($G186:G186)&gt;='PTRM input'!$R$7,0,(Drc*Dv*[9]Assets!H475)/[9]Assets!H7)</f>
        <v>0.21972700456235347</v>
      </c>
      <c r="I186" s="310">
        <f>IF(COUNT($G186:H186)&gt;='PTRM input'!$R$7,0,(Drc*Dv*[9]Assets!I475)/[9]Assets!I7)</f>
        <v>0.18683952023375724</v>
      </c>
      <c r="J186" s="310">
        <f>IF(COUNT($G186:I186)&gt;='PTRM input'!$R$7,0,(Drc*Dv*[9]Assets!J475)/[9]Assets!J7)</f>
        <v>0.16474823219862936</v>
      </c>
      <c r="K186" s="310">
        <f>IF(COUNT($G186:J186)&gt;='PTRM input'!$R$7,0,(Drc*Dv*[9]Assets!K475)/[9]Assets!K7)</f>
        <v>0.14594484492237284</v>
      </c>
      <c r="L186" s="310">
        <f>IF(COUNT($G186:K186)&gt;='PTRM input'!$R$7,0,(Drc*Dv*[9]Assets!L475)/[9]Assets!L7)</f>
        <v>0</v>
      </c>
      <c r="M186" s="310">
        <f>IF(COUNT($G186:L186)&gt;='PTRM input'!$R$7,0,(Drc*Dv*[9]Assets!M475)/[9]Assets!M7)</f>
        <v>0</v>
      </c>
      <c r="N186" s="310">
        <f>IF(COUNT($G186:M186)&gt;='PTRM input'!$R$7,0,(Drc*Dv*[9]Assets!N475)/[9]Assets!N7)</f>
        <v>0</v>
      </c>
      <c r="O186" s="310">
        <f>IF(COUNT($G186:N186)&gt;='PTRM input'!$R$7,0,(Drc*Dv*[9]Assets!O475)/[9]Assets!O7)</f>
        <v>0</v>
      </c>
      <c r="P186" s="310">
        <f>IF(COUNT($G186:O186)&gt;='PTRM input'!$R$7,0,(Drc*Dv*[9]Assets!P475)/[9]Assets!P7)</f>
        <v>0</v>
      </c>
      <c r="Q186" s="210"/>
      <c r="R186" s="232"/>
      <c r="S186" s="251"/>
      <c r="T186" s="214"/>
      <c r="U186" s="210"/>
      <c r="V186" s="210"/>
      <c r="W186" s="210"/>
      <c r="X186" s="210"/>
      <c r="Y186" s="210"/>
      <c r="Z186" s="228"/>
      <c r="AA186" s="228"/>
      <c r="AB186" s="228"/>
      <c r="AC186" s="228"/>
      <c r="AD186" s="228"/>
      <c r="AE186" s="228"/>
      <c r="AF186" s="228"/>
      <c r="AG186" s="228"/>
      <c r="AH186" s="228"/>
      <c r="AI186" s="228"/>
      <c r="AJ186" s="228"/>
      <c r="AK186" s="228"/>
      <c r="AL186" s="228"/>
      <c r="AM186" s="228"/>
      <c r="AN186" s="228"/>
      <c r="AO186" s="228"/>
      <c r="AP186" s="228"/>
      <c r="AQ186" s="228"/>
      <c r="AR186" s="228"/>
      <c r="AS186" s="228"/>
      <c r="AT186" s="228"/>
      <c r="AU186" s="228"/>
      <c r="AV186" s="228"/>
      <c r="AW186" s="228"/>
      <c r="AX186" s="228"/>
      <c r="AY186" s="228"/>
      <c r="AZ186" s="228"/>
      <c r="BA186" s="228"/>
      <c r="BB186" s="228"/>
      <c r="BC186" s="228"/>
      <c r="BD186" s="228"/>
      <c r="BE186" s="228"/>
      <c r="BF186" s="228"/>
      <c r="BG186" s="228"/>
      <c r="BH186" s="228"/>
      <c r="BI186" s="228"/>
      <c r="BJ186" s="228"/>
      <c r="BK186" s="228"/>
      <c r="BL186" s="228"/>
      <c r="BM186" s="214"/>
      <c r="BN186" s="214"/>
      <c r="BO186" s="214"/>
    </row>
    <row r="187" spans="1:67" ht="15" customHeight="1">
      <c r="A187" s="237"/>
      <c r="B187" s="237"/>
      <c r="C187" s="237"/>
      <c r="D187" s="237"/>
      <c r="E187" s="368" t="s">
        <v>0</v>
      </c>
      <c r="F187" s="368"/>
      <c r="G187" s="298">
        <f t="shared" ref="G187:P187" si="39">SUM(G177:G186)</f>
        <v>5.4061556768794814</v>
      </c>
      <c r="H187" s="298">
        <f t="shared" si="39"/>
        <v>5.3929468259311744</v>
      </c>
      <c r="I187" s="298">
        <f t="shared" si="39"/>
        <v>5.3759680984684817</v>
      </c>
      <c r="J187" s="298">
        <f t="shared" si="39"/>
        <v>5.3634220645528963</v>
      </c>
      <c r="K187" s="298">
        <f t="shared" si="39"/>
        <v>5.3350734231570973</v>
      </c>
      <c r="L187" s="298">
        <f t="shared" si="39"/>
        <v>0</v>
      </c>
      <c r="M187" s="298">
        <f t="shared" si="39"/>
        <v>0</v>
      </c>
      <c r="N187" s="298">
        <f t="shared" si="39"/>
        <v>0</v>
      </c>
      <c r="O187" s="298">
        <f t="shared" si="39"/>
        <v>0</v>
      </c>
      <c r="P187" s="298">
        <f t="shared" si="39"/>
        <v>0</v>
      </c>
      <c r="Q187" s="210"/>
      <c r="R187" s="232"/>
      <c r="S187" s="251"/>
      <c r="T187" s="214"/>
      <c r="U187" s="210"/>
      <c r="V187" s="210"/>
      <c r="W187" s="210"/>
      <c r="X187" s="210"/>
      <c r="Y187" s="210"/>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228"/>
      <c r="AV187" s="228"/>
      <c r="AW187" s="228"/>
      <c r="AX187" s="228"/>
      <c r="AY187" s="228"/>
      <c r="AZ187" s="228"/>
      <c r="BA187" s="228"/>
      <c r="BB187" s="228"/>
      <c r="BC187" s="228"/>
      <c r="BD187" s="228"/>
      <c r="BE187" s="228"/>
      <c r="BF187" s="228"/>
      <c r="BG187" s="228"/>
      <c r="BH187" s="228"/>
      <c r="BI187" s="228"/>
      <c r="BJ187" s="228"/>
      <c r="BK187" s="228"/>
      <c r="BL187" s="228"/>
      <c r="BM187" s="214"/>
      <c r="BN187" s="214"/>
      <c r="BO187" s="214"/>
    </row>
    <row r="188" spans="1:67" s="245" customFormat="1" ht="21" customHeight="1">
      <c r="A188" s="232"/>
      <c r="B188" s="232"/>
      <c r="C188" s="232"/>
      <c r="D188" s="232"/>
      <c r="E188" s="237"/>
      <c r="F188" s="262"/>
      <c r="G188" s="297"/>
      <c r="H188" s="297"/>
      <c r="I188" s="297"/>
      <c r="J188" s="297"/>
      <c r="K188" s="297"/>
      <c r="L188" s="297"/>
      <c r="M188" s="297"/>
      <c r="N188" s="297"/>
      <c r="O188" s="297"/>
      <c r="P188" s="297"/>
      <c r="Q188" s="296">
        <f ca="1">SUM(OFFSET(G187,0,0,1,$R$7))</f>
        <v>26.873566088989133</v>
      </c>
      <c r="R188" s="237"/>
      <c r="S188" s="276"/>
      <c r="T188" s="295"/>
      <c r="Z188" s="294"/>
      <c r="AA188" s="294"/>
      <c r="AB188" s="294"/>
      <c r="AC188" s="294"/>
      <c r="AD188" s="294"/>
      <c r="AE188" s="294"/>
      <c r="AF188" s="294"/>
      <c r="AG188" s="294"/>
      <c r="AH188" s="294"/>
      <c r="AI188" s="294"/>
      <c r="AJ188" s="294"/>
      <c r="AK188" s="294"/>
      <c r="AL188" s="294"/>
      <c r="AM188" s="294"/>
      <c r="AN188" s="294"/>
      <c r="AO188" s="294"/>
      <c r="AP188" s="294"/>
      <c r="AQ188" s="294"/>
      <c r="AR188" s="294"/>
      <c r="AS188" s="294"/>
      <c r="AT188" s="294"/>
      <c r="AU188" s="294"/>
      <c r="AV188" s="294"/>
      <c r="AW188" s="294"/>
      <c r="AX188" s="294"/>
      <c r="AY188" s="294"/>
      <c r="AZ188" s="294"/>
      <c r="BA188" s="294"/>
      <c r="BB188" s="294"/>
      <c r="BC188" s="294"/>
      <c r="BD188" s="294"/>
      <c r="BE188" s="294"/>
      <c r="BF188" s="294"/>
      <c r="BG188" s="294"/>
      <c r="BH188" s="294"/>
      <c r="BI188" s="294"/>
      <c r="BJ188" s="294"/>
      <c r="BK188" s="294"/>
      <c r="BL188" s="294"/>
      <c r="BM188" s="214"/>
      <c r="BN188" s="214"/>
      <c r="BO188" s="214"/>
    </row>
    <row r="189" spans="1:67" ht="15.2" customHeight="1">
      <c r="A189" s="240"/>
      <c r="B189" s="240"/>
      <c r="C189" s="240"/>
      <c r="D189" s="240"/>
      <c r="E189" s="370" t="str">
        <f>"Revenue Adjustments ($m Real "&amp;$F$241&amp;")"</f>
        <v>Revenue Adjustments ($m Real 2015)</v>
      </c>
      <c r="F189" s="370"/>
      <c r="G189" s="370"/>
      <c r="H189" s="209"/>
      <c r="I189" s="209"/>
      <c r="J189" s="309"/>
      <c r="K189" s="240"/>
      <c r="L189" s="240"/>
      <c r="M189" s="240"/>
      <c r="N189" s="240"/>
      <c r="O189" s="240"/>
      <c r="P189" s="240"/>
      <c r="Q189" s="240"/>
      <c r="R189" s="240"/>
      <c r="S189" s="240"/>
      <c r="T189" s="240"/>
      <c r="U189" s="210"/>
      <c r="V189" s="210"/>
      <c r="W189" s="210"/>
      <c r="X189" s="210"/>
      <c r="Y189" s="210"/>
      <c r="Z189" s="228"/>
      <c r="AA189" s="228"/>
      <c r="AB189" s="228"/>
      <c r="AC189" s="228"/>
      <c r="AD189" s="228"/>
      <c r="AE189" s="228"/>
      <c r="AF189" s="228"/>
      <c r="AG189" s="228"/>
      <c r="AH189" s="228"/>
      <c r="AI189" s="228"/>
      <c r="AJ189" s="228"/>
      <c r="AK189" s="228"/>
      <c r="AL189" s="228"/>
      <c r="AM189" s="228"/>
      <c r="AN189" s="228"/>
      <c r="AO189" s="228"/>
      <c r="AP189" s="228"/>
      <c r="AQ189" s="228"/>
      <c r="AR189" s="228"/>
      <c r="AS189" s="228"/>
      <c r="AT189" s="228"/>
      <c r="AU189" s="228"/>
      <c r="AV189" s="228"/>
      <c r="AW189" s="228"/>
      <c r="AX189" s="228"/>
      <c r="AY189" s="228"/>
      <c r="AZ189" s="228"/>
      <c r="BA189" s="228"/>
      <c r="BB189" s="228"/>
      <c r="BC189" s="228"/>
      <c r="BD189" s="228"/>
      <c r="BE189" s="228"/>
      <c r="BF189" s="228"/>
      <c r="BG189" s="228"/>
      <c r="BH189" s="228"/>
      <c r="BI189" s="228"/>
      <c r="BJ189" s="228"/>
      <c r="BK189" s="228"/>
      <c r="BL189" s="228"/>
      <c r="BM189" s="214"/>
      <c r="BN189" s="214"/>
      <c r="BO189" s="214"/>
    </row>
    <row r="190" spans="1:67">
      <c r="A190" s="237"/>
      <c r="B190" s="237"/>
      <c r="C190" s="237"/>
      <c r="D190" s="237"/>
      <c r="E190" s="196" t="str">
        <f>E40</f>
        <v>Year</v>
      </c>
      <c r="F190" s="210"/>
      <c r="G190" s="308">
        <f t="shared" ref="G190:P190" si="40">G40</f>
        <v>2016</v>
      </c>
      <c r="H190" s="308" t="str">
        <f t="shared" si="40"/>
        <v>2017</v>
      </c>
      <c r="I190" s="308" t="str">
        <f t="shared" si="40"/>
        <v>2018</v>
      </c>
      <c r="J190" s="308" t="str">
        <f t="shared" si="40"/>
        <v>2019</v>
      </c>
      <c r="K190" s="308" t="str">
        <f t="shared" si="40"/>
        <v>2020</v>
      </c>
      <c r="L190" s="308" t="str">
        <f t="shared" si="40"/>
        <v>2021</v>
      </c>
      <c r="M190" s="308" t="str">
        <f t="shared" si="40"/>
        <v>2022</v>
      </c>
      <c r="N190" s="308" t="str">
        <f t="shared" si="40"/>
        <v>2023</v>
      </c>
      <c r="O190" s="308" t="str">
        <f t="shared" si="40"/>
        <v>2024</v>
      </c>
      <c r="P190" s="308" t="str">
        <f t="shared" si="40"/>
        <v>2025</v>
      </c>
      <c r="Q190" s="210"/>
      <c r="R190" s="278" t="s">
        <v>194</v>
      </c>
      <c r="S190" s="307" t="s">
        <v>193</v>
      </c>
      <c r="T190" s="214"/>
      <c r="U190" s="210"/>
      <c r="V190" s="210"/>
      <c r="W190" s="210"/>
      <c r="X190" s="210"/>
      <c r="Y190" s="210"/>
      <c r="Z190" s="228"/>
      <c r="AA190" s="228"/>
      <c r="AB190" s="228"/>
      <c r="AC190" s="228"/>
      <c r="AD190" s="228"/>
      <c r="AE190" s="228"/>
      <c r="AF190" s="228"/>
      <c r="AG190" s="228"/>
      <c r="AH190" s="228"/>
      <c r="AI190" s="228"/>
      <c r="AJ190" s="228"/>
      <c r="AK190" s="228"/>
      <c r="AL190" s="228"/>
      <c r="AM190" s="228"/>
      <c r="AN190" s="228"/>
      <c r="AO190" s="228"/>
      <c r="AP190" s="228"/>
      <c r="AQ190" s="228"/>
      <c r="AR190" s="228"/>
      <c r="AS190" s="228"/>
      <c r="AT190" s="228"/>
      <c r="AU190" s="228"/>
      <c r="AV190" s="228"/>
      <c r="AW190" s="228"/>
      <c r="AX190" s="228"/>
      <c r="AY190" s="228"/>
      <c r="AZ190" s="228"/>
      <c r="BA190" s="228"/>
      <c r="BB190" s="228"/>
      <c r="BC190" s="228"/>
      <c r="BD190" s="228"/>
      <c r="BE190" s="228"/>
      <c r="BF190" s="228"/>
      <c r="BG190" s="228"/>
      <c r="BH190" s="228"/>
      <c r="BI190" s="228"/>
      <c r="BJ190" s="228"/>
      <c r="BK190" s="228"/>
      <c r="BL190" s="228"/>
      <c r="BM190" s="214"/>
      <c r="BN190" s="214"/>
      <c r="BO190" s="214"/>
    </row>
    <row r="191" spans="1:67" ht="15" customHeight="1">
      <c r="A191" s="232"/>
      <c r="B191" s="232"/>
      <c r="C191" s="232"/>
      <c r="D191" s="232"/>
      <c r="E191" s="390" t="s">
        <v>192</v>
      </c>
      <c r="F191" s="391"/>
      <c r="G191" s="306">
        <v>0</v>
      </c>
      <c r="H191" s="305">
        <v>0</v>
      </c>
      <c r="I191" s="305">
        <v>0</v>
      </c>
      <c r="J191" s="305">
        <v>0</v>
      </c>
      <c r="K191" s="305">
        <v>0</v>
      </c>
      <c r="L191" s="305"/>
      <c r="M191" s="305"/>
      <c r="N191" s="305"/>
      <c r="O191" s="305"/>
      <c r="P191" s="305"/>
      <c r="Q191" s="210"/>
      <c r="R191" s="277" t="s">
        <v>187</v>
      </c>
      <c r="S191" s="304" t="s">
        <v>187</v>
      </c>
      <c r="T191" s="299" t="str">
        <f t="shared" ref="T191:T200" si="41">IF(AND(R191="No",S191="Yes"),"Caution - there appears to be an error, if an adjustment is not included as tax income, it should not be a tax expense.","")</f>
        <v/>
      </c>
      <c r="U191" s="210"/>
      <c r="V191" s="228"/>
      <c r="W191" s="228"/>
      <c r="X191" s="228"/>
      <c r="Y191" s="228"/>
      <c r="Z191" s="228"/>
      <c r="AA191" s="228"/>
      <c r="AB191" s="228"/>
      <c r="AC191" s="228"/>
      <c r="AD191" s="228"/>
      <c r="AE191" s="228"/>
      <c r="AF191" s="228"/>
      <c r="AG191" s="228"/>
      <c r="AH191" s="228"/>
      <c r="AI191" s="228"/>
      <c r="AJ191" s="228"/>
      <c r="AK191" s="228"/>
      <c r="AL191" s="228"/>
      <c r="AM191" s="228"/>
      <c r="AN191" s="228"/>
      <c r="AO191" s="228"/>
      <c r="AP191" s="228"/>
      <c r="AQ191" s="228"/>
      <c r="AR191" s="228"/>
      <c r="AS191" s="228"/>
      <c r="AT191" s="228"/>
      <c r="AU191" s="228"/>
      <c r="AV191" s="228"/>
      <c r="AW191" s="228"/>
      <c r="AX191" s="228"/>
      <c r="AY191" s="228"/>
      <c r="AZ191" s="228"/>
      <c r="BA191" s="228"/>
      <c r="BB191" s="228"/>
      <c r="BC191" s="228"/>
      <c r="BD191" s="228"/>
      <c r="BE191" s="228"/>
      <c r="BF191" s="228"/>
      <c r="BG191" s="228"/>
      <c r="BH191" s="228"/>
      <c r="BI191" s="228"/>
      <c r="BJ191" s="228"/>
      <c r="BK191" s="228"/>
      <c r="BL191" s="228"/>
      <c r="BM191" s="214"/>
      <c r="BN191" s="214"/>
      <c r="BO191" s="214"/>
    </row>
    <row r="192" spans="1:67" ht="15" customHeight="1">
      <c r="A192" s="232"/>
      <c r="B192" s="232"/>
      <c r="C192" s="232"/>
      <c r="D192" s="232"/>
      <c r="E192" s="376" t="s">
        <v>191</v>
      </c>
      <c r="F192" s="387"/>
      <c r="G192" s="303">
        <v>0</v>
      </c>
      <c r="H192" s="301">
        <v>0</v>
      </c>
      <c r="I192" s="301">
        <v>0</v>
      </c>
      <c r="J192" s="301">
        <v>0</v>
      </c>
      <c r="K192" s="301">
        <v>0</v>
      </c>
      <c r="L192" s="301"/>
      <c r="M192" s="301"/>
      <c r="N192" s="301"/>
      <c r="O192" s="301"/>
      <c r="P192" s="301"/>
      <c r="Q192" s="210"/>
      <c r="R192" s="252" t="s">
        <v>187</v>
      </c>
      <c r="S192" s="300" t="s">
        <v>189</v>
      </c>
      <c r="T192" s="299" t="str">
        <f t="shared" si="41"/>
        <v/>
      </c>
      <c r="U192" s="210"/>
      <c r="V192" s="228"/>
      <c r="W192" s="228"/>
      <c r="X192" s="228"/>
      <c r="Y192" s="228"/>
      <c r="Z192" s="228"/>
      <c r="AA192" s="228"/>
      <c r="AB192" s="228"/>
      <c r="AC192" s="228"/>
      <c r="AD192" s="228"/>
      <c r="AE192" s="228"/>
      <c r="AF192" s="228"/>
      <c r="AG192" s="228"/>
      <c r="AH192" s="228"/>
      <c r="AI192" s="228"/>
      <c r="AJ192" s="228"/>
      <c r="AK192" s="228"/>
      <c r="AL192" s="228"/>
      <c r="AM192" s="228"/>
      <c r="AN192" s="228"/>
      <c r="AO192" s="228"/>
      <c r="AP192" s="228"/>
      <c r="AQ192" s="228"/>
      <c r="AR192" s="228"/>
      <c r="AS192" s="228"/>
      <c r="AT192" s="228"/>
      <c r="AU192" s="228"/>
      <c r="AV192" s="228"/>
      <c r="AW192" s="228"/>
      <c r="AX192" s="228"/>
      <c r="AY192" s="228"/>
      <c r="AZ192" s="228"/>
      <c r="BA192" s="228"/>
      <c r="BB192" s="228"/>
      <c r="BC192" s="228"/>
      <c r="BD192" s="228"/>
      <c r="BE192" s="228"/>
      <c r="BF192" s="228"/>
      <c r="BG192" s="228"/>
      <c r="BH192" s="228"/>
      <c r="BI192" s="228"/>
      <c r="BJ192" s="228"/>
      <c r="BK192" s="228"/>
      <c r="BL192" s="228"/>
      <c r="BM192" s="214"/>
      <c r="BN192" s="214"/>
      <c r="BO192" s="214"/>
    </row>
    <row r="193" spans="1:67" ht="15" customHeight="1">
      <c r="A193" s="232"/>
      <c r="B193" s="232"/>
      <c r="C193" s="232"/>
      <c r="D193" s="232"/>
      <c r="E193" s="376" t="s">
        <v>190</v>
      </c>
      <c r="F193" s="387"/>
      <c r="G193" s="303">
        <v>0</v>
      </c>
      <c r="H193" s="301">
        <v>0</v>
      </c>
      <c r="I193" s="301">
        <v>0</v>
      </c>
      <c r="J193" s="301">
        <v>0</v>
      </c>
      <c r="K193" s="301">
        <v>0</v>
      </c>
      <c r="L193" s="301"/>
      <c r="M193" s="301"/>
      <c r="N193" s="301"/>
      <c r="O193" s="301"/>
      <c r="P193" s="301"/>
      <c r="Q193" s="210"/>
      <c r="R193" s="252" t="s">
        <v>189</v>
      </c>
      <c r="S193" s="300" t="s">
        <v>189</v>
      </c>
      <c r="T193" s="299" t="str">
        <f t="shared" si="41"/>
        <v/>
      </c>
      <c r="U193" s="210"/>
      <c r="V193" s="228"/>
      <c r="W193" s="228"/>
      <c r="X193" s="228"/>
      <c r="Y193" s="228"/>
      <c r="Z193" s="228"/>
      <c r="AA193" s="228"/>
      <c r="AB193" s="228"/>
      <c r="AC193" s="228"/>
      <c r="AD193" s="228"/>
      <c r="AE193" s="228"/>
      <c r="AF193" s="228"/>
      <c r="AG193" s="228"/>
      <c r="AH193" s="228"/>
      <c r="AI193" s="228"/>
      <c r="AJ193" s="228"/>
      <c r="AK193" s="228"/>
      <c r="AL193" s="228"/>
      <c r="AM193" s="228"/>
      <c r="AN193" s="228"/>
      <c r="AO193" s="228"/>
      <c r="AP193" s="228"/>
      <c r="AQ193" s="228"/>
      <c r="AR193" s="228"/>
      <c r="AS193" s="228"/>
      <c r="AT193" s="228"/>
      <c r="AU193" s="228"/>
      <c r="AV193" s="228"/>
      <c r="AW193" s="228"/>
      <c r="AX193" s="228"/>
      <c r="AY193" s="228"/>
      <c r="AZ193" s="228"/>
      <c r="BA193" s="228"/>
      <c r="BB193" s="228"/>
      <c r="BC193" s="228"/>
      <c r="BD193" s="228"/>
      <c r="BE193" s="228"/>
      <c r="BF193" s="228"/>
      <c r="BG193" s="228"/>
      <c r="BH193" s="228"/>
      <c r="BI193" s="228"/>
      <c r="BJ193" s="228"/>
      <c r="BK193" s="228"/>
      <c r="BL193" s="228"/>
      <c r="BM193" s="214"/>
      <c r="BN193" s="214"/>
      <c r="BO193" s="214"/>
    </row>
    <row r="194" spans="1:67" ht="15" customHeight="1">
      <c r="A194" s="232"/>
      <c r="B194" s="232"/>
      <c r="C194" s="232"/>
      <c r="D194" s="232"/>
      <c r="E194" s="376" t="s">
        <v>188</v>
      </c>
      <c r="F194" s="387"/>
      <c r="G194" s="303">
        <v>0</v>
      </c>
      <c r="H194" s="301">
        <v>0</v>
      </c>
      <c r="I194" s="301">
        <v>0</v>
      </c>
      <c r="J194" s="301">
        <v>0</v>
      </c>
      <c r="K194" s="301">
        <v>0</v>
      </c>
      <c r="L194" s="301"/>
      <c r="M194" s="301"/>
      <c r="N194" s="301"/>
      <c r="O194" s="301"/>
      <c r="P194" s="301"/>
      <c r="Q194" s="210"/>
      <c r="R194" s="252" t="s">
        <v>187</v>
      </c>
      <c r="S194" s="300" t="s">
        <v>187</v>
      </c>
      <c r="T194" s="299" t="str">
        <f t="shared" si="41"/>
        <v/>
      </c>
      <c r="U194" s="210"/>
      <c r="V194" s="228"/>
      <c r="W194" s="228"/>
      <c r="X194" s="228"/>
      <c r="Y194" s="228"/>
      <c r="Z194" s="228"/>
      <c r="AA194" s="228"/>
      <c r="AB194" s="228"/>
      <c r="AC194" s="228"/>
      <c r="AD194" s="228"/>
      <c r="AE194" s="228"/>
      <c r="AF194" s="228"/>
      <c r="AG194" s="228"/>
      <c r="AH194" s="228"/>
      <c r="AI194" s="228"/>
      <c r="AJ194" s="228"/>
      <c r="AK194" s="228"/>
      <c r="AL194" s="228"/>
      <c r="AM194" s="228"/>
      <c r="AN194" s="228"/>
      <c r="AO194" s="228"/>
      <c r="AP194" s="228"/>
      <c r="AQ194" s="228"/>
      <c r="AR194" s="228"/>
      <c r="AS194" s="228"/>
      <c r="AT194" s="228"/>
      <c r="AU194" s="228"/>
      <c r="AV194" s="228"/>
      <c r="AW194" s="228"/>
      <c r="AX194" s="228"/>
      <c r="AY194" s="228"/>
      <c r="AZ194" s="228"/>
      <c r="BA194" s="228"/>
      <c r="BB194" s="228"/>
      <c r="BC194" s="228"/>
      <c r="BD194" s="228"/>
      <c r="BE194" s="228"/>
      <c r="BF194" s="228"/>
      <c r="BG194" s="228"/>
      <c r="BH194" s="228"/>
      <c r="BI194" s="228"/>
      <c r="BJ194" s="228"/>
      <c r="BK194" s="228"/>
      <c r="BL194" s="228"/>
      <c r="BM194" s="214"/>
      <c r="BN194" s="214"/>
      <c r="BO194" s="214"/>
    </row>
    <row r="195" spans="1:67" ht="15" customHeight="1">
      <c r="A195" s="232"/>
      <c r="B195" s="232"/>
      <c r="C195" s="232"/>
      <c r="D195" s="232"/>
      <c r="E195" s="376" t="s">
        <v>186</v>
      </c>
      <c r="F195" s="387"/>
      <c r="G195" s="303">
        <v>2.5111765807692215</v>
      </c>
      <c r="H195" s="301">
        <v>0</v>
      </c>
      <c r="I195" s="301">
        <v>0</v>
      </c>
      <c r="J195" s="301">
        <v>0</v>
      </c>
      <c r="K195" s="301">
        <v>0</v>
      </c>
      <c r="L195" s="301"/>
      <c r="M195" s="301"/>
      <c r="N195" s="301"/>
      <c r="O195" s="301"/>
      <c r="P195" s="301"/>
      <c r="Q195" s="210"/>
      <c r="R195" s="252"/>
      <c r="S195" s="300"/>
      <c r="T195" s="299" t="str">
        <f t="shared" si="41"/>
        <v/>
      </c>
      <c r="U195" s="210"/>
      <c r="V195" s="210"/>
      <c r="W195" s="210"/>
      <c r="X195" s="210"/>
      <c r="Y195" s="210"/>
      <c r="Z195" s="228"/>
      <c r="AA195" s="228"/>
      <c r="AB195" s="228"/>
      <c r="AC195" s="228"/>
      <c r="AD195" s="228"/>
      <c r="AE195" s="228"/>
      <c r="AF195" s="228"/>
      <c r="AG195" s="228"/>
      <c r="AH195" s="228"/>
      <c r="AI195" s="228"/>
      <c r="AJ195" s="228"/>
      <c r="AK195" s="228"/>
      <c r="AL195" s="228"/>
      <c r="AM195" s="228"/>
      <c r="AN195" s="228"/>
      <c r="AO195" s="228"/>
      <c r="AP195" s="228"/>
      <c r="AQ195" s="228"/>
      <c r="AR195" s="228"/>
      <c r="AS195" s="228"/>
      <c r="AT195" s="228"/>
      <c r="AU195" s="228"/>
      <c r="AV195" s="228"/>
      <c r="AW195" s="228"/>
      <c r="AX195" s="228"/>
      <c r="AY195" s="228"/>
      <c r="AZ195" s="228"/>
      <c r="BA195" s="228"/>
      <c r="BB195" s="228"/>
      <c r="BC195" s="228"/>
      <c r="BD195" s="228"/>
      <c r="BE195" s="228"/>
      <c r="BF195" s="228"/>
      <c r="BG195" s="228"/>
      <c r="BH195" s="228"/>
      <c r="BI195" s="228"/>
      <c r="BJ195" s="228"/>
      <c r="BK195" s="228"/>
      <c r="BL195" s="228"/>
      <c r="BM195" s="214"/>
      <c r="BN195" s="214"/>
      <c r="BO195" s="214"/>
    </row>
    <row r="196" spans="1:67" ht="15" customHeight="1">
      <c r="A196" s="232"/>
      <c r="B196" s="232"/>
      <c r="C196" s="232"/>
      <c r="D196" s="232"/>
      <c r="E196" s="376"/>
      <c r="F196" s="387"/>
      <c r="G196" s="303"/>
      <c r="H196" s="301"/>
      <c r="I196" s="301"/>
      <c r="J196" s="301"/>
      <c r="K196" s="301"/>
      <c r="L196" s="301"/>
      <c r="M196" s="301"/>
      <c r="N196" s="301"/>
      <c r="O196" s="301"/>
      <c r="P196" s="301"/>
      <c r="Q196" s="210"/>
      <c r="R196" s="252"/>
      <c r="S196" s="300"/>
      <c r="T196" s="299" t="str">
        <f t="shared" si="41"/>
        <v/>
      </c>
      <c r="U196" s="210"/>
      <c r="V196" s="210"/>
      <c r="W196" s="210"/>
      <c r="X196" s="210"/>
      <c r="Y196" s="210"/>
      <c r="Z196" s="228"/>
      <c r="AA196" s="228"/>
      <c r="AB196" s="228"/>
      <c r="AC196" s="228"/>
      <c r="AD196" s="228"/>
      <c r="AE196" s="228"/>
      <c r="AF196" s="228"/>
      <c r="AG196" s="228"/>
      <c r="AH196" s="228"/>
      <c r="AI196" s="228"/>
      <c r="AJ196" s="228"/>
      <c r="AK196" s="228"/>
      <c r="AL196" s="228"/>
      <c r="AM196" s="228"/>
      <c r="AN196" s="228"/>
      <c r="AO196" s="228"/>
      <c r="AP196" s="228"/>
      <c r="AQ196" s="228"/>
      <c r="AR196" s="228"/>
      <c r="AS196" s="228"/>
      <c r="AT196" s="228"/>
      <c r="AU196" s="228"/>
      <c r="AV196" s="228"/>
      <c r="AW196" s="228"/>
      <c r="AX196" s="228"/>
      <c r="AY196" s="228"/>
      <c r="AZ196" s="228"/>
      <c r="BA196" s="228"/>
      <c r="BB196" s="228"/>
      <c r="BC196" s="228"/>
      <c r="BD196" s="228"/>
      <c r="BE196" s="228"/>
      <c r="BF196" s="228"/>
      <c r="BG196" s="228"/>
      <c r="BH196" s="228"/>
      <c r="BI196" s="228"/>
      <c r="BJ196" s="228"/>
      <c r="BK196" s="228"/>
      <c r="BL196" s="228"/>
      <c r="BM196" s="214"/>
      <c r="BN196" s="214"/>
      <c r="BO196" s="214"/>
    </row>
    <row r="197" spans="1:67" ht="15" customHeight="1">
      <c r="A197" s="232"/>
      <c r="B197" s="232"/>
      <c r="C197" s="232"/>
      <c r="D197" s="232"/>
      <c r="E197" s="376"/>
      <c r="F197" s="387"/>
      <c r="G197" s="303"/>
      <c r="H197" s="301"/>
      <c r="I197" s="301"/>
      <c r="J197" s="301"/>
      <c r="K197" s="301"/>
      <c r="L197" s="301"/>
      <c r="M197" s="301"/>
      <c r="N197" s="301"/>
      <c r="O197" s="301"/>
      <c r="P197" s="301"/>
      <c r="Q197" s="210"/>
      <c r="R197" s="252"/>
      <c r="S197" s="300"/>
      <c r="T197" s="299" t="str">
        <f t="shared" si="41"/>
        <v/>
      </c>
      <c r="U197" s="210"/>
      <c r="V197" s="210"/>
      <c r="W197" s="210"/>
      <c r="X197" s="210"/>
      <c r="Y197" s="210"/>
      <c r="Z197" s="228"/>
      <c r="AA197" s="228"/>
      <c r="AB197" s="228"/>
      <c r="AC197" s="228"/>
      <c r="AD197" s="228"/>
      <c r="AE197" s="228"/>
      <c r="AF197" s="228"/>
      <c r="AG197" s="228"/>
      <c r="AH197" s="228"/>
      <c r="AI197" s="228"/>
      <c r="AJ197" s="228"/>
      <c r="AK197" s="228"/>
      <c r="AL197" s="228"/>
      <c r="AM197" s="228"/>
      <c r="AN197" s="228"/>
      <c r="AO197" s="228"/>
      <c r="AP197" s="228"/>
      <c r="AQ197" s="228"/>
      <c r="AR197" s="228"/>
      <c r="AS197" s="228"/>
      <c r="AT197" s="228"/>
      <c r="AU197" s="228"/>
      <c r="AV197" s="228"/>
      <c r="AW197" s="228"/>
      <c r="AX197" s="228"/>
      <c r="AY197" s="228"/>
      <c r="AZ197" s="228"/>
      <c r="BA197" s="228"/>
      <c r="BB197" s="228"/>
      <c r="BC197" s="228"/>
      <c r="BD197" s="228"/>
      <c r="BE197" s="228"/>
      <c r="BF197" s="228"/>
      <c r="BG197" s="228"/>
      <c r="BH197" s="228"/>
      <c r="BI197" s="228"/>
      <c r="BJ197" s="228"/>
      <c r="BK197" s="228"/>
      <c r="BL197" s="228"/>
      <c r="BM197" s="214"/>
      <c r="BN197" s="214"/>
      <c r="BO197" s="214"/>
    </row>
    <row r="198" spans="1:67" ht="15" customHeight="1">
      <c r="A198" s="232"/>
      <c r="B198" s="232"/>
      <c r="C198" s="232"/>
      <c r="D198" s="232"/>
      <c r="E198" s="376"/>
      <c r="F198" s="387"/>
      <c r="G198" s="303"/>
      <c r="H198" s="301"/>
      <c r="I198" s="301"/>
      <c r="J198" s="301"/>
      <c r="K198" s="301"/>
      <c r="L198" s="301"/>
      <c r="M198" s="301"/>
      <c r="N198" s="301"/>
      <c r="O198" s="301"/>
      <c r="P198" s="301"/>
      <c r="Q198" s="210"/>
      <c r="R198" s="252"/>
      <c r="S198" s="300"/>
      <c r="T198" s="299" t="str">
        <f t="shared" si="41"/>
        <v/>
      </c>
      <c r="U198" s="210"/>
      <c r="V198" s="210"/>
      <c r="W198" s="210"/>
      <c r="X198" s="210"/>
      <c r="Y198" s="210"/>
      <c r="Z198" s="228"/>
      <c r="AA198" s="228"/>
      <c r="AB198" s="228"/>
      <c r="AC198" s="228"/>
      <c r="AD198" s="228"/>
      <c r="AE198" s="228"/>
      <c r="AF198" s="228"/>
      <c r="AG198" s="228"/>
      <c r="AH198" s="228"/>
      <c r="AI198" s="228"/>
      <c r="AJ198" s="228"/>
      <c r="AK198" s="228"/>
      <c r="AL198" s="228"/>
      <c r="AM198" s="228"/>
      <c r="AN198" s="228"/>
      <c r="AO198" s="228"/>
      <c r="AP198" s="228"/>
      <c r="AQ198" s="228"/>
      <c r="AR198" s="228"/>
      <c r="AS198" s="228"/>
      <c r="AT198" s="228"/>
      <c r="AU198" s="228"/>
      <c r="AV198" s="228"/>
      <c r="AW198" s="228"/>
      <c r="AX198" s="228"/>
      <c r="AY198" s="228"/>
      <c r="AZ198" s="228"/>
      <c r="BA198" s="228"/>
      <c r="BB198" s="228"/>
      <c r="BC198" s="228"/>
      <c r="BD198" s="228"/>
      <c r="BE198" s="228"/>
      <c r="BF198" s="228"/>
      <c r="BG198" s="228"/>
      <c r="BH198" s="228"/>
      <c r="BI198" s="228"/>
      <c r="BJ198" s="228"/>
      <c r="BK198" s="228"/>
      <c r="BL198" s="228"/>
      <c r="BM198" s="214"/>
      <c r="BN198" s="214"/>
      <c r="BO198" s="214"/>
    </row>
    <row r="199" spans="1:67" ht="15" customHeight="1">
      <c r="A199" s="232"/>
      <c r="B199" s="232"/>
      <c r="C199" s="232"/>
      <c r="D199" s="232"/>
      <c r="E199" s="376"/>
      <c r="F199" s="387"/>
      <c r="G199" s="303"/>
      <c r="H199" s="301"/>
      <c r="I199" s="301"/>
      <c r="J199" s="301"/>
      <c r="K199" s="301"/>
      <c r="L199" s="301"/>
      <c r="M199" s="301"/>
      <c r="N199" s="301"/>
      <c r="O199" s="301"/>
      <c r="P199" s="301"/>
      <c r="Q199" s="210"/>
      <c r="R199" s="252"/>
      <c r="S199" s="300"/>
      <c r="T199" s="299" t="str">
        <f t="shared" si="41"/>
        <v/>
      </c>
      <c r="U199" s="210"/>
      <c r="V199" s="210"/>
      <c r="W199" s="210"/>
      <c r="X199" s="210"/>
      <c r="Y199" s="210"/>
      <c r="Z199" s="228"/>
      <c r="AA199" s="228"/>
      <c r="AB199" s="228"/>
      <c r="AC199" s="228"/>
      <c r="AD199" s="228"/>
      <c r="AE199" s="228"/>
      <c r="AF199" s="228"/>
      <c r="AG199" s="228"/>
      <c r="AH199" s="228"/>
      <c r="AI199" s="228"/>
      <c r="AJ199" s="228"/>
      <c r="AK199" s="228"/>
      <c r="AL199" s="228"/>
      <c r="AM199" s="228"/>
      <c r="AN199" s="228"/>
      <c r="AO199" s="228"/>
      <c r="AP199" s="228"/>
      <c r="AQ199" s="228"/>
      <c r="AR199" s="228"/>
      <c r="AS199" s="228"/>
      <c r="AT199" s="228"/>
      <c r="AU199" s="228"/>
      <c r="AV199" s="228"/>
      <c r="AW199" s="228"/>
      <c r="AX199" s="228"/>
      <c r="AY199" s="228"/>
      <c r="AZ199" s="228"/>
      <c r="BA199" s="228"/>
      <c r="BB199" s="228"/>
      <c r="BC199" s="228"/>
      <c r="BD199" s="228"/>
      <c r="BE199" s="228"/>
      <c r="BF199" s="228"/>
      <c r="BG199" s="228"/>
      <c r="BH199" s="228"/>
      <c r="BI199" s="228"/>
      <c r="BJ199" s="228"/>
      <c r="BK199" s="228"/>
      <c r="BL199" s="228"/>
      <c r="BM199" s="214"/>
      <c r="BN199" s="214"/>
      <c r="BO199" s="214"/>
    </row>
    <row r="200" spans="1:67" ht="15" customHeight="1">
      <c r="A200" s="232"/>
      <c r="B200" s="232"/>
      <c r="C200" s="232"/>
      <c r="D200" s="232"/>
      <c r="E200" s="376"/>
      <c r="F200" s="387"/>
      <c r="G200" s="302"/>
      <c r="H200" s="302"/>
      <c r="I200" s="302"/>
      <c r="J200" s="302"/>
      <c r="K200" s="302"/>
      <c r="L200" s="301"/>
      <c r="M200" s="301"/>
      <c r="N200" s="301"/>
      <c r="O200" s="301"/>
      <c r="P200" s="301"/>
      <c r="Q200" s="210"/>
      <c r="R200" s="252"/>
      <c r="S200" s="300"/>
      <c r="T200" s="299" t="str">
        <f t="shared" si="41"/>
        <v/>
      </c>
      <c r="U200" s="210"/>
      <c r="V200" s="210"/>
      <c r="W200" s="210"/>
      <c r="X200" s="210"/>
      <c r="Y200" s="210"/>
      <c r="Z200" s="228"/>
      <c r="AA200" s="228"/>
      <c r="AB200" s="228"/>
      <c r="AC200" s="228"/>
      <c r="AD200" s="228"/>
      <c r="AE200" s="228"/>
      <c r="AF200" s="228"/>
      <c r="AG200" s="228"/>
      <c r="AH200" s="228"/>
      <c r="AI200" s="228"/>
      <c r="AJ200" s="228"/>
      <c r="AK200" s="228"/>
      <c r="AL200" s="228"/>
      <c r="AM200" s="228"/>
      <c r="AN200" s="228"/>
      <c r="AO200" s="228"/>
      <c r="AP200" s="228"/>
      <c r="AQ200" s="228"/>
      <c r="AR200" s="228"/>
      <c r="AS200" s="228"/>
      <c r="AT200" s="228"/>
      <c r="AU200" s="228"/>
      <c r="AV200" s="228"/>
      <c r="AW200" s="228"/>
      <c r="AX200" s="228"/>
      <c r="AY200" s="228"/>
      <c r="AZ200" s="228"/>
      <c r="BA200" s="228"/>
      <c r="BB200" s="228"/>
      <c r="BC200" s="228"/>
      <c r="BD200" s="228"/>
      <c r="BE200" s="228"/>
      <c r="BF200" s="228"/>
      <c r="BG200" s="228"/>
      <c r="BH200" s="228"/>
      <c r="BI200" s="228"/>
      <c r="BJ200" s="228"/>
      <c r="BK200" s="228"/>
      <c r="BL200" s="228"/>
      <c r="BM200" s="214"/>
      <c r="BN200" s="214"/>
      <c r="BO200" s="214"/>
    </row>
    <row r="201" spans="1:67" ht="15" customHeight="1">
      <c r="A201" s="237"/>
      <c r="B201" s="237"/>
      <c r="C201" s="237"/>
      <c r="D201" s="237"/>
      <c r="E201" s="368" t="s">
        <v>185</v>
      </c>
      <c r="F201" s="368"/>
      <c r="G201" s="298">
        <f t="shared" ref="G201:P201" si="42">SUMIF($R$191:$R$200,"Yes",G191:G200)</f>
        <v>0</v>
      </c>
      <c r="H201" s="298">
        <f t="shared" si="42"/>
        <v>0</v>
      </c>
      <c r="I201" s="298">
        <f t="shared" si="42"/>
        <v>0</v>
      </c>
      <c r="J201" s="298">
        <f t="shared" si="42"/>
        <v>0</v>
      </c>
      <c r="K201" s="298">
        <f t="shared" si="42"/>
        <v>0</v>
      </c>
      <c r="L201" s="298">
        <f t="shared" si="42"/>
        <v>0</v>
      </c>
      <c r="M201" s="298">
        <f t="shared" si="42"/>
        <v>0</v>
      </c>
      <c r="N201" s="298">
        <f t="shared" si="42"/>
        <v>0</v>
      </c>
      <c r="O201" s="298">
        <f t="shared" si="42"/>
        <v>0</v>
      </c>
      <c r="P201" s="298">
        <f t="shared" si="42"/>
        <v>0</v>
      </c>
      <c r="Q201" s="210"/>
      <c r="R201" s="232"/>
      <c r="S201" s="251"/>
      <c r="T201" s="214"/>
      <c r="U201" s="210"/>
      <c r="V201" s="210"/>
      <c r="W201" s="210"/>
      <c r="X201" s="210"/>
      <c r="Y201" s="210"/>
      <c r="Z201" s="228"/>
      <c r="AA201" s="228"/>
      <c r="AB201" s="228"/>
      <c r="AC201" s="228"/>
      <c r="AD201" s="228"/>
      <c r="AE201" s="228"/>
      <c r="AF201" s="228"/>
      <c r="AG201" s="228"/>
      <c r="AH201" s="228"/>
      <c r="AI201" s="228"/>
      <c r="AJ201" s="228"/>
      <c r="AK201" s="228"/>
      <c r="AL201" s="228"/>
      <c r="AM201" s="228"/>
      <c r="AN201" s="228"/>
      <c r="AO201" s="228"/>
      <c r="AP201" s="228"/>
      <c r="AQ201" s="228"/>
      <c r="AR201" s="228"/>
      <c r="AS201" s="228"/>
      <c r="AT201" s="228"/>
      <c r="AU201" s="228"/>
      <c r="AV201" s="228"/>
      <c r="AW201" s="228"/>
      <c r="AX201" s="228"/>
      <c r="AY201" s="228"/>
      <c r="AZ201" s="228"/>
      <c r="BA201" s="228"/>
      <c r="BB201" s="228"/>
      <c r="BC201" s="228"/>
      <c r="BD201" s="228"/>
      <c r="BE201" s="228"/>
      <c r="BF201" s="228"/>
      <c r="BG201" s="228"/>
      <c r="BH201" s="228"/>
      <c r="BI201" s="228"/>
      <c r="BJ201" s="228"/>
      <c r="BK201" s="228"/>
      <c r="BL201" s="228"/>
      <c r="BM201" s="214"/>
      <c r="BN201" s="214"/>
      <c r="BO201" s="214"/>
    </row>
    <row r="202" spans="1:67" ht="15" customHeight="1">
      <c r="A202" s="237"/>
      <c r="B202" s="237"/>
      <c r="C202" s="237"/>
      <c r="D202" s="237"/>
      <c r="E202" s="262" t="s">
        <v>184</v>
      </c>
      <c r="F202" s="262"/>
      <c r="G202" s="298">
        <f t="shared" ref="G202:P202" si="43">SUMIF($R$191:$R$200,"No",G191:G200)</f>
        <v>0</v>
      </c>
      <c r="H202" s="298">
        <f t="shared" si="43"/>
        <v>0</v>
      </c>
      <c r="I202" s="298">
        <f t="shared" si="43"/>
        <v>0</v>
      </c>
      <c r="J202" s="298">
        <f t="shared" si="43"/>
        <v>0</v>
      </c>
      <c r="K202" s="298">
        <f t="shared" si="43"/>
        <v>0</v>
      </c>
      <c r="L202" s="298">
        <f t="shared" si="43"/>
        <v>0</v>
      </c>
      <c r="M202" s="298">
        <f t="shared" si="43"/>
        <v>0</v>
      </c>
      <c r="N202" s="298">
        <f t="shared" si="43"/>
        <v>0</v>
      </c>
      <c r="O202" s="298">
        <f t="shared" si="43"/>
        <v>0</v>
      </c>
      <c r="P202" s="298">
        <f t="shared" si="43"/>
        <v>0</v>
      </c>
      <c r="Q202" s="210"/>
      <c r="R202" s="232"/>
      <c r="S202" s="251"/>
      <c r="T202" s="214"/>
      <c r="U202" s="210"/>
      <c r="V202" s="210"/>
      <c r="W202" s="210"/>
      <c r="X202" s="210"/>
      <c r="Y202" s="210"/>
      <c r="Z202" s="228"/>
      <c r="AA202" s="228"/>
      <c r="AB202" s="228"/>
      <c r="AC202" s="228"/>
      <c r="AD202" s="228"/>
      <c r="AE202" s="228"/>
      <c r="AF202" s="228"/>
      <c r="AG202" s="228"/>
      <c r="AH202" s="228"/>
      <c r="AI202" s="228"/>
      <c r="AJ202" s="228"/>
      <c r="AK202" s="228"/>
      <c r="AL202" s="228"/>
      <c r="AM202" s="228"/>
      <c r="AN202" s="228"/>
      <c r="AO202" s="228"/>
      <c r="AP202" s="228"/>
      <c r="AQ202" s="228"/>
      <c r="AR202" s="228"/>
      <c r="AS202" s="228"/>
      <c r="AT202" s="228"/>
      <c r="AU202" s="228"/>
      <c r="AV202" s="228"/>
      <c r="AW202" s="228"/>
      <c r="AX202" s="228"/>
      <c r="AY202" s="228"/>
      <c r="AZ202" s="228"/>
      <c r="BA202" s="228"/>
      <c r="BB202" s="228"/>
      <c r="BC202" s="228"/>
      <c r="BD202" s="228"/>
      <c r="BE202" s="228"/>
      <c r="BF202" s="228"/>
      <c r="BG202" s="228"/>
      <c r="BH202" s="228"/>
      <c r="BI202" s="228"/>
      <c r="BJ202" s="228"/>
      <c r="BK202" s="228"/>
      <c r="BL202" s="228"/>
      <c r="BM202" s="214"/>
      <c r="BN202" s="214"/>
      <c r="BO202" s="214"/>
    </row>
    <row r="203" spans="1:67" ht="15" customHeight="1">
      <c r="A203" s="237"/>
      <c r="B203" s="237"/>
      <c r="C203" s="237"/>
      <c r="D203" s="237"/>
      <c r="E203" s="368" t="s">
        <v>183</v>
      </c>
      <c r="F203" s="368"/>
      <c r="G203" s="298">
        <f t="shared" ref="G203:P203" si="44">SUMIF($S$191:$S$200,"Yes",G191:G200)</f>
        <v>0</v>
      </c>
      <c r="H203" s="298">
        <f t="shared" si="44"/>
        <v>0</v>
      </c>
      <c r="I203" s="298">
        <f t="shared" si="44"/>
        <v>0</v>
      </c>
      <c r="J203" s="298">
        <f t="shared" si="44"/>
        <v>0</v>
      </c>
      <c r="K203" s="298">
        <f t="shared" si="44"/>
        <v>0</v>
      </c>
      <c r="L203" s="298">
        <f t="shared" si="44"/>
        <v>0</v>
      </c>
      <c r="M203" s="298">
        <f t="shared" si="44"/>
        <v>0</v>
      </c>
      <c r="N203" s="298">
        <f t="shared" si="44"/>
        <v>0</v>
      </c>
      <c r="O203" s="298">
        <f t="shared" si="44"/>
        <v>0</v>
      </c>
      <c r="P203" s="298">
        <f t="shared" si="44"/>
        <v>0</v>
      </c>
      <c r="Q203" s="210"/>
      <c r="R203" s="232"/>
      <c r="S203" s="251"/>
      <c r="T203" s="214"/>
      <c r="U203" s="210"/>
      <c r="V203" s="210"/>
      <c r="W203" s="210"/>
      <c r="X203" s="210"/>
      <c r="Y203" s="210"/>
      <c r="Z203" s="228"/>
      <c r="AA203" s="228"/>
      <c r="AB203" s="228"/>
      <c r="AC203" s="228"/>
      <c r="AD203" s="228"/>
      <c r="AE203" s="228"/>
      <c r="AF203" s="228"/>
      <c r="AG203" s="228"/>
      <c r="AH203" s="228"/>
      <c r="AI203" s="228"/>
      <c r="AJ203" s="228"/>
      <c r="AK203" s="228"/>
      <c r="AL203" s="228"/>
      <c r="AM203" s="228"/>
      <c r="AN203" s="228"/>
      <c r="AO203" s="228"/>
      <c r="AP203" s="228"/>
      <c r="AQ203" s="228"/>
      <c r="AR203" s="228"/>
      <c r="AS203" s="228"/>
      <c r="AT203" s="228"/>
      <c r="AU203" s="228"/>
      <c r="AV203" s="228"/>
      <c r="AW203" s="228"/>
      <c r="AX203" s="228"/>
      <c r="AY203" s="228"/>
      <c r="AZ203" s="228"/>
      <c r="BA203" s="228"/>
      <c r="BB203" s="228"/>
      <c r="BC203" s="228"/>
      <c r="BD203" s="228"/>
      <c r="BE203" s="228"/>
      <c r="BF203" s="228"/>
      <c r="BG203" s="228"/>
      <c r="BH203" s="228"/>
      <c r="BI203" s="228"/>
      <c r="BJ203" s="228"/>
      <c r="BK203" s="228"/>
      <c r="BL203" s="228"/>
      <c r="BM203" s="214"/>
      <c r="BN203" s="214"/>
      <c r="BO203" s="214"/>
    </row>
    <row r="204" spans="1:67" ht="15" customHeight="1">
      <c r="A204" s="237"/>
      <c r="B204" s="237"/>
      <c r="C204" s="237"/>
      <c r="D204" s="237"/>
      <c r="E204" s="262" t="s">
        <v>182</v>
      </c>
      <c r="F204" s="262"/>
      <c r="G204" s="298">
        <f t="shared" ref="G204:P204" si="45">SUMIF($S$191:$S$200,"No",G191:G200)</f>
        <v>0</v>
      </c>
      <c r="H204" s="298">
        <f t="shared" si="45"/>
        <v>0</v>
      </c>
      <c r="I204" s="298">
        <f t="shared" si="45"/>
        <v>0</v>
      </c>
      <c r="J204" s="298">
        <f t="shared" si="45"/>
        <v>0</v>
      </c>
      <c r="K204" s="298">
        <f t="shared" si="45"/>
        <v>0</v>
      </c>
      <c r="L204" s="298">
        <f t="shared" si="45"/>
        <v>0</v>
      </c>
      <c r="M204" s="298">
        <f t="shared" si="45"/>
        <v>0</v>
      </c>
      <c r="N204" s="298">
        <f t="shared" si="45"/>
        <v>0</v>
      </c>
      <c r="O204" s="298">
        <f t="shared" si="45"/>
        <v>0</v>
      </c>
      <c r="P204" s="298">
        <f t="shared" si="45"/>
        <v>0</v>
      </c>
      <c r="Q204" s="210"/>
      <c r="R204" s="232"/>
      <c r="S204" s="251"/>
      <c r="T204" s="214"/>
      <c r="U204" s="210"/>
      <c r="V204" s="210"/>
      <c r="W204" s="210"/>
      <c r="X204" s="210"/>
      <c r="Y204" s="210"/>
      <c r="Z204" s="228"/>
      <c r="AA204" s="228"/>
      <c r="AB204" s="228"/>
      <c r="AC204" s="228"/>
      <c r="AD204" s="228"/>
      <c r="AE204" s="228"/>
      <c r="AF204" s="228"/>
      <c r="AG204" s="228"/>
      <c r="AH204" s="228"/>
      <c r="AI204" s="228"/>
      <c r="AJ204" s="228"/>
      <c r="AK204" s="228"/>
      <c r="AL204" s="228"/>
      <c r="AM204" s="228"/>
      <c r="AN204" s="228"/>
      <c r="AO204" s="228"/>
      <c r="AP204" s="228"/>
      <c r="AQ204" s="228"/>
      <c r="AR204" s="228"/>
      <c r="AS204" s="228"/>
      <c r="AT204" s="228"/>
      <c r="AU204" s="228"/>
      <c r="AV204" s="228"/>
      <c r="AW204" s="228"/>
      <c r="AX204" s="228"/>
      <c r="AY204" s="228"/>
      <c r="AZ204" s="228"/>
      <c r="BA204" s="228"/>
      <c r="BB204" s="228"/>
      <c r="BC204" s="228"/>
      <c r="BD204" s="228"/>
      <c r="BE204" s="228"/>
      <c r="BF204" s="228"/>
      <c r="BG204" s="228"/>
      <c r="BH204" s="228"/>
      <c r="BI204" s="228"/>
      <c r="BJ204" s="228"/>
      <c r="BK204" s="228"/>
      <c r="BL204" s="228"/>
      <c r="BM204" s="214"/>
      <c r="BN204" s="214"/>
      <c r="BO204" s="214"/>
    </row>
    <row r="205" spans="1:67" ht="15" customHeight="1">
      <c r="A205" s="237"/>
      <c r="B205" s="237"/>
      <c r="C205" s="237"/>
      <c r="D205" s="237"/>
      <c r="E205" s="368" t="s">
        <v>181</v>
      </c>
      <c r="F205" s="368"/>
      <c r="G205" s="298">
        <f t="shared" ref="G205:P205" si="46">SUM(G191:G200)</f>
        <v>2.5111765807692215</v>
      </c>
      <c r="H205" s="298">
        <f t="shared" si="46"/>
        <v>0</v>
      </c>
      <c r="I205" s="298">
        <f t="shared" si="46"/>
        <v>0</v>
      </c>
      <c r="J205" s="298">
        <f t="shared" si="46"/>
        <v>0</v>
      </c>
      <c r="K205" s="298">
        <f t="shared" si="46"/>
        <v>0</v>
      </c>
      <c r="L205" s="298">
        <f t="shared" si="46"/>
        <v>0</v>
      </c>
      <c r="M205" s="298">
        <f t="shared" si="46"/>
        <v>0</v>
      </c>
      <c r="N205" s="298">
        <f t="shared" si="46"/>
        <v>0</v>
      </c>
      <c r="O205" s="298">
        <f t="shared" si="46"/>
        <v>0</v>
      </c>
      <c r="P205" s="298">
        <f t="shared" si="46"/>
        <v>0</v>
      </c>
      <c r="Q205" s="210"/>
      <c r="R205" s="232"/>
      <c r="S205" s="251"/>
      <c r="T205" s="214"/>
      <c r="U205" s="210"/>
      <c r="V205" s="210"/>
      <c r="W205" s="210"/>
      <c r="X205" s="210"/>
      <c r="Y205" s="210"/>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228"/>
      <c r="BA205" s="228"/>
      <c r="BB205" s="228"/>
      <c r="BC205" s="228"/>
      <c r="BD205" s="228"/>
      <c r="BE205" s="228"/>
      <c r="BF205" s="228"/>
      <c r="BG205" s="228"/>
      <c r="BH205" s="228"/>
      <c r="BI205" s="228"/>
      <c r="BJ205" s="228"/>
      <c r="BK205" s="228"/>
      <c r="BL205" s="228"/>
      <c r="BM205" s="214"/>
      <c r="BN205" s="214"/>
      <c r="BO205" s="214"/>
    </row>
    <row r="206" spans="1:67" s="245" customFormat="1" ht="21" customHeight="1">
      <c r="A206" s="232"/>
      <c r="B206" s="232"/>
      <c r="C206" s="232"/>
      <c r="D206" s="232"/>
      <c r="E206" s="237"/>
      <c r="F206" s="262"/>
      <c r="G206" s="297"/>
      <c r="H206" s="297"/>
      <c r="I206" s="297"/>
      <c r="J206" s="297"/>
      <c r="K206" s="297"/>
      <c r="L206" s="297"/>
      <c r="M206" s="297"/>
      <c r="N206" s="297"/>
      <c r="O206" s="297"/>
      <c r="P206" s="297"/>
      <c r="Q206" s="296">
        <f ca="1">SUM(OFFSET(G205,0,0,1,$R$7))</f>
        <v>2.5111765807692215</v>
      </c>
      <c r="R206" s="237"/>
      <c r="S206" s="276"/>
      <c r="T206" s="295"/>
      <c r="Z206" s="294"/>
      <c r="AA206" s="294"/>
      <c r="AB206" s="294"/>
      <c r="AC206" s="294"/>
      <c r="AD206" s="294"/>
      <c r="AE206" s="294"/>
      <c r="AF206" s="294"/>
      <c r="AG206" s="294"/>
      <c r="AH206" s="294"/>
      <c r="AI206" s="294"/>
      <c r="AJ206" s="294"/>
      <c r="AK206" s="294"/>
      <c r="AL206" s="294"/>
      <c r="AM206" s="294"/>
      <c r="AN206" s="294"/>
      <c r="AO206" s="294"/>
      <c r="AP206" s="294"/>
      <c r="AQ206" s="294"/>
      <c r="AR206" s="294"/>
      <c r="AS206" s="294"/>
      <c r="AT206" s="294"/>
      <c r="AU206" s="294"/>
      <c r="AV206" s="294"/>
      <c r="AW206" s="294"/>
      <c r="AX206" s="294"/>
      <c r="AY206" s="294"/>
      <c r="AZ206" s="294"/>
      <c r="BA206" s="294"/>
      <c r="BB206" s="294"/>
      <c r="BC206" s="294"/>
      <c r="BD206" s="294"/>
      <c r="BE206" s="294"/>
      <c r="BF206" s="294"/>
      <c r="BG206" s="294"/>
      <c r="BH206" s="294"/>
      <c r="BI206" s="294"/>
      <c r="BJ206" s="294"/>
      <c r="BK206" s="294"/>
      <c r="BL206" s="294"/>
      <c r="BM206" s="214"/>
      <c r="BN206" s="214"/>
      <c r="BO206" s="214"/>
    </row>
    <row r="207" spans="1:67" ht="15.2" customHeight="1">
      <c r="A207" s="264"/>
      <c r="B207" s="264"/>
      <c r="C207" s="264"/>
      <c r="D207" s="264"/>
      <c r="E207" s="209" t="s">
        <v>180</v>
      </c>
      <c r="F207" s="209"/>
      <c r="G207" s="209"/>
      <c r="H207" s="209"/>
      <c r="I207" s="263"/>
      <c r="J207" s="227"/>
      <c r="K207" s="227"/>
      <c r="L207" s="227"/>
      <c r="M207" s="227"/>
      <c r="N207" s="227"/>
      <c r="O207" s="227"/>
      <c r="P207" s="227"/>
      <c r="Q207" s="227"/>
      <c r="R207" s="227"/>
      <c r="S207" s="227"/>
      <c r="T207" s="227"/>
      <c r="U207" s="210"/>
      <c r="V207" s="210"/>
      <c r="W207" s="210"/>
      <c r="X207" s="210"/>
      <c r="Y207" s="210"/>
      <c r="Z207" s="228"/>
      <c r="AA207" s="228"/>
      <c r="AB207" s="228"/>
      <c r="AC207" s="228"/>
      <c r="AD207" s="228"/>
      <c r="AE207" s="228"/>
      <c r="AF207" s="228"/>
      <c r="AG207" s="228"/>
      <c r="AH207" s="228"/>
      <c r="AI207" s="228"/>
      <c r="AJ207" s="228"/>
      <c r="AK207" s="228"/>
      <c r="AL207" s="228"/>
      <c r="AM207" s="228"/>
      <c r="AN207" s="228"/>
      <c r="AO207" s="228"/>
      <c r="AP207" s="228"/>
      <c r="AQ207" s="228"/>
      <c r="AR207" s="228"/>
      <c r="AS207" s="228"/>
      <c r="AT207" s="228"/>
      <c r="AU207" s="228"/>
      <c r="AV207" s="228"/>
      <c r="AW207" s="228"/>
      <c r="AX207" s="228"/>
      <c r="AY207" s="228"/>
      <c r="AZ207" s="228"/>
      <c r="BA207" s="228"/>
      <c r="BB207" s="228"/>
      <c r="BC207" s="228"/>
      <c r="BD207" s="228"/>
      <c r="BE207" s="228"/>
      <c r="BF207" s="228"/>
      <c r="BG207" s="228"/>
      <c r="BH207" s="228"/>
      <c r="BI207" s="228"/>
      <c r="BJ207" s="228"/>
      <c r="BK207" s="228"/>
      <c r="BL207" s="228"/>
      <c r="BM207" s="214"/>
      <c r="BN207" s="214"/>
      <c r="BO207" s="214"/>
    </row>
    <row r="208" spans="1:67">
      <c r="A208" s="237"/>
      <c r="B208" s="237"/>
      <c r="C208" s="237"/>
      <c r="D208" s="237"/>
      <c r="E208" s="293" t="str">
        <f>E40</f>
        <v>Year</v>
      </c>
      <c r="F208" s="269"/>
      <c r="G208" s="274">
        <f t="shared" ref="G208:P208" si="47">G40</f>
        <v>2016</v>
      </c>
      <c r="H208" s="274" t="str">
        <f t="shared" si="47"/>
        <v>2017</v>
      </c>
      <c r="I208" s="274" t="str">
        <f t="shared" si="47"/>
        <v>2018</v>
      </c>
      <c r="J208" s="274" t="str">
        <f t="shared" si="47"/>
        <v>2019</v>
      </c>
      <c r="K208" s="274" t="str">
        <f t="shared" si="47"/>
        <v>2020</v>
      </c>
      <c r="L208" s="274" t="str">
        <f t="shared" si="47"/>
        <v>2021</v>
      </c>
      <c r="M208" s="274" t="str">
        <f t="shared" si="47"/>
        <v>2022</v>
      </c>
      <c r="N208" s="274" t="str">
        <f t="shared" si="47"/>
        <v>2023</v>
      </c>
      <c r="O208" s="274" t="str">
        <f t="shared" si="47"/>
        <v>2024</v>
      </c>
      <c r="P208" s="274" t="str">
        <f t="shared" si="47"/>
        <v>2025</v>
      </c>
      <c r="Q208" s="276"/>
      <c r="R208" s="276"/>
      <c r="S208" s="183"/>
      <c r="T208" s="210"/>
      <c r="U208" s="210"/>
      <c r="V208" s="210"/>
      <c r="W208" s="210"/>
      <c r="X208" s="210"/>
      <c r="Y208" s="210"/>
      <c r="Z208" s="228"/>
      <c r="AA208" s="228"/>
      <c r="AB208" s="228"/>
      <c r="AC208" s="228"/>
      <c r="AD208" s="228"/>
      <c r="AE208" s="228"/>
      <c r="AF208" s="228"/>
      <c r="AG208" s="228"/>
      <c r="AH208" s="228"/>
      <c r="AI208" s="228"/>
      <c r="AJ208" s="228"/>
      <c r="AK208" s="228"/>
      <c r="AL208" s="228"/>
      <c r="AM208" s="228"/>
      <c r="AN208" s="228"/>
      <c r="AO208" s="228"/>
      <c r="AP208" s="228"/>
      <c r="AQ208" s="228"/>
      <c r="AR208" s="228"/>
      <c r="AS208" s="228"/>
      <c r="AT208" s="228"/>
      <c r="AU208" s="228"/>
      <c r="AV208" s="228"/>
      <c r="AW208" s="228"/>
      <c r="AX208" s="228"/>
      <c r="AY208" s="228"/>
      <c r="AZ208" s="228"/>
      <c r="BA208" s="228"/>
      <c r="BB208" s="228"/>
      <c r="BC208" s="228"/>
      <c r="BD208" s="228"/>
      <c r="BE208" s="228"/>
      <c r="BF208" s="228"/>
      <c r="BG208" s="228"/>
      <c r="BH208" s="228"/>
      <c r="BI208" s="228"/>
      <c r="BJ208" s="228"/>
      <c r="BK208" s="228"/>
      <c r="BL208" s="228"/>
      <c r="BM208" s="214"/>
      <c r="BN208" s="214"/>
      <c r="BO208" s="214"/>
    </row>
    <row r="209" spans="1:67" ht="15">
      <c r="A209" s="237"/>
      <c r="B209" s="237"/>
      <c r="C209" s="237"/>
      <c r="D209" s="237"/>
      <c r="E209" s="258" t="s">
        <v>179</v>
      </c>
      <c r="F209" s="292"/>
      <c r="G209" s="273">
        <v>0.3</v>
      </c>
      <c r="H209" s="272">
        <v>0.3</v>
      </c>
      <c r="I209" s="272">
        <v>0.3</v>
      </c>
      <c r="J209" s="272">
        <v>0.3</v>
      </c>
      <c r="K209" s="272">
        <v>0.3</v>
      </c>
      <c r="L209" s="272"/>
      <c r="M209" s="272"/>
      <c r="N209" s="272"/>
      <c r="O209" s="272"/>
      <c r="P209" s="272"/>
      <c r="Q209" s="276"/>
      <c r="R209" s="276"/>
      <c r="S209" s="183"/>
      <c r="T209" s="210"/>
      <c r="U209" s="210"/>
      <c r="V209" s="210"/>
      <c r="W209" s="210"/>
      <c r="X209" s="210"/>
      <c r="Y209" s="210"/>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c r="BA209" s="228"/>
      <c r="BB209" s="228"/>
      <c r="BC209" s="228"/>
      <c r="BD209" s="228"/>
      <c r="BE209" s="228"/>
      <c r="BF209" s="228"/>
      <c r="BG209" s="228"/>
      <c r="BH209" s="228"/>
      <c r="BI209" s="228"/>
      <c r="BJ209" s="228"/>
      <c r="BK209" s="228"/>
      <c r="BL209" s="228"/>
      <c r="BM209" s="214"/>
      <c r="BN209" s="214"/>
      <c r="BO209" s="214"/>
    </row>
    <row r="210" spans="1:67" ht="15">
      <c r="A210" s="232"/>
      <c r="B210" s="232"/>
      <c r="C210" s="261"/>
      <c r="D210" s="261"/>
      <c r="E210" s="289"/>
      <c r="F210" s="291"/>
      <c r="G210" s="290"/>
      <c r="H210" s="286"/>
      <c r="I210" s="286"/>
      <c r="J210" s="286"/>
      <c r="K210" s="286"/>
      <c r="L210" s="285"/>
      <c r="M210" s="285"/>
      <c r="N210" s="285"/>
      <c r="O210" s="285"/>
      <c r="P210" s="285"/>
      <c r="Q210" s="228"/>
      <c r="R210" s="261"/>
      <c r="S210" s="183"/>
      <c r="T210" s="210"/>
      <c r="U210" s="210"/>
      <c r="V210" s="210"/>
      <c r="W210" s="210"/>
      <c r="X210" s="210"/>
      <c r="Y210" s="210"/>
      <c r="Z210" s="228"/>
      <c r="AA210" s="228"/>
      <c r="AB210" s="228"/>
      <c r="AC210" s="228"/>
      <c r="AD210" s="228"/>
      <c r="AE210" s="228"/>
      <c r="AF210" s="228"/>
      <c r="AG210" s="228"/>
      <c r="AH210" s="228"/>
      <c r="AI210" s="228"/>
      <c r="AJ210" s="228"/>
      <c r="AK210" s="228"/>
      <c r="AL210" s="228"/>
      <c r="AM210" s="228"/>
      <c r="AN210" s="228"/>
      <c r="AO210" s="228"/>
      <c r="AP210" s="228"/>
      <c r="AQ210" s="228"/>
      <c r="AR210" s="228"/>
      <c r="AS210" s="228"/>
      <c r="AT210" s="228"/>
      <c r="AU210" s="228"/>
      <c r="AV210" s="228"/>
      <c r="AW210" s="228"/>
      <c r="AX210" s="228"/>
      <c r="AY210" s="228"/>
      <c r="AZ210" s="228"/>
      <c r="BA210" s="228"/>
      <c r="BB210" s="228"/>
      <c r="BC210" s="228"/>
      <c r="BD210" s="228"/>
      <c r="BE210" s="228"/>
      <c r="BF210" s="228"/>
      <c r="BG210" s="228"/>
      <c r="BH210" s="228"/>
      <c r="BI210" s="228"/>
      <c r="BJ210" s="228"/>
      <c r="BK210" s="228"/>
      <c r="BL210" s="228"/>
      <c r="BM210" s="214"/>
      <c r="BN210" s="214"/>
      <c r="BO210" s="214"/>
    </row>
    <row r="211" spans="1:67" ht="15">
      <c r="A211" s="232"/>
      <c r="B211" s="232"/>
      <c r="C211" s="261"/>
      <c r="D211" s="261"/>
      <c r="E211" s="196" t="s">
        <v>123</v>
      </c>
      <c r="F211" s="239" t="str">
        <f>F241</f>
        <v>2015</v>
      </c>
      <c r="G211" s="290"/>
      <c r="H211" s="286"/>
      <c r="I211" s="286"/>
      <c r="J211" s="286"/>
      <c r="K211" s="286"/>
      <c r="L211" s="285"/>
      <c r="M211" s="285"/>
      <c r="N211" s="285"/>
      <c r="O211" s="285"/>
      <c r="P211" s="285"/>
      <c r="Q211" s="228"/>
      <c r="R211" s="261"/>
      <c r="S211" s="183"/>
      <c r="T211" s="210"/>
      <c r="U211" s="210"/>
      <c r="V211" s="210"/>
      <c r="W211" s="210"/>
      <c r="X211" s="210"/>
      <c r="Y211" s="210"/>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228"/>
      <c r="BA211" s="228"/>
      <c r="BB211" s="228"/>
      <c r="BC211" s="228"/>
      <c r="BD211" s="228"/>
      <c r="BE211" s="228"/>
      <c r="BF211" s="228"/>
      <c r="BG211" s="228"/>
      <c r="BH211" s="228"/>
      <c r="BI211" s="228"/>
      <c r="BJ211" s="228"/>
      <c r="BK211" s="228"/>
      <c r="BL211" s="228"/>
      <c r="BM211" s="214"/>
      <c r="BN211" s="214"/>
      <c r="BO211" s="214"/>
    </row>
    <row r="212" spans="1:67">
      <c r="A212" s="232"/>
      <c r="B212" s="232"/>
      <c r="C212" s="261"/>
      <c r="D212" s="261"/>
      <c r="E212" s="289" t="s">
        <v>178</v>
      </c>
      <c r="F212" s="288">
        <v>-96.07708062489732</v>
      </c>
      <c r="G212" s="287" t="str">
        <f>IF(F212&gt;0,"Caution - The tax loss carried forward should be a negative number.","")</f>
        <v/>
      </c>
      <c r="H212" s="286"/>
      <c r="I212" s="286"/>
      <c r="J212" s="286"/>
      <c r="K212" s="286"/>
      <c r="L212" s="285"/>
      <c r="M212" s="285"/>
      <c r="N212" s="285"/>
      <c r="O212" s="285"/>
      <c r="P212" s="285"/>
      <c r="Q212" s="228"/>
      <c r="R212" s="261"/>
      <c r="S212" s="183"/>
      <c r="T212" s="210"/>
      <c r="U212" s="210"/>
      <c r="V212" s="210"/>
      <c r="W212" s="210"/>
      <c r="X212" s="210"/>
      <c r="Y212" s="210"/>
      <c r="Z212" s="228"/>
      <c r="AA212" s="228"/>
      <c r="AB212" s="228"/>
      <c r="AC212" s="228"/>
      <c r="AD212" s="228"/>
      <c r="AE212" s="228"/>
      <c r="AF212" s="228"/>
      <c r="AG212" s="228"/>
      <c r="AH212" s="228"/>
      <c r="AI212" s="228"/>
      <c r="AJ212" s="228"/>
      <c r="AK212" s="228"/>
      <c r="AL212" s="228"/>
      <c r="AM212" s="228"/>
      <c r="AN212" s="228"/>
      <c r="AO212" s="228"/>
      <c r="AP212" s="228"/>
      <c r="AQ212" s="228"/>
      <c r="AR212" s="228"/>
      <c r="AS212" s="228"/>
      <c r="AT212" s="228"/>
      <c r="AU212" s="228"/>
      <c r="AV212" s="228"/>
      <c r="AW212" s="228"/>
      <c r="AX212" s="228"/>
      <c r="AY212" s="228"/>
      <c r="AZ212" s="228"/>
      <c r="BA212" s="228"/>
      <c r="BB212" s="228"/>
      <c r="BC212" s="228"/>
      <c r="BD212" s="228"/>
      <c r="BE212" s="228"/>
      <c r="BF212" s="228"/>
      <c r="BG212" s="228"/>
      <c r="BH212" s="228"/>
      <c r="BI212" s="228"/>
      <c r="BJ212" s="228"/>
      <c r="BK212" s="228"/>
      <c r="BL212" s="228"/>
      <c r="BM212" s="214"/>
      <c r="BN212" s="214"/>
      <c r="BO212" s="214"/>
    </row>
    <row r="213" spans="1:67" ht="21.75" customHeight="1">
      <c r="A213" s="261"/>
      <c r="B213" s="261"/>
      <c r="C213" s="261"/>
      <c r="D213" s="261"/>
      <c r="E213" s="281"/>
      <c r="F213" s="284"/>
      <c r="G213" s="283"/>
      <c r="H213" s="283"/>
      <c r="I213" s="283"/>
      <c r="J213" s="283"/>
      <c r="K213" s="283"/>
      <c r="L213" s="283"/>
      <c r="M213" s="283"/>
      <c r="N213" s="283"/>
      <c r="O213" s="283"/>
      <c r="P213" s="283"/>
      <c r="Q213" s="282"/>
      <c r="R213" s="281"/>
      <c r="S213" s="251"/>
      <c r="T213" s="210"/>
      <c r="U213" s="210"/>
      <c r="V213" s="210"/>
      <c r="W213" s="210"/>
      <c r="X213" s="210"/>
      <c r="Y213" s="210"/>
      <c r="Z213" s="228"/>
      <c r="AA213" s="228"/>
      <c r="AB213" s="228"/>
      <c r="AC213" s="228"/>
      <c r="AD213" s="228"/>
      <c r="AE213" s="228"/>
      <c r="AF213" s="228"/>
      <c r="AG213" s="228"/>
      <c r="AH213" s="228"/>
      <c r="AI213" s="228"/>
      <c r="AJ213" s="228"/>
      <c r="AK213" s="228"/>
      <c r="AL213" s="228"/>
      <c r="AM213" s="228"/>
      <c r="AN213" s="228"/>
      <c r="AO213" s="228"/>
      <c r="AP213" s="228"/>
      <c r="AQ213" s="228"/>
      <c r="AR213" s="228"/>
      <c r="AS213" s="228"/>
      <c r="AT213" s="228"/>
      <c r="AU213" s="228"/>
      <c r="AV213" s="228"/>
      <c r="AW213" s="228"/>
      <c r="AX213" s="228"/>
      <c r="AY213" s="228"/>
      <c r="AZ213" s="228"/>
      <c r="BA213" s="228"/>
      <c r="BB213" s="228"/>
      <c r="BC213" s="228"/>
      <c r="BD213" s="228"/>
      <c r="BE213" s="228"/>
      <c r="BF213" s="228"/>
      <c r="BG213" s="228"/>
      <c r="BH213" s="228"/>
      <c r="BI213" s="228"/>
      <c r="BJ213" s="228"/>
      <c r="BK213" s="228"/>
      <c r="BL213" s="228"/>
      <c r="BM213" s="214"/>
      <c r="BN213" s="214"/>
      <c r="BO213" s="214"/>
    </row>
    <row r="214" spans="1:67" ht="15.2" customHeight="1">
      <c r="A214" s="264"/>
      <c r="B214" s="264"/>
      <c r="C214" s="264"/>
      <c r="D214" s="264"/>
      <c r="E214" s="209" t="s">
        <v>177</v>
      </c>
      <c r="F214" s="209"/>
      <c r="G214" s="209"/>
      <c r="H214" s="209"/>
      <c r="I214" s="263"/>
      <c r="J214" s="227"/>
      <c r="K214" s="227"/>
      <c r="L214" s="227"/>
      <c r="M214" s="227"/>
      <c r="N214" s="227"/>
      <c r="O214" s="227"/>
      <c r="P214" s="227"/>
      <c r="Q214" s="227"/>
      <c r="R214" s="227"/>
      <c r="S214" s="227"/>
      <c r="T214" s="227"/>
      <c r="U214" s="210"/>
      <c r="V214" s="210"/>
      <c r="W214" s="210"/>
      <c r="X214" s="210"/>
      <c r="Y214" s="210"/>
      <c r="Z214" s="228"/>
      <c r="AA214" s="228"/>
      <c r="AB214" s="228"/>
      <c r="AC214" s="228"/>
      <c r="AD214" s="228"/>
      <c r="AE214" s="228"/>
      <c r="AF214" s="228"/>
      <c r="AG214" s="228"/>
      <c r="AH214" s="228"/>
      <c r="AI214" s="228"/>
      <c r="AJ214" s="228"/>
      <c r="AK214" s="228"/>
      <c r="AL214" s="228"/>
      <c r="AM214" s="228"/>
      <c r="AN214" s="228"/>
      <c r="AO214" s="228"/>
      <c r="AP214" s="228"/>
      <c r="AQ214" s="228"/>
      <c r="AR214" s="228"/>
      <c r="AS214" s="228"/>
      <c r="AT214" s="228"/>
      <c r="AU214" s="228"/>
      <c r="AV214" s="228"/>
      <c r="AW214" s="228"/>
      <c r="AX214" s="228"/>
      <c r="AY214" s="228"/>
      <c r="AZ214" s="228"/>
      <c r="BA214" s="228"/>
      <c r="BB214" s="228"/>
      <c r="BC214" s="228"/>
      <c r="BD214" s="228"/>
      <c r="BE214" s="228"/>
      <c r="BF214" s="228"/>
      <c r="BG214" s="228"/>
      <c r="BH214" s="228"/>
      <c r="BI214" s="228"/>
      <c r="BJ214" s="228"/>
      <c r="BK214" s="228"/>
      <c r="BL214" s="228"/>
      <c r="BM214" s="214"/>
      <c r="BN214" s="214"/>
      <c r="BO214" s="214"/>
    </row>
    <row r="215" spans="1:67">
      <c r="A215" s="237"/>
      <c r="B215" s="237"/>
      <c r="C215" s="237"/>
      <c r="D215" s="237"/>
      <c r="E215" s="280" t="str">
        <f>E40</f>
        <v>Year</v>
      </c>
      <c r="F215" s="210"/>
      <c r="G215" s="279" t="str">
        <f ca="1">CONCATENATE(LEFT(G40,4),"-",RIGHT(OFFSET(G40,0,R7-1,1,1),2))</f>
        <v>2016-20</v>
      </c>
      <c r="H215" s="241"/>
      <c r="I215" s="278"/>
      <c r="J215" s="276"/>
      <c r="K215" s="276"/>
      <c r="L215" s="276"/>
      <c r="M215" s="276"/>
      <c r="N215" s="276"/>
      <c r="O215" s="276"/>
      <c r="P215" s="276"/>
      <c r="Q215" s="276"/>
      <c r="R215" s="276"/>
      <c r="S215" s="183"/>
      <c r="T215" s="210"/>
      <c r="U215" s="210"/>
      <c r="V215" s="210"/>
      <c r="W215" s="210"/>
      <c r="X215" s="210"/>
      <c r="Y215" s="210"/>
      <c r="Z215" s="228"/>
      <c r="AA215" s="228"/>
      <c r="AB215" s="228"/>
      <c r="AC215" s="228"/>
      <c r="AD215" s="228"/>
      <c r="AE215" s="228"/>
      <c r="AF215" s="228"/>
      <c r="AG215" s="228"/>
      <c r="AH215" s="228"/>
      <c r="AI215" s="228"/>
      <c r="AJ215" s="228"/>
      <c r="AK215" s="228"/>
      <c r="AL215" s="228"/>
      <c r="AM215" s="228"/>
      <c r="AN215" s="228"/>
      <c r="AO215" s="228"/>
      <c r="AP215" s="228"/>
      <c r="AQ215" s="228"/>
      <c r="AR215" s="228"/>
      <c r="AS215" s="228"/>
      <c r="AT215" s="228"/>
      <c r="AU215" s="228"/>
      <c r="AV215" s="228"/>
      <c r="AW215" s="228"/>
      <c r="AX215" s="228"/>
      <c r="AY215" s="228"/>
      <c r="AZ215" s="228"/>
      <c r="BA215" s="228"/>
      <c r="BB215" s="228"/>
      <c r="BC215" s="228"/>
      <c r="BD215" s="228"/>
      <c r="BE215" s="228"/>
      <c r="BF215" s="228"/>
      <c r="BG215" s="228"/>
      <c r="BH215" s="228"/>
      <c r="BI215" s="228"/>
      <c r="BJ215" s="228"/>
      <c r="BK215" s="228"/>
      <c r="BL215" s="228"/>
      <c r="BM215" s="214"/>
      <c r="BN215" s="214"/>
      <c r="BO215" s="214"/>
    </row>
    <row r="216" spans="1:67">
      <c r="A216" s="232"/>
      <c r="B216" s="232"/>
      <c r="C216" s="232"/>
      <c r="D216" s="232"/>
      <c r="E216" s="198" t="s">
        <v>176</v>
      </c>
      <c r="F216" s="275" t="s">
        <v>175</v>
      </c>
      <c r="G216" s="277">
        <v>2.5000000000000001E-2</v>
      </c>
      <c r="H216" s="241"/>
      <c r="I216" s="172"/>
      <c r="J216" s="172"/>
      <c r="K216" s="276"/>
      <c r="L216" s="172"/>
      <c r="M216" s="172"/>
      <c r="N216" s="172"/>
      <c r="O216" s="172"/>
      <c r="P216" s="172"/>
      <c r="Q216" s="172"/>
      <c r="R216" s="172"/>
      <c r="S216" s="251"/>
      <c r="T216" s="210"/>
      <c r="U216" s="210"/>
      <c r="V216" s="210"/>
      <c r="W216" s="210"/>
      <c r="X216" s="210"/>
      <c r="Y216" s="210"/>
      <c r="Z216" s="228"/>
      <c r="AA216" s="228"/>
      <c r="AB216" s="228"/>
      <c r="AC216" s="228"/>
      <c r="AD216" s="228"/>
      <c r="AE216" s="228"/>
      <c r="AF216" s="228"/>
      <c r="AG216" s="228"/>
      <c r="AH216" s="228"/>
      <c r="AI216" s="228"/>
      <c r="AJ216" s="228"/>
      <c r="AK216" s="228"/>
      <c r="AL216" s="228"/>
      <c r="AM216" s="228"/>
      <c r="AN216" s="228"/>
      <c r="AO216" s="228"/>
      <c r="AP216" s="228"/>
      <c r="AQ216" s="228"/>
      <c r="AR216" s="228"/>
      <c r="AS216" s="228"/>
      <c r="AT216" s="228"/>
      <c r="AU216" s="228"/>
      <c r="AV216" s="228"/>
      <c r="AW216" s="228"/>
      <c r="AX216" s="228"/>
      <c r="AY216" s="228"/>
      <c r="AZ216" s="228"/>
      <c r="BA216" s="228"/>
      <c r="BB216" s="228"/>
      <c r="BC216" s="228"/>
      <c r="BD216" s="228"/>
      <c r="BE216" s="228"/>
      <c r="BF216" s="228"/>
      <c r="BG216" s="228"/>
      <c r="BH216" s="228"/>
      <c r="BI216" s="228"/>
      <c r="BJ216" s="228"/>
      <c r="BK216" s="228"/>
      <c r="BL216" s="228"/>
      <c r="BM216" s="214"/>
      <c r="BN216" s="214"/>
      <c r="BO216" s="214"/>
    </row>
    <row r="217" spans="1:67">
      <c r="A217" s="232"/>
      <c r="B217" s="232"/>
      <c r="C217" s="232"/>
      <c r="D217" s="232"/>
      <c r="E217" s="262" t="s">
        <v>174</v>
      </c>
      <c r="F217" s="275" t="s">
        <v>173</v>
      </c>
      <c r="G217" s="252">
        <v>9.9489873694806497E-2</v>
      </c>
      <c r="H217" s="265" t="str">
        <f>IF(ROUND(G217,3)=G217,"","Caution - This Re appears to depart from the AER's Guideline, which states that Re is rounded to one decimal place (as a percentage). The PTRM will not automatically round the figure you have entered.")</f>
        <v>Caution - This Re appears to depart from the AER's Guideline, which states that Re is rounded to one decimal place (as a percentage). The PTRM will not automatically round the figure you have entered.</v>
      </c>
      <c r="I217" s="172"/>
      <c r="J217" s="172"/>
      <c r="K217" s="276"/>
      <c r="L217" s="172"/>
      <c r="M217" s="172"/>
      <c r="N217" s="172"/>
      <c r="O217" s="172"/>
      <c r="P217" s="172"/>
      <c r="Q217" s="172"/>
      <c r="R217" s="172"/>
      <c r="S217" s="251"/>
      <c r="T217" s="210"/>
      <c r="U217" s="210"/>
      <c r="V217" s="210"/>
      <c r="W217" s="210"/>
      <c r="X217" s="210"/>
      <c r="Y217" s="210"/>
      <c r="Z217" s="228"/>
      <c r="AA217" s="228"/>
      <c r="AB217" s="228"/>
      <c r="AC217" s="228"/>
      <c r="AD217" s="228"/>
      <c r="AE217" s="228"/>
      <c r="AF217" s="228"/>
      <c r="AG217" s="228"/>
      <c r="AH217" s="228"/>
      <c r="AI217" s="228"/>
      <c r="AJ217" s="228"/>
      <c r="AK217" s="228"/>
      <c r="AL217" s="228"/>
      <c r="AM217" s="228"/>
      <c r="AN217" s="228"/>
      <c r="AO217" s="228"/>
      <c r="AP217" s="228"/>
      <c r="AQ217" s="228"/>
      <c r="AR217" s="228"/>
      <c r="AS217" s="228"/>
      <c r="AT217" s="228"/>
      <c r="AU217" s="228"/>
      <c r="AV217" s="228"/>
      <c r="AW217" s="228"/>
      <c r="AX217" s="228"/>
      <c r="AY217" s="228"/>
      <c r="AZ217" s="228"/>
      <c r="BA217" s="228"/>
      <c r="BB217" s="228"/>
      <c r="BC217" s="228"/>
      <c r="BD217" s="228"/>
      <c r="BE217" s="228"/>
      <c r="BF217" s="228"/>
      <c r="BG217" s="228"/>
      <c r="BH217" s="228"/>
      <c r="BI217" s="228"/>
      <c r="BJ217" s="228"/>
      <c r="BK217" s="228"/>
      <c r="BL217" s="228"/>
      <c r="BM217" s="214"/>
      <c r="BN217" s="214"/>
      <c r="BO217" s="214"/>
    </row>
    <row r="218" spans="1:67">
      <c r="A218" s="232"/>
      <c r="B218" s="232"/>
      <c r="C218" s="232"/>
      <c r="D218" s="232"/>
      <c r="E218" s="198" t="s">
        <v>172</v>
      </c>
      <c r="F218" s="275" t="s">
        <v>171</v>
      </c>
      <c r="G218" s="252">
        <v>0.25</v>
      </c>
      <c r="H218" s="241"/>
      <c r="I218" s="172"/>
      <c r="J218" s="172"/>
      <c r="K218" s="172"/>
      <c r="L218" s="172"/>
      <c r="M218" s="172"/>
      <c r="N218" s="172"/>
      <c r="O218" s="172"/>
      <c r="P218" s="172"/>
      <c r="Q218" s="172"/>
      <c r="R218" s="172"/>
      <c r="S218" s="251"/>
      <c r="T218" s="210"/>
      <c r="U218" s="210"/>
      <c r="V218" s="210"/>
      <c r="W218" s="210"/>
      <c r="X218" s="210"/>
      <c r="Y218" s="210"/>
      <c r="Z218" s="228"/>
      <c r="AA218" s="228"/>
      <c r="AB218" s="228"/>
      <c r="AC218" s="228"/>
      <c r="AD218" s="228"/>
      <c r="AE218" s="228"/>
      <c r="AF218" s="228"/>
      <c r="AG218" s="228"/>
      <c r="AH218" s="228"/>
      <c r="AI218" s="228"/>
      <c r="AJ218" s="228"/>
      <c r="AK218" s="228"/>
      <c r="AL218" s="228"/>
      <c r="AM218" s="228"/>
      <c r="AN218" s="228"/>
      <c r="AO218" s="228"/>
      <c r="AP218" s="228"/>
      <c r="AQ218" s="228"/>
      <c r="AR218" s="228"/>
      <c r="AS218" s="228"/>
      <c r="AT218" s="228"/>
      <c r="AU218" s="228"/>
      <c r="AV218" s="228"/>
      <c r="AW218" s="228"/>
      <c r="AX218" s="228"/>
      <c r="AY218" s="228"/>
      <c r="AZ218" s="228"/>
      <c r="BA218" s="228"/>
      <c r="BB218" s="228"/>
      <c r="BC218" s="228"/>
      <c r="BD218" s="228"/>
      <c r="BE218" s="228"/>
      <c r="BF218" s="228"/>
      <c r="BG218" s="228"/>
      <c r="BH218" s="228"/>
      <c r="BI218" s="228"/>
      <c r="BJ218" s="228"/>
      <c r="BK218" s="228"/>
      <c r="BL218" s="228"/>
      <c r="BM218" s="214"/>
      <c r="BN218" s="214"/>
      <c r="BO218" s="214"/>
    </row>
    <row r="219" spans="1:67" ht="14.25" customHeight="1">
      <c r="A219" s="237"/>
      <c r="B219" s="237"/>
      <c r="C219" s="237"/>
      <c r="D219" s="237"/>
      <c r="E219" s="198" t="s">
        <v>170</v>
      </c>
      <c r="F219" s="275" t="s">
        <v>169</v>
      </c>
      <c r="G219" s="252">
        <v>0.6</v>
      </c>
      <c r="H219" s="241"/>
      <c r="I219" s="172"/>
      <c r="J219" s="172"/>
      <c r="K219" s="172"/>
      <c r="L219" s="172"/>
      <c r="M219" s="172"/>
      <c r="N219" s="172"/>
      <c r="O219" s="255"/>
      <c r="P219" s="172"/>
      <c r="Q219" s="172"/>
      <c r="R219" s="172"/>
      <c r="S219" s="251"/>
      <c r="T219" s="210"/>
      <c r="U219" s="210"/>
      <c r="V219" s="210"/>
      <c r="W219" s="210"/>
      <c r="X219" s="210"/>
      <c r="Y219" s="210"/>
      <c r="Z219" s="228"/>
      <c r="AA219" s="228"/>
      <c r="AB219" s="228"/>
      <c r="AC219" s="228"/>
      <c r="AD219" s="228"/>
      <c r="AE219" s="228"/>
      <c r="AF219" s="228"/>
      <c r="AG219" s="228"/>
      <c r="AH219" s="228"/>
      <c r="AI219" s="228"/>
      <c r="AJ219" s="228"/>
      <c r="AK219" s="228"/>
      <c r="AL219" s="228"/>
      <c r="AM219" s="228"/>
      <c r="AN219" s="228"/>
      <c r="AO219" s="228"/>
      <c r="AP219" s="228"/>
      <c r="AQ219" s="228"/>
      <c r="AR219" s="228"/>
      <c r="AS219" s="228"/>
      <c r="AT219" s="228"/>
      <c r="AU219" s="228"/>
      <c r="AV219" s="228"/>
      <c r="AW219" s="228"/>
      <c r="AX219" s="228"/>
      <c r="AY219" s="228"/>
      <c r="AZ219" s="228"/>
      <c r="BA219" s="228"/>
      <c r="BB219" s="228"/>
      <c r="BC219" s="228"/>
      <c r="BD219" s="228"/>
      <c r="BE219" s="228"/>
      <c r="BF219" s="228"/>
      <c r="BG219" s="228"/>
      <c r="BH219" s="228"/>
      <c r="BI219" s="228"/>
      <c r="BJ219" s="228"/>
      <c r="BK219" s="228"/>
      <c r="BL219" s="228"/>
      <c r="BM219" s="214"/>
      <c r="BN219" s="214"/>
      <c r="BO219" s="214"/>
    </row>
    <row r="220" spans="1:67" ht="14.25" customHeight="1">
      <c r="A220" s="237"/>
      <c r="B220" s="237"/>
      <c r="C220" s="237"/>
      <c r="D220" s="237"/>
      <c r="E220" s="262"/>
      <c r="F220" s="172"/>
      <c r="G220" s="172"/>
      <c r="H220" s="241"/>
      <c r="I220" s="172"/>
      <c r="J220" s="172"/>
      <c r="K220" s="172"/>
      <c r="L220" s="172"/>
      <c r="M220" s="172"/>
      <c r="N220" s="172"/>
      <c r="O220" s="255"/>
      <c r="P220" s="172"/>
      <c r="Q220" s="172"/>
      <c r="R220" s="172"/>
      <c r="S220" s="251"/>
      <c r="T220" s="210"/>
      <c r="U220" s="210"/>
      <c r="V220" s="210"/>
      <c r="W220" s="210"/>
      <c r="X220" s="210"/>
      <c r="Y220" s="210"/>
      <c r="Z220" s="228"/>
      <c r="AA220" s="228"/>
      <c r="AB220" s="228"/>
      <c r="AC220" s="228"/>
      <c r="AD220" s="228"/>
      <c r="AE220" s="228"/>
      <c r="AF220" s="228"/>
      <c r="AG220" s="228"/>
      <c r="AH220" s="228"/>
      <c r="AI220" s="228"/>
      <c r="AJ220" s="228"/>
      <c r="AK220" s="228"/>
      <c r="AL220" s="228"/>
      <c r="AM220" s="228"/>
      <c r="AN220" s="228"/>
      <c r="AO220" s="228"/>
      <c r="AP220" s="228"/>
      <c r="AQ220" s="228"/>
      <c r="AR220" s="228"/>
      <c r="AS220" s="228"/>
      <c r="AT220" s="228"/>
      <c r="AU220" s="228"/>
      <c r="AV220" s="228"/>
      <c r="AW220" s="228"/>
      <c r="AX220" s="228"/>
      <c r="AY220" s="228"/>
      <c r="AZ220" s="228"/>
      <c r="BA220" s="228"/>
      <c r="BB220" s="228"/>
      <c r="BC220" s="228"/>
      <c r="BD220" s="228"/>
      <c r="BE220" s="228"/>
      <c r="BF220" s="228"/>
      <c r="BG220" s="228"/>
      <c r="BH220" s="228"/>
      <c r="BI220" s="228"/>
      <c r="BJ220" s="228"/>
      <c r="BK220" s="228"/>
      <c r="BL220" s="228"/>
      <c r="BM220" s="214"/>
      <c r="BN220" s="214"/>
      <c r="BO220" s="214"/>
    </row>
    <row r="221" spans="1:67">
      <c r="A221" s="232"/>
      <c r="B221" s="232"/>
      <c r="C221" s="232"/>
      <c r="D221" s="232"/>
      <c r="E221" s="258"/>
      <c r="F221" s="269"/>
      <c r="G221" s="274">
        <f t="shared" ref="G221:P221" si="48">G40</f>
        <v>2016</v>
      </c>
      <c r="H221" s="274" t="str">
        <f t="shared" si="48"/>
        <v>2017</v>
      </c>
      <c r="I221" s="274" t="str">
        <f t="shared" si="48"/>
        <v>2018</v>
      </c>
      <c r="J221" s="274" t="str">
        <f t="shared" si="48"/>
        <v>2019</v>
      </c>
      <c r="K221" s="274" t="str">
        <f t="shared" si="48"/>
        <v>2020</v>
      </c>
      <c r="L221" s="274" t="str">
        <f t="shared" si="48"/>
        <v>2021</v>
      </c>
      <c r="M221" s="274" t="str">
        <f t="shared" si="48"/>
        <v>2022</v>
      </c>
      <c r="N221" s="274" t="str">
        <f t="shared" si="48"/>
        <v>2023</v>
      </c>
      <c r="O221" s="274" t="str">
        <f t="shared" si="48"/>
        <v>2024</v>
      </c>
      <c r="P221" s="274" t="str">
        <f t="shared" si="48"/>
        <v>2025</v>
      </c>
      <c r="Q221" s="172"/>
      <c r="R221" s="172"/>
      <c r="S221" s="251"/>
      <c r="T221" s="261"/>
      <c r="U221" s="210"/>
      <c r="V221" s="210"/>
      <c r="W221" s="210"/>
      <c r="X221" s="210"/>
      <c r="Y221" s="210"/>
      <c r="Z221" s="228"/>
      <c r="AA221" s="228"/>
      <c r="AB221" s="228"/>
      <c r="AC221" s="228"/>
      <c r="AD221" s="228"/>
      <c r="AE221" s="228"/>
      <c r="AF221" s="228"/>
      <c r="AG221" s="228"/>
      <c r="AH221" s="228"/>
      <c r="AI221" s="228"/>
      <c r="AJ221" s="228"/>
      <c r="AK221" s="228"/>
      <c r="AL221" s="228"/>
      <c r="AM221" s="228"/>
      <c r="AN221" s="228"/>
      <c r="AO221" s="228"/>
      <c r="AP221" s="228"/>
      <c r="AQ221" s="228"/>
      <c r="AR221" s="228"/>
      <c r="AS221" s="228"/>
      <c r="AT221" s="228"/>
      <c r="AU221" s="228"/>
      <c r="AV221" s="228"/>
      <c r="AW221" s="228"/>
      <c r="AX221" s="228"/>
      <c r="AY221" s="228"/>
      <c r="AZ221" s="228"/>
      <c r="BA221" s="228"/>
      <c r="BB221" s="228"/>
      <c r="BC221" s="228"/>
      <c r="BD221" s="228"/>
      <c r="BE221" s="228"/>
      <c r="BF221" s="228"/>
      <c r="BG221" s="228"/>
      <c r="BH221" s="228"/>
      <c r="BI221" s="228"/>
      <c r="BJ221" s="228"/>
      <c r="BK221" s="228"/>
      <c r="BL221" s="228"/>
      <c r="BM221" s="214"/>
      <c r="BN221" s="214"/>
      <c r="BO221" s="214"/>
    </row>
    <row r="222" spans="1:67" ht="15">
      <c r="A222" s="232"/>
      <c r="B222" s="232"/>
      <c r="C222" s="232"/>
      <c r="D222" s="232"/>
      <c r="E222" s="198" t="s">
        <v>168</v>
      </c>
      <c r="F222" s="269"/>
      <c r="G222" s="273">
        <v>5.6660204094806592E-2</v>
      </c>
      <c r="H222" s="272">
        <v>5.6660204094806592E-2</v>
      </c>
      <c r="I222" s="272">
        <v>5.6660204094806592E-2</v>
      </c>
      <c r="J222" s="272">
        <v>5.6660204094806592E-2</v>
      </c>
      <c r="K222" s="272">
        <v>5.6660204094806592E-2</v>
      </c>
      <c r="L222" s="272"/>
      <c r="M222" s="272"/>
      <c r="N222" s="272"/>
      <c r="O222" s="272"/>
      <c r="P222" s="272"/>
      <c r="Q222" s="228"/>
      <c r="R222" s="228"/>
      <c r="T222" s="261"/>
      <c r="U222" s="199"/>
      <c r="V222" s="172"/>
      <c r="W222" s="172"/>
      <c r="X222" s="172"/>
      <c r="Y222" s="172"/>
      <c r="Z222" s="271"/>
      <c r="AA222" s="270"/>
      <c r="AB222" s="261"/>
      <c r="AC222" s="228"/>
      <c r="AD222" s="228"/>
      <c r="AE222" s="228"/>
      <c r="AF222" s="228"/>
      <c r="AG222" s="228"/>
      <c r="AH222" s="228"/>
      <c r="AI222" s="228"/>
      <c r="AJ222" s="228"/>
      <c r="AK222" s="228"/>
      <c r="AL222" s="228"/>
      <c r="AM222" s="228"/>
      <c r="AN222" s="228"/>
      <c r="AO222" s="228"/>
      <c r="AP222" s="228"/>
      <c r="AQ222" s="228"/>
      <c r="AR222" s="228"/>
      <c r="AS222" s="228"/>
      <c r="AT222" s="228"/>
      <c r="AU222" s="228"/>
      <c r="AV222" s="228"/>
      <c r="AW222" s="228"/>
      <c r="AX222" s="228"/>
      <c r="AY222" s="228"/>
      <c r="AZ222" s="228"/>
      <c r="BA222" s="228"/>
      <c r="BB222" s="228"/>
      <c r="BC222" s="228"/>
      <c r="BD222" s="228"/>
      <c r="BE222" s="228"/>
      <c r="BF222" s="228"/>
      <c r="BG222" s="228"/>
      <c r="BH222" s="228"/>
      <c r="BI222" s="228"/>
      <c r="BJ222" s="228"/>
      <c r="BK222" s="228"/>
      <c r="BL222" s="228"/>
      <c r="BM222" s="214"/>
      <c r="BN222" s="214"/>
      <c r="BO222" s="214"/>
    </row>
    <row r="223" spans="1:67">
      <c r="A223" s="232"/>
      <c r="B223" s="232"/>
      <c r="C223" s="232"/>
      <c r="D223" s="232"/>
      <c r="E223" s="258"/>
      <c r="F223" s="269"/>
      <c r="G223" s="265" t="str">
        <f>IF(AND(G221&lt;'[9]X factors'!$F$21,ISBLANK(G222)),"Value expected",IF(G221='[9]X factors'!$F$21,IF(ISBLANK(G222),"Value expected",""),""))</f>
        <v/>
      </c>
      <c r="H223" s="265" t="str">
        <f>IF(AND(H221&lt;'[9]X factors'!$F$21,ISBLANK(H222)),"Value expected",IF(H221='[9]X factors'!$F$21,IF(ISBLANK(H222),"Value expected","Year of Update"),""))</f>
        <v/>
      </c>
      <c r="I223" s="265" t="str">
        <f>IF(AND(I221&lt;'[9]X factors'!$F$21,ISBLANK(I222)),"Value expected",IF(I221='[9]X factors'!$F$21,IF(ISBLANK(I222),"Value expected","Year of Update"),""))</f>
        <v/>
      </c>
      <c r="J223" s="265" t="str">
        <f>IF(AND(J221&lt;'[9]X factors'!$F$21,ISBLANK(J222)),"Value expected",IF(J221='[9]X factors'!$F$21,IF(ISBLANK(J222),"Value expected","Year of Update"),""))</f>
        <v/>
      </c>
      <c r="K223" s="265" t="str">
        <f>IF(AND(K221&lt;'[9]X factors'!$F$21,ISBLANK(K222)),"Value expected",IF(K221='[9]X factors'!$F$21,IF(ISBLANK(K222),"Value expected","Year of Update"),""))</f>
        <v/>
      </c>
      <c r="L223" s="265" t="str">
        <f>IF(AND(L221&lt;'[9]X factors'!$F$21,ISBLANK(L222)),"Value expected",IF(L221='[9]X factors'!$F$21,IF(ISBLANK(L222),"Value expected","Year of Update"),""))</f>
        <v/>
      </c>
      <c r="M223" s="265" t="str">
        <f>IF(AND(M221&lt;'[9]X factors'!$F$21,ISBLANK(M222)),"Value expected",IF(M221='[9]X factors'!$F$21,IF(ISBLANK(M222),"Value expected","Year of Update"),""))</f>
        <v/>
      </c>
      <c r="N223" s="265" t="str">
        <f>IF(AND(N221&lt;'[9]X factors'!$F$21,ISBLANK(N222)),"Value expected",IF(N221='[9]X factors'!$F$21,IF(ISBLANK(N222),"Value expected","Year of Update"),""))</f>
        <v/>
      </c>
      <c r="O223" s="265" t="str">
        <f>IF(AND(O221&lt;'[9]X factors'!$F$21,ISBLANK(O222)),"Value expected",IF(O221='[9]X factors'!$F$21,IF(ISBLANK(O222),"Value expected","Year of Update"),""))</f>
        <v/>
      </c>
      <c r="P223" s="265" t="str">
        <f>IF(AND(P221&lt;'[9]X factors'!$F$21,ISBLANK(P222)),"Value expected",IF(P221='[9]X factors'!$F$21,IF(ISBLANK(P222),"Value expected","Year of Update"),""))</f>
        <v/>
      </c>
      <c r="Q223" s="172"/>
      <c r="R223" s="172"/>
      <c r="S223" s="251"/>
      <c r="T223" s="261"/>
      <c r="U223" s="210"/>
      <c r="V223" s="210"/>
      <c r="W223" s="210"/>
      <c r="X223" s="210"/>
      <c r="Y223" s="210"/>
      <c r="Z223" s="228"/>
      <c r="AA223" s="228"/>
      <c r="AB223" s="228"/>
      <c r="AC223" s="228"/>
      <c r="AD223" s="228"/>
      <c r="AE223" s="228"/>
      <c r="AF223" s="228"/>
      <c r="AG223" s="228"/>
      <c r="AH223" s="228"/>
      <c r="AI223" s="228"/>
      <c r="AJ223" s="228"/>
      <c r="AK223" s="228"/>
      <c r="AL223" s="228"/>
      <c r="AM223" s="228"/>
      <c r="AN223" s="228"/>
      <c r="AO223" s="228"/>
      <c r="AP223" s="228"/>
      <c r="AQ223" s="228"/>
      <c r="AR223" s="228"/>
      <c r="AS223" s="228"/>
      <c r="AT223" s="228"/>
      <c r="AU223" s="228"/>
      <c r="AV223" s="228"/>
      <c r="AW223" s="228"/>
      <c r="AX223" s="228"/>
      <c r="AY223" s="228"/>
      <c r="AZ223" s="228"/>
      <c r="BA223" s="228"/>
      <c r="BB223" s="228"/>
      <c r="BC223" s="228"/>
      <c r="BD223" s="228"/>
      <c r="BE223" s="228"/>
      <c r="BF223" s="228"/>
      <c r="BG223" s="228"/>
      <c r="BH223" s="228"/>
      <c r="BI223" s="228"/>
      <c r="BJ223" s="228"/>
      <c r="BK223" s="228"/>
      <c r="BL223" s="228"/>
      <c r="BM223" s="214"/>
      <c r="BN223" s="214"/>
      <c r="BO223" s="214"/>
    </row>
    <row r="224" spans="1:67">
      <c r="A224" s="232"/>
      <c r="B224" s="232"/>
      <c r="C224" s="232"/>
      <c r="D224" s="232"/>
      <c r="E224" s="258"/>
      <c r="F224" s="269"/>
      <c r="G224" s="268" t="str">
        <f>IF(ISERROR(HLOOKUP("Value expected",G223:P223,1,FALSE)),IF(ISERROR(HLOOKUP("Year of update",G223:P223,1,FALSE)),"","On the X factors tab (cell F21) you have indicated that you are updating debt costs within the regulatory control period"),"CAUTION - return on debt inputs are expected above because the X factors tab (cell F21) indicates that you are updating debt costs within the regulatory control period.")</f>
        <v/>
      </c>
      <c r="H224" s="265"/>
      <c r="I224" s="265"/>
      <c r="J224" s="265"/>
      <c r="K224" s="265"/>
      <c r="L224" s="265"/>
      <c r="M224" s="265"/>
      <c r="N224" s="265"/>
      <c r="O224" s="265"/>
      <c r="P224" s="265"/>
      <c r="Q224" s="172"/>
      <c r="R224" s="172"/>
      <c r="S224" s="251"/>
      <c r="T224" s="261"/>
      <c r="U224" s="210"/>
      <c r="V224" s="210"/>
      <c r="W224" s="210"/>
      <c r="X224" s="210"/>
      <c r="Y224" s="210"/>
      <c r="Z224" s="228"/>
      <c r="AA224" s="228"/>
      <c r="AB224" s="228"/>
      <c r="AC224" s="228"/>
      <c r="AD224" s="228"/>
      <c r="AE224" s="228"/>
      <c r="AF224" s="228"/>
      <c r="AG224" s="228"/>
      <c r="AH224" s="228"/>
      <c r="AI224" s="228"/>
      <c r="AJ224" s="228"/>
      <c r="AK224" s="228"/>
      <c r="AL224" s="228"/>
      <c r="AM224" s="228"/>
      <c r="AN224" s="228"/>
      <c r="AO224" s="228"/>
      <c r="AP224" s="228"/>
      <c r="AQ224" s="228"/>
      <c r="AR224" s="228"/>
      <c r="AS224" s="228"/>
      <c r="AT224" s="228"/>
      <c r="AU224" s="228"/>
      <c r="AV224" s="228"/>
      <c r="AW224" s="228"/>
      <c r="AX224" s="228"/>
      <c r="AY224" s="228"/>
      <c r="AZ224" s="228"/>
      <c r="BA224" s="228"/>
      <c r="BB224" s="228"/>
      <c r="BC224" s="228"/>
      <c r="BD224" s="228"/>
      <c r="BE224" s="228"/>
      <c r="BF224" s="228"/>
      <c r="BG224" s="228"/>
      <c r="BH224" s="228"/>
      <c r="BI224" s="228"/>
      <c r="BJ224" s="228"/>
      <c r="BK224" s="228"/>
      <c r="BL224" s="228"/>
      <c r="BM224" s="214"/>
      <c r="BN224" s="214"/>
      <c r="BO224" s="214"/>
    </row>
    <row r="225" spans="1:67">
      <c r="A225" s="232"/>
      <c r="B225" s="232"/>
      <c r="C225" s="232"/>
      <c r="D225" s="232"/>
      <c r="E225" s="258"/>
      <c r="F225" s="267"/>
      <c r="G225" s="266" t="s">
        <v>167</v>
      </c>
      <c r="H225" s="265"/>
      <c r="I225" s="265"/>
      <c r="J225" s="265"/>
      <c r="K225" s="265"/>
      <c r="L225" s="265"/>
      <c r="M225" s="265"/>
      <c r="N225" s="265"/>
      <c r="O225" s="265"/>
      <c r="P225" s="265"/>
      <c r="Q225" s="172"/>
      <c r="R225" s="172"/>
      <c r="S225" s="251"/>
      <c r="T225" s="261"/>
      <c r="U225" s="210"/>
      <c r="V225" s="210"/>
      <c r="W225" s="210"/>
      <c r="X225" s="210"/>
      <c r="Y225" s="210"/>
      <c r="Z225" s="228"/>
      <c r="AA225" s="228"/>
      <c r="AB225" s="228"/>
      <c r="AC225" s="228"/>
      <c r="AD225" s="228"/>
      <c r="AE225" s="228"/>
      <c r="AF225" s="228"/>
      <c r="AG225" s="228"/>
      <c r="AH225" s="228"/>
      <c r="AI225" s="228"/>
      <c r="AJ225" s="228"/>
      <c r="AK225" s="228"/>
      <c r="AL225" s="228"/>
      <c r="AM225" s="228"/>
      <c r="AN225" s="228"/>
      <c r="AO225" s="228"/>
      <c r="AP225" s="228"/>
      <c r="AQ225" s="228"/>
      <c r="AR225" s="228"/>
      <c r="AS225" s="228"/>
      <c r="AT225" s="228"/>
      <c r="AU225" s="228"/>
      <c r="AV225" s="228"/>
      <c r="AW225" s="228"/>
      <c r="AX225" s="228"/>
      <c r="AY225" s="228"/>
      <c r="AZ225" s="228"/>
      <c r="BA225" s="228"/>
      <c r="BB225" s="228"/>
      <c r="BC225" s="228"/>
      <c r="BD225" s="228"/>
      <c r="BE225" s="228"/>
      <c r="BF225" s="228"/>
      <c r="BG225" s="228"/>
      <c r="BH225" s="228"/>
      <c r="BI225" s="228"/>
      <c r="BJ225" s="228"/>
      <c r="BK225" s="228"/>
      <c r="BL225" s="228"/>
      <c r="BM225" s="214"/>
      <c r="BN225" s="214"/>
      <c r="BO225" s="214"/>
    </row>
    <row r="226" spans="1:67" ht="21.75" customHeight="1">
      <c r="A226" s="237"/>
      <c r="B226" s="237"/>
      <c r="C226" s="237"/>
      <c r="D226" s="237"/>
      <c r="E226" s="262"/>
      <c r="F226" s="171"/>
      <c r="G226" s="172"/>
      <c r="H226" s="241"/>
      <c r="I226" s="172"/>
      <c r="J226" s="172"/>
      <c r="K226" s="172"/>
      <c r="L226" s="172"/>
      <c r="M226" s="172"/>
      <c r="N226" s="172"/>
      <c r="O226" s="255"/>
      <c r="P226" s="172"/>
      <c r="Q226" s="172"/>
      <c r="R226" s="172"/>
      <c r="S226" s="251"/>
      <c r="T226" s="210"/>
      <c r="U226" s="210"/>
      <c r="V226" s="210"/>
      <c r="W226" s="210"/>
      <c r="X226" s="210"/>
      <c r="Y226" s="210"/>
      <c r="Z226" s="228"/>
      <c r="AA226" s="228"/>
      <c r="AB226" s="228"/>
      <c r="AC226" s="228"/>
      <c r="AD226" s="228"/>
      <c r="AE226" s="228"/>
      <c r="AF226" s="228"/>
      <c r="AG226" s="228"/>
      <c r="AH226" s="228"/>
      <c r="AI226" s="228"/>
      <c r="AJ226" s="228"/>
      <c r="AK226" s="228"/>
      <c r="AL226" s="228"/>
      <c r="AM226" s="228"/>
      <c r="AN226" s="228"/>
      <c r="AO226" s="228"/>
      <c r="AP226" s="228"/>
      <c r="AQ226" s="228"/>
      <c r="AR226" s="228"/>
      <c r="AS226" s="228"/>
      <c r="AT226" s="228"/>
      <c r="AU226" s="228"/>
      <c r="AV226" s="228"/>
      <c r="AW226" s="228"/>
      <c r="AX226" s="228"/>
      <c r="AY226" s="228"/>
      <c r="AZ226" s="228"/>
      <c r="BA226" s="228"/>
      <c r="BB226" s="228"/>
      <c r="BC226" s="228"/>
      <c r="BD226" s="228"/>
      <c r="BE226" s="228"/>
      <c r="BF226" s="228"/>
      <c r="BG226" s="228"/>
      <c r="BH226" s="228"/>
      <c r="BI226" s="228"/>
      <c r="BJ226" s="228"/>
      <c r="BK226" s="228"/>
      <c r="BL226" s="228"/>
      <c r="BM226" s="214"/>
      <c r="BN226" s="214"/>
      <c r="BO226" s="214"/>
    </row>
    <row r="227" spans="1:67" ht="15.2" customHeight="1">
      <c r="A227" s="264"/>
      <c r="B227" s="264"/>
      <c r="C227" s="264"/>
      <c r="D227" s="264"/>
      <c r="E227" s="209" t="s">
        <v>166</v>
      </c>
      <c r="F227" s="209"/>
      <c r="G227" s="209"/>
      <c r="H227" s="209"/>
      <c r="I227" s="263"/>
      <c r="J227" s="227"/>
      <c r="K227" s="227"/>
      <c r="L227" s="227"/>
      <c r="M227" s="227"/>
      <c r="N227" s="227"/>
      <c r="O227" s="227"/>
      <c r="P227" s="227"/>
      <c r="Q227" s="227"/>
      <c r="R227" s="227"/>
      <c r="S227" s="227"/>
      <c r="T227" s="227"/>
      <c r="U227" s="210"/>
      <c r="V227" s="210"/>
      <c r="W227" s="210"/>
      <c r="X227" s="210"/>
      <c r="Y227" s="210"/>
      <c r="Z227" s="228"/>
      <c r="AA227" s="228"/>
      <c r="AB227" s="228"/>
      <c r="AC227" s="228"/>
      <c r="AD227" s="228"/>
      <c r="AE227" s="228"/>
      <c r="AF227" s="228"/>
      <c r="AG227" s="228"/>
      <c r="AH227" s="228"/>
      <c r="AI227" s="228"/>
      <c r="AJ227" s="228"/>
      <c r="AK227" s="228"/>
      <c r="AL227" s="228"/>
      <c r="AM227" s="228"/>
      <c r="AN227" s="228"/>
      <c r="AO227" s="228"/>
      <c r="AP227" s="228"/>
      <c r="AQ227" s="228"/>
      <c r="AR227" s="228"/>
      <c r="AS227" s="228"/>
      <c r="AT227" s="228"/>
      <c r="AU227" s="228"/>
      <c r="AV227" s="228"/>
      <c r="AW227" s="228"/>
      <c r="AX227" s="228"/>
      <c r="AY227" s="228"/>
      <c r="AZ227" s="228"/>
      <c r="BA227" s="228"/>
      <c r="BB227" s="228"/>
      <c r="BC227" s="228"/>
      <c r="BD227" s="228"/>
      <c r="BE227" s="228"/>
      <c r="BF227" s="228"/>
      <c r="BG227" s="228"/>
      <c r="BH227" s="228"/>
      <c r="BI227" s="228"/>
      <c r="BJ227" s="228"/>
      <c r="BK227" s="228"/>
      <c r="BL227" s="228"/>
      <c r="BM227" s="214"/>
      <c r="BN227" s="214"/>
      <c r="BO227" s="214"/>
    </row>
    <row r="228" spans="1:67" ht="14.25" customHeight="1">
      <c r="A228" s="237"/>
      <c r="B228" s="237"/>
      <c r="C228" s="237"/>
      <c r="D228" s="237"/>
      <c r="E228" s="262"/>
      <c r="F228" s="261"/>
      <c r="G228" s="260" t="s">
        <v>155</v>
      </c>
      <c r="H228" s="241"/>
      <c r="I228" s="172"/>
      <c r="J228" s="172"/>
      <c r="K228" s="172"/>
      <c r="L228" s="172"/>
      <c r="M228" s="172"/>
      <c r="N228" s="172"/>
      <c r="O228" s="255"/>
      <c r="P228" s="172"/>
      <c r="Q228" s="172"/>
      <c r="R228" s="172"/>
      <c r="S228" s="251"/>
      <c r="T228" s="210"/>
      <c r="U228" s="210"/>
      <c r="V228" s="210"/>
      <c r="W228" s="210"/>
      <c r="X228" s="210"/>
      <c r="Y228" s="210"/>
      <c r="Z228" s="228"/>
      <c r="AA228" s="228"/>
      <c r="AB228" s="228"/>
      <c r="AC228" s="228"/>
      <c r="AD228" s="228"/>
      <c r="AE228" s="228"/>
      <c r="AF228" s="228"/>
      <c r="AG228" s="228"/>
      <c r="AH228" s="228"/>
      <c r="AI228" s="228"/>
      <c r="AJ228" s="228"/>
      <c r="AK228" s="228"/>
      <c r="AL228" s="228"/>
      <c r="AM228" s="228"/>
      <c r="AN228" s="228"/>
      <c r="AO228" s="228"/>
      <c r="AP228" s="228"/>
      <c r="AQ228" s="228"/>
      <c r="AR228" s="228"/>
      <c r="AS228" s="228"/>
      <c r="AT228" s="228"/>
      <c r="AU228" s="228"/>
      <c r="AV228" s="228"/>
      <c r="AW228" s="228"/>
      <c r="AX228" s="228"/>
      <c r="AY228" s="228"/>
      <c r="AZ228" s="228"/>
      <c r="BA228" s="228"/>
      <c r="BB228" s="228"/>
      <c r="BC228" s="228"/>
      <c r="BD228" s="228"/>
      <c r="BE228" s="228"/>
      <c r="BF228" s="228"/>
      <c r="BG228" s="228"/>
      <c r="BH228" s="228"/>
      <c r="BI228" s="228"/>
      <c r="BJ228" s="228"/>
      <c r="BK228" s="228"/>
      <c r="BL228" s="228"/>
      <c r="BM228" s="214"/>
      <c r="BN228" s="214"/>
      <c r="BO228" s="214"/>
    </row>
    <row r="229" spans="1:67" ht="14.25" customHeight="1">
      <c r="A229" s="237"/>
      <c r="B229" s="237"/>
      <c r="C229" s="237"/>
      <c r="D229" s="237"/>
      <c r="E229" s="258" t="s">
        <v>165</v>
      </c>
      <c r="F229" s="257" t="s">
        <v>164</v>
      </c>
      <c r="G229" s="259">
        <v>0.7</v>
      </c>
      <c r="H229" s="241"/>
      <c r="I229" s="172"/>
      <c r="J229" s="172"/>
      <c r="K229" s="172"/>
      <c r="L229" s="172"/>
      <c r="M229" s="172"/>
      <c r="N229" s="172"/>
      <c r="O229" s="255"/>
      <c r="P229" s="172"/>
      <c r="Q229" s="172"/>
      <c r="R229" s="172"/>
      <c r="S229" s="251"/>
      <c r="T229" s="210"/>
      <c r="U229" s="210"/>
      <c r="V229" s="210"/>
      <c r="W229" s="210"/>
      <c r="X229" s="210"/>
      <c r="Y229" s="210"/>
      <c r="Z229" s="228"/>
      <c r="AA229" s="228"/>
      <c r="AB229" s="228"/>
      <c r="AC229" s="228"/>
      <c r="AD229" s="228"/>
      <c r="AE229" s="228"/>
      <c r="AF229" s="228"/>
      <c r="AG229" s="228"/>
      <c r="AH229" s="228"/>
      <c r="AI229" s="228"/>
      <c r="AJ229" s="228"/>
      <c r="AK229" s="228"/>
      <c r="AL229" s="228"/>
      <c r="AM229" s="228"/>
      <c r="AN229" s="228"/>
      <c r="AO229" s="228"/>
      <c r="AP229" s="228"/>
      <c r="AQ229" s="228"/>
      <c r="AR229" s="228"/>
      <c r="AS229" s="228"/>
      <c r="AT229" s="228"/>
      <c r="AU229" s="228"/>
      <c r="AV229" s="228"/>
      <c r="AW229" s="228"/>
      <c r="AX229" s="228"/>
      <c r="AY229" s="228"/>
      <c r="AZ229" s="228"/>
      <c r="BA229" s="228"/>
      <c r="BB229" s="228"/>
      <c r="BC229" s="228"/>
      <c r="BD229" s="228"/>
      <c r="BE229" s="228"/>
      <c r="BF229" s="228"/>
      <c r="BG229" s="228"/>
      <c r="BH229" s="228"/>
      <c r="BI229" s="228"/>
      <c r="BJ229" s="228"/>
      <c r="BK229" s="228"/>
      <c r="BL229" s="228"/>
      <c r="BM229" s="214"/>
      <c r="BN229" s="214"/>
      <c r="BO229" s="214"/>
    </row>
    <row r="230" spans="1:67" ht="14.25" customHeight="1">
      <c r="A230" s="237"/>
      <c r="B230" s="237"/>
      <c r="C230" s="237"/>
      <c r="D230" s="237"/>
      <c r="E230" s="258" t="s">
        <v>163</v>
      </c>
      <c r="F230" s="257" t="s">
        <v>162</v>
      </c>
      <c r="G230" s="256">
        <v>0.03</v>
      </c>
      <c r="H230" s="241"/>
      <c r="I230" s="172"/>
      <c r="J230" s="172"/>
      <c r="K230" s="172"/>
      <c r="L230" s="172"/>
      <c r="M230" s="172"/>
      <c r="N230" s="172"/>
      <c r="O230" s="255"/>
      <c r="P230" s="172"/>
      <c r="Q230" s="172"/>
      <c r="R230" s="172"/>
      <c r="S230" s="251"/>
      <c r="T230" s="210"/>
      <c r="U230" s="210"/>
      <c r="V230" s="210"/>
      <c r="W230" s="210"/>
      <c r="X230" s="210"/>
      <c r="Y230" s="210"/>
      <c r="Z230" s="228"/>
      <c r="AA230" s="228"/>
      <c r="AB230" s="228"/>
      <c r="AC230" s="228"/>
      <c r="AD230" s="228"/>
      <c r="AE230" s="228"/>
      <c r="AF230" s="228"/>
      <c r="AG230" s="228"/>
      <c r="AH230" s="228"/>
      <c r="AI230" s="228"/>
      <c r="AJ230" s="228"/>
      <c r="AK230" s="228"/>
      <c r="AL230" s="228"/>
      <c r="AM230" s="228"/>
      <c r="AN230" s="228"/>
      <c r="AO230" s="228"/>
      <c r="AP230" s="228"/>
      <c r="AQ230" s="228"/>
      <c r="AR230" s="228"/>
      <c r="AS230" s="228"/>
      <c r="AT230" s="228"/>
      <c r="AU230" s="228"/>
      <c r="AV230" s="228"/>
      <c r="AW230" s="228"/>
      <c r="AX230" s="228"/>
      <c r="AY230" s="228"/>
      <c r="AZ230" s="228"/>
      <c r="BA230" s="228"/>
      <c r="BB230" s="228"/>
      <c r="BC230" s="228"/>
      <c r="BD230" s="228"/>
      <c r="BE230" s="228"/>
      <c r="BF230" s="228"/>
      <c r="BG230" s="228"/>
      <c r="BH230" s="228"/>
      <c r="BI230" s="228"/>
      <c r="BJ230" s="228"/>
      <c r="BK230" s="228"/>
      <c r="BL230" s="228"/>
      <c r="BM230" s="214"/>
      <c r="BN230" s="214"/>
      <c r="BO230" s="214"/>
    </row>
    <row r="231" spans="1:67" ht="14.25" customHeight="1">
      <c r="A231" s="237"/>
      <c r="B231" s="237"/>
      <c r="C231" s="237"/>
      <c r="D231" s="237"/>
      <c r="E231" s="258" t="s">
        <v>161</v>
      </c>
      <c r="F231" s="257" t="s">
        <v>160</v>
      </c>
      <c r="G231" s="256">
        <v>0.01</v>
      </c>
      <c r="H231" s="241"/>
      <c r="I231" s="172"/>
      <c r="J231" s="172"/>
      <c r="K231" s="172"/>
      <c r="L231" s="172"/>
      <c r="M231" s="172"/>
      <c r="N231" s="172"/>
      <c r="O231" s="255"/>
      <c r="P231" s="172"/>
      <c r="Q231" s="172"/>
      <c r="R231" s="172"/>
      <c r="S231" s="251"/>
      <c r="T231" s="210"/>
      <c r="U231" s="210"/>
      <c r="V231" s="210"/>
      <c r="W231" s="210"/>
      <c r="X231" s="210"/>
      <c r="Y231" s="210"/>
      <c r="Z231" s="228"/>
      <c r="AA231" s="228"/>
      <c r="AB231" s="228"/>
      <c r="AC231" s="228"/>
      <c r="AD231" s="228"/>
      <c r="AE231" s="228"/>
      <c r="AF231" s="228"/>
      <c r="AG231" s="228"/>
      <c r="AH231" s="228"/>
      <c r="AI231" s="228"/>
      <c r="AJ231" s="228"/>
      <c r="AK231" s="228"/>
      <c r="AL231" s="228"/>
      <c r="AM231" s="228"/>
      <c r="AN231" s="228"/>
      <c r="AO231" s="228"/>
      <c r="AP231" s="228"/>
      <c r="AQ231" s="228"/>
      <c r="AR231" s="228"/>
      <c r="AS231" s="228"/>
      <c r="AT231" s="228"/>
      <c r="AU231" s="228"/>
      <c r="AV231" s="228"/>
      <c r="AW231" s="228"/>
      <c r="AX231" s="228"/>
      <c r="AY231" s="228"/>
      <c r="AZ231" s="228"/>
      <c r="BA231" s="228"/>
      <c r="BB231" s="228"/>
      <c r="BC231" s="228"/>
      <c r="BD231" s="228"/>
      <c r="BE231" s="228"/>
      <c r="BF231" s="228"/>
      <c r="BG231" s="228"/>
      <c r="BH231" s="228"/>
      <c r="BI231" s="228"/>
      <c r="BJ231" s="228"/>
      <c r="BK231" s="228"/>
      <c r="BL231" s="228"/>
      <c r="BM231" s="214"/>
      <c r="BN231" s="214"/>
      <c r="BO231" s="214"/>
    </row>
    <row r="232" spans="1:67" ht="14.25" customHeight="1">
      <c r="A232" s="237"/>
      <c r="B232" s="237"/>
      <c r="C232" s="237"/>
      <c r="D232" s="237"/>
      <c r="E232" s="258" t="s">
        <v>159</v>
      </c>
      <c r="F232" s="257" t="s">
        <v>158</v>
      </c>
      <c r="G232" s="256">
        <v>0.3</v>
      </c>
      <c r="H232" s="241"/>
      <c r="I232" s="172"/>
      <c r="J232" s="172"/>
      <c r="K232" s="172"/>
      <c r="L232" s="172"/>
      <c r="M232" s="172"/>
      <c r="N232" s="172"/>
      <c r="O232" s="255"/>
      <c r="P232" s="172"/>
      <c r="Q232" s="172"/>
      <c r="R232" s="172"/>
      <c r="S232" s="251"/>
      <c r="T232" s="210"/>
      <c r="U232" s="210"/>
      <c r="V232" s="210"/>
      <c r="W232" s="210"/>
      <c r="X232" s="210"/>
      <c r="Y232" s="210"/>
      <c r="Z232" s="228"/>
      <c r="AA232" s="228"/>
      <c r="AB232" s="228"/>
      <c r="AC232" s="228"/>
      <c r="AD232" s="228"/>
      <c r="AE232" s="228"/>
      <c r="AF232" s="228"/>
      <c r="AG232" s="228"/>
      <c r="AH232" s="228"/>
      <c r="AI232" s="228"/>
      <c r="AJ232" s="228"/>
      <c r="AK232" s="228"/>
      <c r="AL232" s="228"/>
      <c r="AM232" s="228"/>
      <c r="AN232" s="228"/>
      <c r="AO232" s="228"/>
      <c r="AP232" s="228"/>
      <c r="AQ232" s="228"/>
      <c r="AR232" s="228"/>
      <c r="AS232" s="228"/>
      <c r="AT232" s="228"/>
      <c r="AU232" s="228"/>
      <c r="AV232" s="228"/>
      <c r="AW232" s="228"/>
      <c r="AX232" s="228"/>
      <c r="AY232" s="228"/>
      <c r="AZ232" s="228"/>
      <c r="BA232" s="228"/>
      <c r="BB232" s="228"/>
      <c r="BC232" s="228"/>
      <c r="BD232" s="228"/>
      <c r="BE232" s="228"/>
      <c r="BF232" s="228"/>
      <c r="BG232" s="228"/>
      <c r="BH232" s="228"/>
      <c r="BI232" s="228"/>
      <c r="BJ232" s="228"/>
      <c r="BK232" s="228"/>
      <c r="BL232" s="228"/>
      <c r="BM232" s="214"/>
      <c r="BN232" s="214"/>
      <c r="BO232" s="214"/>
    </row>
    <row r="233" spans="1:67" ht="14.25" customHeight="1">
      <c r="A233" s="232"/>
      <c r="B233" s="232"/>
      <c r="C233" s="232"/>
      <c r="D233" s="232"/>
      <c r="E233" s="254" t="s">
        <v>157</v>
      </c>
      <c r="F233" s="253" t="s">
        <v>156</v>
      </c>
      <c r="G233" s="252">
        <v>1.99E-3</v>
      </c>
      <c r="H233" s="241"/>
      <c r="I233" s="172"/>
      <c r="J233" s="172"/>
      <c r="K233" s="172"/>
      <c r="L233" s="172"/>
      <c r="M233" s="172"/>
      <c r="N233" s="172"/>
      <c r="O233" s="172"/>
      <c r="P233" s="172"/>
      <c r="Q233" s="172"/>
      <c r="R233" s="172"/>
      <c r="S233" s="251"/>
      <c r="T233" s="210"/>
      <c r="U233" s="210"/>
      <c r="V233" s="210"/>
      <c r="W233" s="210"/>
      <c r="X233" s="210"/>
      <c r="Y233" s="210"/>
      <c r="Z233" s="228"/>
      <c r="AA233" s="228"/>
      <c r="AB233" s="228"/>
      <c r="AC233" s="228"/>
      <c r="AD233" s="228"/>
      <c r="AE233" s="228"/>
      <c r="AF233" s="228"/>
      <c r="AG233" s="228"/>
      <c r="AH233" s="228"/>
      <c r="AI233" s="228"/>
      <c r="AJ233" s="228"/>
      <c r="AK233" s="228"/>
      <c r="AL233" s="228"/>
      <c r="AM233" s="228"/>
      <c r="AN233" s="228"/>
      <c r="AO233" s="228"/>
      <c r="AP233" s="228"/>
      <c r="AQ233" s="228"/>
      <c r="AR233" s="228"/>
      <c r="AS233" s="228"/>
      <c r="AT233" s="228"/>
      <c r="AU233" s="228"/>
      <c r="AV233" s="228"/>
      <c r="AW233" s="228"/>
      <c r="AX233" s="228"/>
      <c r="AY233" s="228"/>
      <c r="AZ233" s="228"/>
      <c r="BA233" s="228"/>
      <c r="BB233" s="228"/>
      <c r="BC233" s="228"/>
      <c r="BD233" s="228"/>
      <c r="BE233" s="228"/>
      <c r="BF233" s="228"/>
      <c r="BG233" s="228"/>
      <c r="BH233" s="228"/>
      <c r="BI233" s="228"/>
      <c r="BJ233" s="228"/>
      <c r="BK233" s="228"/>
      <c r="BL233" s="228"/>
      <c r="BM233" s="214"/>
      <c r="BN233" s="214"/>
      <c r="BO233" s="214"/>
    </row>
    <row r="234" spans="1:67" ht="21.75" customHeight="1">
      <c r="A234" s="237"/>
      <c r="B234" s="237"/>
      <c r="C234" s="237"/>
      <c r="D234" s="237"/>
      <c r="E234" s="232"/>
      <c r="F234" s="210"/>
      <c r="G234" s="213"/>
      <c r="H234" s="211"/>
      <c r="I234" s="172"/>
      <c r="J234" s="172"/>
      <c r="K234" s="172"/>
      <c r="L234" s="172"/>
      <c r="M234" s="172"/>
      <c r="N234" s="172"/>
      <c r="O234" s="172"/>
      <c r="P234" s="172"/>
      <c r="Q234" s="172"/>
      <c r="R234" s="172"/>
      <c r="S234" s="211"/>
      <c r="T234" s="210"/>
      <c r="U234" s="210"/>
      <c r="V234" s="210"/>
      <c r="W234" s="210"/>
      <c r="X234" s="210"/>
      <c r="Y234" s="210"/>
      <c r="Z234" s="228"/>
      <c r="AA234" s="228"/>
      <c r="AB234" s="228"/>
      <c r="AC234" s="228"/>
      <c r="AD234" s="228"/>
      <c r="AE234" s="228"/>
      <c r="AF234" s="228"/>
      <c r="AG234" s="228"/>
      <c r="AH234" s="228"/>
      <c r="AI234" s="228"/>
      <c r="AJ234" s="228"/>
      <c r="AK234" s="228"/>
      <c r="AL234" s="228"/>
      <c r="AM234" s="228"/>
      <c r="AN234" s="228"/>
      <c r="AO234" s="228"/>
      <c r="AP234" s="228"/>
      <c r="AQ234" s="228"/>
      <c r="AR234" s="228"/>
      <c r="AS234" s="228"/>
      <c r="AT234" s="228"/>
      <c r="AU234" s="228"/>
      <c r="AV234" s="228"/>
      <c r="AW234" s="228"/>
      <c r="AX234" s="228"/>
      <c r="AY234" s="228"/>
      <c r="AZ234" s="228"/>
      <c r="BA234" s="228"/>
      <c r="BB234" s="228"/>
      <c r="BC234" s="228"/>
      <c r="BD234" s="228"/>
      <c r="BE234" s="228"/>
      <c r="BF234" s="228"/>
      <c r="BG234" s="228"/>
      <c r="BH234" s="228"/>
      <c r="BI234" s="228"/>
      <c r="BJ234" s="228"/>
      <c r="BK234" s="228"/>
      <c r="BL234" s="228"/>
      <c r="BM234" s="214"/>
      <c r="BN234" s="214"/>
      <c r="BO234" s="214"/>
    </row>
    <row r="235" spans="1:67" ht="15.2" customHeight="1">
      <c r="A235" s="240"/>
      <c r="B235" s="240"/>
      <c r="C235" s="240"/>
      <c r="D235" s="240"/>
      <c r="E235" s="250" t="str">
        <f>"Price/Revenue Constraint for "&amp;$F$241&amp; " ($ Nominal)"</f>
        <v>Price/Revenue Constraint for 2015 ($ Nominal)</v>
      </c>
      <c r="F235" s="250"/>
      <c r="G235" s="250"/>
      <c r="H235" s="250"/>
      <c r="I235" s="249"/>
      <c r="J235" s="249"/>
      <c r="K235" s="249"/>
      <c r="L235" s="249"/>
      <c r="M235" s="249"/>
      <c r="N235" s="249"/>
      <c r="O235" s="249"/>
      <c r="P235" s="249"/>
      <c r="Q235" s="249"/>
      <c r="R235" s="249"/>
      <c r="S235" s="227"/>
      <c r="T235" s="227"/>
      <c r="U235" s="210"/>
      <c r="V235" s="210"/>
      <c r="W235" s="210"/>
      <c r="X235" s="210"/>
      <c r="Y235" s="210"/>
      <c r="Z235" s="228"/>
      <c r="AA235" s="228"/>
      <c r="AB235" s="228"/>
      <c r="AC235" s="228"/>
      <c r="AD235" s="228"/>
      <c r="AE235" s="228"/>
      <c r="AF235" s="228"/>
      <c r="AG235" s="228"/>
      <c r="AH235" s="228"/>
      <c r="AI235" s="228"/>
      <c r="AJ235" s="228"/>
      <c r="AK235" s="228"/>
      <c r="AL235" s="228"/>
      <c r="AM235" s="228"/>
      <c r="AN235" s="228"/>
      <c r="AO235" s="228"/>
      <c r="AP235" s="228"/>
      <c r="AQ235" s="228"/>
      <c r="AR235" s="228"/>
      <c r="AS235" s="228"/>
      <c r="AT235" s="228"/>
      <c r="AU235" s="228"/>
      <c r="AV235" s="228"/>
      <c r="AW235" s="228"/>
      <c r="AX235" s="228"/>
      <c r="AY235" s="228"/>
      <c r="AZ235" s="228"/>
      <c r="BA235" s="228"/>
      <c r="BB235" s="228"/>
      <c r="BC235" s="228"/>
      <c r="BD235" s="228"/>
      <c r="BE235" s="228"/>
      <c r="BF235" s="228"/>
      <c r="BG235" s="228"/>
      <c r="BH235" s="228"/>
      <c r="BI235" s="228"/>
      <c r="BJ235" s="228"/>
      <c r="BK235" s="228"/>
      <c r="BL235" s="228"/>
      <c r="BM235" s="214"/>
      <c r="BN235" s="214"/>
      <c r="BO235" s="214"/>
    </row>
    <row r="236" spans="1:67" ht="13.5" customHeight="1">
      <c r="A236" s="232"/>
      <c r="B236" s="232"/>
      <c r="C236" s="232"/>
      <c r="D236" s="232"/>
      <c r="E236" s="248"/>
      <c r="F236" s="210"/>
      <c r="G236" s="247" t="s">
        <v>155</v>
      </c>
      <c r="H236" s="211"/>
      <c r="I236" s="172"/>
      <c r="J236" s="172"/>
      <c r="K236" s="172"/>
      <c r="L236" s="172"/>
      <c r="M236" s="172"/>
      <c r="N236" s="172"/>
      <c r="O236" s="172"/>
      <c r="P236" s="172"/>
      <c r="Q236" s="172"/>
      <c r="R236" s="172"/>
      <c r="S236" s="211"/>
      <c r="T236" s="210"/>
      <c r="U236" s="210"/>
      <c r="V236" s="210"/>
      <c r="W236" s="210"/>
      <c r="X236" s="210"/>
      <c r="Y236" s="210"/>
      <c r="Z236" s="228"/>
      <c r="AA236" s="228"/>
      <c r="AB236" s="228"/>
      <c r="AC236" s="228"/>
      <c r="AD236" s="228"/>
      <c r="AE236" s="228"/>
      <c r="AF236" s="228"/>
      <c r="AG236" s="228"/>
      <c r="AH236" s="228"/>
      <c r="AI236" s="228"/>
      <c r="AJ236" s="228"/>
      <c r="AK236" s="228"/>
      <c r="AL236" s="228"/>
      <c r="AM236" s="228"/>
      <c r="AN236" s="228"/>
      <c r="AO236" s="228"/>
      <c r="AP236" s="228"/>
      <c r="AQ236" s="228"/>
      <c r="AR236" s="228"/>
      <c r="AS236" s="228"/>
      <c r="AT236" s="228"/>
      <c r="AU236" s="228"/>
      <c r="AV236" s="228"/>
      <c r="AW236" s="228"/>
      <c r="AX236" s="228"/>
      <c r="AY236" s="228"/>
      <c r="AZ236" s="228"/>
      <c r="BA236" s="228"/>
      <c r="BB236" s="228"/>
      <c r="BC236" s="228"/>
      <c r="BD236" s="228"/>
      <c r="BE236" s="228"/>
      <c r="BF236" s="228"/>
      <c r="BG236" s="228"/>
      <c r="BH236" s="228"/>
      <c r="BI236" s="228"/>
      <c r="BJ236" s="228"/>
      <c r="BK236" s="228"/>
      <c r="BL236" s="228"/>
      <c r="BM236" s="214"/>
      <c r="BN236" s="214"/>
      <c r="BO236" s="214"/>
    </row>
    <row r="237" spans="1:67" ht="12" customHeight="1">
      <c r="A237" s="232"/>
      <c r="B237" s="232"/>
      <c r="C237" s="232"/>
      <c r="D237" s="232"/>
      <c r="E237" s="245" t="s">
        <v>154</v>
      </c>
      <c r="F237" s="244" t="s">
        <v>153</v>
      </c>
      <c r="G237" s="246">
        <v>105.38541808999999</v>
      </c>
      <c r="H237" s="211"/>
      <c r="I237" s="172"/>
      <c r="J237" s="172"/>
      <c r="K237" s="172"/>
      <c r="L237" s="172"/>
      <c r="M237" s="172"/>
      <c r="N237" s="172"/>
      <c r="O237" s="172"/>
      <c r="P237" s="172"/>
      <c r="Q237" s="172"/>
      <c r="R237" s="172"/>
      <c r="S237" s="211"/>
      <c r="T237" s="210"/>
      <c r="U237" s="210"/>
      <c r="V237" s="210"/>
      <c r="W237" s="210"/>
      <c r="X237" s="210"/>
      <c r="Y237" s="210"/>
      <c r="Z237" s="228"/>
      <c r="AA237" s="228"/>
      <c r="AB237" s="228"/>
      <c r="AC237" s="228"/>
      <c r="AD237" s="228"/>
      <c r="AE237" s="228"/>
      <c r="AF237" s="228"/>
      <c r="AG237" s="228"/>
      <c r="AH237" s="228"/>
      <c r="AI237" s="228"/>
      <c r="AJ237" s="228"/>
      <c r="AK237" s="228"/>
      <c r="AL237" s="228"/>
      <c r="AM237" s="228"/>
      <c r="AN237" s="228"/>
      <c r="AO237" s="228"/>
      <c r="AP237" s="228"/>
      <c r="AQ237" s="228"/>
      <c r="AR237" s="228"/>
      <c r="AS237" s="228"/>
      <c r="AT237" s="228"/>
      <c r="AU237" s="228"/>
      <c r="AV237" s="228"/>
      <c r="AW237" s="228"/>
      <c r="AX237" s="228"/>
      <c r="AY237" s="228"/>
      <c r="AZ237" s="228"/>
      <c r="BA237" s="228"/>
      <c r="BB237" s="228"/>
      <c r="BC237" s="228"/>
      <c r="BD237" s="228"/>
      <c r="BE237" s="228"/>
      <c r="BF237" s="228"/>
      <c r="BG237" s="228"/>
      <c r="BH237" s="228"/>
      <c r="BI237" s="228"/>
      <c r="BJ237" s="228"/>
      <c r="BK237" s="228"/>
      <c r="BL237" s="228"/>
      <c r="BM237" s="214"/>
      <c r="BN237" s="214"/>
      <c r="BO237" s="214"/>
    </row>
    <row r="238" spans="1:67" ht="12" customHeight="1">
      <c r="A238" s="232"/>
      <c r="B238" s="232"/>
      <c r="C238" s="232"/>
      <c r="D238" s="232"/>
      <c r="E238" s="245" t="s">
        <v>152</v>
      </c>
      <c r="F238" s="244" t="s">
        <v>151</v>
      </c>
      <c r="G238" s="243"/>
      <c r="H238" s="211"/>
      <c r="I238" s="172"/>
      <c r="J238" s="242"/>
      <c r="K238" s="172"/>
      <c r="L238" s="172"/>
      <c r="M238" s="172"/>
      <c r="N238" s="172"/>
      <c r="O238" s="172"/>
      <c r="P238" s="172"/>
      <c r="Q238" s="172"/>
      <c r="R238" s="172"/>
      <c r="S238" s="211"/>
      <c r="T238" s="210"/>
      <c r="U238" s="210"/>
      <c r="V238" s="210"/>
      <c r="W238" s="210"/>
      <c r="X238" s="210"/>
      <c r="Y238" s="210"/>
      <c r="Z238" s="228"/>
      <c r="AA238" s="228"/>
      <c r="AB238" s="228"/>
      <c r="AC238" s="228"/>
      <c r="AD238" s="228"/>
      <c r="AE238" s="228"/>
      <c r="AF238" s="228"/>
      <c r="AG238" s="228"/>
      <c r="AH238" s="228"/>
      <c r="AI238" s="228"/>
      <c r="AJ238" s="228"/>
      <c r="AK238" s="228"/>
      <c r="AL238" s="228"/>
      <c r="AM238" s="228"/>
      <c r="AN238" s="228"/>
      <c r="AO238" s="228"/>
      <c r="AP238" s="228"/>
      <c r="AQ238" s="228"/>
      <c r="AR238" s="228"/>
      <c r="AS238" s="228"/>
      <c r="AT238" s="228"/>
      <c r="AU238" s="228"/>
      <c r="AV238" s="228"/>
      <c r="AW238" s="228"/>
      <c r="AX238" s="228"/>
      <c r="AY238" s="228"/>
      <c r="AZ238" s="228"/>
      <c r="BA238" s="228"/>
      <c r="BB238" s="228"/>
      <c r="BC238" s="228"/>
      <c r="BD238" s="228"/>
      <c r="BE238" s="228"/>
      <c r="BF238" s="228"/>
      <c r="BG238" s="228"/>
      <c r="BH238" s="228"/>
      <c r="BI238" s="228"/>
      <c r="BJ238" s="228"/>
      <c r="BK238" s="228"/>
      <c r="BL238" s="228"/>
      <c r="BM238" s="214"/>
      <c r="BN238" s="214"/>
      <c r="BO238" s="214"/>
    </row>
    <row r="239" spans="1:67" ht="21.75" customHeight="1">
      <c r="A239" s="232"/>
      <c r="B239" s="232"/>
      <c r="C239" s="232"/>
      <c r="D239" s="232"/>
      <c r="E239" s="232"/>
      <c r="F239" s="210"/>
      <c r="G239" s="213"/>
      <c r="H239" s="241"/>
      <c r="I239" s="210"/>
      <c r="J239" s="210"/>
      <c r="K239" s="210"/>
      <c r="L239" s="210"/>
      <c r="M239" s="210"/>
      <c r="N239" s="210"/>
      <c r="O239" s="210"/>
      <c r="P239" s="210"/>
      <c r="Q239" s="210"/>
      <c r="R239" s="210"/>
      <c r="S239" s="211"/>
      <c r="T239" s="210"/>
      <c r="U239" s="210"/>
      <c r="V239" s="210"/>
      <c r="W239" s="210"/>
      <c r="X239" s="210"/>
      <c r="Y239" s="210"/>
      <c r="Z239" s="228"/>
      <c r="AA239" s="228"/>
      <c r="AB239" s="228"/>
      <c r="AC239" s="228"/>
      <c r="AD239" s="228"/>
      <c r="AE239" s="228"/>
      <c r="AF239" s="228"/>
      <c r="AG239" s="228"/>
      <c r="AH239" s="228"/>
      <c r="AI239" s="228"/>
      <c r="AJ239" s="228"/>
      <c r="AK239" s="228"/>
      <c r="AL239" s="228"/>
      <c r="AM239" s="228"/>
      <c r="AN239" s="228"/>
      <c r="AO239" s="228"/>
      <c r="AP239" s="228"/>
      <c r="AQ239" s="228"/>
      <c r="AR239" s="228"/>
      <c r="AS239" s="228"/>
      <c r="AT239" s="228"/>
      <c r="AU239" s="228"/>
      <c r="AV239" s="228"/>
      <c r="AW239" s="228"/>
      <c r="AX239" s="228"/>
      <c r="AY239" s="228"/>
      <c r="AZ239" s="228"/>
      <c r="BA239" s="228"/>
      <c r="BB239" s="228"/>
      <c r="BC239" s="228"/>
      <c r="BD239" s="228"/>
      <c r="BE239" s="228"/>
      <c r="BF239" s="228"/>
      <c r="BG239" s="228"/>
      <c r="BH239" s="228"/>
      <c r="BI239" s="228"/>
      <c r="BJ239" s="228"/>
      <c r="BK239" s="228"/>
      <c r="BL239" s="228"/>
      <c r="BM239" s="214"/>
      <c r="BN239" s="214"/>
      <c r="BO239" s="214"/>
    </row>
    <row r="240" spans="1:67" ht="15.2" customHeight="1">
      <c r="A240" s="240"/>
      <c r="B240" s="240"/>
      <c r="C240" s="240"/>
      <c r="D240" s="240"/>
      <c r="E240" s="209" t="s">
        <v>150</v>
      </c>
      <c r="F240" s="209"/>
      <c r="G240" s="209"/>
      <c r="H240" s="209"/>
      <c r="I240" s="203"/>
      <c r="J240" s="240"/>
      <c r="K240" s="240"/>
      <c r="L240" s="240"/>
      <c r="M240" s="240"/>
      <c r="N240" s="240"/>
      <c r="O240" s="240"/>
      <c r="P240" s="240"/>
      <c r="Q240" s="240"/>
      <c r="R240" s="240"/>
      <c r="S240" s="227"/>
      <c r="T240" s="227"/>
      <c r="U240" s="210"/>
      <c r="V240" s="210"/>
      <c r="W240" s="210"/>
      <c r="X240" s="210"/>
      <c r="Y240" s="210"/>
      <c r="Z240" s="228"/>
      <c r="AA240" s="228"/>
      <c r="AB240" s="228"/>
      <c r="AC240" s="228"/>
      <c r="AD240" s="228"/>
      <c r="AE240" s="228"/>
      <c r="AF240" s="228"/>
      <c r="AG240" s="228"/>
      <c r="AH240" s="228"/>
      <c r="AI240" s="228"/>
      <c r="AJ240" s="228"/>
      <c r="AK240" s="228"/>
      <c r="AL240" s="228"/>
      <c r="AM240" s="228"/>
      <c r="AN240" s="228"/>
      <c r="AO240" s="228"/>
      <c r="AP240" s="228"/>
      <c r="AQ240" s="228"/>
      <c r="AR240" s="228"/>
      <c r="AS240" s="228"/>
      <c r="AT240" s="228"/>
      <c r="AU240" s="228"/>
      <c r="AV240" s="228"/>
      <c r="AW240" s="228"/>
      <c r="AX240" s="228"/>
      <c r="AY240" s="228"/>
      <c r="AZ240" s="228"/>
      <c r="BA240" s="228"/>
      <c r="BB240" s="228"/>
      <c r="BC240" s="228"/>
      <c r="BD240" s="228"/>
      <c r="BE240" s="228"/>
      <c r="BF240" s="228"/>
      <c r="BG240" s="228"/>
      <c r="BH240" s="228"/>
      <c r="BI240" s="228"/>
      <c r="BJ240" s="228"/>
      <c r="BK240" s="228"/>
      <c r="BL240" s="228"/>
      <c r="BM240" s="214"/>
      <c r="BN240" s="214"/>
      <c r="BO240" s="214"/>
    </row>
    <row r="241" spans="1:67">
      <c r="A241" s="232"/>
      <c r="B241" s="232"/>
      <c r="C241" s="232"/>
      <c r="D241" s="232"/>
      <c r="E241" s="196" t="s">
        <v>123</v>
      </c>
      <c r="F241" s="239" t="str">
        <f>(LEFT(G241,4)-1&amp;IF(MID(G241,5,1)="","","-"&amp;TEXT(MOD(MID(G241,6,2)-1,100),"00")))</f>
        <v>2015</v>
      </c>
      <c r="G241" s="239">
        <f t="shared" ref="G241:P241" si="49">G40</f>
        <v>2016</v>
      </c>
      <c r="H241" s="239" t="str">
        <f t="shared" si="49"/>
        <v>2017</v>
      </c>
      <c r="I241" s="239" t="str">
        <f t="shared" si="49"/>
        <v>2018</v>
      </c>
      <c r="J241" s="239" t="str">
        <f t="shared" si="49"/>
        <v>2019</v>
      </c>
      <c r="K241" s="239" t="str">
        <f t="shared" si="49"/>
        <v>2020</v>
      </c>
      <c r="L241" s="239" t="str">
        <f t="shared" si="49"/>
        <v>2021</v>
      </c>
      <c r="M241" s="239" t="str">
        <f t="shared" si="49"/>
        <v>2022</v>
      </c>
      <c r="N241" s="239" t="str">
        <f t="shared" si="49"/>
        <v>2023</v>
      </c>
      <c r="O241" s="239" t="str">
        <f t="shared" si="49"/>
        <v>2024</v>
      </c>
      <c r="P241" s="239" t="str">
        <f t="shared" si="49"/>
        <v>2025</v>
      </c>
      <c r="Q241" s="238"/>
      <c r="R241" s="210"/>
      <c r="S241" s="211"/>
      <c r="T241" s="210"/>
      <c r="U241" s="210"/>
      <c r="V241" s="210"/>
      <c r="W241" s="210"/>
      <c r="X241" s="210"/>
      <c r="Y241" s="210"/>
      <c r="Z241" s="228"/>
      <c r="AA241" s="228"/>
      <c r="AB241" s="228"/>
      <c r="AC241" s="228"/>
      <c r="AD241" s="228"/>
      <c r="AE241" s="228"/>
      <c r="AF241" s="228"/>
      <c r="AG241" s="228"/>
      <c r="AH241" s="228"/>
      <c r="AI241" s="228"/>
      <c r="AJ241" s="228"/>
      <c r="AK241" s="228"/>
      <c r="AL241" s="228"/>
      <c r="AM241" s="228"/>
      <c r="AN241" s="228"/>
      <c r="AO241" s="228"/>
      <c r="AP241" s="228"/>
      <c r="AQ241" s="228"/>
      <c r="AR241" s="228"/>
      <c r="AS241" s="228"/>
      <c r="AT241" s="228"/>
      <c r="AU241" s="228"/>
      <c r="AV241" s="228"/>
      <c r="AW241" s="228"/>
      <c r="AX241" s="228"/>
      <c r="AY241" s="228"/>
      <c r="AZ241" s="228"/>
      <c r="BA241" s="228"/>
      <c r="BB241" s="228"/>
      <c r="BC241" s="228"/>
      <c r="BD241" s="228"/>
      <c r="BE241" s="228"/>
      <c r="BF241" s="228"/>
      <c r="BG241" s="228"/>
      <c r="BH241" s="228"/>
      <c r="BI241" s="228"/>
      <c r="BJ241" s="228"/>
      <c r="BK241" s="228"/>
      <c r="BL241" s="228"/>
      <c r="BM241" s="214"/>
      <c r="BN241" s="214"/>
      <c r="BO241" s="214"/>
    </row>
    <row r="242" spans="1:67">
      <c r="A242" s="237"/>
      <c r="B242" s="237"/>
      <c r="C242" s="237"/>
      <c r="D242" s="237"/>
      <c r="E242" s="236" t="s">
        <v>149</v>
      </c>
      <c r="F242" s="235">
        <f t="shared" ref="F242:K242" si="50">SUM(L305,R305,X305,AD305,AJ305)/1000</f>
        <v>0</v>
      </c>
      <c r="G242" s="234">
        <f t="shared" si="50"/>
        <v>0</v>
      </c>
      <c r="H242" s="234">
        <f t="shared" si="50"/>
        <v>0</v>
      </c>
      <c r="I242" s="234">
        <f t="shared" si="50"/>
        <v>0</v>
      </c>
      <c r="J242" s="234">
        <f t="shared" si="50"/>
        <v>0</v>
      </c>
      <c r="K242" s="234">
        <f t="shared" si="50"/>
        <v>0</v>
      </c>
      <c r="L242" s="234">
        <f>SUM(M339,S339,Y339,AE339,AK339)/1000</f>
        <v>0</v>
      </c>
      <c r="M242" s="234">
        <f>SUM(N339,T339,Z339,AF339,AL339)/1000</f>
        <v>0</v>
      </c>
      <c r="N242" s="234">
        <f>SUM(O339,U339,AA339,AG339,AM339)/1000</f>
        <v>0</v>
      </c>
      <c r="O242" s="234">
        <f>SUM(P339,V339,AB339,AH339,AN339)/1000</f>
        <v>0</v>
      </c>
      <c r="P242" s="234">
        <f>SUM(Q339,W339,AC339,AI339,AO339)/1000</f>
        <v>0</v>
      </c>
      <c r="Q242" s="233"/>
      <c r="R242" s="210"/>
      <c r="S242" s="211"/>
      <c r="T242" s="210"/>
      <c r="U242" s="210"/>
      <c r="V242" s="210"/>
      <c r="W242" s="210"/>
      <c r="X242" s="210"/>
      <c r="Y242" s="210"/>
      <c r="Z242" s="228"/>
      <c r="AA242" s="228"/>
      <c r="AB242" s="228"/>
      <c r="AC242" s="228"/>
      <c r="AD242" s="228"/>
      <c r="AE242" s="228"/>
      <c r="AF242" s="228"/>
      <c r="AG242" s="228"/>
      <c r="AH242" s="228"/>
      <c r="AI242" s="228"/>
      <c r="AJ242" s="228"/>
      <c r="AK242" s="228"/>
      <c r="AL242" s="228"/>
      <c r="AM242" s="228"/>
      <c r="AN242" s="228"/>
      <c r="AO242" s="228"/>
      <c r="AP242" s="228"/>
      <c r="AQ242" s="228"/>
      <c r="AR242" s="228"/>
      <c r="AS242" s="228"/>
      <c r="AT242" s="228"/>
      <c r="AU242" s="228"/>
      <c r="AV242" s="228"/>
      <c r="AW242" s="228"/>
      <c r="AX242" s="228"/>
      <c r="AY242" s="228"/>
      <c r="AZ242" s="228"/>
      <c r="BA242" s="228"/>
      <c r="BB242" s="228"/>
      <c r="BC242" s="228"/>
      <c r="BD242" s="228"/>
      <c r="BE242" s="228"/>
      <c r="BF242" s="228"/>
      <c r="BG242" s="228"/>
      <c r="BH242" s="228"/>
      <c r="BI242" s="228"/>
      <c r="BJ242" s="228"/>
      <c r="BK242" s="228"/>
      <c r="BL242" s="228"/>
      <c r="BM242" s="214"/>
      <c r="BN242" s="214"/>
      <c r="BO242" s="214"/>
    </row>
    <row r="243" spans="1:67" ht="14.25" customHeight="1">
      <c r="A243" s="232"/>
      <c r="B243" s="232"/>
      <c r="C243" s="232"/>
      <c r="D243" s="232"/>
      <c r="E243" s="232"/>
      <c r="F243" s="210"/>
      <c r="G243" s="213"/>
      <c r="H243" s="231"/>
      <c r="I243" s="230"/>
      <c r="J243" s="172"/>
      <c r="K243" s="172"/>
      <c r="L243" s="172"/>
      <c r="M243" s="172"/>
      <c r="N243" s="172"/>
      <c r="O243" s="172"/>
      <c r="P243" s="172"/>
      <c r="Q243" s="229"/>
      <c r="R243" s="172"/>
      <c r="S243" s="211"/>
      <c r="T243" s="210"/>
      <c r="U243" s="210"/>
      <c r="V243" s="210"/>
      <c r="W243" s="210"/>
      <c r="X243" s="210"/>
      <c r="Y243" s="210"/>
      <c r="Z243" s="228"/>
      <c r="AA243" s="228"/>
      <c r="AB243" s="228"/>
      <c r="AC243" s="228"/>
      <c r="AD243" s="228"/>
      <c r="AE243" s="228"/>
      <c r="AF243" s="228"/>
      <c r="AG243" s="228"/>
      <c r="AH243" s="228"/>
      <c r="AI243" s="228"/>
      <c r="AJ243" s="228"/>
      <c r="AK243" s="228"/>
      <c r="AL243" s="228"/>
      <c r="AM243" s="228"/>
      <c r="AN243" s="228"/>
      <c r="AO243" s="228"/>
      <c r="AP243" s="228"/>
      <c r="AQ243" s="228"/>
      <c r="AR243" s="228"/>
      <c r="AS243" s="228"/>
      <c r="AT243" s="228"/>
      <c r="AU243" s="228"/>
      <c r="AV243" s="228"/>
      <c r="AW243" s="228"/>
      <c r="AX243" s="228"/>
      <c r="AY243" s="228"/>
      <c r="AZ243" s="228"/>
      <c r="BA243" s="228"/>
      <c r="BB243" s="228"/>
      <c r="BC243" s="228"/>
      <c r="BD243" s="228"/>
      <c r="BE243" s="228"/>
      <c r="BF243" s="228"/>
      <c r="BG243" s="228"/>
      <c r="BH243" s="228"/>
      <c r="BI243" s="228"/>
      <c r="BJ243" s="228"/>
      <c r="BK243" s="228"/>
      <c r="BL243" s="228"/>
      <c r="BM243" s="214"/>
      <c r="BN243" s="214"/>
      <c r="BO243" s="214"/>
    </row>
    <row r="244" spans="1:67" s="226" customFormat="1" ht="15.2" customHeight="1">
      <c r="A244" s="204"/>
      <c r="B244" s="204"/>
      <c r="C244" s="204"/>
      <c r="D244" s="204"/>
      <c r="E244" s="370" t="str">
        <f>"Base Year Prices per Tariff Component for "&amp;$F$241</f>
        <v>Base Year Prices per Tariff Component for 2015</v>
      </c>
      <c r="F244" s="370"/>
      <c r="G244" s="370"/>
      <c r="H244" s="204"/>
      <c r="I244" s="200"/>
      <c r="J244" s="200"/>
      <c r="K244" s="200"/>
      <c r="L244" s="200"/>
      <c r="M244" s="200"/>
      <c r="N244" s="200"/>
      <c r="O244" s="200"/>
      <c r="P244" s="200"/>
      <c r="Q244" s="200"/>
      <c r="R244" s="200"/>
      <c r="S244" s="227"/>
      <c r="T244" s="227"/>
      <c r="U244" s="172"/>
      <c r="V244" s="214"/>
      <c r="W244" s="214"/>
      <c r="X244" s="214"/>
      <c r="Y244" s="214"/>
      <c r="Z244" s="214"/>
      <c r="AA244" s="214"/>
      <c r="AB244" s="214"/>
      <c r="AC244" s="214"/>
      <c r="AD244" s="214"/>
      <c r="AE244" s="214"/>
      <c r="AF244" s="214"/>
      <c r="AG244" s="214"/>
      <c r="AH244" s="214"/>
      <c r="AI244" s="214"/>
      <c r="AJ244" s="214"/>
      <c r="AK244" s="214"/>
      <c r="AL244" s="214"/>
      <c r="AM244" s="214"/>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c r="BI244" s="214"/>
      <c r="BJ244" s="214"/>
      <c r="BK244" s="214"/>
      <c r="BL244" s="214"/>
      <c r="BM244" s="214"/>
      <c r="BN244" s="214"/>
      <c r="BO244" s="214"/>
    </row>
    <row r="245" spans="1:67">
      <c r="A245" s="172"/>
      <c r="B245" s="172"/>
      <c r="C245" s="172"/>
      <c r="D245" s="172"/>
      <c r="E245" s="211"/>
      <c r="F245" s="213"/>
      <c r="G245" s="212"/>
      <c r="H245" s="211"/>
      <c r="I245" s="211"/>
      <c r="J245" s="211"/>
      <c r="K245" s="211"/>
      <c r="L245" s="210"/>
      <c r="M245" s="210"/>
      <c r="N245" s="210"/>
      <c r="O245" s="210"/>
      <c r="P245" s="210"/>
      <c r="Q245" s="210"/>
      <c r="R245" s="172"/>
      <c r="S245" s="172"/>
      <c r="T245" s="172"/>
      <c r="U245" s="214"/>
      <c r="V245" s="214"/>
      <c r="W245" s="214"/>
      <c r="X245" s="214"/>
      <c r="Y245" s="214"/>
      <c r="Z245" s="214"/>
      <c r="AA245" s="214"/>
      <c r="AB245" s="214"/>
      <c r="AC245" s="214"/>
      <c r="AD245" s="214"/>
      <c r="AE245" s="214"/>
      <c r="AF245" s="214"/>
      <c r="AG245" s="214"/>
      <c r="AH245" s="214"/>
      <c r="AI245" s="214"/>
      <c r="AJ245" s="214"/>
      <c r="AK245" s="214"/>
      <c r="AL245" s="214"/>
      <c r="AM245" s="214"/>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c r="BI245" s="214"/>
      <c r="BJ245" s="214"/>
      <c r="BK245" s="214"/>
      <c r="BL245" s="214"/>
      <c r="BM245" s="214"/>
      <c r="BN245" s="214"/>
      <c r="BO245" s="214"/>
    </row>
    <row r="246" spans="1:67" s="223" customFormat="1" ht="63.75" customHeight="1">
      <c r="A246" s="172"/>
      <c r="B246" s="172"/>
      <c r="C246" s="172"/>
      <c r="D246" s="172"/>
      <c r="E246" s="225"/>
      <c r="F246" s="224" t="s">
        <v>148</v>
      </c>
      <c r="G246" s="224"/>
      <c r="H246" s="224"/>
      <c r="I246" s="224"/>
      <c r="J246" s="224"/>
      <c r="K246" s="224"/>
      <c r="L246" s="224"/>
      <c r="M246" s="224"/>
      <c r="N246" s="224"/>
      <c r="O246" s="224"/>
      <c r="P246" s="172"/>
      <c r="Q246" s="172"/>
      <c r="R246" s="172"/>
      <c r="S246" s="172"/>
      <c r="T246" s="172"/>
      <c r="U246" s="214"/>
      <c r="V246" s="214"/>
      <c r="W246" s="214"/>
      <c r="X246" s="214"/>
      <c r="Y246" s="214"/>
      <c r="Z246" s="214"/>
      <c r="AA246" s="214"/>
      <c r="AB246" s="214"/>
      <c r="AC246" s="214"/>
      <c r="AD246" s="214"/>
      <c r="AE246" s="214"/>
      <c r="AF246" s="214"/>
      <c r="AG246" s="214"/>
      <c r="AH246" s="214"/>
      <c r="AI246" s="214"/>
      <c r="AJ246" s="214"/>
      <c r="AK246" s="214"/>
      <c r="AL246" s="214"/>
      <c r="AM246" s="214"/>
      <c r="AN246" s="214"/>
      <c r="AO246" s="214"/>
      <c r="AP246" s="214"/>
      <c r="AQ246" s="214"/>
      <c r="AR246" s="214"/>
      <c r="AS246" s="214"/>
      <c r="AT246" s="214"/>
      <c r="AU246" s="214"/>
      <c r="AV246" s="214"/>
      <c r="AW246" s="214"/>
      <c r="AX246" s="214"/>
      <c r="AY246" s="214"/>
      <c r="AZ246" s="214"/>
      <c r="BA246" s="214"/>
      <c r="BB246" s="214"/>
      <c r="BC246" s="214"/>
      <c r="BD246" s="214"/>
      <c r="BE246" s="214"/>
      <c r="BF246" s="214"/>
      <c r="BG246" s="214"/>
      <c r="BH246" s="214"/>
      <c r="BI246" s="214"/>
      <c r="BJ246" s="214"/>
      <c r="BK246" s="214"/>
      <c r="BL246" s="214"/>
      <c r="BM246" s="214"/>
      <c r="BN246" s="214"/>
      <c r="BO246" s="214"/>
    </row>
    <row r="247" spans="1:67" s="190" customFormat="1">
      <c r="A247" s="172"/>
      <c r="B247" s="172"/>
      <c r="C247" s="172"/>
      <c r="D247" s="172"/>
      <c r="E247" s="222"/>
      <c r="F247" s="194" t="str">
        <f>(LEFT(G241,4)-1&amp;IF(MID(G241,5,1)="","","-"&amp;TEXT(MID(G241,6,2)-1,"00")))</f>
        <v>2015</v>
      </c>
      <c r="G247" s="194" t="str">
        <f t="shared" ref="G247:O247" si="51">F247</f>
        <v>2015</v>
      </c>
      <c r="H247" s="194" t="str">
        <f t="shared" si="51"/>
        <v>2015</v>
      </c>
      <c r="I247" s="194" t="str">
        <f t="shared" si="51"/>
        <v>2015</v>
      </c>
      <c r="J247" s="194" t="str">
        <f t="shared" si="51"/>
        <v>2015</v>
      </c>
      <c r="K247" s="194" t="str">
        <f t="shared" si="51"/>
        <v>2015</v>
      </c>
      <c r="L247" s="194" t="str">
        <f t="shared" si="51"/>
        <v>2015</v>
      </c>
      <c r="M247" s="194" t="str">
        <f t="shared" si="51"/>
        <v>2015</v>
      </c>
      <c r="N247" s="194" t="str">
        <f t="shared" si="51"/>
        <v>2015</v>
      </c>
      <c r="O247" s="194" t="str">
        <f t="shared" si="51"/>
        <v>2015</v>
      </c>
      <c r="P247" s="172"/>
      <c r="Q247" s="172"/>
      <c r="R247" s="172"/>
      <c r="S247" s="172"/>
      <c r="T247" s="172"/>
      <c r="U247" s="214"/>
      <c r="V247" s="214"/>
      <c r="W247" s="214"/>
      <c r="X247" s="214"/>
      <c r="Y247" s="214"/>
      <c r="Z247" s="214"/>
      <c r="AA247" s="214"/>
      <c r="AB247" s="214"/>
      <c r="AC247" s="214"/>
      <c r="AD247" s="214"/>
      <c r="AE247" s="214"/>
      <c r="AF247" s="214"/>
      <c r="AG247" s="214"/>
      <c r="AH247" s="214"/>
      <c r="AI247" s="214"/>
      <c r="AJ247" s="214"/>
      <c r="AK247" s="214"/>
      <c r="AL247" s="214"/>
      <c r="AM247" s="214"/>
      <c r="AN247" s="214"/>
      <c r="AO247" s="214"/>
      <c r="AP247" s="214"/>
      <c r="AQ247" s="214"/>
      <c r="AR247" s="214"/>
      <c r="AS247" s="214"/>
      <c r="AT247" s="214"/>
      <c r="AU247" s="214"/>
      <c r="AV247" s="214"/>
      <c r="AW247" s="214"/>
      <c r="AX247" s="214"/>
      <c r="AY247" s="214"/>
      <c r="AZ247" s="214"/>
      <c r="BA247" s="214"/>
      <c r="BB247" s="214"/>
      <c r="BC247" s="214"/>
      <c r="BD247" s="214"/>
      <c r="BE247" s="214"/>
      <c r="BF247" s="214"/>
      <c r="BG247" s="214"/>
      <c r="BH247" s="214"/>
      <c r="BI247" s="214"/>
      <c r="BJ247" s="214"/>
      <c r="BK247" s="214"/>
      <c r="BL247" s="214"/>
      <c r="BM247" s="214"/>
      <c r="BN247" s="214"/>
      <c r="BO247" s="214"/>
    </row>
    <row r="248" spans="1:67" s="220" customFormat="1">
      <c r="A248" s="172"/>
      <c r="B248" s="172"/>
      <c r="C248" s="172"/>
      <c r="D248" s="172"/>
      <c r="E248" s="216" t="s">
        <v>147</v>
      </c>
      <c r="F248" s="221">
        <v>154.51</v>
      </c>
      <c r="G248" s="221"/>
      <c r="H248" s="221"/>
      <c r="I248" s="221"/>
      <c r="J248" s="221"/>
      <c r="K248" s="221"/>
      <c r="L248" s="221"/>
      <c r="M248" s="221"/>
      <c r="N248" s="221"/>
      <c r="O248" s="221"/>
      <c r="P248" s="172"/>
      <c r="Q248" s="172"/>
      <c r="R248" s="172"/>
      <c r="S248" s="172"/>
      <c r="T248" s="172"/>
      <c r="U248" s="214"/>
      <c r="V248" s="214"/>
      <c r="W248" s="214"/>
      <c r="X248" s="214"/>
      <c r="Y248" s="214"/>
      <c r="Z248" s="214"/>
      <c r="AA248" s="214"/>
      <c r="AB248" s="214"/>
      <c r="AC248" s="214"/>
      <c r="AD248" s="214"/>
      <c r="AE248" s="214"/>
      <c r="AF248" s="214"/>
      <c r="AG248" s="214"/>
      <c r="AH248" s="214"/>
      <c r="AI248" s="214"/>
      <c r="AJ248" s="214"/>
      <c r="AK248" s="214"/>
      <c r="AL248" s="214"/>
      <c r="AM248" s="214"/>
      <c r="AN248" s="214"/>
      <c r="AO248" s="214"/>
      <c r="AP248" s="214"/>
      <c r="AQ248" s="214"/>
      <c r="AR248" s="214"/>
      <c r="AS248" s="214"/>
      <c r="AT248" s="214"/>
      <c r="AU248" s="214"/>
      <c r="AV248" s="214"/>
      <c r="AW248" s="214"/>
      <c r="AX248" s="214"/>
      <c r="AY248" s="214"/>
      <c r="AZ248" s="214"/>
      <c r="BA248" s="214"/>
      <c r="BB248" s="214"/>
      <c r="BC248" s="214"/>
      <c r="BD248" s="214"/>
      <c r="BE248" s="214"/>
      <c r="BF248" s="214"/>
      <c r="BG248" s="214"/>
      <c r="BH248" s="214"/>
      <c r="BI248" s="214"/>
      <c r="BJ248" s="214"/>
      <c r="BK248" s="214"/>
      <c r="BL248" s="214"/>
      <c r="BM248" s="214"/>
      <c r="BN248" s="214"/>
      <c r="BO248" s="214"/>
    </row>
    <row r="249" spans="1:67" s="219" customFormat="1">
      <c r="A249" s="172"/>
      <c r="B249" s="172"/>
      <c r="C249" s="172"/>
      <c r="D249" s="172"/>
      <c r="E249" s="216" t="s">
        <v>146</v>
      </c>
      <c r="F249" s="215">
        <v>154.51</v>
      </c>
      <c r="G249" s="215"/>
      <c r="H249" s="215"/>
      <c r="I249" s="215"/>
      <c r="J249" s="215"/>
      <c r="K249" s="215"/>
      <c r="L249" s="215"/>
      <c r="M249" s="215"/>
      <c r="N249" s="215"/>
      <c r="O249" s="215"/>
      <c r="P249" s="172"/>
      <c r="Q249" s="172"/>
      <c r="R249" s="172"/>
      <c r="S249" s="172"/>
      <c r="T249" s="172"/>
      <c r="U249" s="214"/>
      <c r="V249" s="214"/>
      <c r="W249" s="214"/>
      <c r="X249" s="214"/>
      <c r="Y249" s="214"/>
      <c r="Z249" s="214"/>
      <c r="AA249" s="214"/>
      <c r="AB249" s="214"/>
      <c r="AC249" s="214"/>
      <c r="AD249" s="214"/>
      <c r="AE249" s="214"/>
      <c r="AF249" s="214"/>
      <c r="AG249" s="214"/>
      <c r="AH249" s="214"/>
      <c r="AI249" s="214"/>
      <c r="AJ249" s="214"/>
      <c r="AK249" s="214"/>
      <c r="AL249" s="214"/>
      <c r="AM249" s="214"/>
      <c r="AN249" s="214"/>
      <c r="AO249" s="214"/>
      <c r="AP249" s="214"/>
      <c r="AQ249" s="214"/>
      <c r="AR249" s="214"/>
      <c r="AS249" s="214"/>
      <c r="AT249" s="214"/>
      <c r="AU249" s="214"/>
      <c r="AV249" s="214"/>
      <c r="AW249" s="214"/>
      <c r="AX249" s="214"/>
      <c r="AY249" s="214"/>
      <c r="AZ249" s="214"/>
      <c r="BA249" s="214"/>
      <c r="BB249" s="214"/>
      <c r="BC249" s="214"/>
      <c r="BD249" s="214"/>
      <c r="BE249" s="214"/>
      <c r="BF249" s="214"/>
      <c r="BG249" s="214"/>
      <c r="BH249" s="214"/>
      <c r="BI249" s="214"/>
      <c r="BJ249" s="214"/>
      <c r="BK249" s="214"/>
      <c r="BL249" s="214"/>
      <c r="BM249" s="214"/>
      <c r="BN249" s="214"/>
      <c r="BO249" s="214"/>
    </row>
    <row r="250" spans="1:67" s="218" customFormat="1">
      <c r="A250" s="172"/>
      <c r="B250" s="172"/>
      <c r="C250" s="172"/>
      <c r="D250" s="172"/>
      <c r="E250" s="216" t="s">
        <v>145</v>
      </c>
      <c r="F250" s="215">
        <v>0</v>
      </c>
      <c r="G250" s="215"/>
      <c r="H250" s="215"/>
      <c r="I250" s="215"/>
      <c r="J250" s="215"/>
      <c r="K250" s="215"/>
      <c r="L250" s="215"/>
      <c r="M250" s="215"/>
      <c r="N250" s="215"/>
      <c r="O250" s="215"/>
      <c r="P250" s="172"/>
      <c r="Q250" s="172"/>
      <c r="R250" s="172"/>
      <c r="S250" s="172"/>
      <c r="T250" s="172"/>
      <c r="U250" s="214"/>
      <c r="V250" s="214"/>
      <c r="W250" s="214"/>
      <c r="X250" s="214"/>
      <c r="Y250" s="214"/>
      <c r="Z250" s="214"/>
      <c r="AA250" s="214"/>
      <c r="AB250" s="214"/>
      <c r="AC250" s="214"/>
      <c r="AD250" s="214"/>
      <c r="AE250" s="214"/>
      <c r="AF250" s="214"/>
      <c r="AG250" s="214"/>
      <c r="AH250" s="214"/>
      <c r="AI250" s="214"/>
      <c r="AJ250" s="214"/>
      <c r="AK250" s="214"/>
      <c r="AL250" s="214"/>
      <c r="AM250" s="214"/>
      <c r="AN250" s="214"/>
      <c r="AO250" s="214"/>
      <c r="AP250" s="214"/>
      <c r="AQ250" s="214"/>
      <c r="AR250" s="214"/>
      <c r="AS250" s="214"/>
      <c r="AT250" s="214"/>
      <c r="AU250" s="214"/>
      <c r="AV250" s="214"/>
      <c r="AW250" s="214"/>
      <c r="AX250" s="214"/>
      <c r="AY250" s="214"/>
      <c r="AZ250" s="214"/>
      <c r="BA250" s="214"/>
      <c r="BB250" s="214"/>
      <c r="BC250" s="214"/>
      <c r="BD250" s="214"/>
      <c r="BE250" s="214"/>
      <c r="BF250" s="214"/>
      <c r="BG250" s="214"/>
      <c r="BH250" s="214"/>
      <c r="BI250" s="214"/>
      <c r="BJ250" s="214"/>
      <c r="BK250" s="214"/>
      <c r="BL250" s="214"/>
      <c r="BM250" s="214"/>
      <c r="BN250" s="214"/>
      <c r="BO250" s="214"/>
    </row>
    <row r="251" spans="1:67" s="218" customFormat="1">
      <c r="A251" s="172"/>
      <c r="B251" s="172"/>
      <c r="C251" s="172"/>
      <c r="D251" s="172"/>
      <c r="E251" s="216" t="s">
        <v>144</v>
      </c>
      <c r="F251" s="215">
        <v>174.25</v>
      </c>
      <c r="G251" s="215"/>
      <c r="H251" s="215"/>
      <c r="I251" s="215"/>
      <c r="J251" s="215"/>
      <c r="K251" s="215"/>
      <c r="L251" s="215"/>
      <c r="M251" s="215"/>
      <c r="N251" s="215"/>
      <c r="O251" s="215"/>
      <c r="P251" s="172"/>
      <c r="Q251" s="172"/>
      <c r="R251" s="172"/>
      <c r="S251" s="172"/>
      <c r="T251" s="172"/>
      <c r="U251" s="214"/>
      <c r="V251" s="214"/>
      <c r="W251" s="214"/>
      <c r="X251" s="214"/>
      <c r="Y251" s="214"/>
      <c r="Z251" s="214"/>
      <c r="AA251" s="214"/>
      <c r="AB251" s="214"/>
      <c r="AC251" s="214"/>
      <c r="AD251" s="214"/>
      <c r="AE251" s="214"/>
      <c r="AF251" s="214"/>
      <c r="AG251" s="214"/>
      <c r="AH251" s="214"/>
      <c r="AI251" s="214"/>
      <c r="AJ251" s="214"/>
      <c r="AK251" s="214"/>
      <c r="AL251" s="214"/>
      <c r="AM251" s="214"/>
      <c r="AN251" s="214"/>
      <c r="AO251" s="214"/>
      <c r="AP251" s="214"/>
      <c r="AQ251" s="214"/>
      <c r="AR251" s="214"/>
      <c r="AS251" s="214"/>
      <c r="AT251" s="214"/>
      <c r="AU251" s="214"/>
      <c r="AV251" s="214"/>
      <c r="AW251" s="214"/>
      <c r="AX251" s="214"/>
      <c r="AY251" s="214"/>
      <c r="AZ251" s="214"/>
      <c r="BA251" s="214"/>
      <c r="BB251" s="214"/>
      <c r="BC251" s="214"/>
      <c r="BD251" s="214"/>
      <c r="BE251" s="214"/>
      <c r="BF251" s="214"/>
      <c r="BG251" s="214"/>
      <c r="BH251" s="214"/>
      <c r="BI251" s="214"/>
      <c r="BJ251" s="214"/>
      <c r="BK251" s="214"/>
      <c r="BL251" s="214"/>
      <c r="BM251" s="214"/>
      <c r="BN251" s="214"/>
      <c r="BO251" s="214"/>
    </row>
    <row r="252" spans="1:67" s="218" customFormat="1">
      <c r="A252" s="172"/>
      <c r="B252" s="172"/>
      <c r="C252" s="172"/>
      <c r="D252" s="172"/>
      <c r="E252" s="216" t="s">
        <v>143</v>
      </c>
      <c r="F252" s="215">
        <v>0</v>
      </c>
      <c r="G252" s="215"/>
      <c r="H252" s="215"/>
      <c r="I252" s="215"/>
      <c r="J252" s="215"/>
      <c r="K252" s="215"/>
      <c r="L252" s="215"/>
      <c r="M252" s="215"/>
      <c r="N252" s="215"/>
      <c r="O252" s="215"/>
      <c r="P252" s="172"/>
      <c r="Q252" s="172"/>
      <c r="R252" s="172"/>
      <c r="S252" s="172"/>
      <c r="T252" s="172"/>
      <c r="U252" s="214"/>
      <c r="V252" s="214"/>
      <c r="W252" s="214"/>
      <c r="X252" s="214"/>
      <c r="Y252" s="214"/>
      <c r="Z252" s="214"/>
      <c r="AA252" s="214"/>
      <c r="AB252" s="214"/>
      <c r="AC252" s="214"/>
      <c r="AD252" s="214"/>
      <c r="AE252" s="214"/>
      <c r="AF252" s="214"/>
      <c r="AG252" s="214"/>
      <c r="AH252" s="214"/>
      <c r="AI252" s="214"/>
      <c r="AJ252" s="214"/>
      <c r="AK252" s="214"/>
      <c r="AL252" s="214"/>
      <c r="AM252" s="214"/>
      <c r="AN252" s="214"/>
      <c r="AO252" s="214"/>
      <c r="AP252" s="214"/>
      <c r="AQ252" s="214"/>
      <c r="AR252" s="214"/>
      <c r="AS252" s="214"/>
      <c r="AT252" s="214"/>
      <c r="AU252" s="214"/>
      <c r="AV252" s="214"/>
      <c r="AW252" s="214"/>
      <c r="AX252" s="214"/>
      <c r="AY252" s="214"/>
      <c r="AZ252" s="214"/>
      <c r="BA252" s="214"/>
      <c r="BB252" s="214"/>
      <c r="BC252" s="214"/>
      <c r="BD252" s="214"/>
      <c r="BE252" s="214"/>
      <c r="BF252" s="214"/>
      <c r="BG252" s="214"/>
      <c r="BH252" s="214"/>
      <c r="BI252" s="214"/>
      <c r="BJ252" s="214"/>
      <c r="BK252" s="214"/>
      <c r="BL252" s="214"/>
      <c r="BM252" s="214"/>
      <c r="BN252" s="214"/>
      <c r="BO252" s="214"/>
    </row>
    <row r="253" spans="1:67" s="218" customFormat="1">
      <c r="A253" s="172"/>
      <c r="B253" s="172"/>
      <c r="C253" s="172"/>
      <c r="D253" s="172"/>
      <c r="E253" s="216" t="s">
        <v>142</v>
      </c>
      <c r="F253" s="215">
        <v>184.61</v>
      </c>
      <c r="G253" s="215"/>
      <c r="H253" s="215"/>
      <c r="I253" s="215"/>
      <c r="J253" s="215"/>
      <c r="K253" s="215"/>
      <c r="L253" s="215"/>
      <c r="M253" s="215"/>
      <c r="N253" s="215"/>
      <c r="O253" s="215"/>
      <c r="P253" s="172"/>
      <c r="Q253" s="172"/>
      <c r="R253" s="172"/>
      <c r="S253" s="172"/>
      <c r="T253" s="172"/>
      <c r="U253" s="214"/>
      <c r="V253" s="214"/>
      <c r="W253" s="214"/>
      <c r="X253" s="214"/>
      <c r="Y253" s="214"/>
      <c r="Z253" s="214"/>
      <c r="AA253" s="214"/>
      <c r="AB253" s="214"/>
      <c r="AC253" s="214"/>
      <c r="AD253" s="214"/>
      <c r="AE253" s="214"/>
      <c r="AF253" s="214"/>
      <c r="AG253" s="214"/>
      <c r="AH253" s="214"/>
      <c r="AI253" s="214"/>
      <c r="AJ253" s="214"/>
      <c r="AK253" s="214"/>
      <c r="AL253" s="214"/>
      <c r="AM253" s="214"/>
      <c r="AN253" s="214"/>
      <c r="AO253" s="214"/>
      <c r="AP253" s="214"/>
      <c r="AQ253" s="214"/>
      <c r="AR253" s="214"/>
      <c r="AS253" s="214"/>
      <c r="AT253" s="214"/>
      <c r="AU253" s="214"/>
      <c r="AV253" s="214"/>
      <c r="AW253" s="214"/>
      <c r="AX253" s="214"/>
      <c r="AY253" s="214"/>
      <c r="AZ253" s="214"/>
      <c r="BA253" s="214"/>
      <c r="BB253" s="214"/>
      <c r="BC253" s="214"/>
      <c r="BD253" s="214"/>
      <c r="BE253" s="214"/>
      <c r="BF253" s="214"/>
      <c r="BG253" s="214"/>
      <c r="BH253" s="214"/>
      <c r="BI253" s="214"/>
      <c r="BJ253" s="214"/>
      <c r="BK253" s="214"/>
      <c r="BL253" s="214"/>
      <c r="BM253" s="214"/>
      <c r="BN253" s="214"/>
      <c r="BO253" s="214"/>
    </row>
    <row r="254" spans="1:67" s="217" customFormat="1">
      <c r="A254" s="172"/>
      <c r="B254" s="172"/>
      <c r="C254" s="172"/>
      <c r="D254" s="172"/>
      <c r="E254" s="216" t="s">
        <v>141</v>
      </c>
      <c r="F254" s="215">
        <v>0</v>
      </c>
      <c r="G254" s="215"/>
      <c r="H254" s="215"/>
      <c r="I254" s="215"/>
      <c r="J254" s="215"/>
      <c r="K254" s="215"/>
      <c r="L254" s="215"/>
      <c r="M254" s="215"/>
      <c r="N254" s="215"/>
      <c r="O254" s="215"/>
      <c r="P254" s="172"/>
      <c r="Q254" s="172"/>
      <c r="R254" s="172"/>
      <c r="S254" s="172"/>
      <c r="T254" s="172"/>
      <c r="U254" s="214"/>
      <c r="V254" s="214"/>
      <c r="W254" s="214"/>
      <c r="X254" s="214"/>
      <c r="Y254" s="214"/>
      <c r="Z254" s="214"/>
      <c r="AA254" s="214"/>
      <c r="AB254" s="214"/>
      <c r="AC254" s="214"/>
      <c r="AD254" s="214"/>
      <c r="AE254" s="214"/>
      <c r="AF254" s="214"/>
      <c r="AG254" s="214"/>
      <c r="AH254" s="214"/>
      <c r="AI254" s="214"/>
      <c r="AJ254" s="214"/>
      <c r="AK254" s="214"/>
      <c r="AL254" s="214"/>
      <c r="AM254" s="214"/>
      <c r="AN254" s="214"/>
      <c r="AO254" s="214"/>
      <c r="AP254" s="214"/>
      <c r="AQ254" s="214"/>
      <c r="AR254" s="214"/>
      <c r="AS254" s="214"/>
      <c r="AT254" s="214"/>
      <c r="AU254" s="214"/>
      <c r="AV254" s="214"/>
      <c r="AW254" s="214"/>
      <c r="AX254" s="214"/>
      <c r="AY254" s="214"/>
      <c r="AZ254" s="214"/>
      <c r="BA254" s="214"/>
      <c r="BB254" s="214"/>
      <c r="BC254" s="214"/>
      <c r="BD254" s="214"/>
      <c r="BE254" s="214"/>
      <c r="BF254" s="214"/>
      <c r="BG254" s="214"/>
      <c r="BH254" s="214"/>
      <c r="BI254" s="214"/>
      <c r="BJ254" s="214"/>
      <c r="BK254" s="214"/>
      <c r="BL254" s="214"/>
      <c r="BM254" s="214"/>
      <c r="BN254" s="214"/>
      <c r="BO254" s="214"/>
    </row>
    <row r="255" spans="1:67" s="217" customFormat="1">
      <c r="A255" s="172"/>
      <c r="B255" s="172"/>
      <c r="C255" s="172"/>
      <c r="D255" s="172"/>
      <c r="E255" s="216" t="s">
        <v>140</v>
      </c>
      <c r="F255" s="215">
        <v>0</v>
      </c>
      <c r="G255" s="215"/>
      <c r="H255" s="215"/>
      <c r="I255" s="215"/>
      <c r="J255" s="215"/>
      <c r="K255" s="215"/>
      <c r="L255" s="215"/>
      <c r="M255" s="215"/>
      <c r="N255" s="215"/>
      <c r="O255" s="215"/>
      <c r="P255" s="172"/>
      <c r="Q255" s="172"/>
      <c r="R255" s="172"/>
      <c r="S255" s="172"/>
      <c r="T255" s="172"/>
      <c r="U255" s="214"/>
      <c r="V255" s="214"/>
      <c r="W255" s="214"/>
      <c r="X255" s="214"/>
      <c r="Y255" s="214"/>
      <c r="Z255" s="214"/>
      <c r="AA255" s="214"/>
      <c r="AB255" s="214"/>
      <c r="AC255" s="214"/>
      <c r="AD255" s="214"/>
      <c r="AE255" s="214"/>
      <c r="AF255" s="214"/>
      <c r="AG255" s="214"/>
      <c r="AH255" s="214"/>
      <c r="AI255" s="214"/>
      <c r="AJ255" s="214"/>
      <c r="AK255" s="214"/>
      <c r="AL255" s="214"/>
      <c r="AM255" s="214"/>
      <c r="AN255" s="214"/>
      <c r="AO255" s="214"/>
      <c r="AP255" s="214"/>
      <c r="AQ255" s="214"/>
      <c r="AR255" s="214"/>
      <c r="AS255" s="214"/>
      <c r="AT255" s="214"/>
      <c r="AU255" s="214"/>
      <c r="AV255" s="214"/>
      <c r="AW255" s="214"/>
      <c r="AX255" s="214"/>
      <c r="AY255" s="214"/>
      <c r="AZ255" s="214"/>
      <c r="BA255" s="214"/>
      <c r="BB255" s="214"/>
      <c r="BC255" s="214"/>
      <c r="BD255" s="214"/>
      <c r="BE255" s="214"/>
      <c r="BF255" s="214"/>
      <c r="BG255" s="214"/>
      <c r="BH255" s="214"/>
      <c r="BI255" s="214"/>
      <c r="BJ255" s="214"/>
      <c r="BK255" s="214"/>
      <c r="BL255" s="214"/>
      <c r="BM255" s="214"/>
      <c r="BN255" s="214"/>
      <c r="BO255" s="214"/>
    </row>
    <row r="256" spans="1:67" s="217" customFormat="1">
      <c r="A256" s="172"/>
      <c r="B256" s="172"/>
      <c r="C256" s="172"/>
      <c r="D256" s="172"/>
      <c r="E256" s="216" t="s">
        <v>139</v>
      </c>
      <c r="F256" s="215">
        <v>0</v>
      </c>
      <c r="G256" s="215"/>
      <c r="H256" s="215"/>
      <c r="I256" s="215"/>
      <c r="J256" s="215"/>
      <c r="K256" s="215"/>
      <c r="L256" s="215"/>
      <c r="M256" s="215"/>
      <c r="N256" s="215"/>
      <c r="O256" s="215"/>
      <c r="P256" s="172"/>
      <c r="Q256" s="172"/>
      <c r="R256" s="172"/>
      <c r="S256" s="172"/>
      <c r="T256" s="172"/>
      <c r="U256" s="214"/>
      <c r="V256" s="214"/>
      <c r="W256" s="214"/>
      <c r="X256" s="214"/>
      <c r="Y256" s="214"/>
      <c r="Z256" s="214"/>
      <c r="AA256" s="214"/>
      <c r="AB256" s="214"/>
      <c r="AC256" s="214"/>
      <c r="AD256" s="214"/>
      <c r="AE256" s="214"/>
      <c r="AF256" s="214"/>
      <c r="AG256" s="214"/>
      <c r="AH256" s="214"/>
      <c r="AI256" s="214"/>
      <c r="AJ256" s="214"/>
      <c r="AK256" s="214"/>
      <c r="AL256" s="214"/>
      <c r="AM256" s="214"/>
      <c r="AN256" s="214"/>
      <c r="AO256" s="214"/>
      <c r="AP256" s="214"/>
      <c r="AQ256" s="214"/>
      <c r="AR256" s="214"/>
      <c r="AS256" s="214"/>
      <c r="AT256" s="214"/>
      <c r="AU256" s="214"/>
      <c r="AV256" s="214"/>
      <c r="AW256" s="214"/>
      <c r="AX256" s="214"/>
      <c r="AY256" s="214"/>
      <c r="AZ256" s="214"/>
      <c r="BA256" s="214"/>
      <c r="BB256" s="214"/>
      <c r="BC256" s="214"/>
      <c r="BD256" s="214"/>
      <c r="BE256" s="214"/>
      <c r="BF256" s="214"/>
      <c r="BG256" s="214"/>
      <c r="BH256" s="214"/>
      <c r="BI256" s="214"/>
      <c r="BJ256" s="214"/>
      <c r="BK256" s="214"/>
      <c r="BL256" s="214"/>
      <c r="BM256" s="214"/>
      <c r="BN256" s="214"/>
      <c r="BO256" s="214"/>
    </row>
    <row r="257" spans="1:67" s="217" customFormat="1">
      <c r="A257" s="172"/>
      <c r="B257" s="172"/>
      <c r="C257" s="172"/>
      <c r="D257" s="172"/>
      <c r="E257" s="216"/>
      <c r="F257" s="215"/>
      <c r="G257" s="215"/>
      <c r="H257" s="215"/>
      <c r="I257" s="215"/>
      <c r="J257" s="215"/>
      <c r="K257" s="215"/>
      <c r="L257" s="215"/>
      <c r="M257" s="215"/>
      <c r="N257" s="215"/>
      <c r="O257" s="215"/>
      <c r="P257" s="172"/>
      <c r="Q257" s="172"/>
      <c r="R257" s="172"/>
      <c r="S257" s="172"/>
      <c r="T257" s="172"/>
      <c r="U257" s="214"/>
      <c r="V257" s="214"/>
      <c r="W257" s="214"/>
      <c r="X257" s="214"/>
      <c r="Y257" s="214"/>
      <c r="Z257" s="214"/>
      <c r="AA257" s="214"/>
      <c r="AB257" s="214"/>
      <c r="AC257" s="214"/>
      <c r="AD257" s="214"/>
      <c r="AE257" s="214"/>
      <c r="AF257" s="214"/>
      <c r="AG257" s="214"/>
      <c r="AH257" s="214"/>
      <c r="AI257" s="214"/>
      <c r="AJ257" s="214"/>
      <c r="AK257" s="214"/>
      <c r="AL257" s="214"/>
      <c r="AM257" s="214"/>
      <c r="AN257" s="214"/>
      <c r="AO257" s="214"/>
      <c r="AP257" s="214"/>
      <c r="AQ257" s="214"/>
      <c r="AR257" s="214"/>
      <c r="AS257" s="214"/>
      <c r="AT257" s="214"/>
      <c r="AU257" s="214"/>
      <c r="AV257" s="214"/>
      <c r="AW257" s="214"/>
      <c r="AX257" s="214"/>
      <c r="AY257" s="214"/>
      <c r="AZ257" s="214"/>
      <c r="BA257" s="214"/>
      <c r="BB257" s="214"/>
      <c r="BC257" s="214"/>
      <c r="BD257" s="214"/>
      <c r="BE257" s="214"/>
      <c r="BF257" s="214"/>
      <c r="BG257" s="214"/>
      <c r="BH257" s="214"/>
      <c r="BI257" s="214"/>
      <c r="BJ257" s="214"/>
      <c r="BK257" s="214"/>
      <c r="BL257" s="214"/>
      <c r="BM257" s="214"/>
      <c r="BN257" s="214"/>
      <c r="BO257" s="214"/>
    </row>
    <row r="258" spans="1:67" s="217" customFormat="1">
      <c r="A258" s="172"/>
      <c r="B258" s="172"/>
      <c r="C258" s="172"/>
      <c r="D258" s="172"/>
      <c r="E258" s="216"/>
      <c r="F258" s="215"/>
      <c r="G258" s="215"/>
      <c r="H258" s="215"/>
      <c r="I258" s="215"/>
      <c r="J258" s="215"/>
      <c r="K258" s="215"/>
      <c r="L258" s="215"/>
      <c r="M258" s="215"/>
      <c r="N258" s="215"/>
      <c r="O258" s="215"/>
      <c r="P258" s="172"/>
      <c r="Q258" s="172"/>
      <c r="R258" s="172"/>
      <c r="S258" s="172"/>
      <c r="T258" s="172"/>
      <c r="U258" s="214"/>
      <c r="V258" s="214"/>
      <c r="W258" s="214"/>
      <c r="X258" s="214"/>
      <c r="Y258" s="214"/>
      <c r="Z258" s="214"/>
      <c r="AA258" s="214"/>
      <c r="AB258" s="214"/>
      <c r="AC258" s="214"/>
      <c r="AD258" s="214"/>
      <c r="AE258" s="214"/>
      <c r="AF258" s="214"/>
      <c r="AG258" s="214"/>
      <c r="AH258" s="214"/>
      <c r="AI258" s="214"/>
      <c r="AJ258" s="214"/>
      <c r="AK258" s="214"/>
      <c r="AL258" s="214"/>
      <c r="AM258" s="214"/>
      <c r="AN258" s="214"/>
      <c r="AO258" s="214"/>
      <c r="AP258" s="214"/>
      <c r="AQ258" s="214"/>
      <c r="AR258" s="214"/>
      <c r="AS258" s="214"/>
      <c r="AT258" s="214"/>
      <c r="AU258" s="214"/>
      <c r="AV258" s="214"/>
      <c r="AW258" s="214"/>
      <c r="AX258" s="214"/>
      <c r="AY258" s="214"/>
      <c r="AZ258" s="214"/>
      <c r="BA258" s="214"/>
      <c r="BB258" s="214"/>
      <c r="BC258" s="214"/>
      <c r="BD258" s="214"/>
      <c r="BE258" s="214"/>
      <c r="BF258" s="214"/>
      <c r="BG258" s="214"/>
      <c r="BH258" s="214"/>
      <c r="BI258" s="214"/>
      <c r="BJ258" s="214"/>
      <c r="BK258" s="214"/>
      <c r="BL258" s="214"/>
      <c r="BM258" s="214"/>
      <c r="BN258" s="214"/>
      <c r="BO258" s="214"/>
    </row>
    <row r="259" spans="1:67" s="205" customFormat="1">
      <c r="A259" s="172"/>
      <c r="B259" s="172"/>
      <c r="C259" s="172"/>
      <c r="D259" s="172"/>
      <c r="E259" s="216"/>
      <c r="F259" s="215"/>
      <c r="G259" s="215"/>
      <c r="H259" s="215"/>
      <c r="I259" s="215"/>
      <c r="J259" s="215"/>
      <c r="K259" s="215"/>
      <c r="L259" s="215"/>
      <c r="M259" s="215"/>
      <c r="N259" s="215"/>
      <c r="O259" s="215"/>
      <c r="P259" s="172"/>
      <c r="Q259" s="172"/>
      <c r="R259" s="172"/>
      <c r="S259" s="172"/>
      <c r="T259" s="172"/>
      <c r="U259" s="214"/>
      <c r="V259" s="214"/>
      <c r="W259" s="214"/>
      <c r="X259" s="214"/>
      <c r="Y259" s="214"/>
      <c r="Z259" s="214"/>
      <c r="AA259" s="214"/>
      <c r="AB259" s="214"/>
      <c r="AC259" s="214"/>
      <c r="AD259" s="214"/>
      <c r="AE259" s="214"/>
      <c r="AF259" s="214"/>
      <c r="AG259" s="214"/>
      <c r="AH259" s="214"/>
      <c r="AI259" s="214"/>
      <c r="AJ259" s="214"/>
      <c r="AK259" s="214"/>
      <c r="AL259" s="214"/>
      <c r="AM259" s="214"/>
      <c r="AN259" s="214"/>
      <c r="AO259" s="214"/>
      <c r="AP259" s="214"/>
      <c r="AQ259" s="214"/>
      <c r="AR259" s="214"/>
      <c r="AS259" s="214"/>
      <c r="AT259" s="214"/>
      <c r="AU259" s="214"/>
      <c r="AV259" s="214"/>
      <c r="AW259" s="214"/>
      <c r="AX259" s="214"/>
      <c r="AY259" s="214"/>
      <c r="AZ259" s="214"/>
      <c r="BA259" s="214"/>
      <c r="BB259" s="214"/>
      <c r="BC259" s="214"/>
      <c r="BD259" s="214"/>
      <c r="BE259" s="214"/>
      <c r="BF259" s="214"/>
      <c r="BG259" s="214"/>
      <c r="BH259" s="214"/>
      <c r="BI259" s="214"/>
      <c r="BJ259" s="214"/>
      <c r="BK259" s="214"/>
      <c r="BL259" s="214"/>
      <c r="BM259" s="214"/>
      <c r="BN259" s="214"/>
      <c r="BO259" s="214"/>
    </row>
    <row r="260" spans="1:67" s="205" customFormat="1">
      <c r="A260" s="172"/>
      <c r="B260" s="172"/>
      <c r="C260" s="172"/>
      <c r="D260" s="172"/>
      <c r="E260" s="216"/>
      <c r="F260" s="215"/>
      <c r="G260" s="215"/>
      <c r="H260" s="215"/>
      <c r="I260" s="215"/>
      <c r="J260" s="215"/>
      <c r="K260" s="215"/>
      <c r="L260" s="215"/>
      <c r="M260" s="215"/>
      <c r="N260" s="215"/>
      <c r="O260" s="215"/>
      <c r="P260" s="172"/>
      <c r="Q260" s="172"/>
      <c r="R260" s="172"/>
      <c r="S260" s="172"/>
      <c r="T260" s="172"/>
      <c r="U260" s="214"/>
      <c r="V260" s="214"/>
      <c r="W260" s="214"/>
      <c r="X260" s="214"/>
      <c r="Y260" s="214"/>
      <c r="Z260" s="214"/>
      <c r="AA260" s="214"/>
      <c r="AB260" s="214"/>
      <c r="AC260" s="214"/>
      <c r="AD260" s="214"/>
      <c r="AE260" s="214"/>
      <c r="AF260" s="214"/>
      <c r="AG260" s="214"/>
      <c r="AH260" s="214"/>
      <c r="AI260" s="214"/>
      <c r="AJ260" s="214"/>
      <c r="AK260" s="214"/>
      <c r="AL260" s="214"/>
      <c r="AM260" s="214"/>
      <c r="AN260" s="214"/>
      <c r="AO260" s="214"/>
      <c r="AP260" s="214"/>
      <c r="AQ260" s="214"/>
      <c r="AR260" s="214"/>
      <c r="AS260" s="214"/>
      <c r="AT260" s="214"/>
      <c r="AU260" s="214"/>
      <c r="AV260" s="214"/>
      <c r="AW260" s="214"/>
      <c r="AX260" s="214"/>
      <c r="AY260" s="214"/>
      <c r="AZ260" s="214"/>
      <c r="BA260" s="214"/>
      <c r="BB260" s="214"/>
      <c r="BC260" s="214"/>
      <c r="BD260" s="214"/>
      <c r="BE260" s="214"/>
      <c r="BF260" s="214"/>
      <c r="BG260" s="214"/>
      <c r="BH260" s="214"/>
      <c r="BI260" s="214"/>
      <c r="BJ260" s="214"/>
      <c r="BK260" s="214"/>
      <c r="BL260" s="214"/>
      <c r="BM260" s="214"/>
      <c r="BN260" s="214"/>
      <c r="BO260" s="214"/>
    </row>
    <row r="261" spans="1:67" s="205" customFormat="1">
      <c r="A261" s="172"/>
      <c r="B261" s="172"/>
      <c r="C261" s="172"/>
      <c r="D261" s="172"/>
      <c r="E261" s="216"/>
      <c r="F261" s="215"/>
      <c r="G261" s="215"/>
      <c r="H261" s="215"/>
      <c r="I261" s="215"/>
      <c r="J261" s="215"/>
      <c r="K261" s="215"/>
      <c r="L261" s="215"/>
      <c r="M261" s="215"/>
      <c r="N261" s="215"/>
      <c r="O261" s="215"/>
      <c r="P261" s="172"/>
      <c r="Q261" s="172"/>
      <c r="R261" s="172"/>
      <c r="S261" s="172"/>
      <c r="T261" s="172"/>
      <c r="U261" s="214"/>
      <c r="V261" s="214"/>
      <c r="W261" s="214"/>
      <c r="X261" s="214"/>
      <c r="Y261" s="214"/>
      <c r="Z261" s="214"/>
      <c r="AA261" s="214"/>
      <c r="AB261" s="214"/>
      <c r="AC261" s="214"/>
      <c r="AD261" s="214"/>
      <c r="AE261" s="214"/>
      <c r="AF261" s="214"/>
      <c r="AG261" s="214"/>
      <c r="AH261" s="214"/>
      <c r="AI261" s="214"/>
      <c r="AJ261" s="214"/>
      <c r="AK261" s="214"/>
      <c r="AL261" s="214"/>
      <c r="AM261" s="214"/>
      <c r="AN261" s="214"/>
      <c r="AO261" s="214"/>
      <c r="AP261" s="214"/>
      <c r="AQ261" s="214"/>
      <c r="AR261" s="214"/>
      <c r="AS261" s="214"/>
      <c r="AT261" s="214"/>
      <c r="AU261" s="214"/>
      <c r="AV261" s="214"/>
      <c r="AW261" s="214"/>
      <c r="AX261" s="214"/>
      <c r="AY261" s="214"/>
      <c r="AZ261" s="214"/>
      <c r="BA261" s="214"/>
      <c r="BB261" s="214"/>
      <c r="BC261" s="214"/>
      <c r="BD261" s="214"/>
      <c r="BE261" s="214"/>
      <c r="BF261" s="214"/>
      <c r="BG261" s="214"/>
      <c r="BH261" s="214"/>
      <c r="BI261" s="214"/>
      <c r="BJ261" s="214"/>
      <c r="BK261" s="214"/>
      <c r="BL261" s="214"/>
      <c r="BM261" s="214"/>
      <c r="BN261" s="214"/>
      <c r="BO261" s="214"/>
    </row>
    <row r="262" spans="1:67" s="205" customFormat="1">
      <c r="A262" s="172"/>
      <c r="B262" s="172"/>
      <c r="C262" s="172"/>
      <c r="D262" s="172"/>
      <c r="E262" s="216"/>
      <c r="F262" s="215"/>
      <c r="G262" s="215"/>
      <c r="H262" s="215"/>
      <c r="I262" s="215"/>
      <c r="J262" s="215"/>
      <c r="K262" s="215"/>
      <c r="L262" s="215"/>
      <c r="M262" s="215"/>
      <c r="N262" s="215"/>
      <c r="O262" s="215"/>
      <c r="P262" s="172"/>
      <c r="Q262" s="172"/>
      <c r="R262" s="172"/>
      <c r="S262" s="172"/>
      <c r="T262" s="172"/>
      <c r="U262" s="214"/>
      <c r="V262" s="214"/>
      <c r="W262" s="214"/>
      <c r="X262" s="214"/>
      <c r="Y262" s="214"/>
      <c r="Z262" s="214"/>
      <c r="AA262" s="214"/>
      <c r="AB262" s="214"/>
      <c r="AC262" s="214"/>
      <c r="AD262" s="214"/>
      <c r="AE262" s="214"/>
      <c r="AF262" s="214"/>
      <c r="AG262" s="214"/>
      <c r="AH262" s="214"/>
      <c r="AI262" s="214"/>
      <c r="AJ262" s="214"/>
      <c r="AK262" s="214"/>
      <c r="AL262" s="214"/>
      <c r="AM262" s="214"/>
      <c r="AN262" s="214"/>
      <c r="AO262" s="214"/>
      <c r="AP262" s="214"/>
      <c r="AQ262" s="214"/>
      <c r="AR262" s="214"/>
      <c r="AS262" s="214"/>
      <c r="AT262" s="214"/>
      <c r="AU262" s="214"/>
      <c r="AV262" s="214"/>
      <c r="AW262" s="214"/>
      <c r="AX262" s="214"/>
      <c r="AY262" s="214"/>
      <c r="AZ262" s="214"/>
      <c r="BA262" s="214"/>
      <c r="BB262" s="214"/>
      <c r="BC262" s="214"/>
      <c r="BD262" s="214"/>
      <c r="BE262" s="214"/>
      <c r="BF262" s="214"/>
      <c r="BG262" s="214"/>
      <c r="BH262" s="214"/>
      <c r="BI262" s="214"/>
      <c r="BJ262" s="214"/>
      <c r="BK262" s="214"/>
      <c r="BL262" s="214"/>
      <c r="BM262" s="214"/>
      <c r="BN262" s="214"/>
      <c r="BO262" s="214"/>
    </row>
    <row r="263" spans="1:67" s="205" customFormat="1">
      <c r="A263" s="172"/>
      <c r="B263" s="172"/>
      <c r="C263" s="172"/>
      <c r="D263" s="172"/>
      <c r="E263" s="216"/>
      <c r="F263" s="215"/>
      <c r="G263" s="215"/>
      <c r="H263" s="215"/>
      <c r="I263" s="215"/>
      <c r="J263" s="215"/>
      <c r="K263" s="215"/>
      <c r="L263" s="215"/>
      <c r="M263" s="215"/>
      <c r="N263" s="215"/>
      <c r="O263" s="215"/>
      <c r="P263" s="172"/>
      <c r="Q263" s="172"/>
      <c r="R263" s="172"/>
      <c r="S263" s="172"/>
      <c r="T263" s="172"/>
      <c r="U263" s="214"/>
      <c r="V263" s="214"/>
      <c r="W263" s="214"/>
      <c r="X263" s="214"/>
      <c r="Y263" s="214"/>
      <c r="Z263" s="214"/>
      <c r="AA263" s="214"/>
      <c r="AB263" s="214"/>
      <c r="AC263" s="214"/>
      <c r="AD263" s="214"/>
      <c r="AE263" s="214"/>
      <c r="AF263" s="214"/>
      <c r="AG263" s="214"/>
      <c r="AH263" s="214"/>
      <c r="AI263" s="214"/>
      <c r="AJ263" s="214"/>
      <c r="AK263" s="214"/>
      <c r="AL263" s="214"/>
      <c r="AM263" s="214"/>
      <c r="AN263" s="214"/>
      <c r="AO263" s="214"/>
      <c r="AP263" s="214"/>
      <c r="AQ263" s="214"/>
      <c r="AR263" s="214"/>
      <c r="AS263" s="214"/>
      <c r="AT263" s="214"/>
      <c r="AU263" s="214"/>
      <c r="AV263" s="214"/>
      <c r="AW263" s="214"/>
      <c r="AX263" s="214"/>
      <c r="AY263" s="214"/>
      <c r="AZ263" s="214"/>
      <c r="BA263" s="214"/>
      <c r="BB263" s="214"/>
      <c r="BC263" s="214"/>
      <c r="BD263" s="214"/>
      <c r="BE263" s="214"/>
      <c r="BF263" s="214"/>
      <c r="BG263" s="214"/>
      <c r="BH263" s="214"/>
      <c r="BI263" s="214"/>
      <c r="BJ263" s="214"/>
      <c r="BK263" s="214"/>
      <c r="BL263" s="214"/>
      <c r="BM263" s="214"/>
      <c r="BN263" s="214"/>
      <c r="BO263" s="214"/>
    </row>
    <row r="264" spans="1:67" s="205" customFormat="1">
      <c r="A264" s="172"/>
      <c r="B264" s="172"/>
      <c r="C264" s="172"/>
      <c r="D264" s="172"/>
      <c r="E264" s="216"/>
      <c r="F264" s="215"/>
      <c r="G264" s="215"/>
      <c r="H264" s="215"/>
      <c r="I264" s="215"/>
      <c r="J264" s="215"/>
      <c r="K264" s="215"/>
      <c r="L264" s="215"/>
      <c r="M264" s="215"/>
      <c r="N264" s="215"/>
      <c r="O264" s="215"/>
      <c r="P264" s="172"/>
      <c r="Q264" s="172"/>
      <c r="R264" s="172"/>
      <c r="S264" s="172"/>
      <c r="T264" s="172"/>
      <c r="U264" s="214"/>
      <c r="V264" s="214"/>
      <c r="W264" s="214"/>
      <c r="X264" s="214"/>
      <c r="Y264" s="214"/>
      <c r="Z264" s="214"/>
      <c r="AA264" s="214"/>
      <c r="AB264" s="214"/>
      <c r="AC264" s="214"/>
      <c r="AD264" s="214"/>
      <c r="AE264" s="214"/>
      <c r="AF264" s="214"/>
      <c r="AG264" s="214"/>
      <c r="AH264" s="214"/>
      <c r="AI264" s="214"/>
      <c r="AJ264" s="214"/>
      <c r="AK264" s="214"/>
      <c r="AL264" s="214"/>
      <c r="AM264" s="214"/>
      <c r="AN264" s="214"/>
      <c r="AO264" s="214"/>
      <c r="AP264" s="214"/>
      <c r="AQ264" s="214"/>
      <c r="AR264" s="214"/>
      <c r="AS264" s="214"/>
      <c r="AT264" s="214"/>
      <c r="AU264" s="214"/>
      <c r="AV264" s="214"/>
      <c r="AW264" s="214"/>
      <c r="AX264" s="214"/>
      <c r="AY264" s="214"/>
      <c r="AZ264" s="214"/>
      <c r="BA264" s="214"/>
      <c r="BB264" s="214"/>
      <c r="BC264" s="214"/>
      <c r="BD264" s="214"/>
      <c r="BE264" s="214"/>
      <c r="BF264" s="214"/>
      <c r="BG264" s="214"/>
      <c r="BH264" s="214"/>
      <c r="BI264" s="214"/>
      <c r="BJ264" s="214"/>
      <c r="BK264" s="214"/>
      <c r="BL264" s="214"/>
      <c r="BM264" s="214"/>
      <c r="BN264" s="214"/>
      <c r="BO264" s="214"/>
    </row>
    <row r="265" spans="1:67" s="205" customFormat="1">
      <c r="A265" s="172"/>
      <c r="B265" s="172"/>
      <c r="C265" s="172"/>
      <c r="D265" s="172"/>
      <c r="E265" s="216"/>
      <c r="F265" s="215"/>
      <c r="G265" s="215"/>
      <c r="H265" s="215"/>
      <c r="I265" s="215"/>
      <c r="J265" s="215"/>
      <c r="K265" s="215"/>
      <c r="L265" s="215"/>
      <c r="M265" s="215"/>
      <c r="N265" s="215"/>
      <c r="O265" s="215"/>
      <c r="P265" s="172"/>
      <c r="Q265" s="172"/>
      <c r="R265" s="172"/>
      <c r="S265" s="172"/>
      <c r="T265" s="172"/>
      <c r="U265" s="214"/>
      <c r="V265" s="214"/>
      <c r="W265" s="214"/>
      <c r="X265" s="214"/>
      <c r="Y265" s="214"/>
      <c r="Z265" s="214"/>
      <c r="AA265" s="214"/>
      <c r="AB265" s="214"/>
      <c r="AC265" s="214"/>
      <c r="AD265" s="214"/>
      <c r="AE265" s="214"/>
      <c r="AF265" s="214"/>
      <c r="AG265" s="214"/>
      <c r="AH265" s="214"/>
      <c r="AI265" s="214"/>
      <c r="AJ265" s="214"/>
      <c r="AK265" s="214"/>
      <c r="AL265" s="214"/>
      <c r="AM265" s="214"/>
      <c r="AN265" s="214"/>
      <c r="AO265" s="214"/>
      <c r="AP265" s="214"/>
      <c r="AQ265" s="214"/>
      <c r="AR265" s="214"/>
      <c r="AS265" s="214"/>
      <c r="AT265" s="214"/>
      <c r="AU265" s="214"/>
      <c r="AV265" s="214"/>
      <c r="AW265" s="214"/>
      <c r="AX265" s="214"/>
      <c r="AY265" s="214"/>
      <c r="AZ265" s="214"/>
      <c r="BA265" s="214"/>
      <c r="BB265" s="214"/>
      <c r="BC265" s="214"/>
      <c r="BD265" s="214"/>
      <c r="BE265" s="214"/>
      <c r="BF265" s="214"/>
      <c r="BG265" s="214"/>
      <c r="BH265" s="214"/>
      <c r="BI265" s="214"/>
      <c r="BJ265" s="214"/>
      <c r="BK265" s="214"/>
      <c r="BL265" s="214"/>
      <c r="BM265" s="214"/>
      <c r="BN265" s="214"/>
      <c r="BO265" s="214"/>
    </row>
    <row r="266" spans="1:67" s="205" customFormat="1">
      <c r="A266" s="172"/>
      <c r="B266" s="172"/>
      <c r="C266" s="172"/>
      <c r="D266" s="172"/>
      <c r="E266" s="216"/>
      <c r="F266" s="215"/>
      <c r="G266" s="215"/>
      <c r="H266" s="215"/>
      <c r="I266" s="215"/>
      <c r="J266" s="215"/>
      <c r="K266" s="215"/>
      <c r="L266" s="215"/>
      <c r="M266" s="215"/>
      <c r="N266" s="215"/>
      <c r="O266" s="215"/>
      <c r="P266" s="172"/>
      <c r="Q266" s="172"/>
      <c r="R266" s="172"/>
      <c r="S266" s="172"/>
      <c r="T266" s="172"/>
      <c r="U266" s="214"/>
      <c r="V266" s="214"/>
      <c r="W266" s="214"/>
      <c r="X266" s="214"/>
      <c r="Y266" s="214"/>
      <c r="Z266" s="214"/>
      <c r="AA266" s="214"/>
      <c r="AB266" s="214"/>
      <c r="AC266" s="214"/>
      <c r="AD266" s="214"/>
      <c r="AE266" s="214"/>
      <c r="AF266" s="214"/>
      <c r="AG266" s="214"/>
      <c r="AH266" s="214"/>
      <c r="AI266" s="214"/>
      <c r="AJ266" s="214"/>
      <c r="AK266" s="214"/>
      <c r="AL266" s="214"/>
      <c r="AM266" s="214"/>
      <c r="AN266" s="214"/>
      <c r="AO266" s="214"/>
      <c r="AP266" s="214"/>
      <c r="AQ266" s="214"/>
      <c r="AR266" s="214"/>
      <c r="AS266" s="214"/>
      <c r="AT266" s="214"/>
      <c r="AU266" s="214"/>
      <c r="AV266" s="214"/>
      <c r="AW266" s="214"/>
      <c r="AX266" s="214"/>
      <c r="AY266" s="214"/>
      <c r="AZ266" s="214"/>
      <c r="BA266" s="214"/>
      <c r="BB266" s="214"/>
      <c r="BC266" s="214"/>
      <c r="BD266" s="214"/>
      <c r="BE266" s="214"/>
      <c r="BF266" s="214"/>
      <c r="BG266" s="214"/>
      <c r="BH266" s="214"/>
      <c r="BI266" s="214"/>
      <c r="BJ266" s="214"/>
      <c r="BK266" s="214"/>
      <c r="BL266" s="214"/>
      <c r="BM266" s="214"/>
      <c r="BN266" s="214"/>
      <c r="BO266" s="214"/>
    </row>
    <row r="267" spans="1:67" s="205" customFormat="1">
      <c r="A267" s="172"/>
      <c r="B267" s="172"/>
      <c r="C267" s="172"/>
      <c r="D267" s="172"/>
      <c r="E267" s="216"/>
      <c r="F267" s="215"/>
      <c r="G267" s="215"/>
      <c r="H267" s="215"/>
      <c r="I267" s="215"/>
      <c r="J267" s="215"/>
      <c r="K267" s="215"/>
      <c r="L267" s="215"/>
      <c r="M267" s="215"/>
      <c r="N267" s="215"/>
      <c r="O267" s="215"/>
      <c r="P267" s="172"/>
      <c r="Q267" s="172"/>
      <c r="R267" s="172"/>
      <c r="S267" s="172"/>
      <c r="T267" s="172"/>
      <c r="U267" s="214"/>
      <c r="V267" s="214"/>
      <c r="W267" s="214"/>
      <c r="X267" s="214"/>
      <c r="Y267" s="214"/>
      <c r="Z267" s="214"/>
      <c r="AA267" s="214"/>
      <c r="AB267" s="214"/>
      <c r="AC267" s="214"/>
      <c r="AD267" s="214"/>
      <c r="AE267" s="214"/>
      <c r="AF267" s="214"/>
      <c r="AG267" s="214"/>
      <c r="AH267" s="214"/>
      <c r="AI267" s="214"/>
      <c r="AJ267" s="214"/>
      <c r="AK267" s="214"/>
      <c r="AL267" s="214"/>
      <c r="AM267" s="214"/>
      <c r="AN267" s="214"/>
      <c r="AO267" s="214"/>
      <c r="AP267" s="214"/>
      <c r="AQ267" s="214"/>
      <c r="AR267" s="214"/>
      <c r="AS267" s="214"/>
      <c r="AT267" s="214"/>
      <c r="AU267" s="214"/>
      <c r="AV267" s="214"/>
      <c r="AW267" s="214"/>
      <c r="AX267" s="214"/>
      <c r="AY267" s="214"/>
      <c r="AZ267" s="214"/>
      <c r="BA267" s="214"/>
      <c r="BB267" s="214"/>
      <c r="BC267" s="214"/>
      <c r="BD267" s="214"/>
      <c r="BE267" s="214"/>
      <c r="BF267" s="214"/>
      <c r="BG267" s="214"/>
      <c r="BH267" s="214"/>
      <c r="BI267" s="214"/>
      <c r="BJ267" s="214"/>
      <c r="BK267" s="214"/>
      <c r="BL267" s="214"/>
      <c r="BM267" s="214"/>
      <c r="BN267" s="214"/>
      <c r="BO267" s="214"/>
    </row>
    <row r="268" spans="1:67" s="205" customFormat="1">
      <c r="A268" s="172"/>
      <c r="B268" s="172"/>
      <c r="C268" s="172"/>
      <c r="D268" s="172"/>
      <c r="E268" s="216"/>
      <c r="F268" s="215"/>
      <c r="G268" s="215"/>
      <c r="H268" s="215"/>
      <c r="I268" s="215"/>
      <c r="J268" s="215"/>
      <c r="K268" s="215"/>
      <c r="L268" s="215"/>
      <c r="M268" s="215"/>
      <c r="N268" s="215"/>
      <c r="O268" s="215"/>
      <c r="P268" s="172"/>
      <c r="Q268" s="172"/>
      <c r="R268" s="172"/>
      <c r="S268" s="172"/>
      <c r="T268" s="172"/>
      <c r="U268" s="214"/>
      <c r="V268" s="214"/>
      <c r="W268" s="214"/>
      <c r="X268" s="214"/>
      <c r="Y268" s="214"/>
      <c r="Z268" s="214"/>
      <c r="AA268" s="214"/>
      <c r="AB268" s="214"/>
      <c r="AC268" s="214"/>
      <c r="AD268" s="214"/>
      <c r="AE268" s="214"/>
      <c r="AF268" s="214"/>
      <c r="AG268" s="214"/>
      <c r="AH268" s="214"/>
      <c r="AI268" s="214"/>
      <c r="AJ268" s="214"/>
      <c r="AK268" s="214"/>
      <c r="AL268" s="214"/>
      <c r="AM268" s="214"/>
      <c r="AN268" s="214"/>
      <c r="AO268" s="214"/>
      <c r="AP268" s="214"/>
      <c r="AQ268" s="214"/>
      <c r="AR268" s="214"/>
      <c r="AS268" s="214"/>
      <c r="AT268" s="214"/>
      <c r="AU268" s="214"/>
      <c r="AV268" s="214"/>
      <c r="AW268" s="214"/>
      <c r="AX268" s="214"/>
      <c r="AY268" s="214"/>
      <c r="AZ268" s="214"/>
      <c r="BA268" s="214"/>
      <c r="BB268" s="214"/>
      <c r="BC268" s="214"/>
      <c r="BD268" s="214"/>
      <c r="BE268" s="214"/>
      <c r="BF268" s="214"/>
      <c r="BG268" s="214"/>
      <c r="BH268" s="214"/>
      <c r="BI268" s="214"/>
      <c r="BJ268" s="214"/>
      <c r="BK268" s="214"/>
      <c r="BL268" s="214"/>
      <c r="BM268" s="214"/>
      <c r="BN268" s="214"/>
      <c r="BO268" s="214"/>
    </row>
    <row r="269" spans="1:67" s="205" customFormat="1">
      <c r="A269" s="172"/>
      <c r="B269" s="172"/>
      <c r="C269" s="172"/>
      <c r="D269" s="172"/>
      <c r="E269" s="216"/>
      <c r="F269" s="215"/>
      <c r="G269" s="215"/>
      <c r="H269" s="215"/>
      <c r="I269" s="215"/>
      <c r="J269" s="215"/>
      <c r="K269" s="215"/>
      <c r="L269" s="215"/>
      <c r="M269" s="215"/>
      <c r="N269" s="215"/>
      <c r="O269" s="215"/>
      <c r="P269" s="172"/>
      <c r="Q269" s="172"/>
      <c r="R269" s="172"/>
      <c r="S269" s="172"/>
      <c r="T269" s="172"/>
      <c r="U269" s="214"/>
      <c r="V269" s="214"/>
      <c r="W269" s="214"/>
      <c r="X269" s="214"/>
      <c r="Y269" s="214"/>
      <c r="Z269" s="214"/>
      <c r="AA269" s="214"/>
      <c r="AB269" s="214"/>
      <c r="AC269" s="214"/>
      <c r="AD269" s="214"/>
      <c r="AE269" s="214"/>
      <c r="AF269" s="214"/>
      <c r="AG269" s="214"/>
      <c r="AH269" s="214"/>
      <c r="AI269" s="214"/>
      <c r="AJ269" s="214"/>
      <c r="AK269" s="214"/>
      <c r="AL269" s="214"/>
      <c r="AM269" s="214"/>
      <c r="AN269" s="214"/>
      <c r="AO269" s="214"/>
      <c r="AP269" s="214"/>
      <c r="AQ269" s="214"/>
      <c r="AR269" s="214"/>
      <c r="AS269" s="214"/>
      <c r="AT269" s="214"/>
      <c r="AU269" s="214"/>
      <c r="AV269" s="214"/>
      <c r="AW269" s="214"/>
      <c r="AX269" s="214"/>
      <c r="AY269" s="214"/>
      <c r="AZ269" s="214"/>
      <c r="BA269" s="214"/>
      <c r="BB269" s="214"/>
      <c r="BC269" s="214"/>
      <c r="BD269" s="214"/>
      <c r="BE269" s="214"/>
      <c r="BF269" s="214"/>
      <c r="BG269" s="214"/>
      <c r="BH269" s="214"/>
      <c r="BI269" s="214"/>
      <c r="BJ269" s="214"/>
      <c r="BK269" s="214"/>
      <c r="BL269" s="214"/>
      <c r="BM269" s="214"/>
      <c r="BN269" s="214"/>
      <c r="BO269" s="214"/>
    </row>
    <row r="270" spans="1:67" s="205" customFormat="1">
      <c r="A270" s="172"/>
      <c r="B270" s="172"/>
      <c r="C270" s="172"/>
      <c r="D270" s="172"/>
      <c r="E270" s="216"/>
      <c r="F270" s="215"/>
      <c r="G270" s="215"/>
      <c r="H270" s="215"/>
      <c r="I270" s="215"/>
      <c r="J270" s="215"/>
      <c r="K270" s="215"/>
      <c r="L270" s="215"/>
      <c r="M270" s="215"/>
      <c r="N270" s="215"/>
      <c r="O270" s="215"/>
      <c r="P270" s="172"/>
      <c r="Q270" s="172"/>
      <c r="R270" s="172"/>
      <c r="S270" s="172"/>
      <c r="T270" s="172"/>
      <c r="U270" s="214"/>
      <c r="V270" s="214"/>
      <c r="W270" s="214"/>
      <c r="X270" s="214"/>
      <c r="Y270" s="214"/>
      <c r="Z270" s="214"/>
      <c r="AA270" s="214"/>
      <c r="AB270" s="214"/>
      <c r="AC270" s="214"/>
      <c r="AD270" s="214"/>
      <c r="AE270" s="214"/>
      <c r="AF270" s="214"/>
      <c r="AG270" s="214"/>
      <c r="AH270" s="214"/>
      <c r="AI270" s="214"/>
      <c r="AJ270" s="214"/>
      <c r="AK270" s="214"/>
      <c r="AL270" s="214"/>
      <c r="AM270" s="214"/>
      <c r="AN270" s="214"/>
      <c r="AO270" s="214"/>
      <c r="AP270" s="214"/>
      <c r="AQ270" s="214"/>
      <c r="AR270" s="214"/>
      <c r="AS270" s="214"/>
      <c r="AT270" s="214"/>
      <c r="AU270" s="214"/>
      <c r="AV270" s="214"/>
      <c r="AW270" s="214"/>
      <c r="AX270" s="214"/>
      <c r="AY270" s="214"/>
      <c r="AZ270" s="214"/>
      <c r="BA270" s="214"/>
      <c r="BB270" s="214"/>
      <c r="BC270" s="214"/>
      <c r="BD270" s="214"/>
      <c r="BE270" s="214"/>
      <c r="BF270" s="214"/>
      <c r="BG270" s="214"/>
      <c r="BH270" s="214"/>
      <c r="BI270" s="214"/>
      <c r="BJ270" s="214"/>
      <c r="BK270" s="214"/>
      <c r="BL270" s="214"/>
      <c r="BM270" s="214"/>
      <c r="BN270" s="214"/>
      <c r="BO270" s="214"/>
    </row>
    <row r="271" spans="1:67" s="205" customFormat="1">
      <c r="A271" s="172"/>
      <c r="B271" s="172"/>
      <c r="C271" s="172"/>
      <c r="D271" s="172"/>
      <c r="E271" s="216"/>
      <c r="F271" s="215"/>
      <c r="G271" s="215"/>
      <c r="H271" s="215"/>
      <c r="I271" s="215"/>
      <c r="J271" s="215"/>
      <c r="K271" s="215"/>
      <c r="L271" s="215"/>
      <c r="M271" s="215"/>
      <c r="N271" s="215"/>
      <c r="O271" s="215"/>
      <c r="P271" s="172"/>
      <c r="Q271" s="172"/>
      <c r="R271" s="172"/>
      <c r="S271" s="172"/>
      <c r="T271" s="172"/>
      <c r="U271" s="214"/>
      <c r="V271" s="214"/>
      <c r="W271" s="214"/>
      <c r="X271" s="214"/>
      <c r="Y271" s="214"/>
      <c r="Z271" s="214"/>
      <c r="AA271" s="214"/>
      <c r="AB271" s="214"/>
      <c r="AC271" s="214"/>
      <c r="AD271" s="214"/>
      <c r="AE271" s="214"/>
      <c r="AF271" s="214"/>
      <c r="AG271" s="214"/>
      <c r="AH271" s="214"/>
      <c r="AI271" s="214"/>
      <c r="AJ271" s="214"/>
      <c r="AK271" s="214"/>
      <c r="AL271" s="214"/>
      <c r="AM271" s="214"/>
      <c r="AN271" s="214"/>
      <c r="AO271" s="214"/>
      <c r="AP271" s="214"/>
      <c r="AQ271" s="214"/>
      <c r="AR271" s="214"/>
      <c r="AS271" s="214"/>
      <c r="AT271" s="214"/>
      <c r="AU271" s="214"/>
      <c r="AV271" s="214"/>
      <c r="AW271" s="214"/>
      <c r="AX271" s="214"/>
      <c r="AY271" s="214"/>
      <c r="AZ271" s="214"/>
      <c r="BA271" s="214"/>
      <c r="BB271" s="214"/>
      <c r="BC271" s="214"/>
      <c r="BD271" s="214"/>
      <c r="BE271" s="214"/>
      <c r="BF271" s="214"/>
      <c r="BG271" s="214"/>
      <c r="BH271" s="214"/>
      <c r="BI271" s="214"/>
      <c r="BJ271" s="214"/>
      <c r="BK271" s="214"/>
      <c r="BL271" s="214"/>
      <c r="BM271" s="214"/>
      <c r="BN271" s="214"/>
      <c r="BO271" s="214"/>
    </row>
    <row r="272" spans="1:67" s="205" customFormat="1">
      <c r="A272" s="172"/>
      <c r="B272" s="172"/>
      <c r="C272" s="172"/>
      <c r="D272" s="172"/>
      <c r="E272" s="216"/>
      <c r="F272" s="215"/>
      <c r="G272" s="215"/>
      <c r="H272" s="215"/>
      <c r="I272" s="215"/>
      <c r="J272" s="215"/>
      <c r="K272" s="215"/>
      <c r="L272" s="215"/>
      <c r="M272" s="215"/>
      <c r="N272" s="215"/>
      <c r="O272" s="215"/>
      <c r="P272" s="172"/>
      <c r="Q272" s="172"/>
      <c r="R272" s="172"/>
      <c r="S272" s="172"/>
      <c r="T272" s="172"/>
      <c r="U272" s="214"/>
      <c r="V272" s="214"/>
      <c r="W272" s="214"/>
      <c r="X272" s="214"/>
      <c r="Y272" s="214"/>
      <c r="Z272" s="214"/>
      <c r="AA272" s="214"/>
      <c r="AB272" s="214"/>
      <c r="AC272" s="214"/>
      <c r="AD272" s="214"/>
      <c r="AE272" s="214"/>
      <c r="AF272" s="214"/>
      <c r="AG272" s="214"/>
      <c r="AH272" s="214"/>
      <c r="AI272" s="214"/>
      <c r="AJ272" s="214"/>
      <c r="AK272" s="214"/>
      <c r="AL272" s="214"/>
      <c r="AM272" s="214"/>
      <c r="AN272" s="214"/>
      <c r="AO272" s="214"/>
      <c r="AP272" s="214"/>
      <c r="AQ272" s="214"/>
      <c r="AR272" s="214"/>
      <c r="AS272" s="214"/>
      <c r="AT272" s="214"/>
      <c r="AU272" s="214"/>
      <c r="AV272" s="214"/>
      <c r="AW272" s="214"/>
      <c r="AX272" s="214"/>
      <c r="AY272" s="214"/>
      <c r="AZ272" s="214"/>
      <c r="BA272" s="214"/>
      <c r="BB272" s="214"/>
      <c r="BC272" s="214"/>
      <c r="BD272" s="214"/>
      <c r="BE272" s="214"/>
      <c r="BF272" s="214"/>
      <c r="BG272" s="214"/>
      <c r="BH272" s="214"/>
      <c r="BI272" s="214"/>
      <c r="BJ272" s="214"/>
      <c r="BK272" s="214"/>
      <c r="BL272" s="214"/>
      <c r="BM272" s="214"/>
      <c r="BN272" s="214"/>
      <c r="BO272" s="214"/>
    </row>
    <row r="273" spans="1:67" s="205" customFormat="1">
      <c r="A273" s="172"/>
      <c r="B273" s="172"/>
      <c r="C273" s="172"/>
      <c r="D273" s="172"/>
      <c r="E273" s="216"/>
      <c r="F273" s="215"/>
      <c r="G273" s="215"/>
      <c r="H273" s="215"/>
      <c r="I273" s="215"/>
      <c r="J273" s="215"/>
      <c r="K273" s="215"/>
      <c r="L273" s="215"/>
      <c r="M273" s="215"/>
      <c r="N273" s="215"/>
      <c r="O273" s="215"/>
      <c r="P273" s="172"/>
      <c r="Q273" s="172"/>
      <c r="R273" s="172"/>
      <c r="S273" s="172"/>
      <c r="T273" s="172"/>
      <c r="U273" s="214"/>
      <c r="V273" s="214"/>
      <c r="W273" s="214"/>
      <c r="X273" s="214"/>
      <c r="Y273" s="214"/>
      <c r="Z273" s="214"/>
      <c r="AA273" s="214"/>
      <c r="AB273" s="214"/>
      <c r="AC273" s="214"/>
      <c r="AD273" s="214"/>
      <c r="AE273" s="214"/>
      <c r="AF273" s="214"/>
      <c r="AG273" s="214"/>
      <c r="AH273" s="214"/>
      <c r="AI273" s="214"/>
      <c r="AJ273" s="214"/>
      <c r="AK273" s="214"/>
      <c r="AL273" s="214"/>
      <c r="AM273" s="214"/>
      <c r="AN273" s="214"/>
      <c r="AO273" s="214"/>
      <c r="AP273" s="214"/>
      <c r="AQ273" s="214"/>
      <c r="AR273" s="214"/>
      <c r="AS273" s="214"/>
      <c r="AT273" s="214"/>
      <c r="AU273" s="214"/>
      <c r="AV273" s="214"/>
      <c r="AW273" s="214"/>
      <c r="AX273" s="214"/>
      <c r="AY273" s="214"/>
      <c r="AZ273" s="214"/>
      <c r="BA273" s="214"/>
      <c r="BB273" s="214"/>
      <c r="BC273" s="214"/>
      <c r="BD273" s="214"/>
      <c r="BE273" s="214"/>
      <c r="BF273" s="214"/>
      <c r="BG273" s="214"/>
      <c r="BH273" s="214"/>
      <c r="BI273" s="214"/>
      <c r="BJ273" s="214"/>
      <c r="BK273" s="214"/>
      <c r="BL273" s="214"/>
      <c r="BM273" s="214"/>
      <c r="BN273" s="214"/>
      <c r="BO273" s="214"/>
    </row>
    <row r="274" spans="1:67" ht="23.25" customHeight="1">
      <c r="A274" s="172"/>
      <c r="B274" s="172"/>
      <c r="C274" s="172"/>
      <c r="D274" s="172"/>
      <c r="E274" s="213"/>
      <c r="F274" s="213"/>
      <c r="G274" s="212"/>
      <c r="H274" s="211"/>
      <c r="I274" s="211"/>
      <c r="J274" s="211"/>
      <c r="K274" s="211"/>
      <c r="L274" s="210"/>
      <c r="M274" s="172"/>
      <c r="N274" s="172"/>
      <c r="O274" s="172"/>
      <c r="P274" s="172"/>
      <c r="Q274" s="172"/>
      <c r="R274" s="172"/>
      <c r="S274" s="172"/>
      <c r="T274" s="172"/>
      <c r="U274" s="172"/>
      <c r="V274" s="172"/>
      <c r="W274" s="172"/>
      <c r="X274" s="172"/>
      <c r="Y274" s="172"/>
      <c r="Z274" s="172"/>
      <c r="AA274" s="172"/>
      <c r="AB274" s="172"/>
      <c r="AC274" s="172"/>
      <c r="AD274" s="172"/>
      <c r="AE274" s="172"/>
      <c r="AF274" s="172"/>
      <c r="AG274" s="172"/>
      <c r="AH274" s="172"/>
      <c r="AI274" s="172"/>
      <c r="AJ274" s="172"/>
      <c r="AK274" s="172"/>
      <c r="AL274" s="172"/>
      <c r="AM274" s="172"/>
      <c r="AN274" s="172"/>
      <c r="AO274" s="172"/>
      <c r="AP274" s="172"/>
      <c r="AQ274" s="172"/>
      <c r="AR274" s="172"/>
      <c r="AS274" s="172"/>
      <c r="AT274" s="172"/>
      <c r="AU274" s="172"/>
      <c r="AV274" s="172"/>
      <c r="AW274" s="172"/>
      <c r="AX274" s="172"/>
      <c r="AY274" s="172"/>
      <c r="AZ274" s="172"/>
      <c r="BA274" s="172"/>
      <c r="BB274" s="172"/>
      <c r="BC274" s="172"/>
      <c r="BD274" s="172"/>
      <c r="BE274" s="172"/>
      <c r="BF274" s="172"/>
      <c r="BG274" s="172"/>
      <c r="BH274" s="172"/>
      <c r="BI274" s="172"/>
      <c r="BJ274" s="172"/>
      <c r="BK274" s="172"/>
      <c r="BL274" s="172"/>
      <c r="BM274" s="172"/>
      <c r="BN274" s="172"/>
      <c r="BO274" s="172"/>
    </row>
    <row r="275" spans="1:67" ht="15.2" customHeight="1">
      <c r="A275" s="204"/>
      <c r="B275" s="204"/>
      <c r="C275" s="204"/>
      <c r="D275" s="204"/>
      <c r="E275" s="370" t="s">
        <v>138</v>
      </c>
      <c r="F275" s="370"/>
      <c r="G275" s="370"/>
      <c r="H275" s="209"/>
      <c r="I275" s="209"/>
      <c r="J275" s="209"/>
      <c r="K275" s="202"/>
      <c r="L275" s="201"/>
      <c r="M275" s="201"/>
      <c r="N275" s="201"/>
      <c r="O275" s="201"/>
      <c r="P275" s="200"/>
      <c r="Q275" s="200"/>
      <c r="R275" s="200"/>
      <c r="S275" s="200"/>
      <c r="T275" s="200"/>
      <c r="U275" s="200"/>
      <c r="V275" s="200"/>
      <c r="W275" s="200"/>
      <c r="X275" s="200"/>
      <c r="Y275" s="200"/>
      <c r="Z275" s="200"/>
      <c r="AA275" s="200"/>
      <c r="AB275" s="200"/>
      <c r="AC275" s="200"/>
      <c r="AD275" s="200"/>
      <c r="AE275" s="200"/>
      <c r="AF275" s="200"/>
      <c r="AG275" s="200"/>
      <c r="AH275" s="200"/>
      <c r="AI275" s="200"/>
      <c r="AJ275" s="200"/>
      <c r="AK275" s="200"/>
      <c r="AL275" s="200"/>
      <c r="AM275" s="200"/>
      <c r="AN275" s="200"/>
      <c r="AO275" s="200"/>
      <c r="AP275" s="200"/>
      <c r="AQ275" s="200"/>
      <c r="AR275" s="200"/>
      <c r="AS275" s="200"/>
      <c r="AT275" s="200"/>
      <c r="AU275" s="200"/>
      <c r="AV275" s="200"/>
      <c r="AW275" s="200"/>
      <c r="AX275" s="200"/>
      <c r="AY275" s="200"/>
      <c r="AZ275" s="200"/>
      <c r="BA275" s="200"/>
      <c r="BB275" s="200"/>
      <c r="BC275" s="200"/>
      <c r="BD275" s="200"/>
      <c r="BE275" s="200"/>
      <c r="BF275" s="200"/>
      <c r="BG275" s="200"/>
      <c r="BH275" s="200"/>
      <c r="BI275" s="200"/>
      <c r="BJ275" s="200"/>
      <c r="BK275" s="200"/>
      <c r="BL275" s="200"/>
      <c r="BM275" s="200"/>
      <c r="BN275" s="200"/>
      <c r="BO275" s="200"/>
    </row>
    <row r="276" spans="1:67">
      <c r="A276" s="172"/>
      <c r="B276" s="172"/>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c r="AG276" s="172"/>
      <c r="AH276" s="172"/>
      <c r="AI276" s="172"/>
      <c r="AJ276" s="172"/>
      <c r="AK276" s="172"/>
      <c r="AL276" s="172"/>
      <c r="AM276" s="172"/>
      <c r="AN276" s="172"/>
      <c r="AO276" s="172"/>
      <c r="AP276" s="172"/>
      <c r="AQ276" s="172"/>
      <c r="AR276" s="172"/>
      <c r="AS276" s="172"/>
      <c r="AT276" s="172"/>
      <c r="AU276" s="172"/>
      <c r="AV276" s="172"/>
      <c r="AW276" s="172"/>
      <c r="AX276" s="172"/>
      <c r="AY276" s="172"/>
      <c r="AZ276" s="172"/>
      <c r="BA276" s="172"/>
      <c r="BB276" s="172"/>
      <c r="BC276" s="172"/>
      <c r="BD276" s="172"/>
      <c r="BE276" s="172"/>
      <c r="BF276" s="172"/>
      <c r="BG276" s="172"/>
      <c r="BH276" s="172"/>
      <c r="BI276" s="172"/>
      <c r="BJ276" s="172"/>
      <c r="BK276" s="172"/>
      <c r="BL276" s="172"/>
      <c r="BM276" s="172"/>
      <c r="BN276" s="172"/>
      <c r="BO276" s="172"/>
    </row>
    <row r="277" spans="1:67" s="190" customFormat="1">
      <c r="A277" s="172"/>
      <c r="B277" s="172"/>
      <c r="C277" s="172"/>
      <c r="D277" s="172"/>
      <c r="E277" s="197" t="s">
        <v>124</v>
      </c>
      <c r="F277" s="382" t="s">
        <v>137</v>
      </c>
      <c r="G277" s="383"/>
      <c r="H277" s="383"/>
      <c r="I277" s="383"/>
      <c r="J277" s="383"/>
      <c r="K277" s="384"/>
      <c r="L277" s="382" t="s">
        <v>136</v>
      </c>
      <c r="M277" s="383"/>
      <c r="N277" s="383"/>
      <c r="O277" s="383"/>
      <c r="P277" s="383"/>
      <c r="Q277" s="384"/>
      <c r="R277" s="382" t="s">
        <v>135</v>
      </c>
      <c r="S277" s="383"/>
      <c r="T277" s="383"/>
      <c r="U277" s="383"/>
      <c r="V277" s="383"/>
      <c r="W277" s="384"/>
      <c r="X277" s="382" t="s">
        <v>134</v>
      </c>
      <c r="Y277" s="383"/>
      <c r="Z277" s="383"/>
      <c r="AA277" s="383"/>
      <c r="AB277" s="383"/>
      <c r="AC277" s="384"/>
      <c r="AD277" s="382" t="s">
        <v>133</v>
      </c>
      <c r="AE277" s="383"/>
      <c r="AF277" s="383"/>
      <c r="AG277" s="383"/>
      <c r="AH277" s="383"/>
      <c r="AI277" s="384"/>
      <c r="AJ277" s="382" t="s">
        <v>132</v>
      </c>
      <c r="AK277" s="383"/>
      <c r="AL277" s="383"/>
      <c r="AM277" s="383"/>
      <c r="AN277" s="383"/>
      <c r="AO277" s="384"/>
      <c r="AP277" s="382" t="s">
        <v>131</v>
      </c>
      <c r="AQ277" s="383"/>
      <c r="AR277" s="383"/>
      <c r="AS277" s="383"/>
      <c r="AT277" s="383"/>
      <c r="AU277" s="384"/>
      <c r="AV277" s="382" t="s">
        <v>130</v>
      </c>
      <c r="AW277" s="383"/>
      <c r="AX277" s="383"/>
      <c r="AY277" s="383"/>
      <c r="AZ277" s="383"/>
      <c r="BA277" s="384"/>
      <c r="BB277" s="382" t="s">
        <v>129</v>
      </c>
      <c r="BC277" s="383"/>
      <c r="BD277" s="383"/>
      <c r="BE277" s="383"/>
      <c r="BF277" s="383"/>
      <c r="BG277" s="384"/>
      <c r="BH277" s="383" t="s">
        <v>128</v>
      </c>
      <c r="BI277" s="383"/>
      <c r="BJ277" s="383"/>
      <c r="BK277" s="383"/>
      <c r="BL277" s="383"/>
      <c r="BM277" s="384"/>
      <c r="BN277" s="172"/>
      <c r="BO277" s="172"/>
    </row>
    <row r="278" spans="1:67" s="190" customFormat="1">
      <c r="A278" s="172"/>
      <c r="B278" s="172"/>
      <c r="C278" s="172"/>
      <c r="D278" s="172"/>
      <c r="E278" s="196" t="s">
        <v>123</v>
      </c>
      <c r="F278" s="194" t="str">
        <f>F247</f>
        <v>2015</v>
      </c>
      <c r="G278" s="192">
        <f>G241</f>
        <v>2016</v>
      </c>
      <c r="H278" s="192" t="str">
        <f>H241</f>
        <v>2017</v>
      </c>
      <c r="I278" s="192" t="str">
        <f>I241</f>
        <v>2018</v>
      </c>
      <c r="J278" s="192" t="str">
        <f>J241</f>
        <v>2019</v>
      </c>
      <c r="K278" s="191" t="str">
        <f>K241</f>
        <v>2020</v>
      </c>
      <c r="L278" s="194" t="str">
        <f t="shared" ref="L278:AQ278" si="52">F278</f>
        <v>2015</v>
      </c>
      <c r="M278" s="192">
        <f t="shared" si="52"/>
        <v>2016</v>
      </c>
      <c r="N278" s="192" t="str">
        <f t="shared" si="52"/>
        <v>2017</v>
      </c>
      <c r="O278" s="192" t="str">
        <f t="shared" si="52"/>
        <v>2018</v>
      </c>
      <c r="P278" s="192" t="str">
        <f t="shared" si="52"/>
        <v>2019</v>
      </c>
      <c r="Q278" s="191" t="str">
        <f t="shared" si="52"/>
        <v>2020</v>
      </c>
      <c r="R278" s="194" t="str">
        <f t="shared" si="52"/>
        <v>2015</v>
      </c>
      <c r="S278" s="192">
        <f t="shared" si="52"/>
        <v>2016</v>
      </c>
      <c r="T278" s="192" t="str">
        <f t="shared" si="52"/>
        <v>2017</v>
      </c>
      <c r="U278" s="192" t="str">
        <f t="shared" si="52"/>
        <v>2018</v>
      </c>
      <c r="V278" s="192" t="str">
        <f t="shared" si="52"/>
        <v>2019</v>
      </c>
      <c r="W278" s="191" t="str">
        <f t="shared" si="52"/>
        <v>2020</v>
      </c>
      <c r="X278" s="194" t="str">
        <f t="shared" si="52"/>
        <v>2015</v>
      </c>
      <c r="Y278" s="192">
        <f t="shared" si="52"/>
        <v>2016</v>
      </c>
      <c r="Z278" s="192" t="str">
        <f t="shared" si="52"/>
        <v>2017</v>
      </c>
      <c r="AA278" s="192" t="str">
        <f t="shared" si="52"/>
        <v>2018</v>
      </c>
      <c r="AB278" s="192" t="str">
        <f t="shared" si="52"/>
        <v>2019</v>
      </c>
      <c r="AC278" s="191" t="str">
        <f t="shared" si="52"/>
        <v>2020</v>
      </c>
      <c r="AD278" s="194" t="str">
        <f t="shared" si="52"/>
        <v>2015</v>
      </c>
      <c r="AE278" s="192">
        <f t="shared" si="52"/>
        <v>2016</v>
      </c>
      <c r="AF278" s="192" t="str">
        <f t="shared" si="52"/>
        <v>2017</v>
      </c>
      <c r="AG278" s="192" t="str">
        <f t="shared" si="52"/>
        <v>2018</v>
      </c>
      <c r="AH278" s="192" t="str">
        <f t="shared" si="52"/>
        <v>2019</v>
      </c>
      <c r="AI278" s="191" t="str">
        <f t="shared" si="52"/>
        <v>2020</v>
      </c>
      <c r="AJ278" s="194" t="str">
        <f t="shared" si="52"/>
        <v>2015</v>
      </c>
      <c r="AK278" s="192">
        <f t="shared" si="52"/>
        <v>2016</v>
      </c>
      <c r="AL278" s="192" t="str">
        <f t="shared" si="52"/>
        <v>2017</v>
      </c>
      <c r="AM278" s="192" t="str">
        <f t="shared" si="52"/>
        <v>2018</v>
      </c>
      <c r="AN278" s="192" t="str">
        <f t="shared" si="52"/>
        <v>2019</v>
      </c>
      <c r="AO278" s="191" t="str">
        <f t="shared" si="52"/>
        <v>2020</v>
      </c>
      <c r="AP278" s="194" t="str">
        <f t="shared" si="52"/>
        <v>2015</v>
      </c>
      <c r="AQ278" s="192">
        <f t="shared" si="52"/>
        <v>2016</v>
      </c>
      <c r="AR278" s="192" t="str">
        <f t="shared" ref="AR278:BW278" si="53">AL278</f>
        <v>2017</v>
      </c>
      <c r="AS278" s="192" t="str">
        <f t="shared" si="53"/>
        <v>2018</v>
      </c>
      <c r="AT278" s="192" t="str">
        <f t="shared" si="53"/>
        <v>2019</v>
      </c>
      <c r="AU278" s="191" t="str">
        <f t="shared" si="53"/>
        <v>2020</v>
      </c>
      <c r="AV278" s="194" t="str">
        <f t="shared" si="53"/>
        <v>2015</v>
      </c>
      <c r="AW278" s="192">
        <f t="shared" si="53"/>
        <v>2016</v>
      </c>
      <c r="AX278" s="192" t="str">
        <f t="shared" si="53"/>
        <v>2017</v>
      </c>
      <c r="AY278" s="192" t="str">
        <f t="shared" si="53"/>
        <v>2018</v>
      </c>
      <c r="AZ278" s="192" t="str">
        <f t="shared" si="53"/>
        <v>2019</v>
      </c>
      <c r="BA278" s="191" t="str">
        <f t="shared" si="53"/>
        <v>2020</v>
      </c>
      <c r="BB278" s="194" t="str">
        <f t="shared" si="53"/>
        <v>2015</v>
      </c>
      <c r="BC278" s="192">
        <f t="shared" si="53"/>
        <v>2016</v>
      </c>
      <c r="BD278" s="192" t="str">
        <f t="shared" si="53"/>
        <v>2017</v>
      </c>
      <c r="BE278" s="192" t="str">
        <f t="shared" si="53"/>
        <v>2018</v>
      </c>
      <c r="BF278" s="192" t="str">
        <f t="shared" si="53"/>
        <v>2019</v>
      </c>
      <c r="BG278" s="191" t="str">
        <f t="shared" si="53"/>
        <v>2020</v>
      </c>
      <c r="BH278" s="194" t="str">
        <f t="shared" si="53"/>
        <v>2015</v>
      </c>
      <c r="BI278" s="192">
        <f t="shared" si="53"/>
        <v>2016</v>
      </c>
      <c r="BJ278" s="192" t="str">
        <f t="shared" si="53"/>
        <v>2017</v>
      </c>
      <c r="BK278" s="192" t="str">
        <f t="shared" si="53"/>
        <v>2018</v>
      </c>
      <c r="BL278" s="192" t="str">
        <f t="shared" si="53"/>
        <v>2019</v>
      </c>
      <c r="BM278" s="191" t="str">
        <f t="shared" si="53"/>
        <v>2020</v>
      </c>
      <c r="BN278" s="172"/>
      <c r="BO278" s="172"/>
    </row>
    <row r="279" spans="1:67" s="187" customFormat="1">
      <c r="A279" s="172"/>
      <c r="B279" s="172"/>
      <c r="C279" s="172"/>
      <c r="D279" s="172"/>
      <c r="E279" s="183" t="str">
        <f t="shared" ref="E279:E304" si="54">E248</f>
        <v>single phase single element meter</v>
      </c>
      <c r="F279" s="208">
        <v>500757</v>
      </c>
      <c r="G279" s="207">
        <v>503097.27603612095</v>
      </c>
      <c r="H279" s="207">
        <v>507946.24531744828</v>
      </c>
      <c r="I279" s="207">
        <v>513199.64028280834</v>
      </c>
      <c r="J279" s="207">
        <v>518005.351302533</v>
      </c>
      <c r="K279" s="188">
        <v>522645.5154216981</v>
      </c>
      <c r="L279" s="206"/>
      <c r="M279" s="182"/>
      <c r="N279" s="182"/>
      <c r="O279" s="182"/>
      <c r="P279" s="182"/>
      <c r="Q279" s="181"/>
      <c r="R279" s="206"/>
      <c r="S279" s="182"/>
      <c r="T279" s="182"/>
      <c r="U279" s="182"/>
      <c r="V279" s="182"/>
      <c r="W279" s="181"/>
      <c r="X279" s="206"/>
      <c r="Y279" s="182"/>
      <c r="Z279" s="182"/>
      <c r="AA279" s="182"/>
      <c r="AB279" s="182"/>
      <c r="AC279" s="181"/>
      <c r="AD279" s="206"/>
      <c r="AE279" s="182"/>
      <c r="AF279" s="182"/>
      <c r="AG279" s="182"/>
      <c r="AH279" s="182"/>
      <c r="AI279" s="181"/>
      <c r="AJ279" s="206"/>
      <c r="AK279" s="182"/>
      <c r="AL279" s="182"/>
      <c r="AM279" s="182"/>
      <c r="AN279" s="182"/>
      <c r="AO279" s="181"/>
      <c r="AP279" s="206"/>
      <c r="AQ279" s="182"/>
      <c r="AR279" s="182"/>
      <c r="AS279" s="182"/>
      <c r="AT279" s="182"/>
      <c r="AU279" s="181"/>
      <c r="AV279" s="206"/>
      <c r="AW279" s="182"/>
      <c r="AX279" s="182"/>
      <c r="AY279" s="182"/>
      <c r="AZ279" s="182"/>
      <c r="BA279" s="181"/>
      <c r="BB279" s="206"/>
      <c r="BC279" s="182"/>
      <c r="BD279" s="182"/>
      <c r="BE279" s="182"/>
      <c r="BF279" s="182"/>
      <c r="BG279" s="181"/>
      <c r="BH279" s="206"/>
      <c r="BI279" s="182"/>
      <c r="BJ279" s="182"/>
      <c r="BK279" s="182"/>
      <c r="BL279" s="182"/>
      <c r="BM279" s="181"/>
      <c r="BN279" s="176"/>
      <c r="BO279" s="176"/>
    </row>
    <row r="280" spans="1:67" s="186" customFormat="1">
      <c r="A280" s="172"/>
      <c r="B280" s="172"/>
      <c r="C280" s="172"/>
      <c r="D280" s="172"/>
      <c r="E280" s="183" t="str">
        <f t="shared" si="54"/>
        <v>single phase single element meter with contactor</v>
      </c>
      <c r="F280" s="206">
        <v>74053</v>
      </c>
      <c r="G280" s="182">
        <v>74399.084949991433</v>
      </c>
      <c r="H280" s="182">
        <v>75116.160741623171</v>
      </c>
      <c r="I280" s="182">
        <v>75893.043855328637</v>
      </c>
      <c r="J280" s="182">
        <v>76603.722524111436</v>
      </c>
      <c r="K280" s="181">
        <v>77289.919768516484</v>
      </c>
      <c r="L280" s="206"/>
      <c r="M280" s="182"/>
      <c r="N280" s="182"/>
      <c r="O280" s="182"/>
      <c r="P280" s="182"/>
      <c r="Q280" s="181"/>
      <c r="R280" s="206"/>
      <c r="S280" s="182"/>
      <c r="T280" s="182"/>
      <c r="U280" s="182"/>
      <c r="V280" s="182"/>
      <c r="W280" s="181"/>
      <c r="X280" s="206"/>
      <c r="Y280" s="182"/>
      <c r="Z280" s="182"/>
      <c r="AA280" s="182"/>
      <c r="AB280" s="182"/>
      <c r="AC280" s="181"/>
      <c r="AD280" s="206"/>
      <c r="AE280" s="182"/>
      <c r="AF280" s="182"/>
      <c r="AG280" s="182"/>
      <c r="AH280" s="182"/>
      <c r="AI280" s="181"/>
      <c r="AJ280" s="206"/>
      <c r="AK280" s="182"/>
      <c r="AL280" s="182"/>
      <c r="AM280" s="182"/>
      <c r="AN280" s="182"/>
      <c r="AO280" s="181"/>
      <c r="AP280" s="206"/>
      <c r="AQ280" s="182"/>
      <c r="AR280" s="182"/>
      <c r="AS280" s="182"/>
      <c r="AT280" s="182"/>
      <c r="AU280" s="181"/>
      <c r="AV280" s="206"/>
      <c r="AW280" s="182"/>
      <c r="AX280" s="182"/>
      <c r="AY280" s="182"/>
      <c r="AZ280" s="182"/>
      <c r="BA280" s="181"/>
      <c r="BB280" s="206"/>
      <c r="BC280" s="182"/>
      <c r="BD280" s="182"/>
      <c r="BE280" s="182"/>
      <c r="BF280" s="182"/>
      <c r="BG280" s="181"/>
      <c r="BH280" s="206"/>
      <c r="BI280" s="182"/>
      <c r="BJ280" s="182"/>
      <c r="BK280" s="182"/>
      <c r="BL280" s="182"/>
      <c r="BM280" s="181"/>
      <c r="BN280" s="176"/>
      <c r="BO280" s="176"/>
    </row>
    <row r="281" spans="1:67" s="185" customFormat="1">
      <c r="A281" s="172"/>
      <c r="B281" s="172"/>
      <c r="C281" s="172"/>
      <c r="D281" s="172"/>
      <c r="E281" s="183" t="str">
        <f t="shared" si="54"/>
        <v>single phase two element meter with contactor</v>
      </c>
      <c r="F281" s="206">
        <v>0</v>
      </c>
      <c r="G281" s="182">
        <v>0</v>
      </c>
      <c r="H281" s="182">
        <v>0</v>
      </c>
      <c r="I281" s="182">
        <v>0</v>
      </c>
      <c r="J281" s="182">
        <v>0</v>
      </c>
      <c r="K281" s="181">
        <v>0</v>
      </c>
      <c r="L281" s="206"/>
      <c r="M281" s="182"/>
      <c r="N281" s="182"/>
      <c r="O281" s="182"/>
      <c r="P281" s="182"/>
      <c r="Q281" s="181"/>
      <c r="R281" s="206"/>
      <c r="S281" s="182"/>
      <c r="T281" s="182"/>
      <c r="U281" s="182"/>
      <c r="V281" s="182"/>
      <c r="W281" s="181"/>
      <c r="X281" s="206"/>
      <c r="Y281" s="182"/>
      <c r="Z281" s="182"/>
      <c r="AA281" s="182"/>
      <c r="AB281" s="182"/>
      <c r="AC281" s="181"/>
      <c r="AD281" s="206"/>
      <c r="AE281" s="182"/>
      <c r="AF281" s="182"/>
      <c r="AG281" s="182"/>
      <c r="AH281" s="182"/>
      <c r="AI281" s="181"/>
      <c r="AJ281" s="206"/>
      <c r="AK281" s="182"/>
      <c r="AL281" s="182"/>
      <c r="AM281" s="182"/>
      <c r="AN281" s="182"/>
      <c r="AO281" s="181"/>
      <c r="AP281" s="206"/>
      <c r="AQ281" s="182"/>
      <c r="AR281" s="182"/>
      <c r="AS281" s="182"/>
      <c r="AT281" s="182"/>
      <c r="AU281" s="181"/>
      <c r="AV281" s="206"/>
      <c r="AW281" s="182"/>
      <c r="AX281" s="182"/>
      <c r="AY281" s="182"/>
      <c r="AZ281" s="182"/>
      <c r="BA281" s="181"/>
      <c r="BB281" s="206"/>
      <c r="BC281" s="182"/>
      <c r="BD281" s="182"/>
      <c r="BE281" s="182"/>
      <c r="BF281" s="182"/>
      <c r="BG281" s="181"/>
      <c r="BH281" s="206"/>
      <c r="BI281" s="182"/>
      <c r="BJ281" s="182"/>
      <c r="BK281" s="182"/>
      <c r="BL281" s="182"/>
      <c r="BM281" s="181"/>
      <c r="BN281" s="176"/>
      <c r="BO281" s="176"/>
    </row>
    <row r="282" spans="1:67" s="185" customFormat="1">
      <c r="A282" s="172"/>
      <c r="B282" s="172"/>
      <c r="C282" s="172"/>
      <c r="D282" s="172"/>
      <c r="E282" s="183" t="str">
        <f t="shared" si="54"/>
        <v>three phase direct connected meter</v>
      </c>
      <c r="F282" s="206">
        <v>92126</v>
      </c>
      <c r="G282" s="182">
        <v>92556.54868949145</v>
      </c>
      <c r="H282" s="182">
        <v>93448.630365856559</v>
      </c>
      <c r="I282" s="182">
        <v>94415.115636314615</v>
      </c>
      <c r="J282" s="182">
        <v>95299.238940438474</v>
      </c>
      <c r="K282" s="181">
        <v>96152.906007782934</v>
      </c>
      <c r="L282" s="206"/>
      <c r="M282" s="182"/>
      <c r="N282" s="182"/>
      <c r="O282" s="182"/>
      <c r="P282" s="182"/>
      <c r="Q282" s="181"/>
      <c r="R282" s="206"/>
      <c r="S282" s="182"/>
      <c r="T282" s="182"/>
      <c r="U282" s="182"/>
      <c r="V282" s="182"/>
      <c r="W282" s="181"/>
      <c r="X282" s="206"/>
      <c r="Y282" s="182"/>
      <c r="Z282" s="182"/>
      <c r="AA282" s="182"/>
      <c r="AB282" s="182"/>
      <c r="AC282" s="181"/>
      <c r="AD282" s="206"/>
      <c r="AE282" s="182"/>
      <c r="AF282" s="182"/>
      <c r="AG282" s="182"/>
      <c r="AH282" s="182"/>
      <c r="AI282" s="181"/>
      <c r="AJ282" s="206"/>
      <c r="AK282" s="182"/>
      <c r="AL282" s="182"/>
      <c r="AM282" s="182"/>
      <c r="AN282" s="182"/>
      <c r="AO282" s="181"/>
      <c r="AP282" s="206"/>
      <c r="AQ282" s="182"/>
      <c r="AR282" s="182"/>
      <c r="AS282" s="182"/>
      <c r="AT282" s="182"/>
      <c r="AU282" s="181"/>
      <c r="AV282" s="206"/>
      <c r="AW282" s="182"/>
      <c r="AX282" s="182"/>
      <c r="AY282" s="182"/>
      <c r="AZ282" s="182"/>
      <c r="BA282" s="181"/>
      <c r="BB282" s="206"/>
      <c r="BC282" s="182"/>
      <c r="BD282" s="182"/>
      <c r="BE282" s="182"/>
      <c r="BF282" s="182"/>
      <c r="BG282" s="181"/>
      <c r="BH282" s="206"/>
      <c r="BI282" s="182"/>
      <c r="BJ282" s="182"/>
      <c r="BK282" s="182"/>
      <c r="BL282" s="182"/>
      <c r="BM282" s="181"/>
      <c r="BN282" s="176"/>
      <c r="BO282" s="176"/>
    </row>
    <row r="283" spans="1:67" s="185" customFormat="1">
      <c r="A283" s="172"/>
      <c r="B283" s="172"/>
      <c r="C283" s="172"/>
      <c r="D283" s="172"/>
      <c r="E283" s="183" t="str">
        <f t="shared" si="54"/>
        <v>three phase direct connected meter with contactor</v>
      </c>
      <c r="F283" s="206">
        <v>0</v>
      </c>
      <c r="G283" s="182">
        <v>0</v>
      </c>
      <c r="H283" s="182">
        <v>0</v>
      </c>
      <c r="I283" s="182">
        <v>0</v>
      </c>
      <c r="J283" s="182">
        <v>0</v>
      </c>
      <c r="K283" s="181">
        <v>0</v>
      </c>
      <c r="L283" s="206"/>
      <c r="M283" s="182"/>
      <c r="N283" s="182"/>
      <c r="O283" s="182"/>
      <c r="P283" s="182"/>
      <c r="Q283" s="181"/>
      <c r="R283" s="206"/>
      <c r="S283" s="182"/>
      <c r="T283" s="182"/>
      <c r="U283" s="182"/>
      <c r="V283" s="182"/>
      <c r="W283" s="181"/>
      <c r="X283" s="206"/>
      <c r="Y283" s="182"/>
      <c r="Z283" s="182"/>
      <c r="AA283" s="182"/>
      <c r="AB283" s="182"/>
      <c r="AC283" s="181"/>
      <c r="AD283" s="206"/>
      <c r="AE283" s="182"/>
      <c r="AF283" s="182"/>
      <c r="AG283" s="182"/>
      <c r="AH283" s="182"/>
      <c r="AI283" s="181"/>
      <c r="AJ283" s="206"/>
      <c r="AK283" s="182"/>
      <c r="AL283" s="182"/>
      <c r="AM283" s="182"/>
      <c r="AN283" s="182"/>
      <c r="AO283" s="181"/>
      <c r="AP283" s="206"/>
      <c r="AQ283" s="182"/>
      <c r="AR283" s="182"/>
      <c r="AS283" s="182"/>
      <c r="AT283" s="182"/>
      <c r="AU283" s="181"/>
      <c r="AV283" s="206"/>
      <c r="AW283" s="182"/>
      <c r="AX283" s="182"/>
      <c r="AY283" s="182"/>
      <c r="AZ283" s="182"/>
      <c r="BA283" s="181"/>
      <c r="BB283" s="206"/>
      <c r="BC283" s="182"/>
      <c r="BD283" s="182"/>
      <c r="BE283" s="182"/>
      <c r="BF283" s="182"/>
      <c r="BG283" s="181"/>
      <c r="BH283" s="206"/>
      <c r="BI283" s="182"/>
      <c r="BJ283" s="182"/>
      <c r="BK283" s="182"/>
      <c r="BL283" s="182"/>
      <c r="BM283" s="181"/>
      <c r="BN283" s="176"/>
      <c r="BO283" s="176"/>
    </row>
    <row r="284" spans="1:67" s="185" customFormat="1">
      <c r="A284" s="172"/>
      <c r="B284" s="172"/>
      <c r="C284" s="172"/>
      <c r="D284" s="172"/>
      <c r="E284" s="183" t="str">
        <f t="shared" si="54"/>
        <v>three phase Current transformer connected meter</v>
      </c>
      <c r="F284" s="206">
        <v>2809</v>
      </c>
      <c r="G284" s="182">
        <v>2822.1277952888599</v>
      </c>
      <c r="H284" s="182">
        <v>2849.3281234145747</v>
      </c>
      <c r="I284" s="182">
        <v>2878.7970803291987</v>
      </c>
      <c r="J284" s="182">
        <v>2905.7547509247302</v>
      </c>
      <c r="K284" s="181">
        <v>2931.7837849886273</v>
      </c>
      <c r="L284" s="206"/>
      <c r="M284" s="182"/>
      <c r="N284" s="182"/>
      <c r="O284" s="182"/>
      <c r="P284" s="182"/>
      <c r="Q284" s="181"/>
      <c r="R284" s="206"/>
      <c r="S284" s="182"/>
      <c r="T284" s="182"/>
      <c r="U284" s="182"/>
      <c r="V284" s="182"/>
      <c r="W284" s="181"/>
      <c r="X284" s="206"/>
      <c r="Y284" s="182"/>
      <c r="Z284" s="182"/>
      <c r="AA284" s="182"/>
      <c r="AB284" s="182"/>
      <c r="AC284" s="181"/>
      <c r="AD284" s="206"/>
      <c r="AE284" s="182"/>
      <c r="AF284" s="182"/>
      <c r="AG284" s="182"/>
      <c r="AH284" s="182"/>
      <c r="AI284" s="181"/>
      <c r="AJ284" s="206"/>
      <c r="AK284" s="182"/>
      <c r="AL284" s="182"/>
      <c r="AM284" s="182"/>
      <c r="AN284" s="182"/>
      <c r="AO284" s="181"/>
      <c r="AP284" s="206"/>
      <c r="AQ284" s="182"/>
      <c r="AR284" s="182"/>
      <c r="AS284" s="182"/>
      <c r="AT284" s="182"/>
      <c r="AU284" s="181"/>
      <c r="AV284" s="206"/>
      <c r="AW284" s="182"/>
      <c r="AX284" s="182"/>
      <c r="AY284" s="182"/>
      <c r="AZ284" s="182"/>
      <c r="BA284" s="181"/>
      <c r="BB284" s="206"/>
      <c r="BC284" s="182"/>
      <c r="BD284" s="182"/>
      <c r="BE284" s="182"/>
      <c r="BF284" s="182"/>
      <c r="BG284" s="181"/>
      <c r="BH284" s="206"/>
      <c r="BI284" s="182"/>
      <c r="BJ284" s="182"/>
      <c r="BK284" s="182"/>
      <c r="BL284" s="182"/>
      <c r="BM284" s="181"/>
      <c r="BN284" s="176"/>
      <c r="BO284" s="176"/>
    </row>
    <row r="285" spans="1:67" s="184" customFormat="1">
      <c r="A285" s="172"/>
      <c r="B285" s="172"/>
      <c r="C285" s="172"/>
      <c r="D285" s="172"/>
      <c r="E285" s="183" t="str">
        <f t="shared" si="54"/>
        <v>Other Category 1 : Describe………………..</v>
      </c>
      <c r="F285" s="206">
        <v>0</v>
      </c>
      <c r="G285" s="182">
        <v>0</v>
      </c>
      <c r="H285" s="182">
        <v>0</v>
      </c>
      <c r="I285" s="182">
        <v>0</v>
      </c>
      <c r="J285" s="182">
        <v>0</v>
      </c>
      <c r="K285" s="181">
        <v>0</v>
      </c>
      <c r="L285" s="206"/>
      <c r="M285" s="182"/>
      <c r="N285" s="182"/>
      <c r="O285" s="182"/>
      <c r="P285" s="182"/>
      <c r="Q285" s="181"/>
      <c r="R285" s="206"/>
      <c r="S285" s="182"/>
      <c r="T285" s="182"/>
      <c r="U285" s="182"/>
      <c r="V285" s="182"/>
      <c r="W285" s="181"/>
      <c r="X285" s="206"/>
      <c r="Y285" s="182"/>
      <c r="Z285" s="182"/>
      <c r="AA285" s="182"/>
      <c r="AB285" s="182"/>
      <c r="AC285" s="181"/>
      <c r="AD285" s="206"/>
      <c r="AE285" s="182"/>
      <c r="AF285" s="182"/>
      <c r="AG285" s="182"/>
      <c r="AH285" s="182"/>
      <c r="AI285" s="181"/>
      <c r="AJ285" s="206"/>
      <c r="AK285" s="182"/>
      <c r="AL285" s="182"/>
      <c r="AM285" s="182"/>
      <c r="AN285" s="182"/>
      <c r="AO285" s="181"/>
      <c r="AP285" s="206"/>
      <c r="AQ285" s="182"/>
      <c r="AR285" s="182"/>
      <c r="AS285" s="182"/>
      <c r="AT285" s="182"/>
      <c r="AU285" s="181"/>
      <c r="AV285" s="206"/>
      <c r="AW285" s="182"/>
      <c r="AX285" s="182"/>
      <c r="AY285" s="182"/>
      <c r="AZ285" s="182"/>
      <c r="BA285" s="181"/>
      <c r="BB285" s="206"/>
      <c r="BC285" s="182"/>
      <c r="BD285" s="182"/>
      <c r="BE285" s="182"/>
      <c r="BF285" s="182"/>
      <c r="BG285" s="181"/>
      <c r="BH285" s="206"/>
      <c r="BI285" s="182"/>
      <c r="BJ285" s="182"/>
      <c r="BK285" s="182"/>
      <c r="BL285" s="182"/>
      <c r="BM285" s="181"/>
      <c r="BN285" s="176"/>
      <c r="BO285" s="176"/>
    </row>
    <row r="286" spans="1:67" s="184" customFormat="1">
      <c r="A286" s="172"/>
      <c r="B286" s="172"/>
      <c r="C286" s="172"/>
      <c r="D286" s="172"/>
      <c r="E286" s="183" t="str">
        <f t="shared" si="54"/>
        <v>Other Category 2 : Describe………………..</v>
      </c>
      <c r="F286" s="206">
        <v>0</v>
      </c>
      <c r="G286" s="182">
        <v>0</v>
      </c>
      <c r="H286" s="182">
        <v>0</v>
      </c>
      <c r="I286" s="182">
        <v>0</v>
      </c>
      <c r="J286" s="182">
        <v>0</v>
      </c>
      <c r="K286" s="181">
        <v>0</v>
      </c>
      <c r="L286" s="206"/>
      <c r="M286" s="182"/>
      <c r="N286" s="182"/>
      <c r="O286" s="182"/>
      <c r="P286" s="182"/>
      <c r="Q286" s="181"/>
      <c r="R286" s="206"/>
      <c r="S286" s="182"/>
      <c r="T286" s="182"/>
      <c r="U286" s="182"/>
      <c r="V286" s="182"/>
      <c r="W286" s="181"/>
      <c r="X286" s="206"/>
      <c r="Y286" s="182"/>
      <c r="Z286" s="182"/>
      <c r="AA286" s="182"/>
      <c r="AB286" s="182"/>
      <c r="AC286" s="181"/>
      <c r="AD286" s="206"/>
      <c r="AE286" s="182"/>
      <c r="AF286" s="182"/>
      <c r="AG286" s="182"/>
      <c r="AH286" s="182"/>
      <c r="AI286" s="181"/>
      <c r="AJ286" s="206"/>
      <c r="AK286" s="182"/>
      <c r="AL286" s="182"/>
      <c r="AM286" s="182"/>
      <c r="AN286" s="182"/>
      <c r="AO286" s="181"/>
      <c r="AP286" s="206"/>
      <c r="AQ286" s="182"/>
      <c r="AR286" s="182"/>
      <c r="AS286" s="182"/>
      <c r="AT286" s="182"/>
      <c r="AU286" s="181"/>
      <c r="AV286" s="206"/>
      <c r="AW286" s="182"/>
      <c r="AX286" s="182"/>
      <c r="AY286" s="182"/>
      <c r="AZ286" s="182"/>
      <c r="BA286" s="181"/>
      <c r="BB286" s="206"/>
      <c r="BC286" s="182"/>
      <c r="BD286" s="182"/>
      <c r="BE286" s="182"/>
      <c r="BF286" s="182"/>
      <c r="BG286" s="181"/>
      <c r="BH286" s="206"/>
      <c r="BI286" s="182"/>
      <c r="BJ286" s="182"/>
      <c r="BK286" s="182"/>
      <c r="BL286" s="182"/>
      <c r="BM286" s="181"/>
      <c r="BN286" s="176"/>
      <c r="BO286" s="176"/>
    </row>
    <row r="287" spans="1:67" s="184" customFormat="1">
      <c r="A287" s="172"/>
      <c r="B287" s="172"/>
      <c r="C287" s="172"/>
      <c r="D287" s="172"/>
      <c r="E287" s="183" t="str">
        <f t="shared" si="54"/>
        <v>Other Category 3 : Describe………………..</v>
      </c>
      <c r="F287" s="206">
        <v>0</v>
      </c>
      <c r="G287" s="182">
        <v>0</v>
      </c>
      <c r="H287" s="182">
        <v>0</v>
      </c>
      <c r="I287" s="182">
        <v>0</v>
      </c>
      <c r="J287" s="182">
        <v>0</v>
      </c>
      <c r="K287" s="181">
        <v>0</v>
      </c>
      <c r="L287" s="206"/>
      <c r="M287" s="182"/>
      <c r="N287" s="182"/>
      <c r="O287" s="182"/>
      <c r="P287" s="182"/>
      <c r="Q287" s="181"/>
      <c r="R287" s="206"/>
      <c r="S287" s="182"/>
      <c r="T287" s="182"/>
      <c r="U287" s="182"/>
      <c r="V287" s="182"/>
      <c r="W287" s="181"/>
      <c r="X287" s="206"/>
      <c r="Y287" s="182"/>
      <c r="Z287" s="182"/>
      <c r="AA287" s="182"/>
      <c r="AB287" s="182"/>
      <c r="AC287" s="181"/>
      <c r="AD287" s="206"/>
      <c r="AE287" s="182"/>
      <c r="AF287" s="182"/>
      <c r="AG287" s="182"/>
      <c r="AH287" s="182"/>
      <c r="AI287" s="181"/>
      <c r="AJ287" s="206"/>
      <c r="AK287" s="182"/>
      <c r="AL287" s="182"/>
      <c r="AM287" s="182"/>
      <c r="AN287" s="182"/>
      <c r="AO287" s="181"/>
      <c r="AP287" s="206"/>
      <c r="AQ287" s="182"/>
      <c r="AR287" s="182"/>
      <c r="AS287" s="182"/>
      <c r="AT287" s="182"/>
      <c r="AU287" s="181"/>
      <c r="AV287" s="206"/>
      <c r="AW287" s="182"/>
      <c r="AX287" s="182"/>
      <c r="AY287" s="182"/>
      <c r="AZ287" s="182"/>
      <c r="BA287" s="181"/>
      <c r="BB287" s="206"/>
      <c r="BC287" s="182"/>
      <c r="BD287" s="182"/>
      <c r="BE287" s="182"/>
      <c r="BF287" s="182"/>
      <c r="BG287" s="181"/>
      <c r="BH287" s="206"/>
      <c r="BI287" s="182"/>
      <c r="BJ287" s="182"/>
      <c r="BK287" s="182"/>
      <c r="BL287" s="182"/>
      <c r="BM287" s="181"/>
      <c r="BN287" s="176"/>
      <c r="BO287" s="176"/>
    </row>
    <row r="288" spans="1:67" s="184" customFormat="1">
      <c r="A288" s="172"/>
      <c r="B288" s="172"/>
      <c r="C288" s="172"/>
      <c r="D288" s="172"/>
      <c r="E288" s="183">
        <f t="shared" si="54"/>
        <v>0</v>
      </c>
      <c r="F288" s="206"/>
      <c r="G288" s="182"/>
      <c r="H288" s="182"/>
      <c r="I288" s="182"/>
      <c r="J288" s="182"/>
      <c r="K288" s="181"/>
      <c r="L288" s="206"/>
      <c r="M288" s="182"/>
      <c r="N288" s="182"/>
      <c r="O288" s="182"/>
      <c r="P288" s="182"/>
      <c r="Q288" s="181"/>
      <c r="R288" s="206"/>
      <c r="S288" s="182"/>
      <c r="T288" s="182"/>
      <c r="U288" s="182"/>
      <c r="V288" s="182"/>
      <c r="W288" s="181"/>
      <c r="X288" s="206"/>
      <c r="Y288" s="182"/>
      <c r="Z288" s="182"/>
      <c r="AA288" s="182"/>
      <c r="AB288" s="182"/>
      <c r="AC288" s="181"/>
      <c r="AD288" s="206"/>
      <c r="AE288" s="182"/>
      <c r="AF288" s="182"/>
      <c r="AG288" s="182"/>
      <c r="AH288" s="182"/>
      <c r="AI288" s="181"/>
      <c r="AJ288" s="206"/>
      <c r="AK288" s="182"/>
      <c r="AL288" s="182"/>
      <c r="AM288" s="182"/>
      <c r="AN288" s="182"/>
      <c r="AO288" s="181"/>
      <c r="AP288" s="206"/>
      <c r="AQ288" s="182"/>
      <c r="AR288" s="182"/>
      <c r="AS288" s="182"/>
      <c r="AT288" s="182"/>
      <c r="AU288" s="181"/>
      <c r="AV288" s="206"/>
      <c r="AW288" s="182"/>
      <c r="AX288" s="182"/>
      <c r="AY288" s="182"/>
      <c r="AZ288" s="182"/>
      <c r="BA288" s="181"/>
      <c r="BB288" s="206"/>
      <c r="BC288" s="182"/>
      <c r="BD288" s="182"/>
      <c r="BE288" s="182"/>
      <c r="BF288" s="182"/>
      <c r="BG288" s="181"/>
      <c r="BH288" s="206"/>
      <c r="BI288" s="182"/>
      <c r="BJ288" s="182"/>
      <c r="BK288" s="182"/>
      <c r="BL288" s="182"/>
      <c r="BM288" s="181"/>
      <c r="BN288" s="176"/>
      <c r="BO288" s="176"/>
    </row>
    <row r="289" spans="1:67" s="184" customFormat="1">
      <c r="A289" s="172"/>
      <c r="B289" s="172"/>
      <c r="C289" s="172"/>
      <c r="D289" s="172"/>
      <c r="E289" s="183">
        <f t="shared" si="54"/>
        <v>0</v>
      </c>
      <c r="F289" s="206"/>
      <c r="G289" s="182"/>
      <c r="H289" s="182"/>
      <c r="I289" s="182"/>
      <c r="J289" s="182"/>
      <c r="K289" s="181"/>
      <c r="L289" s="206"/>
      <c r="M289" s="182"/>
      <c r="N289" s="182"/>
      <c r="O289" s="182"/>
      <c r="P289" s="182"/>
      <c r="Q289" s="181"/>
      <c r="R289" s="206"/>
      <c r="S289" s="182"/>
      <c r="T289" s="182"/>
      <c r="U289" s="182"/>
      <c r="V289" s="182"/>
      <c r="W289" s="181"/>
      <c r="X289" s="206"/>
      <c r="Y289" s="182"/>
      <c r="Z289" s="182"/>
      <c r="AA289" s="182"/>
      <c r="AB289" s="182"/>
      <c r="AC289" s="181"/>
      <c r="AD289" s="206"/>
      <c r="AE289" s="182"/>
      <c r="AF289" s="182"/>
      <c r="AG289" s="182"/>
      <c r="AH289" s="182"/>
      <c r="AI289" s="181"/>
      <c r="AJ289" s="206"/>
      <c r="AK289" s="182"/>
      <c r="AL289" s="182"/>
      <c r="AM289" s="182"/>
      <c r="AN289" s="182"/>
      <c r="AO289" s="181"/>
      <c r="AP289" s="206"/>
      <c r="AQ289" s="182"/>
      <c r="AR289" s="182"/>
      <c r="AS289" s="182"/>
      <c r="AT289" s="182"/>
      <c r="AU289" s="181"/>
      <c r="AV289" s="206"/>
      <c r="AW289" s="182"/>
      <c r="AX289" s="182"/>
      <c r="AY289" s="182"/>
      <c r="AZ289" s="182"/>
      <c r="BA289" s="181"/>
      <c r="BB289" s="206"/>
      <c r="BC289" s="182"/>
      <c r="BD289" s="182"/>
      <c r="BE289" s="182"/>
      <c r="BF289" s="182"/>
      <c r="BG289" s="181"/>
      <c r="BH289" s="206"/>
      <c r="BI289" s="182"/>
      <c r="BJ289" s="182"/>
      <c r="BK289" s="182"/>
      <c r="BL289" s="182"/>
      <c r="BM289" s="181"/>
      <c r="BN289" s="176"/>
      <c r="BO289" s="176"/>
    </row>
    <row r="290" spans="1:67" s="175" customFormat="1">
      <c r="A290" s="172"/>
      <c r="B290" s="172"/>
      <c r="C290" s="172"/>
      <c r="D290" s="172"/>
      <c r="E290" s="183">
        <f t="shared" si="54"/>
        <v>0</v>
      </c>
      <c r="F290" s="206"/>
      <c r="G290" s="182"/>
      <c r="H290" s="182"/>
      <c r="I290" s="182"/>
      <c r="J290" s="182"/>
      <c r="K290" s="181"/>
      <c r="L290" s="206"/>
      <c r="M290" s="182"/>
      <c r="N290" s="182"/>
      <c r="O290" s="182"/>
      <c r="P290" s="182"/>
      <c r="Q290" s="181"/>
      <c r="R290" s="206"/>
      <c r="S290" s="182"/>
      <c r="T290" s="182"/>
      <c r="U290" s="182"/>
      <c r="V290" s="182"/>
      <c r="W290" s="181"/>
      <c r="X290" s="206"/>
      <c r="Y290" s="182"/>
      <c r="Z290" s="182"/>
      <c r="AA290" s="182"/>
      <c r="AB290" s="182"/>
      <c r="AC290" s="181"/>
      <c r="AD290" s="206"/>
      <c r="AE290" s="182"/>
      <c r="AF290" s="182"/>
      <c r="AG290" s="182"/>
      <c r="AH290" s="182"/>
      <c r="AI290" s="181"/>
      <c r="AJ290" s="206"/>
      <c r="AK290" s="182"/>
      <c r="AL290" s="182"/>
      <c r="AM290" s="182"/>
      <c r="AN290" s="182"/>
      <c r="AO290" s="181"/>
      <c r="AP290" s="206"/>
      <c r="AQ290" s="182"/>
      <c r="AR290" s="182"/>
      <c r="AS290" s="182"/>
      <c r="AT290" s="182"/>
      <c r="AU290" s="181"/>
      <c r="AV290" s="206"/>
      <c r="AW290" s="182"/>
      <c r="AX290" s="182"/>
      <c r="AY290" s="182"/>
      <c r="AZ290" s="182"/>
      <c r="BA290" s="181"/>
      <c r="BB290" s="206"/>
      <c r="BC290" s="182"/>
      <c r="BD290" s="182"/>
      <c r="BE290" s="182"/>
      <c r="BF290" s="182"/>
      <c r="BG290" s="181"/>
      <c r="BH290" s="206"/>
      <c r="BI290" s="182"/>
      <c r="BJ290" s="182"/>
      <c r="BK290" s="182"/>
      <c r="BL290" s="182"/>
      <c r="BM290" s="181"/>
      <c r="BN290" s="176"/>
      <c r="BO290" s="176"/>
    </row>
    <row r="291" spans="1:67" s="175" customFormat="1">
      <c r="A291" s="172"/>
      <c r="B291" s="172"/>
      <c r="C291" s="172"/>
      <c r="D291" s="172"/>
      <c r="E291" s="183">
        <f t="shared" si="54"/>
        <v>0</v>
      </c>
      <c r="F291" s="206"/>
      <c r="G291" s="182"/>
      <c r="H291" s="182"/>
      <c r="I291" s="182"/>
      <c r="J291" s="182"/>
      <c r="K291" s="181"/>
      <c r="L291" s="206"/>
      <c r="M291" s="182"/>
      <c r="N291" s="182"/>
      <c r="O291" s="182"/>
      <c r="P291" s="182"/>
      <c r="Q291" s="181"/>
      <c r="R291" s="206"/>
      <c r="S291" s="182"/>
      <c r="T291" s="182"/>
      <c r="U291" s="182"/>
      <c r="V291" s="182"/>
      <c r="W291" s="181"/>
      <c r="X291" s="206"/>
      <c r="Y291" s="182"/>
      <c r="Z291" s="182"/>
      <c r="AA291" s="182"/>
      <c r="AB291" s="182"/>
      <c r="AC291" s="181"/>
      <c r="AD291" s="206"/>
      <c r="AE291" s="182"/>
      <c r="AF291" s="182"/>
      <c r="AG291" s="182"/>
      <c r="AH291" s="182"/>
      <c r="AI291" s="181"/>
      <c r="AJ291" s="206"/>
      <c r="AK291" s="182"/>
      <c r="AL291" s="182"/>
      <c r="AM291" s="182"/>
      <c r="AN291" s="182"/>
      <c r="AO291" s="181"/>
      <c r="AP291" s="206"/>
      <c r="AQ291" s="182"/>
      <c r="AR291" s="182"/>
      <c r="AS291" s="182"/>
      <c r="AT291" s="182"/>
      <c r="AU291" s="181"/>
      <c r="AV291" s="206"/>
      <c r="AW291" s="182"/>
      <c r="AX291" s="182"/>
      <c r="AY291" s="182"/>
      <c r="AZ291" s="182"/>
      <c r="BA291" s="181"/>
      <c r="BB291" s="206"/>
      <c r="BC291" s="182"/>
      <c r="BD291" s="182"/>
      <c r="BE291" s="182"/>
      <c r="BF291" s="182"/>
      <c r="BG291" s="181"/>
      <c r="BH291" s="206"/>
      <c r="BI291" s="182"/>
      <c r="BJ291" s="182"/>
      <c r="BK291" s="182"/>
      <c r="BL291" s="182"/>
      <c r="BM291" s="181"/>
      <c r="BN291" s="176"/>
      <c r="BO291" s="176"/>
    </row>
    <row r="292" spans="1:67" s="175" customFormat="1">
      <c r="A292" s="172"/>
      <c r="B292" s="172"/>
      <c r="C292" s="172"/>
      <c r="D292" s="172"/>
      <c r="E292" s="183">
        <f t="shared" si="54"/>
        <v>0</v>
      </c>
      <c r="F292" s="206"/>
      <c r="G292" s="182"/>
      <c r="H292" s="182"/>
      <c r="I292" s="182"/>
      <c r="J292" s="182"/>
      <c r="K292" s="181"/>
      <c r="L292" s="206"/>
      <c r="M292" s="182"/>
      <c r="N292" s="182"/>
      <c r="O292" s="182"/>
      <c r="P292" s="182"/>
      <c r="Q292" s="181"/>
      <c r="R292" s="206"/>
      <c r="S292" s="182"/>
      <c r="T292" s="182"/>
      <c r="U292" s="182"/>
      <c r="V292" s="182"/>
      <c r="W292" s="181"/>
      <c r="X292" s="206"/>
      <c r="Y292" s="182"/>
      <c r="Z292" s="182"/>
      <c r="AA292" s="182"/>
      <c r="AB292" s="182"/>
      <c r="AC292" s="181"/>
      <c r="AD292" s="206"/>
      <c r="AE292" s="182"/>
      <c r="AF292" s="182"/>
      <c r="AG292" s="182"/>
      <c r="AH292" s="182"/>
      <c r="AI292" s="181"/>
      <c r="AJ292" s="206"/>
      <c r="AK292" s="182"/>
      <c r="AL292" s="182"/>
      <c r="AM292" s="182"/>
      <c r="AN292" s="182"/>
      <c r="AO292" s="181"/>
      <c r="AP292" s="206"/>
      <c r="AQ292" s="182"/>
      <c r="AR292" s="182"/>
      <c r="AS292" s="182"/>
      <c r="AT292" s="182"/>
      <c r="AU292" s="181"/>
      <c r="AV292" s="206"/>
      <c r="AW292" s="182"/>
      <c r="AX292" s="182"/>
      <c r="AY292" s="182"/>
      <c r="AZ292" s="182"/>
      <c r="BA292" s="181"/>
      <c r="BB292" s="206"/>
      <c r="BC292" s="182"/>
      <c r="BD292" s="182"/>
      <c r="BE292" s="182"/>
      <c r="BF292" s="182"/>
      <c r="BG292" s="181"/>
      <c r="BH292" s="206"/>
      <c r="BI292" s="182"/>
      <c r="BJ292" s="182"/>
      <c r="BK292" s="182"/>
      <c r="BL292" s="182"/>
      <c r="BM292" s="181"/>
      <c r="BN292" s="176"/>
      <c r="BO292" s="176"/>
    </row>
    <row r="293" spans="1:67" s="175" customFormat="1">
      <c r="A293" s="172"/>
      <c r="B293" s="172"/>
      <c r="C293" s="172"/>
      <c r="D293" s="172"/>
      <c r="E293" s="183">
        <f t="shared" si="54"/>
        <v>0</v>
      </c>
      <c r="F293" s="206"/>
      <c r="G293" s="182"/>
      <c r="H293" s="182"/>
      <c r="I293" s="182"/>
      <c r="J293" s="182"/>
      <c r="K293" s="181"/>
      <c r="L293" s="206"/>
      <c r="M293" s="182"/>
      <c r="N293" s="182"/>
      <c r="O293" s="182"/>
      <c r="P293" s="182"/>
      <c r="Q293" s="181"/>
      <c r="R293" s="206"/>
      <c r="S293" s="182"/>
      <c r="T293" s="182"/>
      <c r="U293" s="182"/>
      <c r="V293" s="182"/>
      <c r="W293" s="181"/>
      <c r="X293" s="206"/>
      <c r="Y293" s="182"/>
      <c r="Z293" s="182"/>
      <c r="AA293" s="182"/>
      <c r="AB293" s="182"/>
      <c r="AC293" s="181"/>
      <c r="AD293" s="206"/>
      <c r="AE293" s="182"/>
      <c r="AF293" s="182"/>
      <c r="AG293" s="182"/>
      <c r="AH293" s="182"/>
      <c r="AI293" s="181"/>
      <c r="AJ293" s="206"/>
      <c r="AK293" s="182"/>
      <c r="AL293" s="182"/>
      <c r="AM293" s="182"/>
      <c r="AN293" s="182"/>
      <c r="AO293" s="181"/>
      <c r="AP293" s="206"/>
      <c r="AQ293" s="182"/>
      <c r="AR293" s="182"/>
      <c r="AS293" s="182"/>
      <c r="AT293" s="182"/>
      <c r="AU293" s="181"/>
      <c r="AV293" s="206"/>
      <c r="AW293" s="182"/>
      <c r="AX293" s="182"/>
      <c r="AY293" s="182"/>
      <c r="AZ293" s="182"/>
      <c r="BA293" s="181"/>
      <c r="BB293" s="206"/>
      <c r="BC293" s="182"/>
      <c r="BD293" s="182"/>
      <c r="BE293" s="182"/>
      <c r="BF293" s="182"/>
      <c r="BG293" s="181"/>
      <c r="BH293" s="206"/>
      <c r="BI293" s="182"/>
      <c r="BJ293" s="182"/>
      <c r="BK293" s="182"/>
      <c r="BL293" s="182"/>
      <c r="BM293" s="181"/>
      <c r="BN293" s="176"/>
      <c r="BO293" s="176"/>
    </row>
    <row r="294" spans="1:67" s="175" customFormat="1">
      <c r="A294" s="172"/>
      <c r="B294" s="172"/>
      <c r="C294" s="172"/>
      <c r="D294" s="172"/>
      <c r="E294" s="183">
        <f t="shared" si="54"/>
        <v>0</v>
      </c>
      <c r="F294" s="206"/>
      <c r="G294" s="182"/>
      <c r="H294" s="182"/>
      <c r="I294" s="182"/>
      <c r="J294" s="182"/>
      <c r="K294" s="181"/>
      <c r="L294" s="206"/>
      <c r="M294" s="182"/>
      <c r="N294" s="182"/>
      <c r="O294" s="182"/>
      <c r="P294" s="182"/>
      <c r="Q294" s="181"/>
      <c r="R294" s="206"/>
      <c r="S294" s="182"/>
      <c r="T294" s="182"/>
      <c r="U294" s="182"/>
      <c r="V294" s="182"/>
      <c r="W294" s="181"/>
      <c r="X294" s="206"/>
      <c r="Y294" s="182"/>
      <c r="Z294" s="182"/>
      <c r="AA294" s="182"/>
      <c r="AB294" s="182"/>
      <c r="AC294" s="181"/>
      <c r="AD294" s="206"/>
      <c r="AE294" s="182"/>
      <c r="AF294" s="182"/>
      <c r="AG294" s="182"/>
      <c r="AH294" s="182"/>
      <c r="AI294" s="181"/>
      <c r="AJ294" s="206"/>
      <c r="AK294" s="182"/>
      <c r="AL294" s="182"/>
      <c r="AM294" s="182"/>
      <c r="AN294" s="182"/>
      <c r="AO294" s="181"/>
      <c r="AP294" s="206"/>
      <c r="AQ294" s="182"/>
      <c r="AR294" s="182"/>
      <c r="AS294" s="182"/>
      <c r="AT294" s="182"/>
      <c r="AU294" s="181"/>
      <c r="AV294" s="206"/>
      <c r="AW294" s="182"/>
      <c r="AX294" s="182"/>
      <c r="AY294" s="182"/>
      <c r="AZ294" s="182"/>
      <c r="BA294" s="181"/>
      <c r="BB294" s="206"/>
      <c r="BC294" s="182"/>
      <c r="BD294" s="182"/>
      <c r="BE294" s="182"/>
      <c r="BF294" s="182"/>
      <c r="BG294" s="181"/>
      <c r="BH294" s="206"/>
      <c r="BI294" s="182"/>
      <c r="BJ294" s="182"/>
      <c r="BK294" s="182"/>
      <c r="BL294" s="182"/>
      <c r="BM294" s="181"/>
      <c r="BN294" s="176"/>
      <c r="BO294" s="176"/>
    </row>
    <row r="295" spans="1:67" s="175" customFormat="1">
      <c r="A295" s="172"/>
      <c r="B295" s="172"/>
      <c r="C295" s="172"/>
      <c r="D295" s="172"/>
      <c r="E295" s="183">
        <f t="shared" si="54"/>
        <v>0</v>
      </c>
      <c r="F295" s="206"/>
      <c r="G295" s="182"/>
      <c r="H295" s="182"/>
      <c r="I295" s="182"/>
      <c r="J295" s="182"/>
      <c r="K295" s="181"/>
      <c r="L295" s="206"/>
      <c r="M295" s="182"/>
      <c r="N295" s="182"/>
      <c r="O295" s="182"/>
      <c r="P295" s="182"/>
      <c r="Q295" s="181"/>
      <c r="R295" s="206"/>
      <c r="S295" s="182"/>
      <c r="T295" s="182"/>
      <c r="U295" s="182"/>
      <c r="V295" s="182"/>
      <c r="W295" s="181"/>
      <c r="X295" s="206"/>
      <c r="Y295" s="182"/>
      <c r="Z295" s="182"/>
      <c r="AA295" s="182"/>
      <c r="AB295" s="182"/>
      <c r="AC295" s="181"/>
      <c r="AD295" s="206"/>
      <c r="AE295" s="182"/>
      <c r="AF295" s="182"/>
      <c r="AG295" s="182"/>
      <c r="AH295" s="182"/>
      <c r="AI295" s="181"/>
      <c r="AJ295" s="206"/>
      <c r="AK295" s="182"/>
      <c r="AL295" s="182"/>
      <c r="AM295" s="182"/>
      <c r="AN295" s="182"/>
      <c r="AO295" s="181"/>
      <c r="AP295" s="206"/>
      <c r="AQ295" s="182"/>
      <c r="AR295" s="182"/>
      <c r="AS295" s="182"/>
      <c r="AT295" s="182"/>
      <c r="AU295" s="181"/>
      <c r="AV295" s="206"/>
      <c r="AW295" s="182"/>
      <c r="AX295" s="182"/>
      <c r="AY295" s="182"/>
      <c r="AZ295" s="182"/>
      <c r="BA295" s="181"/>
      <c r="BB295" s="206"/>
      <c r="BC295" s="182"/>
      <c r="BD295" s="182"/>
      <c r="BE295" s="182"/>
      <c r="BF295" s="182"/>
      <c r="BG295" s="181"/>
      <c r="BH295" s="206"/>
      <c r="BI295" s="182"/>
      <c r="BJ295" s="182"/>
      <c r="BK295" s="182"/>
      <c r="BL295" s="182"/>
      <c r="BM295" s="181"/>
      <c r="BN295" s="176"/>
      <c r="BO295" s="176"/>
    </row>
    <row r="296" spans="1:67" s="175" customFormat="1">
      <c r="A296" s="172"/>
      <c r="B296" s="172"/>
      <c r="C296" s="172"/>
      <c r="D296" s="172"/>
      <c r="E296" s="183">
        <f t="shared" si="54"/>
        <v>0</v>
      </c>
      <c r="F296" s="206"/>
      <c r="G296" s="182"/>
      <c r="H296" s="182"/>
      <c r="I296" s="182"/>
      <c r="J296" s="182"/>
      <c r="K296" s="181"/>
      <c r="L296" s="206"/>
      <c r="M296" s="182"/>
      <c r="N296" s="182"/>
      <c r="O296" s="182"/>
      <c r="P296" s="182"/>
      <c r="Q296" s="181"/>
      <c r="R296" s="206"/>
      <c r="S296" s="182"/>
      <c r="T296" s="182"/>
      <c r="U296" s="182"/>
      <c r="V296" s="182"/>
      <c r="W296" s="181"/>
      <c r="X296" s="206"/>
      <c r="Y296" s="182"/>
      <c r="Z296" s="182"/>
      <c r="AA296" s="182"/>
      <c r="AB296" s="182"/>
      <c r="AC296" s="181"/>
      <c r="AD296" s="206"/>
      <c r="AE296" s="182"/>
      <c r="AF296" s="182"/>
      <c r="AG296" s="182"/>
      <c r="AH296" s="182"/>
      <c r="AI296" s="181"/>
      <c r="AJ296" s="206"/>
      <c r="AK296" s="182"/>
      <c r="AL296" s="182"/>
      <c r="AM296" s="182"/>
      <c r="AN296" s="182"/>
      <c r="AO296" s="181"/>
      <c r="AP296" s="206"/>
      <c r="AQ296" s="182"/>
      <c r="AR296" s="182"/>
      <c r="AS296" s="182"/>
      <c r="AT296" s="182"/>
      <c r="AU296" s="181"/>
      <c r="AV296" s="206"/>
      <c r="AW296" s="182"/>
      <c r="AX296" s="182"/>
      <c r="AY296" s="182"/>
      <c r="AZ296" s="182"/>
      <c r="BA296" s="181"/>
      <c r="BB296" s="206"/>
      <c r="BC296" s="182"/>
      <c r="BD296" s="182"/>
      <c r="BE296" s="182"/>
      <c r="BF296" s="182"/>
      <c r="BG296" s="181"/>
      <c r="BH296" s="206"/>
      <c r="BI296" s="182"/>
      <c r="BJ296" s="182"/>
      <c r="BK296" s="182"/>
      <c r="BL296" s="182"/>
      <c r="BM296" s="181"/>
      <c r="BN296" s="176"/>
      <c r="BO296" s="176"/>
    </row>
    <row r="297" spans="1:67" s="175" customFormat="1">
      <c r="A297" s="172"/>
      <c r="B297" s="172"/>
      <c r="C297" s="172"/>
      <c r="D297" s="172"/>
      <c r="E297" s="183">
        <f t="shared" si="54"/>
        <v>0</v>
      </c>
      <c r="F297" s="206"/>
      <c r="G297" s="182"/>
      <c r="H297" s="182"/>
      <c r="I297" s="182"/>
      <c r="J297" s="182"/>
      <c r="K297" s="181"/>
      <c r="L297" s="206"/>
      <c r="M297" s="182"/>
      <c r="N297" s="182"/>
      <c r="O297" s="182"/>
      <c r="P297" s="182"/>
      <c r="Q297" s="181"/>
      <c r="R297" s="206"/>
      <c r="S297" s="182"/>
      <c r="T297" s="182"/>
      <c r="U297" s="182"/>
      <c r="V297" s="182"/>
      <c r="W297" s="181"/>
      <c r="X297" s="206"/>
      <c r="Y297" s="182"/>
      <c r="Z297" s="182"/>
      <c r="AA297" s="182"/>
      <c r="AB297" s="182"/>
      <c r="AC297" s="181"/>
      <c r="AD297" s="206"/>
      <c r="AE297" s="182"/>
      <c r="AF297" s="182"/>
      <c r="AG297" s="182"/>
      <c r="AH297" s="182"/>
      <c r="AI297" s="181"/>
      <c r="AJ297" s="206"/>
      <c r="AK297" s="182"/>
      <c r="AL297" s="182"/>
      <c r="AM297" s="182"/>
      <c r="AN297" s="182"/>
      <c r="AO297" s="181"/>
      <c r="AP297" s="206"/>
      <c r="AQ297" s="182"/>
      <c r="AR297" s="182"/>
      <c r="AS297" s="182"/>
      <c r="AT297" s="182"/>
      <c r="AU297" s="181"/>
      <c r="AV297" s="206"/>
      <c r="AW297" s="182"/>
      <c r="AX297" s="182"/>
      <c r="AY297" s="182"/>
      <c r="AZ297" s="182"/>
      <c r="BA297" s="181"/>
      <c r="BB297" s="206"/>
      <c r="BC297" s="182"/>
      <c r="BD297" s="182"/>
      <c r="BE297" s="182"/>
      <c r="BF297" s="182"/>
      <c r="BG297" s="181"/>
      <c r="BH297" s="206"/>
      <c r="BI297" s="182"/>
      <c r="BJ297" s="182"/>
      <c r="BK297" s="182"/>
      <c r="BL297" s="182"/>
      <c r="BM297" s="181"/>
      <c r="BN297" s="176"/>
      <c r="BO297" s="176"/>
    </row>
    <row r="298" spans="1:67" s="175" customFormat="1">
      <c r="A298" s="172"/>
      <c r="B298" s="172"/>
      <c r="C298" s="172"/>
      <c r="D298" s="172"/>
      <c r="E298" s="183">
        <f t="shared" si="54"/>
        <v>0</v>
      </c>
      <c r="F298" s="206"/>
      <c r="G298" s="182"/>
      <c r="H298" s="182"/>
      <c r="I298" s="182"/>
      <c r="J298" s="182"/>
      <c r="K298" s="181"/>
      <c r="L298" s="206"/>
      <c r="M298" s="182"/>
      <c r="N298" s="182"/>
      <c r="O298" s="182"/>
      <c r="P298" s="182"/>
      <c r="Q298" s="181"/>
      <c r="R298" s="206"/>
      <c r="S298" s="182"/>
      <c r="T298" s="182"/>
      <c r="U298" s="182"/>
      <c r="V298" s="182"/>
      <c r="W298" s="181"/>
      <c r="X298" s="206"/>
      <c r="Y298" s="182"/>
      <c r="Z298" s="182"/>
      <c r="AA298" s="182"/>
      <c r="AB298" s="182"/>
      <c r="AC298" s="181"/>
      <c r="AD298" s="206"/>
      <c r="AE298" s="182"/>
      <c r="AF298" s="182"/>
      <c r="AG298" s="182"/>
      <c r="AH298" s="182"/>
      <c r="AI298" s="181"/>
      <c r="AJ298" s="206"/>
      <c r="AK298" s="182"/>
      <c r="AL298" s="182"/>
      <c r="AM298" s="182"/>
      <c r="AN298" s="182"/>
      <c r="AO298" s="181"/>
      <c r="AP298" s="206"/>
      <c r="AQ298" s="182"/>
      <c r="AR298" s="182"/>
      <c r="AS298" s="182"/>
      <c r="AT298" s="182"/>
      <c r="AU298" s="181"/>
      <c r="AV298" s="206"/>
      <c r="AW298" s="182"/>
      <c r="AX298" s="182"/>
      <c r="AY298" s="182"/>
      <c r="AZ298" s="182"/>
      <c r="BA298" s="181"/>
      <c r="BB298" s="206"/>
      <c r="BC298" s="182"/>
      <c r="BD298" s="182"/>
      <c r="BE298" s="182"/>
      <c r="BF298" s="182"/>
      <c r="BG298" s="181"/>
      <c r="BH298" s="206"/>
      <c r="BI298" s="182"/>
      <c r="BJ298" s="182"/>
      <c r="BK298" s="182"/>
      <c r="BL298" s="182"/>
      <c r="BM298" s="181"/>
      <c r="BN298" s="176"/>
      <c r="BO298" s="176"/>
    </row>
    <row r="299" spans="1:67" s="175" customFormat="1">
      <c r="A299" s="172"/>
      <c r="B299" s="172"/>
      <c r="C299" s="172"/>
      <c r="D299" s="172"/>
      <c r="E299" s="183">
        <f t="shared" si="54"/>
        <v>0</v>
      </c>
      <c r="F299" s="206"/>
      <c r="G299" s="182"/>
      <c r="H299" s="182"/>
      <c r="I299" s="182"/>
      <c r="J299" s="182"/>
      <c r="K299" s="181"/>
      <c r="L299" s="206"/>
      <c r="M299" s="182"/>
      <c r="N299" s="182"/>
      <c r="O299" s="182"/>
      <c r="P299" s="182"/>
      <c r="Q299" s="181"/>
      <c r="R299" s="206"/>
      <c r="S299" s="182"/>
      <c r="T299" s="182"/>
      <c r="U299" s="182"/>
      <c r="V299" s="182"/>
      <c r="W299" s="181"/>
      <c r="X299" s="206"/>
      <c r="Y299" s="182"/>
      <c r="Z299" s="182"/>
      <c r="AA299" s="182"/>
      <c r="AB299" s="182"/>
      <c r="AC299" s="181"/>
      <c r="AD299" s="206"/>
      <c r="AE299" s="182"/>
      <c r="AF299" s="182"/>
      <c r="AG299" s="182"/>
      <c r="AH299" s="182"/>
      <c r="AI299" s="181"/>
      <c r="AJ299" s="206"/>
      <c r="AK299" s="182"/>
      <c r="AL299" s="182"/>
      <c r="AM299" s="182"/>
      <c r="AN299" s="182"/>
      <c r="AO299" s="181"/>
      <c r="AP299" s="206"/>
      <c r="AQ299" s="182"/>
      <c r="AR299" s="182"/>
      <c r="AS299" s="182"/>
      <c r="AT299" s="182"/>
      <c r="AU299" s="181"/>
      <c r="AV299" s="206"/>
      <c r="AW299" s="182"/>
      <c r="AX299" s="182"/>
      <c r="AY299" s="182"/>
      <c r="AZ299" s="182"/>
      <c r="BA299" s="181"/>
      <c r="BB299" s="206"/>
      <c r="BC299" s="182"/>
      <c r="BD299" s="182"/>
      <c r="BE299" s="182"/>
      <c r="BF299" s="182"/>
      <c r="BG299" s="181"/>
      <c r="BH299" s="206"/>
      <c r="BI299" s="182"/>
      <c r="BJ299" s="182"/>
      <c r="BK299" s="182"/>
      <c r="BL299" s="182"/>
      <c r="BM299" s="181"/>
      <c r="BN299" s="176"/>
      <c r="BO299" s="176"/>
    </row>
    <row r="300" spans="1:67" s="175" customFormat="1">
      <c r="A300" s="172"/>
      <c r="B300" s="172"/>
      <c r="C300" s="172"/>
      <c r="D300" s="172"/>
      <c r="E300" s="183">
        <f t="shared" si="54"/>
        <v>0</v>
      </c>
      <c r="F300" s="206"/>
      <c r="G300" s="182"/>
      <c r="H300" s="182"/>
      <c r="I300" s="182"/>
      <c r="J300" s="182"/>
      <c r="K300" s="181"/>
      <c r="L300" s="206"/>
      <c r="M300" s="182"/>
      <c r="N300" s="182"/>
      <c r="O300" s="182"/>
      <c r="P300" s="182"/>
      <c r="Q300" s="181"/>
      <c r="R300" s="206"/>
      <c r="S300" s="182"/>
      <c r="T300" s="182"/>
      <c r="U300" s="182"/>
      <c r="V300" s="182"/>
      <c r="W300" s="181"/>
      <c r="X300" s="206"/>
      <c r="Y300" s="182"/>
      <c r="Z300" s="182"/>
      <c r="AA300" s="182"/>
      <c r="AB300" s="182"/>
      <c r="AC300" s="181"/>
      <c r="AD300" s="206"/>
      <c r="AE300" s="182"/>
      <c r="AF300" s="182"/>
      <c r="AG300" s="182"/>
      <c r="AH300" s="182"/>
      <c r="AI300" s="181"/>
      <c r="AJ300" s="206"/>
      <c r="AK300" s="182"/>
      <c r="AL300" s="182"/>
      <c r="AM300" s="182"/>
      <c r="AN300" s="182"/>
      <c r="AO300" s="181"/>
      <c r="AP300" s="206"/>
      <c r="AQ300" s="182"/>
      <c r="AR300" s="182"/>
      <c r="AS300" s="182"/>
      <c r="AT300" s="182"/>
      <c r="AU300" s="181"/>
      <c r="AV300" s="206"/>
      <c r="AW300" s="182"/>
      <c r="AX300" s="182"/>
      <c r="AY300" s="182"/>
      <c r="AZ300" s="182"/>
      <c r="BA300" s="181"/>
      <c r="BB300" s="206"/>
      <c r="BC300" s="182"/>
      <c r="BD300" s="182"/>
      <c r="BE300" s="182"/>
      <c r="BF300" s="182"/>
      <c r="BG300" s="181"/>
      <c r="BH300" s="206"/>
      <c r="BI300" s="182"/>
      <c r="BJ300" s="182"/>
      <c r="BK300" s="182"/>
      <c r="BL300" s="182"/>
      <c r="BM300" s="181"/>
      <c r="BN300" s="176"/>
      <c r="BO300" s="176"/>
    </row>
    <row r="301" spans="1:67" s="175" customFormat="1">
      <c r="A301" s="172"/>
      <c r="B301" s="172"/>
      <c r="C301" s="172"/>
      <c r="D301" s="172"/>
      <c r="E301" s="183">
        <f t="shared" si="54"/>
        <v>0</v>
      </c>
      <c r="F301" s="206"/>
      <c r="G301" s="182"/>
      <c r="H301" s="182"/>
      <c r="I301" s="182"/>
      <c r="J301" s="182"/>
      <c r="K301" s="181"/>
      <c r="L301" s="206"/>
      <c r="M301" s="182"/>
      <c r="N301" s="182"/>
      <c r="O301" s="182"/>
      <c r="P301" s="182"/>
      <c r="Q301" s="181"/>
      <c r="R301" s="206"/>
      <c r="S301" s="182"/>
      <c r="T301" s="182"/>
      <c r="U301" s="182"/>
      <c r="V301" s="182"/>
      <c r="W301" s="181"/>
      <c r="X301" s="206"/>
      <c r="Y301" s="182"/>
      <c r="Z301" s="182"/>
      <c r="AA301" s="182"/>
      <c r="AB301" s="182"/>
      <c r="AC301" s="181"/>
      <c r="AD301" s="206"/>
      <c r="AE301" s="182"/>
      <c r="AF301" s="182"/>
      <c r="AG301" s="182"/>
      <c r="AH301" s="182"/>
      <c r="AI301" s="181"/>
      <c r="AJ301" s="206"/>
      <c r="AK301" s="182"/>
      <c r="AL301" s="182"/>
      <c r="AM301" s="182"/>
      <c r="AN301" s="182"/>
      <c r="AO301" s="181"/>
      <c r="AP301" s="206"/>
      <c r="AQ301" s="182"/>
      <c r="AR301" s="182"/>
      <c r="AS301" s="182"/>
      <c r="AT301" s="182"/>
      <c r="AU301" s="181"/>
      <c r="AV301" s="206"/>
      <c r="AW301" s="182"/>
      <c r="AX301" s="182"/>
      <c r="AY301" s="182"/>
      <c r="AZ301" s="182"/>
      <c r="BA301" s="181"/>
      <c r="BB301" s="206"/>
      <c r="BC301" s="182"/>
      <c r="BD301" s="182"/>
      <c r="BE301" s="182"/>
      <c r="BF301" s="182"/>
      <c r="BG301" s="181"/>
      <c r="BH301" s="206"/>
      <c r="BI301" s="182"/>
      <c r="BJ301" s="182"/>
      <c r="BK301" s="182"/>
      <c r="BL301" s="182"/>
      <c r="BM301" s="181"/>
      <c r="BN301" s="176"/>
      <c r="BO301" s="176"/>
    </row>
    <row r="302" spans="1:67" s="175" customFormat="1">
      <c r="A302" s="172"/>
      <c r="B302" s="172"/>
      <c r="C302" s="172"/>
      <c r="D302" s="172"/>
      <c r="E302" s="183">
        <f t="shared" si="54"/>
        <v>0</v>
      </c>
      <c r="F302" s="206"/>
      <c r="G302" s="182"/>
      <c r="H302" s="182"/>
      <c r="I302" s="182"/>
      <c r="J302" s="182"/>
      <c r="K302" s="181"/>
      <c r="L302" s="206"/>
      <c r="M302" s="182"/>
      <c r="N302" s="182"/>
      <c r="O302" s="182"/>
      <c r="P302" s="182"/>
      <c r="Q302" s="181"/>
      <c r="R302" s="206"/>
      <c r="S302" s="182"/>
      <c r="T302" s="182"/>
      <c r="U302" s="182"/>
      <c r="V302" s="182"/>
      <c r="W302" s="181"/>
      <c r="X302" s="206"/>
      <c r="Y302" s="182"/>
      <c r="Z302" s="182"/>
      <c r="AA302" s="182"/>
      <c r="AB302" s="182"/>
      <c r="AC302" s="181"/>
      <c r="AD302" s="206"/>
      <c r="AE302" s="182"/>
      <c r="AF302" s="182"/>
      <c r="AG302" s="182"/>
      <c r="AH302" s="182"/>
      <c r="AI302" s="181"/>
      <c r="AJ302" s="206"/>
      <c r="AK302" s="182"/>
      <c r="AL302" s="182"/>
      <c r="AM302" s="182"/>
      <c r="AN302" s="182"/>
      <c r="AO302" s="181"/>
      <c r="AP302" s="206"/>
      <c r="AQ302" s="182"/>
      <c r="AR302" s="182"/>
      <c r="AS302" s="182"/>
      <c r="AT302" s="182"/>
      <c r="AU302" s="181"/>
      <c r="AV302" s="206"/>
      <c r="AW302" s="182"/>
      <c r="AX302" s="182"/>
      <c r="AY302" s="182"/>
      <c r="AZ302" s="182"/>
      <c r="BA302" s="181"/>
      <c r="BB302" s="206"/>
      <c r="BC302" s="182"/>
      <c r="BD302" s="182"/>
      <c r="BE302" s="182"/>
      <c r="BF302" s="182"/>
      <c r="BG302" s="181"/>
      <c r="BH302" s="206"/>
      <c r="BI302" s="182"/>
      <c r="BJ302" s="182"/>
      <c r="BK302" s="182"/>
      <c r="BL302" s="182"/>
      <c r="BM302" s="181"/>
      <c r="BN302" s="176"/>
      <c r="BO302" s="176"/>
    </row>
    <row r="303" spans="1:67" s="175" customFormat="1">
      <c r="A303" s="172"/>
      <c r="B303" s="172"/>
      <c r="C303" s="172"/>
      <c r="D303" s="172"/>
      <c r="E303" s="183">
        <f t="shared" si="54"/>
        <v>0</v>
      </c>
      <c r="F303" s="206"/>
      <c r="G303" s="182"/>
      <c r="H303" s="182"/>
      <c r="I303" s="182"/>
      <c r="J303" s="182"/>
      <c r="K303" s="181"/>
      <c r="L303" s="206"/>
      <c r="M303" s="182"/>
      <c r="N303" s="182"/>
      <c r="O303" s="182"/>
      <c r="P303" s="182"/>
      <c r="Q303" s="181"/>
      <c r="R303" s="206"/>
      <c r="S303" s="182"/>
      <c r="T303" s="182"/>
      <c r="U303" s="182"/>
      <c r="V303" s="182"/>
      <c r="W303" s="181"/>
      <c r="X303" s="206"/>
      <c r="Y303" s="182"/>
      <c r="Z303" s="182"/>
      <c r="AA303" s="182"/>
      <c r="AB303" s="182"/>
      <c r="AC303" s="181"/>
      <c r="AD303" s="206"/>
      <c r="AE303" s="182"/>
      <c r="AF303" s="182"/>
      <c r="AG303" s="182"/>
      <c r="AH303" s="182"/>
      <c r="AI303" s="181"/>
      <c r="AJ303" s="206"/>
      <c r="AK303" s="182"/>
      <c r="AL303" s="182"/>
      <c r="AM303" s="182"/>
      <c r="AN303" s="182"/>
      <c r="AO303" s="181"/>
      <c r="AP303" s="206"/>
      <c r="AQ303" s="182"/>
      <c r="AR303" s="182"/>
      <c r="AS303" s="182"/>
      <c r="AT303" s="182"/>
      <c r="AU303" s="181"/>
      <c r="AV303" s="206"/>
      <c r="AW303" s="182"/>
      <c r="AX303" s="182"/>
      <c r="AY303" s="182"/>
      <c r="AZ303" s="182"/>
      <c r="BA303" s="181"/>
      <c r="BB303" s="206"/>
      <c r="BC303" s="182"/>
      <c r="BD303" s="182"/>
      <c r="BE303" s="182"/>
      <c r="BF303" s="182"/>
      <c r="BG303" s="181"/>
      <c r="BH303" s="206"/>
      <c r="BI303" s="182"/>
      <c r="BJ303" s="182"/>
      <c r="BK303" s="182"/>
      <c r="BL303" s="182"/>
      <c r="BM303" s="181"/>
      <c r="BN303" s="176"/>
      <c r="BO303" s="176"/>
    </row>
    <row r="304" spans="1:67" s="175" customFormat="1">
      <c r="A304" s="172"/>
      <c r="B304" s="172"/>
      <c r="C304" s="172"/>
      <c r="D304" s="172"/>
      <c r="E304" s="183">
        <f t="shared" si="54"/>
        <v>0</v>
      </c>
      <c r="F304" s="206"/>
      <c r="G304" s="182"/>
      <c r="H304" s="182"/>
      <c r="I304" s="182"/>
      <c r="J304" s="182"/>
      <c r="K304" s="181"/>
      <c r="L304" s="206"/>
      <c r="M304" s="182"/>
      <c r="N304" s="182"/>
      <c r="O304" s="182"/>
      <c r="P304" s="182"/>
      <c r="Q304" s="181"/>
      <c r="R304" s="206"/>
      <c r="S304" s="182"/>
      <c r="T304" s="182"/>
      <c r="U304" s="182"/>
      <c r="V304" s="182"/>
      <c r="W304" s="181"/>
      <c r="X304" s="206"/>
      <c r="Y304" s="182"/>
      <c r="Z304" s="182"/>
      <c r="AA304" s="182"/>
      <c r="AB304" s="182"/>
      <c r="AC304" s="181"/>
      <c r="AD304" s="206"/>
      <c r="AE304" s="182"/>
      <c r="AF304" s="182"/>
      <c r="AG304" s="182"/>
      <c r="AH304" s="182"/>
      <c r="AI304" s="181"/>
      <c r="AJ304" s="206"/>
      <c r="AK304" s="182"/>
      <c r="AL304" s="182"/>
      <c r="AM304" s="182"/>
      <c r="AN304" s="182"/>
      <c r="AO304" s="181"/>
      <c r="AP304" s="206"/>
      <c r="AQ304" s="182"/>
      <c r="AR304" s="182"/>
      <c r="AS304" s="182"/>
      <c r="AT304" s="182"/>
      <c r="AU304" s="181"/>
      <c r="AV304" s="206"/>
      <c r="AW304" s="182"/>
      <c r="AX304" s="182"/>
      <c r="AY304" s="182"/>
      <c r="AZ304" s="182"/>
      <c r="BA304" s="181"/>
      <c r="BB304" s="206"/>
      <c r="BC304" s="182"/>
      <c r="BD304" s="182"/>
      <c r="BE304" s="182"/>
      <c r="BF304" s="182"/>
      <c r="BG304" s="181"/>
      <c r="BH304" s="206"/>
      <c r="BI304" s="182"/>
      <c r="BJ304" s="182"/>
      <c r="BK304" s="182"/>
      <c r="BL304" s="182"/>
      <c r="BM304" s="181"/>
      <c r="BN304" s="176"/>
      <c r="BO304" s="176"/>
    </row>
    <row r="305" spans="1:67" s="175" customFormat="1">
      <c r="A305" s="172"/>
      <c r="B305" s="172"/>
      <c r="C305" s="172"/>
      <c r="D305" s="172"/>
      <c r="E305" s="180" t="s">
        <v>0</v>
      </c>
      <c r="F305" s="179">
        <f t="shared" ref="F305:AK305" si="55">SUM(F279:F304)</f>
        <v>669745</v>
      </c>
      <c r="G305" s="178">
        <f t="shared" si="55"/>
        <v>672875.03747089265</v>
      </c>
      <c r="H305" s="178">
        <f t="shared" si="55"/>
        <v>679360.36454834254</v>
      </c>
      <c r="I305" s="178">
        <f t="shared" si="55"/>
        <v>686386.59685478068</v>
      </c>
      <c r="J305" s="178">
        <f t="shared" si="55"/>
        <v>692814.06751800771</v>
      </c>
      <c r="K305" s="177">
        <f t="shared" si="55"/>
        <v>699020.12498298613</v>
      </c>
      <c r="L305" s="179">
        <f t="shared" si="55"/>
        <v>0</v>
      </c>
      <c r="M305" s="178">
        <f t="shared" si="55"/>
        <v>0</v>
      </c>
      <c r="N305" s="178">
        <f t="shared" si="55"/>
        <v>0</v>
      </c>
      <c r="O305" s="178">
        <f t="shared" si="55"/>
        <v>0</v>
      </c>
      <c r="P305" s="178">
        <f t="shared" si="55"/>
        <v>0</v>
      </c>
      <c r="Q305" s="177">
        <f t="shared" si="55"/>
        <v>0</v>
      </c>
      <c r="R305" s="179">
        <f t="shared" si="55"/>
        <v>0</v>
      </c>
      <c r="S305" s="178">
        <f t="shared" si="55"/>
        <v>0</v>
      </c>
      <c r="T305" s="178">
        <f t="shared" si="55"/>
        <v>0</v>
      </c>
      <c r="U305" s="178">
        <f t="shared" si="55"/>
        <v>0</v>
      </c>
      <c r="V305" s="178">
        <f t="shared" si="55"/>
        <v>0</v>
      </c>
      <c r="W305" s="177">
        <f t="shared" si="55"/>
        <v>0</v>
      </c>
      <c r="X305" s="179">
        <f t="shared" si="55"/>
        <v>0</v>
      </c>
      <c r="Y305" s="178">
        <f t="shared" si="55"/>
        <v>0</v>
      </c>
      <c r="Z305" s="178">
        <f t="shared" si="55"/>
        <v>0</v>
      </c>
      <c r="AA305" s="178">
        <f t="shared" si="55"/>
        <v>0</v>
      </c>
      <c r="AB305" s="178">
        <f t="shared" si="55"/>
        <v>0</v>
      </c>
      <c r="AC305" s="177">
        <f t="shared" si="55"/>
        <v>0</v>
      </c>
      <c r="AD305" s="179">
        <f t="shared" si="55"/>
        <v>0</v>
      </c>
      <c r="AE305" s="178">
        <f t="shared" si="55"/>
        <v>0</v>
      </c>
      <c r="AF305" s="178">
        <f t="shared" si="55"/>
        <v>0</v>
      </c>
      <c r="AG305" s="178">
        <f t="shared" si="55"/>
        <v>0</v>
      </c>
      <c r="AH305" s="178">
        <f t="shared" si="55"/>
        <v>0</v>
      </c>
      <c r="AI305" s="177">
        <f t="shared" si="55"/>
        <v>0</v>
      </c>
      <c r="AJ305" s="179">
        <f t="shared" si="55"/>
        <v>0</v>
      </c>
      <c r="AK305" s="178">
        <f t="shared" si="55"/>
        <v>0</v>
      </c>
      <c r="AL305" s="178">
        <f t="shared" ref="AL305:BQ305" si="56">SUM(AL279:AL304)</f>
        <v>0</v>
      </c>
      <c r="AM305" s="178">
        <f t="shared" si="56"/>
        <v>0</v>
      </c>
      <c r="AN305" s="178">
        <f t="shared" si="56"/>
        <v>0</v>
      </c>
      <c r="AO305" s="177">
        <f t="shared" si="56"/>
        <v>0</v>
      </c>
      <c r="AP305" s="179">
        <f t="shared" si="56"/>
        <v>0</v>
      </c>
      <c r="AQ305" s="178">
        <f t="shared" si="56"/>
        <v>0</v>
      </c>
      <c r="AR305" s="178">
        <f t="shared" si="56"/>
        <v>0</v>
      </c>
      <c r="AS305" s="178">
        <f t="shared" si="56"/>
        <v>0</v>
      </c>
      <c r="AT305" s="178">
        <f t="shared" si="56"/>
        <v>0</v>
      </c>
      <c r="AU305" s="177">
        <f t="shared" si="56"/>
        <v>0</v>
      </c>
      <c r="AV305" s="179">
        <f t="shared" si="56"/>
        <v>0</v>
      </c>
      <c r="AW305" s="178">
        <f t="shared" si="56"/>
        <v>0</v>
      </c>
      <c r="AX305" s="178">
        <f t="shared" si="56"/>
        <v>0</v>
      </c>
      <c r="AY305" s="178">
        <f t="shared" si="56"/>
        <v>0</v>
      </c>
      <c r="AZ305" s="178">
        <f t="shared" si="56"/>
        <v>0</v>
      </c>
      <c r="BA305" s="177">
        <f t="shared" si="56"/>
        <v>0</v>
      </c>
      <c r="BB305" s="179">
        <f t="shared" si="56"/>
        <v>0</v>
      </c>
      <c r="BC305" s="178">
        <f t="shared" si="56"/>
        <v>0</v>
      </c>
      <c r="BD305" s="178">
        <f t="shared" si="56"/>
        <v>0</v>
      </c>
      <c r="BE305" s="178">
        <f t="shared" si="56"/>
        <v>0</v>
      </c>
      <c r="BF305" s="178">
        <f t="shared" si="56"/>
        <v>0</v>
      </c>
      <c r="BG305" s="177">
        <f t="shared" si="56"/>
        <v>0</v>
      </c>
      <c r="BH305" s="179">
        <f t="shared" si="56"/>
        <v>0</v>
      </c>
      <c r="BI305" s="178">
        <f t="shared" si="56"/>
        <v>0</v>
      </c>
      <c r="BJ305" s="178">
        <f t="shared" si="56"/>
        <v>0</v>
      </c>
      <c r="BK305" s="178">
        <f t="shared" si="56"/>
        <v>0</v>
      </c>
      <c r="BL305" s="178">
        <f t="shared" si="56"/>
        <v>0</v>
      </c>
      <c r="BM305" s="177">
        <f t="shared" si="56"/>
        <v>0</v>
      </c>
      <c r="BN305" s="176"/>
      <c r="BO305" s="176"/>
    </row>
    <row r="306" spans="1:67" s="205" customFormat="1" ht="20.25" customHeight="1">
      <c r="A306" s="172"/>
      <c r="B306" s="172"/>
      <c r="C306" s="172"/>
      <c r="D306" s="172"/>
      <c r="E306" s="172"/>
      <c r="F306" s="172"/>
      <c r="G306" s="172"/>
      <c r="H306" s="172"/>
      <c r="I306" s="172"/>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c r="AG306" s="172"/>
      <c r="AH306" s="172"/>
      <c r="AI306" s="172"/>
      <c r="AJ306" s="172"/>
      <c r="AK306" s="172"/>
      <c r="AL306" s="172"/>
      <c r="AM306" s="172"/>
      <c r="AN306" s="172"/>
      <c r="AO306" s="172"/>
      <c r="AP306" s="172"/>
      <c r="AQ306" s="172"/>
      <c r="AR306" s="172"/>
      <c r="AS306" s="172"/>
      <c r="AT306" s="172"/>
      <c r="AU306" s="172"/>
      <c r="AV306" s="172"/>
      <c r="AW306" s="172"/>
      <c r="AX306" s="172"/>
      <c r="AY306" s="172"/>
      <c r="AZ306" s="172"/>
      <c r="BA306" s="172"/>
      <c r="BB306" s="172"/>
      <c r="BC306" s="172"/>
      <c r="BD306" s="172"/>
      <c r="BE306" s="172"/>
      <c r="BF306" s="172"/>
      <c r="BG306" s="172"/>
      <c r="BH306" s="172"/>
      <c r="BI306" s="172"/>
      <c r="BJ306" s="172"/>
      <c r="BK306" s="172"/>
      <c r="BL306" s="172"/>
      <c r="BM306" s="172"/>
      <c r="BN306" s="172"/>
      <c r="BO306" s="172"/>
    </row>
    <row r="307" spans="1:67" ht="15.2" customHeight="1">
      <c r="A307" s="204"/>
      <c r="B307" s="204"/>
      <c r="C307" s="204"/>
      <c r="D307" s="204"/>
      <c r="E307" s="204" t="s">
        <v>127</v>
      </c>
      <c r="F307" s="204"/>
      <c r="G307" s="204"/>
      <c r="H307" s="203"/>
      <c r="I307" s="202"/>
      <c r="J307" s="202"/>
      <c r="K307" s="202"/>
      <c r="L307" s="201"/>
      <c r="M307" s="201"/>
      <c r="N307" s="201"/>
      <c r="O307" s="201"/>
      <c r="P307" s="200"/>
      <c r="Q307" s="200"/>
      <c r="R307" s="200"/>
      <c r="S307" s="200"/>
      <c r="T307" s="200"/>
      <c r="U307" s="200"/>
      <c r="V307" s="200"/>
      <c r="W307" s="200"/>
      <c r="X307" s="200"/>
      <c r="Y307" s="200"/>
      <c r="Z307" s="200"/>
      <c r="AA307" s="200"/>
      <c r="AB307" s="200"/>
      <c r="AC307" s="200"/>
      <c r="AD307" s="200"/>
      <c r="AE307" s="200"/>
      <c r="AF307" s="200"/>
      <c r="AG307" s="200"/>
      <c r="AH307" s="200"/>
      <c r="AI307" s="200"/>
      <c r="AJ307" s="200"/>
      <c r="AK307" s="200"/>
      <c r="AL307" s="200"/>
      <c r="AM307" s="200"/>
      <c r="AN307" s="200"/>
      <c r="AO307" s="200"/>
      <c r="AP307" s="200"/>
      <c r="AQ307" s="200"/>
      <c r="AR307" s="200"/>
      <c r="AS307" s="200"/>
      <c r="AT307" s="200"/>
      <c r="AU307" s="200"/>
      <c r="AV307" s="200"/>
      <c r="AW307" s="200"/>
      <c r="AX307" s="200"/>
      <c r="AY307" s="200"/>
      <c r="AZ307" s="200"/>
      <c r="BA307" s="200"/>
      <c r="BB307" s="200"/>
      <c r="BC307" s="200"/>
      <c r="BD307" s="200"/>
      <c r="BE307" s="200"/>
      <c r="BF307" s="200"/>
      <c r="BG307" s="200"/>
      <c r="BH307" s="200"/>
      <c r="BI307" s="200"/>
      <c r="BJ307" s="200"/>
      <c r="BK307" s="200"/>
      <c r="BL307" s="200"/>
      <c r="BM307" s="200"/>
      <c r="BN307" s="200"/>
      <c r="BO307" s="200"/>
    </row>
    <row r="308" spans="1:67">
      <c r="A308" s="172"/>
      <c r="B308" s="172"/>
      <c r="C308" s="172"/>
      <c r="D308" s="172"/>
      <c r="E308" s="198" t="s">
        <v>126</v>
      </c>
      <c r="F308" s="172"/>
      <c r="G308" s="172"/>
      <c r="H308" s="172"/>
      <c r="I308" s="172"/>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c r="AG308" s="172"/>
      <c r="AH308" s="172"/>
      <c r="AI308" s="172"/>
      <c r="AJ308" s="172"/>
      <c r="AK308" s="172"/>
      <c r="AL308" s="172"/>
      <c r="AM308" s="172"/>
      <c r="AN308" s="172"/>
      <c r="AO308" s="172"/>
      <c r="AP308" s="172"/>
      <c r="AQ308" s="172"/>
      <c r="AR308" s="172"/>
      <c r="AS308" s="172"/>
      <c r="AT308" s="172"/>
      <c r="AU308" s="172"/>
      <c r="AV308" s="172"/>
      <c r="AW308" s="172"/>
      <c r="AX308" s="172"/>
      <c r="AY308" s="172"/>
      <c r="AZ308" s="172"/>
      <c r="BA308" s="172"/>
      <c r="BB308" s="172"/>
      <c r="BC308" s="172"/>
      <c r="BD308" s="172"/>
      <c r="BE308" s="172"/>
      <c r="BF308" s="172"/>
      <c r="BG308" s="172"/>
      <c r="BH308" s="172"/>
      <c r="BI308" s="172"/>
      <c r="BJ308" s="172"/>
      <c r="BK308" s="172"/>
      <c r="BL308" s="172"/>
      <c r="BM308" s="172"/>
      <c r="BN308" s="172"/>
      <c r="BO308" s="172"/>
    </row>
    <row r="309" spans="1:67">
      <c r="A309" s="172"/>
      <c r="B309" s="172"/>
      <c r="C309" s="172"/>
      <c r="D309" s="172"/>
      <c r="E309" s="199" t="str">
        <f>IF(SUM(G339:K339,M339:Q339,S339:W339,Y339:AC339,AE339:AI339,AK339:AO339,AQ339:AU339,AW339:BA339,BC339:BG339,BI339:BM339)&gt;0,IF($R$7&lt;6,"Caution - there appears to be data entered below for years 6 to 10, when the regulatory control period is only "&amp;$R$7&amp;" years.",""),"")</f>
        <v/>
      </c>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c r="AG309" s="172"/>
      <c r="AH309" s="172"/>
      <c r="AI309" s="172"/>
      <c r="AJ309" s="172"/>
      <c r="AK309" s="172"/>
      <c r="AL309" s="172"/>
      <c r="AM309" s="172"/>
      <c r="AN309" s="172"/>
      <c r="AO309" s="172"/>
      <c r="AP309" s="172"/>
      <c r="AQ309" s="172"/>
      <c r="AR309" s="172"/>
      <c r="AS309" s="172"/>
      <c r="AT309" s="172"/>
      <c r="AU309" s="172"/>
      <c r="AV309" s="172"/>
      <c r="AW309" s="172"/>
      <c r="AX309" s="172"/>
      <c r="AY309" s="172"/>
      <c r="AZ309" s="172"/>
      <c r="BA309" s="172"/>
      <c r="BB309" s="172"/>
      <c r="BC309" s="172"/>
      <c r="BD309" s="172"/>
      <c r="BE309" s="172"/>
      <c r="BF309" s="172"/>
      <c r="BG309" s="172"/>
      <c r="BH309" s="172"/>
      <c r="BI309" s="172"/>
      <c r="BJ309" s="172"/>
      <c r="BK309" s="172"/>
      <c r="BL309" s="172"/>
      <c r="BM309" s="172"/>
      <c r="BN309" s="172"/>
      <c r="BO309" s="172"/>
    </row>
    <row r="310" spans="1:67" outlineLevel="1">
      <c r="A310" s="172"/>
      <c r="B310" s="172"/>
      <c r="C310" s="172"/>
      <c r="D310" s="172"/>
      <c r="E310" s="198" t="s">
        <v>125</v>
      </c>
      <c r="F310" s="172"/>
      <c r="G310" s="172"/>
      <c r="H310" s="172"/>
      <c r="I310" s="172"/>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c r="AG310" s="172"/>
      <c r="AH310" s="172"/>
      <c r="AI310" s="172"/>
      <c r="AJ310" s="172"/>
      <c r="AK310" s="172"/>
      <c r="AL310" s="172"/>
      <c r="AM310" s="172"/>
      <c r="AN310" s="172"/>
      <c r="AO310" s="172"/>
      <c r="AP310" s="172"/>
      <c r="AQ310" s="172"/>
      <c r="AR310" s="172"/>
      <c r="AS310" s="172"/>
      <c r="AT310" s="172"/>
      <c r="AU310" s="172"/>
      <c r="AV310" s="172"/>
      <c r="AW310" s="172"/>
      <c r="AX310" s="172"/>
      <c r="AY310" s="172"/>
      <c r="AZ310" s="172"/>
      <c r="BA310" s="172"/>
      <c r="BB310" s="172"/>
      <c r="BC310" s="172"/>
      <c r="BD310" s="172"/>
      <c r="BE310" s="172"/>
      <c r="BF310" s="172"/>
      <c r="BG310" s="172"/>
      <c r="BH310" s="172"/>
      <c r="BI310" s="172"/>
      <c r="BJ310" s="172"/>
      <c r="BK310" s="172"/>
      <c r="BL310" s="172"/>
      <c r="BM310" s="172"/>
      <c r="BN310" s="172"/>
      <c r="BO310" s="172"/>
    </row>
    <row r="311" spans="1:67" s="190" customFormat="1" outlineLevel="1">
      <c r="A311" s="172"/>
      <c r="B311" s="172"/>
      <c r="C311" s="172"/>
      <c r="D311" s="172"/>
      <c r="E311" s="197" t="s">
        <v>124</v>
      </c>
      <c r="F311" s="381" t="str">
        <f>F277&amp;" [years 6-10]"</f>
        <v>Customer Numbers [years 6-10]</v>
      </c>
      <c r="G311" s="381"/>
      <c r="H311" s="381"/>
      <c r="I311" s="381"/>
      <c r="J311" s="381"/>
      <c r="K311" s="381"/>
      <c r="L311" s="381" t="str">
        <f>L277&amp;" [years 6-10]"</f>
        <v>Non TOU Energy (kWh) [years 6-10]</v>
      </c>
      <c r="M311" s="381"/>
      <c r="N311" s="381"/>
      <c r="O311" s="381"/>
      <c r="P311" s="381"/>
      <c r="Q311" s="381"/>
      <c r="R311" s="381" t="str">
        <f>R277&amp;" [years 6-10]"</f>
        <v>Peak Energy (KWh) BLK 1 [years 6-10]</v>
      </c>
      <c r="S311" s="381"/>
      <c r="T311" s="381"/>
      <c r="U311" s="381"/>
      <c r="V311" s="381"/>
      <c r="W311" s="381"/>
      <c r="X311" s="381" t="str">
        <f>X277&amp;" [years 6-10]"</f>
        <v>Peak Energy (KWh) BLK 2 [years 6-10]</v>
      </c>
      <c r="Y311" s="381"/>
      <c r="Z311" s="381"/>
      <c r="AA311" s="381"/>
      <c r="AB311" s="381"/>
      <c r="AC311" s="381"/>
      <c r="AD311" s="381" t="str">
        <f>AD277&amp;" [years 6-10]"</f>
        <v>Off Peak Energy (KWh) BLK 1 [years 6-10]</v>
      </c>
      <c r="AE311" s="381"/>
      <c r="AF311" s="381"/>
      <c r="AG311" s="381"/>
      <c r="AH311" s="381"/>
      <c r="AI311" s="381"/>
      <c r="AJ311" s="381" t="str">
        <f>AJ277&amp;" [years 6-10]"</f>
        <v>Off Peak Energy (KWh) BLK 2 [years 6-10]</v>
      </c>
      <c r="AK311" s="381"/>
      <c r="AL311" s="381"/>
      <c r="AM311" s="381"/>
      <c r="AN311" s="381"/>
      <c r="AO311" s="381"/>
      <c r="AP311" s="381" t="str">
        <f>AP277&amp;" [years 6-10]"</f>
        <v>Peak Demand (kVa) BLK 1 [years 6-10]</v>
      </c>
      <c r="AQ311" s="381"/>
      <c r="AR311" s="381"/>
      <c r="AS311" s="381"/>
      <c r="AT311" s="381"/>
      <c r="AU311" s="381"/>
      <c r="AV311" s="381" t="str">
        <f>AV277&amp;" [years 6-10]"</f>
        <v>Peak Demand (kVa) BLK 2 [years 6-10]</v>
      </c>
      <c r="AW311" s="381"/>
      <c r="AX311" s="381"/>
      <c r="AY311" s="381"/>
      <c r="AZ311" s="381"/>
      <c r="BA311" s="381"/>
      <c r="BB311" s="381" t="str">
        <f>BB277&amp;" [years 6-10]"</f>
        <v>Off Peak Demand (kVa) BLK 1 [years 6-10]</v>
      </c>
      <c r="BC311" s="381"/>
      <c r="BD311" s="381"/>
      <c r="BE311" s="381"/>
      <c r="BF311" s="381"/>
      <c r="BG311" s="381"/>
      <c r="BH311" s="381" t="str">
        <f>BH277&amp;" [years 6-10]"</f>
        <v>Off Peak Demand (kVa) BLK 2 [years 6-10]</v>
      </c>
      <c r="BI311" s="381"/>
      <c r="BJ311" s="381"/>
      <c r="BK311" s="381"/>
      <c r="BL311" s="381"/>
      <c r="BM311" s="381"/>
      <c r="BN311" s="172"/>
      <c r="BO311" s="172"/>
    </row>
    <row r="312" spans="1:67" s="190" customFormat="1" outlineLevel="1">
      <c r="A312" s="172"/>
      <c r="B312" s="172"/>
      <c r="C312" s="172"/>
      <c r="D312" s="172"/>
      <c r="E312" s="196" t="s">
        <v>123</v>
      </c>
      <c r="F312" s="195" t="str">
        <f t="shared" ref="F312:F339" si="57">K278</f>
        <v>2020</v>
      </c>
      <c r="G312" s="193" t="str">
        <f>L241</f>
        <v>2021</v>
      </c>
      <c r="H312" s="192" t="str">
        <f>M241</f>
        <v>2022</v>
      </c>
      <c r="I312" s="192" t="str">
        <f>N241</f>
        <v>2023</v>
      </c>
      <c r="J312" s="192" t="str">
        <f>O241</f>
        <v>2024</v>
      </c>
      <c r="K312" s="191" t="str">
        <f>P241</f>
        <v>2025</v>
      </c>
      <c r="L312" s="194" t="str">
        <f t="shared" ref="L312:AQ312" si="58">F312</f>
        <v>2020</v>
      </c>
      <c r="M312" s="193" t="str">
        <f t="shared" si="58"/>
        <v>2021</v>
      </c>
      <c r="N312" s="192" t="str">
        <f t="shared" si="58"/>
        <v>2022</v>
      </c>
      <c r="O312" s="192" t="str">
        <f t="shared" si="58"/>
        <v>2023</v>
      </c>
      <c r="P312" s="192" t="str">
        <f t="shared" si="58"/>
        <v>2024</v>
      </c>
      <c r="Q312" s="191" t="str">
        <f t="shared" si="58"/>
        <v>2025</v>
      </c>
      <c r="R312" s="194" t="str">
        <f t="shared" si="58"/>
        <v>2020</v>
      </c>
      <c r="S312" s="193" t="str">
        <f t="shared" si="58"/>
        <v>2021</v>
      </c>
      <c r="T312" s="192" t="str">
        <f t="shared" si="58"/>
        <v>2022</v>
      </c>
      <c r="U312" s="192" t="str">
        <f t="shared" si="58"/>
        <v>2023</v>
      </c>
      <c r="V312" s="192" t="str">
        <f t="shared" si="58"/>
        <v>2024</v>
      </c>
      <c r="W312" s="191" t="str">
        <f t="shared" si="58"/>
        <v>2025</v>
      </c>
      <c r="X312" s="194" t="str">
        <f t="shared" si="58"/>
        <v>2020</v>
      </c>
      <c r="Y312" s="193" t="str">
        <f t="shared" si="58"/>
        <v>2021</v>
      </c>
      <c r="Z312" s="192" t="str">
        <f t="shared" si="58"/>
        <v>2022</v>
      </c>
      <c r="AA312" s="192" t="str">
        <f t="shared" si="58"/>
        <v>2023</v>
      </c>
      <c r="AB312" s="192" t="str">
        <f t="shared" si="58"/>
        <v>2024</v>
      </c>
      <c r="AC312" s="191" t="str">
        <f t="shared" si="58"/>
        <v>2025</v>
      </c>
      <c r="AD312" s="195" t="str">
        <f t="shared" si="58"/>
        <v>2020</v>
      </c>
      <c r="AE312" s="193" t="str">
        <f t="shared" si="58"/>
        <v>2021</v>
      </c>
      <c r="AF312" s="192" t="str">
        <f t="shared" si="58"/>
        <v>2022</v>
      </c>
      <c r="AG312" s="192" t="str">
        <f t="shared" si="58"/>
        <v>2023</v>
      </c>
      <c r="AH312" s="192" t="str">
        <f t="shared" si="58"/>
        <v>2024</v>
      </c>
      <c r="AI312" s="191" t="str">
        <f t="shared" si="58"/>
        <v>2025</v>
      </c>
      <c r="AJ312" s="195" t="str">
        <f t="shared" si="58"/>
        <v>2020</v>
      </c>
      <c r="AK312" s="193" t="str">
        <f t="shared" si="58"/>
        <v>2021</v>
      </c>
      <c r="AL312" s="192" t="str">
        <f t="shared" si="58"/>
        <v>2022</v>
      </c>
      <c r="AM312" s="192" t="str">
        <f t="shared" si="58"/>
        <v>2023</v>
      </c>
      <c r="AN312" s="192" t="str">
        <f t="shared" si="58"/>
        <v>2024</v>
      </c>
      <c r="AO312" s="191" t="str">
        <f t="shared" si="58"/>
        <v>2025</v>
      </c>
      <c r="AP312" s="195" t="str">
        <f t="shared" si="58"/>
        <v>2020</v>
      </c>
      <c r="AQ312" s="193" t="str">
        <f t="shared" si="58"/>
        <v>2021</v>
      </c>
      <c r="AR312" s="192" t="str">
        <f t="shared" ref="AR312:BW312" si="59">AL312</f>
        <v>2022</v>
      </c>
      <c r="AS312" s="192" t="str">
        <f t="shared" si="59"/>
        <v>2023</v>
      </c>
      <c r="AT312" s="192" t="str">
        <f t="shared" si="59"/>
        <v>2024</v>
      </c>
      <c r="AU312" s="191" t="str">
        <f t="shared" si="59"/>
        <v>2025</v>
      </c>
      <c r="AV312" s="194" t="str">
        <f t="shared" si="59"/>
        <v>2020</v>
      </c>
      <c r="AW312" s="193" t="str">
        <f t="shared" si="59"/>
        <v>2021</v>
      </c>
      <c r="AX312" s="192" t="str">
        <f t="shared" si="59"/>
        <v>2022</v>
      </c>
      <c r="AY312" s="192" t="str">
        <f t="shared" si="59"/>
        <v>2023</v>
      </c>
      <c r="AZ312" s="192" t="str">
        <f t="shared" si="59"/>
        <v>2024</v>
      </c>
      <c r="BA312" s="191" t="str">
        <f t="shared" si="59"/>
        <v>2025</v>
      </c>
      <c r="BB312" s="194" t="str">
        <f t="shared" si="59"/>
        <v>2020</v>
      </c>
      <c r="BC312" s="193" t="str">
        <f t="shared" si="59"/>
        <v>2021</v>
      </c>
      <c r="BD312" s="192" t="str">
        <f t="shared" si="59"/>
        <v>2022</v>
      </c>
      <c r="BE312" s="192" t="str">
        <f t="shared" si="59"/>
        <v>2023</v>
      </c>
      <c r="BF312" s="192" t="str">
        <f t="shared" si="59"/>
        <v>2024</v>
      </c>
      <c r="BG312" s="191" t="str">
        <f t="shared" si="59"/>
        <v>2025</v>
      </c>
      <c r="BH312" s="194" t="str">
        <f t="shared" si="59"/>
        <v>2020</v>
      </c>
      <c r="BI312" s="193" t="str">
        <f t="shared" si="59"/>
        <v>2021</v>
      </c>
      <c r="BJ312" s="192" t="str">
        <f t="shared" si="59"/>
        <v>2022</v>
      </c>
      <c r="BK312" s="192" t="str">
        <f t="shared" si="59"/>
        <v>2023</v>
      </c>
      <c r="BL312" s="192" t="str">
        <f t="shared" si="59"/>
        <v>2024</v>
      </c>
      <c r="BM312" s="191" t="str">
        <f t="shared" si="59"/>
        <v>2025</v>
      </c>
      <c r="BN312" s="172"/>
      <c r="BO312" s="172"/>
    </row>
    <row r="313" spans="1:67" s="187" customFormat="1" outlineLevel="1">
      <c r="A313" s="172"/>
      <c r="B313" s="172"/>
      <c r="C313" s="172"/>
      <c r="D313" s="172"/>
      <c r="E313" s="183" t="str">
        <f t="shared" ref="E313:E338" si="60">E279</f>
        <v>single phase single element meter</v>
      </c>
      <c r="F313" s="189">
        <f t="shared" si="57"/>
        <v>522645.5154216981</v>
      </c>
      <c r="G313" s="182"/>
      <c r="H313" s="182"/>
      <c r="I313" s="182"/>
      <c r="J313" s="182"/>
      <c r="K313" s="181"/>
      <c r="L313" s="189">
        <f t="shared" ref="L313:L338" si="61">Q279</f>
        <v>0</v>
      </c>
      <c r="M313" s="182"/>
      <c r="N313" s="182"/>
      <c r="O313" s="182"/>
      <c r="P313" s="182"/>
      <c r="Q313" s="182"/>
      <c r="R313" s="189">
        <f t="shared" ref="R313:R338" si="62">W279</f>
        <v>0</v>
      </c>
      <c r="S313" s="182"/>
      <c r="T313" s="182"/>
      <c r="U313" s="182"/>
      <c r="V313" s="182"/>
      <c r="W313" s="182"/>
      <c r="X313" s="189">
        <f t="shared" ref="X313:X338" si="63">AC279</f>
        <v>0</v>
      </c>
      <c r="Y313" s="182"/>
      <c r="Z313" s="182"/>
      <c r="AA313" s="182"/>
      <c r="AB313" s="182"/>
      <c r="AC313" s="182"/>
      <c r="AD313" s="189">
        <f t="shared" ref="AD313:AD338" si="64">AI279</f>
        <v>0</v>
      </c>
      <c r="AE313" s="182"/>
      <c r="AF313" s="182"/>
      <c r="AG313" s="182"/>
      <c r="AH313" s="182"/>
      <c r="AI313" s="182"/>
      <c r="AJ313" s="178">
        <f t="shared" ref="AJ313:AJ338" si="65">AO279</f>
        <v>0</v>
      </c>
      <c r="AK313" s="182"/>
      <c r="AL313" s="182"/>
      <c r="AM313" s="182"/>
      <c r="AN313" s="182"/>
      <c r="AO313" s="182"/>
      <c r="AP313" s="189">
        <f t="shared" ref="AP313:AP338" si="66">AU279</f>
        <v>0</v>
      </c>
      <c r="AQ313" s="182"/>
      <c r="AR313" s="182"/>
      <c r="AS313" s="182"/>
      <c r="AT313" s="182"/>
      <c r="AU313" s="182"/>
      <c r="AV313" s="189">
        <f t="shared" ref="AV313:AV338" si="67">BA279</f>
        <v>0</v>
      </c>
      <c r="AW313" s="182"/>
      <c r="AX313" s="182"/>
      <c r="AY313" s="182"/>
      <c r="AZ313" s="182"/>
      <c r="BA313" s="182"/>
      <c r="BB313" s="189">
        <f t="shared" ref="BB313:BB338" si="68">BG279</f>
        <v>0</v>
      </c>
      <c r="BC313" s="182"/>
      <c r="BD313" s="182"/>
      <c r="BE313" s="182"/>
      <c r="BF313" s="182"/>
      <c r="BG313" s="182"/>
      <c r="BH313" s="189">
        <f t="shared" ref="BH313:BH338" si="69">BM279</f>
        <v>0</v>
      </c>
      <c r="BI313" s="182"/>
      <c r="BJ313" s="182"/>
      <c r="BK313" s="182"/>
      <c r="BL313" s="182"/>
      <c r="BM313" s="188"/>
      <c r="BN313" s="176"/>
      <c r="BO313" s="176"/>
    </row>
    <row r="314" spans="1:67" s="186" customFormat="1" outlineLevel="1">
      <c r="A314" s="172"/>
      <c r="B314" s="172"/>
      <c r="C314" s="172"/>
      <c r="D314" s="172"/>
      <c r="E314" s="183" t="str">
        <f t="shared" si="60"/>
        <v>single phase single element meter with contactor</v>
      </c>
      <c r="F314" s="179">
        <f t="shared" si="57"/>
        <v>77289.919768516484</v>
      </c>
      <c r="G314" s="182"/>
      <c r="H314" s="182"/>
      <c r="I314" s="182"/>
      <c r="J314" s="182"/>
      <c r="K314" s="181"/>
      <c r="L314" s="179">
        <f t="shared" si="61"/>
        <v>0</v>
      </c>
      <c r="M314" s="182"/>
      <c r="N314" s="182"/>
      <c r="O314" s="182"/>
      <c r="P314" s="182"/>
      <c r="Q314" s="182"/>
      <c r="R314" s="179">
        <f t="shared" si="62"/>
        <v>0</v>
      </c>
      <c r="S314" s="182"/>
      <c r="T314" s="182"/>
      <c r="U314" s="182"/>
      <c r="V314" s="182"/>
      <c r="W314" s="182"/>
      <c r="X314" s="179">
        <f t="shared" si="63"/>
        <v>0</v>
      </c>
      <c r="Y314" s="182"/>
      <c r="Z314" s="182"/>
      <c r="AA314" s="182"/>
      <c r="AB314" s="182"/>
      <c r="AC314" s="182"/>
      <c r="AD314" s="179">
        <f t="shared" si="64"/>
        <v>0</v>
      </c>
      <c r="AE314" s="182"/>
      <c r="AF314" s="182"/>
      <c r="AG314" s="182"/>
      <c r="AH314" s="182"/>
      <c r="AI314" s="182"/>
      <c r="AJ314" s="178">
        <f t="shared" si="65"/>
        <v>0</v>
      </c>
      <c r="AK314" s="182"/>
      <c r="AL314" s="182"/>
      <c r="AM314" s="182"/>
      <c r="AN314" s="182"/>
      <c r="AO314" s="182"/>
      <c r="AP314" s="179">
        <f t="shared" si="66"/>
        <v>0</v>
      </c>
      <c r="AQ314" s="182"/>
      <c r="AR314" s="182"/>
      <c r="AS314" s="182"/>
      <c r="AT314" s="182"/>
      <c r="AU314" s="182"/>
      <c r="AV314" s="179">
        <f t="shared" si="67"/>
        <v>0</v>
      </c>
      <c r="AW314" s="182"/>
      <c r="AX314" s="182"/>
      <c r="AY314" s="182"/>
      <c r="AZ314" s="182"/>
      <c r="BA314" s="182"/>
      <c r="BB314" s="179">
        <f t="shared" si="68"/>
        <v>0</v>
      </c>
      <c r="BC314" s="182"/>
      <c r="BD314" s="182"/>
      <c r="BE314" s="182"/>
      <c r="BF314" s="182"/>
      <c r="BG314" s="182"/>
      <c r="BH314" s="179">
        <f t="shared" si="69"/>
        <v>0</v>
      </c>
      <c r="BI314" s="182"/>
      <c r="BJ314" s="182"/>
      <c r="BK314" s="182"/>
      <c r="BL314" s="182"/>
      <c r="BM314" s="181"/>
      <c r="BN314" s="176"/>
      <c r="BO314" s="176"/>
    </row>
    <row r="315" spans="1:67" s="185" customFormat="1" outlineLevel="1">
      <c r="A315" s="172"/>
      <c r="B315" s="172"/>
      <c r="C315" s="172"/>
      <c r="D315" s="172"/>
      <c r="E315" s="183" t="str">
        <f t="shared" si="60"/>
        <v>single phase two element meter with contactor</v>
      </c>
      <c r="F315" s="179">
        <f t="shared" si="57"/>
        <v>0</v>
      </c>
      <c r="G315" s="182"/>
      <c r="H315" s="182"/>
      <c r="I315" s="182"/>
      <c r="J315" s="182"/>
      <c r="K315" s="181"/>
      <c r="L315" s="179">
        <f t="shared" si="61"/>
        <v>0</v>
      </c>
      <c r="M315" s="182"/>
      <c r="N315" s="182"/>
      <c r="O315" s="182"/>
      <c r="P315" s="182"/>
      <c r="Q315" s="182"/>
      <c r="R315" s="179">
        <f t="shared" si="62"/>
        <v>0</v>
      </c>
      <c r="S315" s="182"/>
      <c r="T315" s="182"/>
      <c r="U315" s="182"/>
      <c r="V315" s="182"/>
      <c r="W315" s="182"/>
      <c r="X315" s="179">
        <f t="shared" si="63"/>
        <v>0</v>
      </c>
      <c r="Y315" s="182"/>
      <c r="Z315" s="182"/>
      <c r="AA315" s="182"/>
      <c r="AB315" s="182"/>
      <c r="AC315" s="182"/>
      <c r="AD315" s="179">
        <f t="shared" si="64"/>
        <v>0</v>
      </c>
      <c r="AE315" s="182"/>
      <c r="AF315" s="182"/>
      <c r="AG315" s="182"/>
      <c r="AH315" s="182"/>
      <c r="AI315" s="182"/>
      <c r="AJ315" s="178">
        <f t="shared" si="65"/>
        <v>0</v>
      </c>
      <c r="AK315" s="182"/>
      <c r="AL315" s="182"/>
      <c r="AM315" s="182"/>
      <c r="AN315" s="182"/>
      <c r="AO315" s="182"/>
      <c r="AP315" s="179">
        <f t="shared" si="66"/>
        <v>0</v>
      </c>
      <c r="AQ315" s="182"/>
      <c r="AR315" s="182"/>
      <c r="AS315" s="182"/>
      <c r="AT315" s="182"/>
      <c r="AU315" s="182"/>
      <c r="AV315" s="179">
        <f t="shared" si="67"/>
        <v>0</v>
      </c>
      <c r="AW315" s="182"/>
      <c r="AX315" s="182"/>
      <c r="AY315" s="182"/>
      <c r="AZ315" s="182"/>
      <c r="BA315" s="182"/>
      <c r="BB315" s="179">
        <f t="shared" si="68"/>
        <v>0</v>
      </c>
      <c r="BC315" s="182"/>
      <c r="BD315" s="182"/>
      <c r="BE315" s="182"/>
      <c r="BF315" s="182"/>
      <c r="BG315" s="182"/>
      <c r="BH315" s="179">
        <f t="shared" si="69"/>
        <v>0</v>
      </c>
      <c r="BI315" s="182"/>
      <c r="BJ315" s="182"/>
      <c r="BK315" s="182"/>
      <c r="BL315" s="182"/>
      <c r="BM315" s="181"/>
      <c r="BN315" s="176"/>
      <c r="BO315" s="176"/>
    </row>
    <row r="316" spans="1:67" s="185" customFormat="1" outlineLevel="1">
      <c r="A316" s="172"/>
      <c r="B316" s="172"/>
      <c r="C316" s="172"/>
      <c r="D316" s="172"/>
      <c r="E316" s="183" t="str">
        <f t="shared" si="60"/>
        <v>three phase direct connected meter</v>
      </c>
      <c r="F316" s="179">
        <f t="shared" si="57"/>
        <v>96152.906007782934</v>
      </c>
      <c r="G316" s="182"/>
      <c r="H316" s="182"/>
      <c r="I316" s="182"/>
      <c r="J316" s="182"/>
      <c r="K316" s="181"/>
      <c r="L316" s="179">
        <f t="shared" si="61"/>
        <v>0</v>
      </c>
      <c r="M316" s="182"/>
      <c r="N316" s="182"/>
      <c r="O316" s="182"/>
      <c r="P316" s="182"/>
      <c r="Q316" s="182"/>
      <c r="R316" s="179">
        <f t="shared" si="62"/>
        <v>0</v>
      </c>
      <c r="S316" s="182"/>
      <c r="T316" s="182"/>
      <c r="U316" s="182"/>
      <c r="V316" s="182"/>
      <c r="W316" s="182"/>
      <c r="X316" s="179">
        <f t="shared" si="63"/>
        <v>0</v>
      </c>
      <c r="Y316" s="182"/>
      <c r="Z316" s="182"/>
      <c r="AA316" s="182"/>
      <c r="AB316" s="182"/>
      <c r="AC316" s="182"/>
      <c r="AD316" s="179">
        <f t="shared" si="64"/>
        <v>0</v>
      </c>
      <c r="AE316" s="182"/>
      <c r="AF316" s="182"/>
      <c r="AG316" s="182"/>
      <c r="AH316" s="182"/>
      <c r="AI316" s="182"/>
      <c r="AJ316" s="178">
        <f t="shared" si="65"/>
        <v>0</v>
      </c>
      <c r="AK316" s="182"/>
      <c r="AL316" s="182"/>
      <c r="AM316" s="182"/>
      <c r="AN316" s="182"/>
      <c r="AO316" s="182"/>
      <c r="AP316" s="179">
        <f t="shared" si="66"/>
        <v>0</v>
      </c>
      <c r="AQ316" s="182"/>
      <c r="AR316" s="182"/>
      <c r="AS316" s="182"/>
      <c r="AT316" s="182"/>
      <c r="AU316" s="182"/>
      <c r="AV316" s="179">
        <f t="shared" si="67"/>
        <v>0</v>
      </c>
      <c r="AW316" s="182"/>
      <c r="AX316" s="182"/>
      <c r="AY316" s="182"/>
      <c r="AZ316" s="182"/>
      <c r="BA316" s="182"/>
      <c r="BB316" s="179">
        <f t="shared" si="68"/>
        <v>0</v>
      </c>
      <c r="BC316" s="182"/>
      <c r="BD316" s="182"/>
      <c r="BE316" s="182"/>
      <c r="BF316" s="182"/>
      <c r="BG316" s="182"/>
      <c r="BH316" s="179">
        <f t="shared" si="69"/>
        <v>0</v>
      </c>
      <c r="BI316" s="182"/>
      <c r="BJ316" s="182"/>
      <c r="BK316" s="182"/>
      <c r="BL316" s="182"/>
      <c r="BM316" s="181"/>
      <c r="BN316" s="176"/>
      <c r="BO316" s="176"/>
    </row>
    <row r="317" spans="1:67" s="185" customFormat="1" outlineLevel="1">
      <c r="A317" s="172"/>
      <c r="B317" s="172"/>
      <c r="C317" s="172"/>
      <c r="D317" s="172"/>
      <c r="E317" s="183" t="str">
        <f t="shared" si="60"/>
        <v>three phase direct connected meter with contactor</v>
      </c>
      <c r="F317" s="179">
        <f t="shared" si="57"/>
        <v>0</v>
      </c>
      <c r="G317" s="182"/>
      <c r="H317" s="182"/>
      <c r="I317" s="182"/>
      <c r="J317" s="182"/>
      <c r="K317" s="181"/>
      <c r="L317" s="179">
        <f t="shared" si="61"/>
        <v>0</v>
      </c>
      <c r="M317" s="182"/>
      <c r="N317" s="182"/>
      <c r="O317" s="182"/>
      <c r="P317" s="182"/>
      <c r="Q317" s="182"/>
      <c r="R317" s="179">
        <f t="shared" si="62"/>
        <v>0</v>
      </c>
      <c r="S317" s="182"/>
      <c r="T317" s="182"/>
      <c r="U317" s="182"/>
      <c r="V317" s="182"/>
      <c r="W317" s="182"/>
      <c r="X317" s="179">
        <f t="shared" si="63"/>
        <v>0</v>
      </c>
      <c r="Y317" s="182"/>
      <c r="Z317" s="182"/>
      <c r="AA317" s="182"/>
      <c r="AB317" s="182"/>
      <c r="AC317" s="182"/>
      <c r="AD317" s="179">
        <f t="shared" si="64"/>
        <v>0</v>
      </c>
      <c r="AE317" s="182"/>
      <c r="AF317" s="182"/>
      <c r="AG317" s="182"/>
      <c r="AH317" s="182"/>
      <c r="AI317" s="182"/>
      <c r="AJ317" s="178">
        <f t="shared" si="65"/>
        <v>0</v>
      </c>
      <c r="AK317" s="182"/>
      <c r="AL317" s="182"/>
      <c r="AM317" s="182"/>
      <c r="AN317" s="182"/>
      <c r="AO317" s="182"/>
      <c r="AP317" s="179">
        <f t="shared" si="66"/>
        <v>0</v>
      </c>
      <c r="AQ317" s="182"/>
      <c r="AR317" s="182"/>
      <c r="AS317" s="182"/>
      <c r="AT317" s="182"/>
      <c r="AU317" s="182"/>
      <c r="AV317" s="179">
        <f t="shared" si="67"/>
        <v>0</v>
      </c>
      <c r="AW317" s="182"/>
      <c r="AX317" s="182"/>
      <c r="AY317" s="182"/>
      <c r="AZ317" s="182"/>
      <c r="BA317" s="182"/>
      <c r="BB317" s="179">
        <f t="shared" si="68"/>
        <v>0</v>
      </c>
      <c r="BC317" s="182"/>
      <c r="BD317" s="182"/>
      <c r="BE317" s="182"/>
      <c r="BF317" s="182"/>
      <c r="BG317" s="182"/>
      <c r="BH317" s="179">
        <f t="shared" si="69"/>
        <v>0</v>
      </c>
      <c r="BI317" s="182"/>
      <c r="BJ317" s="182"/>
      <c r="BK317" s="182"/>
      <c r="BL317" s="182"/>
      <c r="BM317" s="181"/>
      <c r="BN317" s="176"/>
      <c r="BO317" s="176"/>
    </row>
    <row r="318" spans="1:67" s="185" customFormat="1" outlineLevel="1">
      <c r="A318" s="172"/>
      <c r="B318" s="172"/>
      <c r="C318" s="172"/>
      <c r="D318" s="172"/>
      <c r="E318" s="183" t="str">
        <f t="shared" si="60"/>
        <v>three phase Current transformer connected meter</v>
      </c>
      <c r="F318" s="179">
        <f t="shared" si="57"/>
        <v>2931.7837849886273</v>
      </c>
      <c r="G318" s="182"/>
      <c r="H318" s="182"/>
      <c r="I318" s="182"/>
      <c r="J318" s="182"/>
      <c r="K318" s="181"/>
      <c r="L318" s="179">
        <f t="shared" si="61"/>
        <v>0</v>
      </c>
      <c r="M318" s="182"/>
      <c r="N318" s="182"/>
      <c r="O318" s="182"/>
      <c r="P318" s="182"/>
      <c r="Q318" s="182"/>
      <c r="R318" s="179">
        <f t="shared" si="62"/>
        <v>0</v>
      </c>
      <c r="S318" s="182"/>
      <c r="T318" s="182"/>
      <c r="U318" s="182"/>
      <c r="V318" s="182"/>
      <c r="W318" s="182"/>
      <c r="X318" s="179">
        <f t="shared" si="63"/>
        <v>0</v>
      </c>
      <c r="Y318" s="182"/>
      <c r="Z318" s="182"/>
      <c r="AA318" s="182"/>
      <c r="AB318" s="182"/>
      <c r="AC318" s="182"/>
      <c r="AD318" s="179">
        <f t="shared" si="64"/>
        <v>0</v>
      </c>
      <c r="AE318" s="182"/>
      <c r="AF318" s="182"/>
      <c r="AG318" s="182"/>
      <c r="AH318" s="182"/>
      <c r="AI318" s="182"/>
      <c r="AJ318" s="178">
        <f t="shared" si="65"/>
        <v>0</v>
      </c>
      <c r="AK318" s="182"/>
      <c r="AL318" s="182"/>
      <c r="AM318" s="182"/>
      <c r="AN318" s="182"/>
      <c r="AO318" s="182"/>
      <c r="AP318" s="179">
        <f t="shared" si="66"/>
        <v>0</v>
      </c>
      <c r="AQ318" s="182"/>
      <c r="AR318" s="182"/>
      <c r="AS318" s="182"/>
      <c r="AT318" s="182"/>
      <c r="AU318" s="182"/>
      <c r="AV318" s="179">
        <f t="shared" si="67"/>
        <v>0</v>
      </c>
      <c r="AW318" s="182"/>
      <c r="AX318" s="182"/>
      <c r="AY318" s="182"/>
      <c r="AZ318" s="182"/>
      <c r="BA318" s="182"/>
      <c r="BB318" s="179">
        <f t="shared" si="68"/>
        <v>0</v>
      </c>
      <c r="BC318" s="182"/>
      <c r="BD318" s="182"/>
      <c r="BE318" s="182"/>
      <c r="BF318" s="182"/>
      <c r="BG318" s="182"/>
      <c r="BH318" s="179">
        <f t="shared" si="69"/>
        <v>0</v>
      </c>
      <c r="BI318" s="182"/>
      <c r="BJ318" s="182"/>
      <c r="BK318" s="182"/>
      <c r="BL318" s="182"/>
      <c r="BM318" s="181"/>
      <c r="BN318" s="176"/>
      <c r="BO318" s="176"/>
    </row>
    <row r="319" spans="1:67" s="184" customFormat="1" outlineLevel="1">
      <c r="A319" s="172"/>
      <c r="B319" s="172"/>
      <c r="C319" s="172"/>
      <c r="D319" s="172"/>
      <c r="E319" s="183" t="str">
        <f t="shared" si="60"/>
        <v>Other Category 1 : Describe………………..</v>
      </c>
      <c r="F319" s="179">
        <f t="shared" si="57"/>
        <v>0</v>
      </c>
      <c r="G319" s="182"/>
      <c r="H319" s="182"/>
      <c r="I319" s="182"/>
      <c r="J319" s="182"/>
      <c r="K319" s="181"/>
      <c r="L319" s="179">
        <f t="shared" si="61"/>
        <v>0</v>
      </c>
      <c r="M319" s="182"/>
      <c r="N319" s="182"/>
      <c r="O319" s="182"/>
      <c r="P319" s="182"/>
      <c r="Q319" s="182"/>
      <c r="R319" s="179">
        <f t="shared" si="62"/>
        <v>0</v>
      </c>
      <c r="S319" s="182"/>
      <c r="T319" s="182"/>
      <c r="U319" s="182"/>
      <c r="V319" s="182"/>
      <c r="W319" s="182"/>
      <c r="X319" s="179">
        <f t="shared" si="63"/>
        <v>0</v>
      </c>
      <c r="Y319" s="182"/>
      <c r="Z319" s="182"/>
      <c r="AA319" s="182"/>
      <c r="AB319" s="182"/>
      <c r="AC319" s="182"/>
      <c r="AD319" s="179">
        <f t="shared" si="64"/>
        <v>0</v>
      </c>
      <c r="AE319" s="182"/>
      <c r="AF319" s="182"/>
      <c r="AG319" s="182"/>
      <c r="AH319" s="182"/>
      <c r="AI319" s="182"/>
      <c r="AJ319" s="178">
        <f t="shared" si="65"/>
        <v>0</v>
      </c>
      <c r="AK319" s="182"/>
      <c r="AL319" s="182"/>
      <c r="AM319" s="182"/>
      <c r="AN319" s="182"/>
      <c r="AO319" s="182"/>
      <c r="AP319" s="179">
        <f t="shared" si="66"/>
        <v>0</v>
      </c>
      <c r="AQ319" s="182"/>
      <c r="AR319" s="182"/>
      <c r="AS319" s="182"/>
      <c r="AT319" s="182"/>
      <c r="AU319" s="182"/>
      <c r="AV319" s="179">
        <f t="shared" si="67"/>
        <v>0</v>
      </c>
      <c r="AW319" s="182"/>
      <c r="AX319" s="182"/>
      <c r="AY319" s="182"/>
      <c r="AZ319" s="182"/>
      <c r="BA319" s="182"/>
      <c r="BB319" s="179">
        <f t="shared" si="68"/>
        <v>0</v>
      </c>
      <c r="BC319" s="182"/>
      <c r="BD319" s="182"/>
      <c r="BE319" s="182"/>
      <c r="BF319" s="182"/>
      <c r="BG319" s="182"/>
      <c r="BH319" s="179">
        <f t="shared" si="69"/>
        <v>0</v>
      </c>
      <c r="BI319" s="182"/>
      <c r="BJ319" s="182"/>
      <c r="BK319" s="182"/>
      <c r="BL319" s="182"/>
      <c r="BM319" s="181"/>
      <c r="BN319" s="176"/>
      <c r="BO319" s="176"/>
    </row>
    <row r="320" spans="1:67" s="184" customFormat="1" outlineLevel="1">
      <c r="A320" s="172"/>
      <c r="B320" s="172"/>
      <c r="C320" s="172"/>
      <c r="D320" s="172"/>
      <c r="E320" s="183" t="str">
        <f t="shared" si="60"/>
        <v>Other Category 2 : Describe………………..</v>
      </c>
      <c r="F320" s="179">
        <f t="shared" si="57"/>
        <v>0</v>
      </c>
      <c r="G320" s="182"/>
      <c r="H320" s="182"/>
      <c r="I320" s="182"/>
      <c r="J320" s="182"/>
      <c r="K320" s="181"/>
      <c r="L320" s="179">
        <f t="shared" si="61"/>
        <v>0</v>
      </c>
      <c r="M320" s="182"/>
      <c r="N320" s="182"/>
      <c r="O320" s="182"/>
      <c r="P320" s="182"/>
      <c r="Q320" s="182"/>
      <c r="R320" s="179">
        <f t="shared" si="62"/>
        <v>0</v>
      </c>
      <c r="S320" s="182"/>
      <c r="T320" s="182"/>
      <c r="U320" s="182"/>
      <c r="V320" s="182"/>
      <c r="W320" s="182"/>
      <c r="X320" s="179">
        <f t="shared" si="63"/>
        <v>0</v>
      </c>
      <c r="Y320" s="182"/>
      <c r="Z320" s="182"/>
      <c r="AA320" s="182"/>
      <c r="AB320" s="182"/>
      <c r="AC320" s="182"/>
      <c r="AD320" s="179">
        <f t="shared" si="64"/>
        <v>0</v>
      </c>
      <c r="AE320" s="182"/>
      <c r="AF320" s="182"/>
      <c r="AG320" s="182"/>
      <c r="AH320" s="182"/>
      <c r="AI320" s="182"/>
      <c r="AJ320" s="178">
        <f t="shared" si="65"/>
        <v>0</v>
      </c>
      <c r="AK320" s="182"/>
      <c r="AL320" s="182"/>
      <c r="AM320" s="182"/>
      <c r="AN320" s="182"/>
      <c r="AO320" s="182"/>
      <c r="AP320" s="179">
        <f t="shared" si="66"/>
        <v>0</v>
      </c>
      <c r="AQ320" s="182"/>
      <c r="AR320" s="182"/>
      <c r="AS320" s="182"/>
      <c r="AT320" s="182"/>
      <c r="AU320" s="182"/>
      <c r="AV320" s="179">
        <f t="shared" si="67"/>
        <v>0</v>
      </c>
      <c r="AW320" s="182"/>
      <c r="AX320" s="182"/>
      <c r="AY320" s="182"/>
      <c r="AZ320" s="182"/>
      <c r="BA320" s="182"/>
      <c r="BB320" s="179">
        <f t="shared" si="68"/>
        <v>0</v>
      </c>
      <c r="BC320" s="182"/>
      <c r="BD320" s="182"/>
      <c r="BE320" s="182"/>
      <c r="BF320" s="182"/>
      <c r="BG320" s="182"/>
      <c r="BH320" s="179">
        <f t="shared" si="69"/>
        <v>0</v>
      </c>
      <c r="BI320" s="182"/>
      <c r="BJ320" s="182"/>
      <c r="BK320" s="182"/>
      <c r="BL320" s="182"/>
      <c r="BM320" s="181"/>
      <c r="BN320" s="176"/>
      <c r="BO320" s="176"/>
    </row>
    <row r="321" spans="1:67" s="184" customFormat="1" outlineLevel="1">
      <c r="A321" s="172"/>
      <c r="B321" s="172"/>
      <c r="C321" s="172"/>
      <c r="D321" s="172"/>
      <c r="E321" s="183" t="str">
        <f t="shared" si="60"/>
        <v>Other Category 3 : Describe………………..</v>
      </c>
      <c r="F321" s="179">
        <f t="shared" si="57"/>
        <v>0</v>
      </c>
      <c r="G321" s="182"/>
      <c r="H321" s="182"/>
      <c r="I321" s="182"/>
      <c r="J321" s="182"/>
      <c r="K321" s="181"/>
      <c r="L321" s="179">
        <f t="shared" si="61"/>
        <v>0</v>
      </c>
      <c r="M321" s="182"/>
      <c r="N321" s="182"/>
      <c r="O321" s="182"/>
      <c r="P321" s="182"/>
      <c r="Q321" s="182"/>
      <c r="R321" s="179">
        <f t="shared" si="62"/>
        <v>0</v>
      </c>
      <c r="S321" s="182"/>
      <c r="T321" s="182"/>
      <c r="U321" s="182"/>
      <c r="V321" s="182"/>
      <c r="W321" s="182"/>
      <c r="X321" s="179">
        <f t="shared" si="63"/>
        <v>0</v>
      </c>
      <c r="Y321" s="182"/>
      <c r="Z321" s="182"/>
      <c r="AA321" s="182"/>
      <c r="AB321" s="182"/>
      <c r="AC321" s="182"/>
      <c r="AD321" s="179">
        <f t="shared" si="64"/>
        <v>0</v>
      </c>
      <c r="AE321" s="182"/>
      <c r="AF321" s="182"/>
      <c r="AG321" s="182"/>
      <c r="AH321" s="182"/>
      <c r="AI321" s="182"/>
      <c r="AJ321" s="178">
        <f t="shared" si="65"/>
        <v>0</v>
      </c>
      <c r="AK321" s="182"/>
      <c r="AL321" s="182"/>
      <c r="AM321" s="182"/>
      <c r="AN321" s="182"/>
      <c r="AO321" s="182"/>
      <c r="AP321" s="179">
        <f t="shared" si="66"/>
        <v>0</v>
      </c>
      <c r="AQ321" s="182"/>
      <c r="AR321" s="182"/>
      <c r="AS321" s="182"/>
      <c r="AT321" s="182"/>
      <c r="AU321" s="182"/>
      <c r="AV321" s="179">
        <f t="shared" si="67"/>
        <v>0</v>
      </c>
      <c r="AW321" s="182"/>
      <c r="AX321" s="182"/>
      <c r="AY321" s="182"/>
      <c r="AZ321" s="182"/>
      <c r="BA321" s="182"/>
      <c r="BB321" s="179">
        <f t="shared" si="68"/>
        <v>0</v>
      </c>
      <c r="BC321" s="182"/>
      <c r="BD321" s="182"/>
      <c r="BE321" s="182"/>
      <c r="BF321" s="182"/>
      <c r="BG321" s="182"/>
      <c r="BH321" s="179">
        <f t="shared" si="69"/>
        <v>0</v>
      </c>
      <c r="BI321" s="182"/>
      <c r="BJ321" s="182"/>
      <c r="BK321" s="182"/>
      <c r="BL321" s="182"/>
      <c r="BM321" s="181"/>
      <c r="BN321" s="176"/>
      <c r="BO321" s="176"/>
    </row>
    <row r="322" spans="1:67" s="184" customFormat="1" outlineLevel="1">
      <c r="A322" s="172"/>
      <c r="B322" s="172"/>
      <c r="C322" s="172"/>
      <c r="D322" s="172"/>
      <c r="E322" s="183">
        <f t="shared" si="60"/>
        <v>0</v>
      </c>
      <c r="F322" s="179">
        <f t="shared" si="57"/>
        <v>0</v>
      </c>
      <c r="G322" s="182"/>
      <c r="H322" s="182"/>
      <c r="I322" s="182"/>
      <c r="J322" s="182"/>
      <c r="K322" s="181"/>
      <c r="L322" s="179">
        <f t="shared" si="61"/>
        <v>0</v>
      </c>
      <c r="M322" s="182"/>
      <c r="N322" s="182"/>
      <c r="O322" s="182"/>
      <c r="P322" s="182"/>
      <c r="Q322" s="182"/>
      <c r="R322" s="179">
        <f t="shared" si="62"/>
        <v>0</v>
      </c>
      <c r="S322" s="182"/>
      <c r="T322" s="182"/>
      <c r="U322" s="182"/>
      <c r="V322" s="182"/>
      <c r="W322" s="182"/>
      <c r="X322" s="179">
        <f t="shared" si="63"/>
        <v>0</v>
      </c>
      <c r="Y322" s="182"/>
      <c r="Z322" s="182"/>
      <c r="AA322" s="182"/>
      <c r="AB322" s="182"/>
      <c r="AC322" s="182"/>
      <c r="AD322" s="179">
        <f t="shared" si="64"/>
        <v>0</v>
      </c>
      <c r="AE322" s="182"/>
      <c r="AF322" s="182"/>
      <c r="AG322" s="182"/>
      <c r="AH322" s="182"/>
      <c r="AI322" s="182"/>
      <c r="AJ322" s="178">
        <f t="shared" si="65"/>
        <v>0</v>
      </c>
      <c r="AK322" s="182"/>
      <c r="AL322" s="182"/>
      <c r="AM322" s="182"/>
      <c r="AN322" s="182"/>
      <c r="AO322" s="182"/>
      <c r="AP322" s="179">
        <f t="shared" si="66"/>
        <v>0</v>
      </c>
      <c r="AQ322" s="182"/>
      <c r="AR322" s="182"/>
      <c r="AS322" s="182"/>
      <c r="AT322" s="182"/>
      <c r="AU322" s="182"/>
      <c r="AV322" s="179">
        <f t="shared" si="67"/>
        <v>0</v>
      </c>
      <c r="AW322" s="182"/>
      <c r="AX322" s="182"/>
      <c r="AY322" s="182"/>
      <c r="AZ322" s="182"/>
      <c r="BA322" s="182"/>
      <c r="BB322" s="179">
        <f t="shared" si="68"/>
        <v>0</v>
      </c>
      <c r="BC322" s="182"/>
      <c r="BD322" s="182"/>
      <c r="BE322" s="182"/>
      <c r="BF322" s="182"/>
      <c r="BG322" s="182"/>
      <c r="BH322" s="179">
        <f t="shared" si="69"/>
        <v>0</v>
      </c>
      <c r="BI322" s="182"/>
      <c r="BJ322" s="182"/>
      <c r="BK322" s="182"/>
      <c r="BL322" s="182"/>
      <c r="BM322" s="181"/>
      <c r="BN322" s="176"/>
      <c r="BO322" s="176"/>
    </row>
    <row r="323" spans="1:67" s="184" customFormat="1" outlineLevel="1">
      <c r="A323" s="172"/>
      <c r="B323" s="172"/>
      <c r="C323" s="172"/>
      <c r="D323" s="172"/>
      <c r="E323" s="183">
        <f t="shared" si="60"/>
        <v>0</v>
      </c>
      <c r="F323" s="179">
        <f t="shared" si="57"/>
        <v>0</v>
      </c>
      <c r="G323" s="182"/>
      <c r="H323" s="182"/>
      <c r="I323" s="182"/>
      <c r="J323" s="182"/>
      <c r="K323" s="181"/>
      <c r="L323" s="179">
        <f t="shared" si="61"/>
        <v>0</v>
      </c>
      <c r="M323" s="182"/>
      <c r="N323" s="182"/>
      <c r="O323" s="182"/>
      <c r="P323" s="182"/>
      <c r="Q323" s="182"/>
      <c r="R323" s="179">
        <f t="shared" si="62"/>
        <v>0</v>
      </c>
      <c r="S323" s="182"/>
      <c r="T323" s="182"/>
      <c r="U323" s="182"/>
      <c r="V323" s="182"/>
      <c r="W323" s="182"/>
      <c r="X323" s="179">
        <f t="shared" si="63"/>
        <v>0</v>
      </c>
      <c r="Y323" s="182"/>
      <c r="Z323" s="182"/>
      <c r="AA323" s="182"/>
      <c r="AB323" s="182"/>
      <c r="AC323" s="182"/>
      <c r="AD323" s="179">
        <f t="shared" si="64"/>
        <v>0</v>
      </c>
      <c r="AE323" s="182"/>
      <c r="AF323" s="182"/>
      <c r="AG323" s="182"/>
      <c r="AH323" s="182"/>
      <c r="AI323" s="182"/>
      <c r="AJ323" s="178">
        <f t="shared" si="65"/>
        <v>0</v>
      </c>
      <c r="AK323" s="182"/>
      <c r="AL323" s="182"/>
      <c r="AM323" s="182"/>
      <c r="AN323" s="182"/>
      <c r="AO323" s="182"/>
      <c r="AP323" s="179">
        <f t="shared" si="66"/>
        <v>0</v>
      </c>
      <c r="AQ323" s="182"/>
      <c r="AR323" s="182"/>
      <c r="AS323" s="182"/>
      <c r="AT323" s="182"/>
      <c r="AU323" s="182"/>
      <c r="AV323" s="179">
        <f t="shared" si="67"/>
        <v>0</v>
      </c>
      <c r="AW323" s="182"/>
      <c r="AX323" s="182"/>
      <c r="AY323" s="182"/>
      <c r="AZ323" s="182"/>
      <c r="BA323" s="182"/>
      <c r="BB323" s="179">
        <f t="shared" si="68"/>
        <v>0</v>
      </c>
      <c r="BC323" s="182"/>
      <c r="BD323" s="182"/>
      <c r="BE323" s="182"/>
      <c r="BF323" s="182"/>
      <c r="BG323" s="182"/>
      <c r="BH323" s="179">
        <f t="shared" si="69"/>
        <v>0</v>
      </c>
      <c r="BI323" s="182"/>
      <c r="BJ323" s="182"/>
      <c r="BK323" s="182"/>
      <c r="BL323" s="182"/>
      <c r="BM323" s="181"/>
      <c r="BN323" s="176"/>
      <c r="BO323" s="176"/>
    </row>
    <row r="324" spans="1:67" s="175" customFormat="1" outlineLevel="1">
      <c r="A324" s="172"/>
      <c r="B324" s="172"/>
      <c r="C324" s="172"/>
      <c r="D324" s="172"/>
      <c r="E324" s="183">
        <f t="shared" si="60"/>
        <v>0</v>
      </c>
      <c r="F324" s="179">
        <f t="shared" si="57"/>
        <v>0</v>
      </c>
      <c r="G324" s="182"/>
      <c r="H324" s="182"/>
      <c r="I324" s="182"/>
      <c r="J324" s="182"/>
      <c r="K324" s="181"/>
      <c r="L324" s="179">
        <f t="shared" si="61"/>
        <v>0</v>
      </c>
      <c r="M324" s="182"/>
      <c r="N324" s="182"/>
      <c r="O324" s="182"/>
      <c r="P324" s="182"/>
      <c r="Q324" s="182"/>
      <c r="R324" s="179">
        <f t="shared" si="62"/>
        <v>0</v>
      </c>
      <c r="S324" s="182"/>
      <c r="T324" s="182"/>
      <c r="U324" s="182"/>
      <c r="V324" s="182"/>
      <c r="W324" s="182"/>
      <c r="X324" s="179">
        <f t="shared" si="63"/>
        <v>0</v>
      </c>
      <c r="Y324" s="182"/>
      <c r="Z324" s="182"/>
      <c r="AA324" s="182"/>
      <c r="AB324" s="182"/>
      <c r="AC324" s="182"/>
      <c r="AD324" s="179">
        <f t="shared" si="64"/>
        <v>0</v>
      </c>
      <c r="AE324" s="182"/>
      <c r="AF324" s="182"/>
      <c r="AG324" s="182"/>
      <c r="AH324" s="182"/>
      <c r="AI324" s="182"/>
      <c r="AJ324" s="178">
        <f t="shared" si="65"/>
        <v>0</v>
      </c>
      <c r="AK324" s="182"/>
      <c r="AL324" s="182"/>
      <c r="AM324" s="182"/>
      <c r="AN324" s="182"/>
      <c r="AO324" s="182"/>
      <c r="AP324" s="179">
        <f t="shared" si="66"/>
        <v>0</v>
      </c>
      <c r="AQ324" s="182"/>
      <c r="AR324" s="182"/>
      <c r="AS324" s="182"/>
      <c r="AT324" s="182"/>
      <c r="AU324" s="182"/>
      <c r="AV324" s="179">
        <f t="shared" si="67"/>
        <v>0</v>
      </c>
      <c r="AW324" s="182"/>
      <c r="AX324" s="182"/>
      <c r="AY324" s="182"/>
      <c r="AZ324" s="182"/>
      <c r="BA324" s="182"/>
      <c r="BB324" s="179">
        <f t="shared" si="68"/>
        <v>0</v>
      </c>
      <c r="BC324" s="182"/>
      <c r="BD324" s="182"/>
      <c r="BE324" s="182"/>
      <c r="BF324" s="182"/>
      <c r="BG324" s="182"/>
      <c r="BH324" s="179">
        <f t="shared" si="69"/>
        <v>0</v>
      </c>
      <c r="BI324" s="182"/>
      <c r="BJ324" s="182"/>
      <c r="BK324" s="182"/>
      <c r="BL324" s="182"/>
      <c r="BM324" s="181"/>
      <c r="BN324" s="176"/>
      <c r="BO324" s="176"/>
    </row>
    <row r="325" spans="1:67" s="175" customFormat="1" outlineLevel="1">
      <c r="A325" s="172"/>
      <c r="B325" s="172"/>
      <c r="C325" s="172"/>
      <c r="D325" s="172"/>
      <c r="E325" s="183">
        <f t="shared" si="60"/>
        <v>0</v>
      </c>
      <c r="F325" s="179">
        <f t="shared" si="57"/>
        <v>0</v>
      </c>
      <c r="G325" s="182"/>
      <c r="H325" s="182"/>
      <c r="I325" s="182"/>
      <c r="J325" s="182"/>
      <c r="K325" s="181"/>
      <c r="L325" s="179">
        <f t="shared" si="61"/>
        <v>0</v>
      </c>
      <c r="M325" s="182"/>
      <c r="N325" s="182"/>
      <c r="O325" s="182"/>
      <c r="P325" s="182"/>
      <c r="Q325" s="182"/>
      <c r="R325" s="179">
        <f t="shared" si="62"/>
        <v>0</v>
      </c>
      <c r="S325" s="182"/>
      <c r="T325" s="182"/>
      <c r="U325" s="182"/>
      <c r="V325" s="182"/>
      <c r="W325" s="182"/>
      <c r="X325" s="179">
        <f t="shared" si="63"/>
        <v>0</v>
      </c>
      <c r="Y325" s="182"/>
      <c r="Z325" s="182"/>
      <c r="AA325" s="182"/>
      <c r="AB325" s="182"/>
      <c r="AC325" s="182"/>
      <c r="AD325" s="179">
        <f t="shared" si="64"/>
        <v>0</v>
      </c>
      <c r="AE325" s="182"/>
      <c r="AF325" s="182"/>
      <c r="AG325" s="182"/>
      <c r="AH325" s="182"/>
      <c r="AI325" s="182"/>
      <c r="AJ325" s="178">
        <f t="shared" si="65"/>
        <v>0</v>
      </c>
      <c r="AK325" s="182"/>
      <c r="AL325" s="182"/>
      <c r="AM325" s="182"/>
      <c r="AN325" s="182"/>
      <c r="AO325" s="182"/>
      <c r="AP325" s="179">
        <f t="shared" si="66"/>
        <v>0</v>
      </c>
      <c r="AQ325" s="182"/>
      <c r="AR325" s="182"/>
      <c r="AS325" s="182"/>
      <c r="AT325" s="182"/>
      <c r="AU325" s="182"/>
      <c r="AV325" s="179">
        <f t="shared" si="67"/>
        <v>0</v>
      </c>
      <c r="AW325" s="182"/>
      <c r="AX325" s="182"/>
      <c r="AY325" s="182"/>
      <c r="AZ325" s="182"/>
      <c r="BA325" s="182"/>
      <c r="BB325" s="179">
        <f t="shared" si="68"/>
        <v>0</v>
      </c>
      <c r="BC325" s="182"/>
      <c r="BD325" s="182"/>
      <c r="BE325" s="182"/>
      <c r="BF325" s="182"/>
      <c r="BG325" s="182"/>
      <c r="BH325" s="179">
        <f t="shared" si="69"/>
        <v>0</v>
      </c>
      <c r="BI325" s="182"/>
      <c r="BJ325" s="182"/>
      <c r="BK325" s="182"/>
      <c r="BL325" s="182"/>
      <c r="BM325" s="181"/>
      <c r="BN325" s="176"/>
      <c r="BO325" s="176"/>
    </row>
    <row r="326" spans="1:67" s="175" customFormat="1" outlineLevel="1">
      <c r="A326" s="172"/>
      <c r="B326" s="172"/>
      <c r="C326" s="172"/>
      <c r="D326" s="172"/>
      <c r="E326" s="183">
        <f t="shared" si="60"/>
        <v>0</v>
      </c>
      <c r="F326" s="179">
        <f t="shared" si="57"/>
        <v>0</v>
      </c>
      <c r="G326" s="182"/>
      <c r="H326" s="182"/>
      <c r="I326" s="182"/>
      <c r="J326" s="182"/>
      <c r="K326" s="181"/>
      <c r="L326" s="179">
        <f t="shared" si="61"/>
        <v>0</v>
      </c>
      <c r="M326" s="182"/>
      <c r="N326" s="182"/>
      <c r="O326" s="182"/>
      <c r="P326" s="182"/>
      <c r="Q326" s="182"/>
      <c r="R326" s="179">
        <f t="shared" si="62"/>
        <v>0</v>
      </c>
      <c r="S326" s="182"/>
      <c r="T326" s="182"/>
      <c r="U326" s="182"/>
      <c r="V326" s="182"/>
      <c r="W326" s="182"/>
      <c r="X326" s="179">
        <f t="shared" si="63"/>
        <v>0</v>
      </c>
      <c r="Y326" s="182"/>
      <c r="Z326" s="182"/>
      <c r="AA326" s="182"/>
      <c r="AB326" s="182"/>
      <c r="AC326" s="182"/>
      <c r="AD326" s="179">
        <f t="shared" si="64"/>
        <v>0</v>
      </c>
      <c r="AE326" s="182"/>
      <c r="AF326" s="182"/>
      <c r="AG326" s="182"/>
      <c r="AH326" s="182"/>
      <c r="AI326" s="182"/>
      <c r="AJ326" s="178">
        <f t="shared" si="65"/>
        <v>0</v>
      </c>
      <c r="AK326" s="182"/>
      <c r="AL326" s="182"/>
      <c r="AM326" s="182"/>
      <c r="AN326" s="182"/>
      <c r="AO326" s="182"/>
      <c r="AP326" s="179">
        <f t="shared" si="66"/>
        <v>0</v>
      </c>
      <c r="AQ326" s="182"/>
      <c r="AR326" s="182"/>
      <c r="AS326" s="182"/>
      <c r="AT326" s="182"/>
      <c r="AU326" s="182"/>
      <c r="AV326" s="179">
        <f t="shared" si="67"/>
        <v>0</v>
      </c>
      <c r="AW326" s="182"/>
      <c r="AX326" s="182"/>
      <c r="AY326" s="182"/>
      <c r="AZ326" s="182"/>
      <c r="BA326" s="182"/>
      <c r="BB326" s="179">
        <f t="shared" si="68"/>
        <v>0</v>
      </c>
      <c r="BC326" s="182"/>
      <c r="BD326" s="182"/>
      <c r="BE326" s="182"/>
      <c r="BF326" s="182"/>
      <c r="BG326" s="182"/>
      <c r="BH326" s="179">
        <f t="shared" si="69"/>
        <v>0</v>
      </c>
      <c r="BI326" s="182"/>
      <c r="BJ326" s="182"/>
      <c r="BK326" s="182"/>
      <c r="BL326" s="182"/>
      <c r="BM326" s="181"/>
      <c r="BN326" s="176"/>
      <c r="BO326" s="176"/>
    </row>
    <row r="327" spans="1:67" s="175" customFormat="1" outlineLevel="1">
      <c r="A327" s="172"/>
      <c r="B327" s="172"/>
      <c r="C327" s="172"/>
      <c r="D327" s="172"/>
      <c r="E327" s="183">
        <f t="shared" si="60"/>
        <v>0</v>
      </c>
      <c r="F327" s="179">
        <f t="shared" si="57"/>
        <v>0</v>
      </c>
      <c r="G327" s="182"/>
      <c r="H327" s="182"/>
      <c r="I327" s="182"/>
      <c r="J327" s="182"/>
      <c r="K327" s="181"/>
      <c r="L327" s="179">
        <f t="shared" si="61"/>
        <v>0</v>
      </c>
      <c r="M327" s="182"/>
      <c r="N327" s="182"/>
      <c r="O327" s="182"/>
      <c r="P327" s="182"/>
      <c r="Q327" s="182"/>
      <c r="R327" s="179">
        <f t="shared" si="62"/>
        <v>0</v>
      </c>
      <c r="S327" s="182"/>
      <c r="T327" s="182"/>
      <c r="U327" s="182"/>
      <c r="V327" s="182"/>
      <c r="W327" s="182"/>
      <c r="X327" s="179">
        <f t="shared" si="63"/>
        <v>0</v>
      </c>
      <c r="Y327" s="182"/>
      <c r="Z327" s="182"/>
      <c r="AA327" s="182"/>
      <c r="AB327" s="182"/>
      <c r="AC327" s="182"/>
      <c r="AD327" s="179">
        <f t="shared" si="64"/>
        <v>0</v>
      </c>
      <c r="AE327" s="182"/>
      <c r="AF327" s="182"/>
      <c r="AG327" s="182"/>
      <c r="AH327" s="182"/>
      <c r="AI327" s="182"/>
      <c r="AJ327" s="178">
        <f t="shared" si="65"/>
        <v>0</v>
      </c>
      <c r="AK327" s="182"/>
      <c r="AL327" s="182"/>
      <c r="AM327" s="182"/>
      <c r="AN327" s="182"/>
      <c r="AO327" s="182"/>
      <c r="AP327" s="179">
        <f t="shared" si="66"/>
        <v>0</v>
      </c>
      <c r="AQ327" s="182"/>
      <c r="AR327" s="182"/>
      <c r="AS327" s="182"/>
      <c r="AT327" s="182"/>
      <c r="AU327" s="182"/>
      <c r="AV327" s="179">
        <f t="shared" si="67"/>
        <v>0</v>
      </c>
      <c r="AW327" s="182"/>
      <c r="AX327" s="182"/>
      <c r="AY327" s="182"/>
      <c r="AZ327" s="182"/>
      <c r="BA327" s="182"/>
      <c r="BB327" s="179">
        <f t="shared" si="68"/>
        <v>0</v>
      </c>
      <c r="BC327" s="182"/>
      <c r="BD327" s="182"/>
      <c r="BE327" s="182"/>
      <c r="BF327" s="182"/>
      <c r="BG327" s="182"/>
      <c r="BH327" s="179">
        <f t="shared" si="69"/>
        <v>0</v>
      </c>
      <c r="BI327" s="182"/>
      <c r="BJ327" s="182"/>
      <c r="BK327" s="182"/>
      <c r="BL327" s="182"/>
      <c r="BM327" s="181"/>
      <c r="BN327" s="176"/>
      <c r="BO327" s="176"/>
    </row>
    <row r="328" spans="1:67" s="175" customFormat="1" outlineLevel="1">
      <c r="A328" s="172"/>
      <c r="B328" s="172"/>
      <c r="C328" s="172"/>
      <c r="D328" s="172"/>
      <c r="E328" s="183">
        <f t="shared" si="60"/>
        <v>0</v>
      </c>
      <c r="F328" s="179">
        <f t="shared" si="57"/>
        <v>0</v>
      </c>
      <c r="G328" s="182"/>
      <c r="H328" s="182"/>
      <c r="I328" s="182"/>
      <c r="J328" s="182"/>
      <c r="K328" s="181"/>
      <c r="L328" s="179">
        <f t="shared" si="61"/>
        <v>0</v>
      </c>
      <c r="M328" s="182"/>
      <c r="N328" s="182"/>
      <c r="O328" s="182"/>
      <c r="P328" s="182"/>
      <c r="Q328" s="182"/>
      <c r="R328" s="179">
        <f t="shared" si="62"/>
        <v>0</v>
      </c>
      <c r="S328" s="182"/>
      <c r="T328" s="182"/>
      <c r="U328" s="182"/>
      <c r="V328" s="182"/>
      <c r="W328" s="182"/>
      <c r="X328" s="179">
        <f t="shared" si="63"/>
        <v>0</v>
      </c>
      <c r="Y328" s="182"/>
      <c r="Z328" s="182"/>
      <c r="AA328" s="182"/>
      <c r="AB328" s="182"/>
      <c r="AC328" s="182"/>
      <c r="AD328" s="179">
        <f t="shared" si="64"/>
        <v>0</v>
      </c>
      <c r="AE328" s="182"/>
      <c r="AF328" s="182"/>
      <c r="AG328" s="182"/>
      <c r="AH328" s="182"/>
      <c r="AI328" s="182"/>
      <c r="AJ328" s="178">
        <f t="shared" si="65"/>
        <v>0</v>
      </c>
      <c r="AK328" s="182"/>
      <c r="AL328" s="182"/>
      <c r="AM328" s="182"/>
      <c r="AN328" s="182"/>
      <c r="AO328" s="182"/>
      <c r="AP328" s="179">
        <f t="shared" si="66"/>
        <v>0</v>
      </c>
      <c r="AQ328" s="182"/>
      <c r="AR328" s="182"/>
      <c r="AS328" s="182"/>
      <c r="AT328" s="182"/>
      <c r="AU328" s="182"/>
      <c r="AV328" s="179">
        <f t="shared" si="67"/>
        <v>0</v>
      </c>
      <c r="AW328" s="182"/>
      <c r="AX328" s="182"/>
      <c r="AY328" s="182"/>
      <c r="AZ328" s="182"/>
      <c r="BA328" s="182"/>
      <c r="BB328" s="179">
        <f t="shared" si="68"/>
        <v>0</v>
      </c>
      <c r="BC328" s="182"/>
      <c r="BD328" s="182"/>
      <c r="BE328" s="182"/>
      <c r="BF328" s="182"/>
      <c r="BG328" s="182"/>
      <c r="BH328" s="179">
        <f t="shared" si="69"/>
        <v>0</v>
      </c>
      <c r="BI328" s="182"/>
      <c r="BJ328" s="182"/>
      <c r="BK328" s="182"/>
      <c r="BL328" s="182"/>
      <c r="BM328" s="181"/>
      <c r="BN328" s="176"/>
      <c r="BO328" s="176"/>
    </row>
    <row r="329" spans="1:67" s="175" customFormat="1" outlineLevel="1">
      <c r="A329" s="172"/>
      <c r="B329" s="172"/>
      <c r="C329" s="172"/>
      <c r="D329" s="172"/>
      <c r="E329" s="183">
        <f t="shared" si="60"/>
        <v>0</v>
      </c>
      <c r="F329" s="179">
        <f t="shared" si="57"/>
        <v>0</v>
      </c>
      <c r="G329" s="182"/>
      <c r="H329" s="182"/>
      <c r="I329" s="182"/>
      <c r="J329" s="182"/>
      <c r="K329" s="181"/>
      <c r="L329" s="179">
        <f t="shared" si="61"/>
        <v>0</v>
      </c>
      <c r="M329" s="182"/>
      <c r="N329" s="182"/>
      <c r="O329" s="182"/>
      <c r="P329" s="182"/>
      <c r="Q329" s="182"/>
      <c r="R329" s="179">
        <f t="shared" si="62"/>
        <v>0</v>
      </c>
      <c r="S329" s="182"/>
      <c r="T329" s="182"/>
      <c r="U329" s="182"/>
      <c r="V329" s="182"/>
      <c r="W329" s="182"/>
      <c r="X329" s="179">
        <f t="shared" si="63"/>
        <v>0</v>
      </c>
      <c r="Y329" s="182"/>
      <c r="Z329" s="182"/>
      <c r="AA329" s="182"/>
      <c r="AB329" s="182"/>
      <c r="AC329" s="182"/>
      <c r="AD329" s="179">
        <f t="shared" si="64"/>
        <v>0</v>
      </c>
      <c r="AE329" s="182"/>
      <c r="AF329" s="182"/>
      <c r="AG329" s="182"/>
      <c r="AH329" s="182"/>
      <c r="AI329" s="182"/>
      <c r="AJ329" s="178">
        <f t="shared" si="65"/>
        <v>0</v>
      </c>
      <c r="AK329" s="182"/>
      <c r="AL329" s="182"/>
      <c r="AM329" s="182"/>
      <c r="AN329" s="182"/>
      <c r="AO329" s="182"/>
      <c r="AP329" s="179">
        <f t="shared" si="66"/>
        <v>0</v>
      </c>
      <c r="AQ329" s="182"/>
      <c r="AR329" s="182"/>
      <c r="AS329" s="182"/>
      <c r="AT329" s="182"/>
      <c r="AU329" s="182"/>
      <c r="AV329" s="179">
        <f t="shared" si="67"/>
        <v>0</v>
      </c>
      <c r="AW329" s="182"/>
      <c r="AX329" s="182"/>
      <c r="AY329" s="182"/>
      <c r="AZ329" s="182"/>
      <c r="BA329" s="182"/>
      <c r="BB329" s="179">
        <f t="shared" si="68"/>
        <v>0</v>
      </c>
      <c r="BC329" s="182"/>
      <c r="BD329" s="182"/>
      <c r="BE329" s="182"/>
      <c r="BF329" s="182"/>
      <c r="BG329" s="182"/>
      <c r="BH329" s="179">
        <f t="shared" si="69"/>
        <v>0</v>
      </c>
      <c r="BI329" s="182"/>
      <c r="BJ329" s="182"/>
      <c r="BK329" s="182"/>
      <c r="BL329" s="182"/>
      <c r="BM329" s="181"/>
      <c r="BN329" s="176"/>
      <c r="BO329" s="176"/>
    </row>
    <row r="330" spans="1:67" s="175" customFormat="1" outlineLevel="1">
      <c r="A330" s="172"/>
      <c r="B330" s="172"/>
      <c r="C330" s="172"/>
      <c r="D330" s="172"/>
      <c r="E330" s="183">
        <f t="shared" si="60"/>
        <v>0</v>
      </c>
      <c r="F330" s="179">
        <f t="shared" si="57"/>
        <v>0</v>
      </c>
      <c r="G330" s="182"/>
      <c r="H330" s="182"/>
      <c r="I330" s="182"/>
      <c r="J330" s="182"/>
      <c r="K330" s="181"/>
      <c r="L330" s="179">
        <f t="shared" si="61"/>
        <v>0</v>
      </c>
      <c r="M330" s="182"/>
      <c r="N330" s="182"/>
      <c r="O330" s="182"/>
      <c r="P330" s="182"/>
      <c r="Q330" s="182"/>
      <c r="R330" s="179">
        <f t="shared" si="62"/>
        <v>0</v>
      </c>
      <c r="S330" s="182"/>
      <c r="T330" s="182"/>
      <c r="U330" s="182"/>
      <c r="V330" s="182"/>
      <c r="W330" s="182"/>
      <c r="X330" s="179">
        <f t="shared" si="63"/>
        <v>0</v>
      </c>
      <c r="Y330" s="182"/>
      <c r="Z330" s="182"/>
      <c r="AA330" s="182"/>
      <c r="AB330" s="182"/>
      <c r="AC330" s="182"/>
      <c r="AD330" s="179">
        <f t="shared" si="64"/>
        <v>0</v>
      </c>
      <c r="AE330" s="182"/>
      <c r="AF330" s="182"/>
      <c r="AG330" s="182"/>
      <c r="AH330" s="182"/>
      <c r="AI330" s="182"/>
      <c r="AJ330" s="178">
        <f t="shared" si="65"/>
        <v>0</v>
      </c>
      <c r="AK330" s="182"/>
      <c r="AL330" s="182"/>
      <c r="AM330" s="182"/>
      <c r="AN330" s="182"/>
      <c r="AO330" s="182"/>
      <c r="AP330" s="179">
        <f t="shared" si="66"/>
        <v>0</v>
      </c>
      <c r="AQ330" s="182"/>
      <c r="AR330" s="182"/>
      <c r="AS330" s="182"/>
      <c r="AT330" s="182"/>
      <c r="AU330" s="182"/>
      <c r="AV330" s="179">
        <f t="shared" si="67"/>
        <v>0</v>
      </c>
      <c r="AW330" s="182"/>
      <c r="AX330" s="182"/>
      <c r="AY330" s="182"/>
      <c r="AZ330" s="182"/>
      <c r="BA330" s="182"/>
      <c r="BB330" s="179">
        <f t="shared" si="68"/>
        <v>0</v>
      </c>
      <c r="BC330" s="182"/>
      <c r="BD330" s="182"/>
      <c r="BE330" s="182"/>
      <c r="BF330" s="182"/>
      <c r="BG330" s="182"/>
      <c r="BH330" s="179">
        <f t="shared" si="69"/>
        <v>0</v>
      </c>
      <c r="BI330" s="182"/>
      <c r="BJ330" s="182"/>
      <c r="BK330" s="182"/>
      <c r="BL330" s="182"/>
      <c r="BM330" s="181"/>
      <c r="BN330" s="176"/>
      <c r="BO330" s="176"/>
    </row>
    <row r="331" spans="1:67" s="175" customFormat="1" outlineLevel="1">
      <c r="A331" s="172"/>
      <c r="B331" s="172"/>
      <c r="C331" s="172"/>
      <c r="D331" s="172"/>
      <c r="E331" s="183">
        <f t="shared" si="60"/>
        <v>0</v>
      </c>
      <c r="F331" s="179">
        <f t="shared" si="57"/>
        <v>0</v>
      </c>
      <c r="G331" s="182"/>
      <c r="H331" s="182"/>
      <c r="I331" s="182"/>
      <c r="J331" s="182"/>
      <c r="K331" s="181"/>
      <c r="L331" s="179">
        <f t="shared" si="61"/>
        <v>0</v>
      </c>
      <c r="M331" s="182"/>
      <c r="N331" s="182"/>
      <c r="O331" s="182"/>
      <c r="P331" s="182"/>
      <c r="Q331" s="182"/>
      <c r="R331" s="179">
        <f t="shared" si="62"/>
        <v>0</v>
      </c>
      <c r="S331" s="182"/>
      <c r="T331" s="182"/>
      <c r="U331" s="182"/>
      <c r="V331" s="182"/>
      <c r="W331" s="182"/>
      <c r="X331" s="179">
        <f t="shared" si="63"/>
        <v>0</v>
      </c>
      <c r="Y331" s="182"/>
      <c r="Z331" s="182"/>
      <c r="AA331" s="182"/>
      <c r="AB331" s="182"/>
      <c r="AC331" s="182"/>
      <c r="AD331" s="179">
        <f t="shared" si="64"/>
        <v>0</v>
      </c>
      <c r="AE331" s="182"/>
      <c r="AF331" s="182"/>
      <c r="AG331" s="182"/>
      <c r="AH331" s="182"/>
      <c r="AI331" s="182"/>
      <c r="AJ331" s="178">
        <f t="shared" si="65"/>
        <v>0</v>
      </c>
      <c r="AK331" s="182"/>
      <c r="AL331" s="182"/>
      <c r="AM331" s="182"/>
      <c r="AN331" s="182"/>
      <c r="AO331" s="182"/>
      <c r="AP331" s="179">
        <f t="shared" si="66"/>
        <v>0</v>
      </c>
      <c r="AQ331" s="182"/>
      <c r="AR331" s="182"/>
      <c r="AS331" s="182"/>
      <c r="AT331" s="182"/>
      <c r="AU331" s="182"/>
      <c r="AV331" s="179">
        <f t="shared" si="67"/>
        <v>0</v>
      </c>
      <c r="AW331" s="182"/>
      <c r="AX331" s="182"/>
      <c r="AY331" s="182"/>
      <c r="AZ331" s="182"/>
      <c r="BA331" s="182"/>
      <c r="BB331" s="179">
        <f t="shared" si="68"/>
        <v>0</v>
      </c>
      <c r="BC331" s="182"/>
      <c r="BD331" s="182"/>
      <c r="BE331" s="182"/>
      <c r="BF331" s="182"/>
      <c r="BG331" s="182"/>
      <c r="BH331" s="179">
        <f t="shared" si="69"/>
        <v>0</v>
      </c>
      <c r="BI331" s="182"/>
      <c r="BJ331" s="182"/>
      <c r="BK331" s="182"/>
      <c r="BL331" s="182"/>
      <c r="BM331" s="181"/>
      <c r="BN331" s="176"/>
      <c r="BO331" s="176"/>
    </row>
    <row r="332" spans="1:67" s="175" customFormat="1" outlineLevel="1">
      <c r="A332" s="172"/>
      <c r="B332" s="172"/>
      <c r="C332" s="172"/>
      <c r="D332" s="172"/>
      <c r="E332" s="183">
        <f t="shared" si="60"/>
        <v>0</v>
      </c>
      <c r="F332" s="179">
        <f t="shared" si="57"/>
        <v>0</v>
      </c>
      <c r="G332" s="182"/>
      <c r="H332" s="182"/>
      <c r="I332" s="182"/>
      <c r="J332" s="182"/>
      <c r="K332" s="181"/>
      <c r="L332" s="179">
        <f t="shared" si="61"/>
        <v>0</v>
      </c>
      <c r="M332" s="182"/>
      <c r="N332" s="182"/>
      <c r="O332" s="182"/>
      <c r="P332" s="182"/>
      <c r="Q332" s="182"/>
      <c r="R332" s="179">
        <f t="shared" si="62"/>
        <v>0</v>
      </c>
      <c r="S332" s="182"/>
      <c r="T332" s="182"/>
      <c r="U332" s="182"/>
      <c r="V332" s="182"/>
      <c r="W332" s="182"/>
      <c r="X332" s="179">
        <f t="shared" si="63"/>
        <v>0</v>
      </c>
      <c r="Y332" s="182"/>
      <c r="Z332" s="182"/>
      <c r="AA332" s="182"/>
      <c r="AB332" s="182"/>
      <c r="AC332" s="182"/>
      <c r="AD332" s="179">
        <f t="shared" si="64"/>
        <v>0</v>
      </c>
      <c r="AE332" s="182"/>
      <c r="AF332" s="182"/>
      <c r="AG332" s="182"/>
      <c r="AH332" s="182"/>
      <c r="AI332" s="182"/>
      <c r="AJ332" s="178">
        <f t="shared" si="65"/>
        <v>0</v>
      </c>
      <c r="AK332" s="182"/>
      <c r="AL332" s="182"/>
      <c r="AM332" s="182"/>
      <c r="AN332" s="182"/>
      <c r="AO332" s="182"/>
      <c r="AP332" s="179">
        <f t="shared" si="66"/>
        <v>0</v>
      </c>
      <c r="AQ332" s="182"/>
      <c r="AR332" s="182"/>
      <c r="AS332" s="182"/>
      <c r="AT332" s="182"/>
      <c r="AU332" s="182"/>
      <c r="AV332" s="179">
        <f t="shared" si="67"/>
        <v>0</v>
      </c>
      <c r="AW332" s="182"/>
      <c r="AX332" s="182"/>
      <c r="AY332" s="182"/>
      <c r="AZ332" s="182"/>
      <c r="BA332" s="182"/>
      <c r="BB332" s="179">
        <f t="shared" si="68"/>
        <v>0</v>
      </c>
      <c r="BC332" s="182"/>
      <c r="BD332" s="182"/>
      <c r="BE332" s="182"/>
      <c r="BF332" s="182"/>
      <c r="BG332" s="182"/>
      <c r="BH332" s="179">
        <f t="shared" si="69"/>
        <v>0</v>
      </c>
      <c r="BI332" s="182"/>
      <c r="BJ332" s="182"/>
      <c r="BK332" s="182"/>
      <c r="BL332" s="182"/>
      <c r="BM332" s="181"/>
      <c r="BN332" s="176"/>
      <c r="BO332" s="176"/>
    </row>
    <row r="333" spans="1:67" s="175" customFormat="1" outlineLevel="1">
      <c r="A333" s="172"/>
      <c r="B333" s="172"/>
      <c r="C333" s="172"/>
      <c r="D333" s="172"/>
      <c r="E333" s="183">
        <f t="shared" si="60"/>
        <v>0</v>
      </c>
      <c r="F333" s="179">
        <f t="shared" si="57"/>
        <v>0</v>
      </c>
      <c r="G333" s="182"/>
      <c r="H333" s="182"/>
      <c r="I333" s="182"/>
      <c r="J333" s="182"/>
      <c r="K333" s="181"/>
      <c r="L333" s="179">
        <f t="shared" si="61"/>
        <v>0</v>
      </c>
      <c r="M333" s="182"/>
      <c r="N333" s="182"/>
      <c r="O333" s="182"/>
      <c r="P333" s="182"/>
      <c r="Q333" s="182"/>
      <c r="R333" s="179">
        <f t="shared" si="62"/>
        <v>0</v>
      </c>
      <c r="S333" s="182"/>
      <c r="T333" s="182"/>
      <c r="U333" s="182"/>
      <c r="V333" s="182"/>
      <c r="W333" s="182"/>
      <c r="X333" s="179">
        <f t="shared" si="63"/>
        <v>0</v>
      </c>
      <c r="Y333" s="182"/>
      <c r="Z333" s="182"/>
      <c r="AA333" s="182"/>
      <c r="AB333" s="182"/>
      <c r="AC333" s="182"/>
      <c r="AD333" s="179">
        <f t="shared" si="64"/>
        <v>0</v>
      </c>
      <c r="AE333" s="182"/>
      <c r="AF333" s="182"/>
      <c r="AG333" s="182"/>
      <c r="AH333" s="182"/>
      <c r="AI333" s="182"/>
      <c r="AJ333" s="178">
        <f t="shared" si="65"/>
        <v>0</v>
      </c>
      <c r="AK333" s="182"/>
      <c r="AL333" s="182"/>
      <c r="AM333" s="182"/>
      <c r="AN333" s="182"/>
      <c r="AO333" s="182"/>
      <c r="AP333" s="179">
        <f t="shared" si="66"/>
        <v>0</v>
      </c>
      <c r="AQ333" s="182"/>
      <c r="AR333" s="182"/>
      <c r="AS333" s="182"/>
      <c r="AT333" s="182"/>
      <c r="AU333" s="182"/>
      <c r="AV333" s="179">
        <f t="shared" si="67"/>
        <v>0</v>
      </c>
      <c r="AW333" s="182"/>
      <c r="AX333" s="182"/>
      <c r="AY333" s="182"/>
      <c r="AZ333" s="182"/>
      <c r="BA333" s="182"/>
      <c r="BB333" s="179">
        <f t="shared" si="68"/>
        <v>0</v>
      </c>
      <c r="BC333" s="182"/>
      <c r="BD333" s="182"/>
      <c r="BE333" s="182"/>
      <c r="BF333" s="182"/>
      <c r="BG333" s="182"/>
      <c r="BH333" s="179">
        <f t="shared" si="69"/>
        <v>0</v>
      </c>
      <c r="BI333" s="182"/>
      <c r="BJ333" s="182"/>
      <c r="BK333" s="182"/>
      <c r="BL333" s="182"/>
      <c r="BM333" s="181"/>
      <c r="BN333" s="176"/>
      <c r="BO333" s="176"/>
    </row>
    <row r="334" spans="1:67" s="175" customFormat="1" outlineLevel="1">
      <c r="A334" s="172"/>
      <c r="B334" s="172"/>
      <c r="C334" s="172"/>
      <c r="D334" s="172"/>
      <c r="E334" s="183">
        <f t="shared" si="60"/>
        <v>0</v>
      </c>
      <c r="F334" s="179">
        <f t="shared" si="57"/>
        <v>0</v>
      </c>
      <c r="G334" s="182"/>
      <c r="H334" s="182"/>
      <c r="I334" s="182"/>
      <c r="J334" s="182"/>
      <c r="K334" s="181"/>
      <c r="L334" s="179">
        <f t="shared" si="61"/>
        <v>0</v>
      </c>
      <c r="M334" s="182"/>
      <c r="N334" s="182"/>
      <c r="O334" s="182"/>
      <c r="P334" s="182"/>
      <c r="Q334" s="182"/>
      <c r="R334" s="179">
        <f t="shared" si="62"/>
        <v>0</v>
      </c>
      <c r="S334" s="182"/>
      <c r="T334" s="182"/>
      <c r="U334" s="182"/>
      <c r="V334" s="182"/>
      <c r="W334" s="182"/>
      <c r="X334" s="179">
        <f t="shared" si="63"/>
        <v>0</v>
      </c>
      <c r="Y334" s="182"/>
      <c r="Z334" s="182"/>
      <c r="AA334" s="182"/>
      <c r="AB334" s="182"/>
      <c r="AC334" s="182"/>
      <c r="AD334" s="179">
        <f t="shared" si="64"/>
        <v>0</v>
      </c>
      <c r="AE334" s="182"/>
      <c r="AF334" s="182"/>
      <c r="AG334" s="182"/>
      <c r="AH334" s="182"/>
      <c r="AI334" s="182"/>
      <c r="AJ334" s="178">
        <f t="shared" si="65"/>
        <v>0</v>
      </c>
      <c r="AK334" s="182"/>
      <c r="AL334" s="182"/>
      <c r="AM334" s="182"/>
      <c r="AN334" s="182"/>
      <c r="AO334" s="182"/>
      <c r="AP334" s="179">
        <f t="shared" si="66"/>
        <v>0</v>
      </c>
      <c r="AQ334" s="182"/>
      <c r="AR334" s="182"/>
      <c r="AS334" s="182"/>
      <c r="AT334" s="182"/>
      <c r="AU334" s="182"/>
      <c r="AV334" s="179">
        <f t="shared" si="67"/>
        <v>0</v>
      </c>
      <c r="AW334" s="182"/>
      <c r="AX334" s="182"/>
      <c r="AY334" s="182"/>
      <c r="AZ334" s="182"/>
      <c r="BA334" s="182"/>
      <c r="BB334" s="179">
        <f t="shared" si="68"/>
        <v>0</v>
      </c>
      <c r="BC334" s="182"/>
      <c r="BD334" s="182"/>
      <c r="BE334" s="182"/>
      <c r="BF334" s="182"/>
      <c r="BG334" s="182"/>
      <c r="BH334" s="179">
        <f t="shared" si="69"/>
        <v>0</v>
      </c>
      <c r="BI334" s="182"/>
      <c r="BJ334" s="182"/>
      <c r="BK334" s="182"/>
      <c r="BL334" s="182"/>
      <c r="BM334" s="181"/>
      <c r="BN334" s="176"/>
      <c r="BO334" s="176"/>
    </row>
    <row r="335" spans="1:67" s="175" customFormat="1" outlineLevel="1">
      <c r="A335" s="172"/>
      <c r="B335" s="172"/>
      <c r="C335" s="172"/>
      <c r="D335" s="172"/>
      <c r="E335" s="183">
        <f t="shared" si="60"/>
        <v>0</v>
      </c>
      <c r="F335" s="179">
        <f t="shared" si="57"/>
        <v>0</v>
      </c>
      <c r="G335" s="182"/>
      <c r="H335" s="182"/>
      <c r="I335" s="182"/>
      <c r="J335" s="182"/>
      <c r="K335" s="181"/>
      <c r="L335" s="179">
        <f t="shared" si="61"/>
        <v>0</v>
      </c>
      <c r="M335" s="182"/>
      <c r="N335" s="182"/>
      <c r="O335" s="182"/>
      <c r="P335" s="182"/>
      <c r="Q335" s="182"/>
      <c r="R335" s="179">
        <f t="shared" si="62"/>
        <v>0</v>
      </c>
      <c r="S335" s="182"/>
      <c r="T335" s="182"/>
      <c r="U335" s="182"/>
      <c r="V335" s="182"/>
      <c r="W335" s="182"/>
      <c r="X335" s="179">
        <f t="shared" si="63"/>
        <v>0</v>
      </c>
      <c r="Y335" s="182"/>
      <c r="Z335" s="182"/>
      <c r="AA335" s="182"/>
      <c r="AB335" s="182"/>
      <c r="AC335" s="182"/>
      <c r="AD335" s="179">
        <f t="shared" si="64"/>
        <v>0</v>
      </c>
      <c r="AE335" s="182"/>
      <c r="AF335" s="182"/>
      <c r="AG335" s="182"/>
      <c r="AH335" s="182"/>
      <c r="AI335" s="182"/>
      <c r="AJ335" s="178">
        <f t="shared" si="65"/>
        <v>0</v>
      </c>
      <c r="AK335" s="182"/>
      <c r="AL335" s="182"/>
      <c r="AM335" s="182"/>
      <c r="AN335" s="182"/>
      <c r="AO335" s="182"/>
      <c r="AP335" s="179">
        <f t="shared" si="66"/>
        <v>0</v>
      </c>
      <c r="AQ335" s="182"/>
      <c r="AR335" s="182"/>
      <c r="AS335" s="182"/>
      <c r="AT335" s="182"/>
      <c r="AU335" s="182"/>
      <c r="AV335" s="179">
        <f t="shared" si="67"/>
        <v>0</v>
      </c>
      <c r="AW335" s="182"/>
      <c r="AX335" s="182"/>
      <c r="AY335" s="182"/>
      <c r="AZ335" s="182"/>
      <c r="BA335" s="182"/>
      <c r="BB335" s="179">
        <f t="shared" si="68"/>
        <v>0</v>
      </c>
      <c r="BC335" s="182"/>
      <c r="BD335" s="182"/>
      <c r="BE335" s="182"/>
      <c r="BF335" s="182"/>
      <c r="BG335" s="182"/>
      <c r="BH335" s="179">
        <f t="shared" si="69"/>
        <v>0</v>
      </c>
      <c r="BI335" s="182"/>
      <c r="BJ335" s="182"/>
      <c r="BK335" s="182"/>
      <c r="BL335" s="182"/>
      <c r="BM335" s="181"/>
      <c r="BN335" s="176"/>
      <c r="BO335" s="176"/>
    </row>
    <row r="336" spans="1:67" s="175" customFormat="1" outlineLevel="1">
      <c r="A336" s="172"/>
      <c r="B336" s="172"/>
      <c r="C336" s="172"/>
      <c r="D336" s="172"/>
      <c r="E336" s="183">
        <f t="shared" si="60"/>
        <v>0</v>
      </c>
      <c r="F336" s="179">
        <f t="shared" si="57"/>
        <v>0</v>
      </c>
      <c r="G336" s="182"/>
      <c r="H336" s="182"/>
      <c r="I336" s="182"/>
      <c r="J336" s="182"/>
      <c r="K336" s="181"/>
      <c r="L336" s="179">
        <f t="shared" si="61"/>
        <v>0</v>
      </c>
      <c r="M336" s="182"/>
      <c r="N336" s="182"/>
      <c r="O336" s="182"/>
      <c r="P336" s="182"/>
      <c r="Q336" s="182"/>
      <c r="R336" s="179">
        <f t="shared" si="62"/>
        <v>0</v>
      </c>
      <c r="S336" s="182"/>
      <c r="T336" s="182"/>
      <c r="U336" s="182"/>
      <c r="V336" s="182"/>
      <c r="W336" s="182"/>
      <c r="X336" s="179">
        <f t="shared" si="63"/>
        <v>0</v>
      </c>
      <c r="Y336" s="182"/>
      <c r="Z336" s="182"/>
      <c r="AA336" s="182"/>
      <c r="AB336" s="182"/>
      <c r="AC336" s="182"/>
      <c r="AD336" s="179">
        <f t="shared" si="64"/>
        <v>0</v>
      </c>
      <c r="AE336" s="182"/>
      <c r="AF336" s="182"/>
      <c r="AG336" s="182"/>
      <c r="AH336" s="182"/>
      <c r="AI336" s="182"/>
      <c r="AJ336" s="178">
        <f t="shared" si="65"/>
        <v>0</v>
      </c>
      <c r="AK336" s="182"/>
      <c r="AL336" s="182"/>
      <c r="AM336" s="182"/>
      <c r="AN336" s="182"/>
      <c r="AO336" s="182"/>
      <c r="AP336" s="179">
        <f t="shared" si="66"/>
        <v>0</v>
      </c>
      <c r="AQ336" s="182"/>
      <c r="AR336" s="182"/>
      <c r="AS336" s="182"/>
      <c r="AT336" s="182"/>
      <c r="AU336" s="182"/>
      <c r="AV336" s="179">
        <f t="shared" si="67"/>
        <v>0</v>
      </c>
      <c r="AW336" s="182"/>
      <c r="AX336" s="182"/>
      <c r="AY336" s="182"/>
      <c r="AZ336" s="182"/>
      <c r="BA336" s="182"/>
      <c r="BB336" s="179">
        <f t="shared" si="68"/>
        <v>0</v>
      </c>
      <c r="BC336" s="182"/>
      <c r="BD336" s="182"/>
      <c r="BE336" s="182"/>
      <c r="BF336" s="182"/>
      <c r="BG336" s="182"/>
      <c r="BH336" s="179">
        <f t="shared" si="69"/>
        <v>0</v>
      </c>
      <c r="BI336" s="182"/>
      <c r="BJ336" s="182"/>
      <c r="BK336" s="182"/>
      <c r="BL336" s="182"/>
      <c r="BM336" s="181"/>
      <c r="BN336" s="176"/>
      <c r="BO336" s="176"/>
    </row>
    <row r="337" spans="1:67" s="175" customFormat="1" outlineLevel="1">
      <c r="A337" s="172"/>
      <c r="B337" s="172"/>
      <c r="C337" s="172"/>
      <c r="D337" s="172"/>
      <c r="E337" s="183">
        <f t="shared" si="60"/>
        <v>0</v>
      </c>
      <c r="F337" s="179">
        <f t="shared" si="57"/>
        <v>0</v>
      </c>
      <c r="G337" s="182"/>
      <c r="H337" s="182"/>
      <c r="I337" s="182"/>
      <c r="J337" s="182"/>
      <c r="K337" s="181"/>
      <c r="L337" s="179">
        <f t="shared" si="61"/>
        <v>0</v>
      </c>
      <c r="M337" s="182"/>
      <c r="N337" s="182"/>
      <c r="O337" s="182"/>
      <c r="P337" s="182"/>
      <c r="Q337" s="182"/>
      <c r="R337" s="179">
        <f t="shared" si="62"/>
        <v>0</v>
      </c>
      <c r="S337" s="182"/>
      <c r="T337" s="182"/>
      <c r="U337" s="182"/>
      <c r="V337" s="182"/>
      <c r="W337" s="182"/>
      <c r="X337" s="179">
        <f t="shared" si="63"/>
        <v>0</v>
      </c>
      <c r="Y337" s="182"/>
      <c r="Z337" s="182"/>
      <c r="AA337" s="182"/>
      <c r="AB337" s="182"/>
      <c r="AC337" s="182"/>
      <c r="AD337" s="179">
        <f t="shared" si="64"/>
        <v>0</v>
      </c>
      <c r="AE337" s="182"/>
      <c r="AF337" s="182"/>
      <c r="AG337" s="182"/>
      <c r="AH337" s="182"/>
      <c r="AI337" s="182"/>
      <c r="AJ337" s="178">
        <f t="shared" si="65"/>
        <v>0</v>
      </c>
      <c r="AK337" s="182"/>
      <c r="AL337" s="182"/>
      <c r="AM337" s="182"/>
      <c r="AN337" s="182"/>
      <c r="AO337" s="182"/>
      <c r="AP337" s="179">
        <f t="shared" si="66"/>
        <v>0</v>
      </c>
      <c r="AQ337" s="182"/>
      <c r="AR337" s="182"/>
      <c r="AS337" s="182"/>
      <c r="AT337" s="182"/>
      <c r="AU337" s="182"/>
      <c r="AV337" s="179">
        <f t="shared" si="67"/>
        <v>0</v>
      </c>
      <c r="AW337" s="182"/>
      <c r="AX337" s="182"/>
      <c r="AY337" s="182"/>
      <c r="AZ337" s="182"/>
      <c r="BA337" s="182"/>
      <c r="BB337" s="179">
        <f t="shared" si="68"/>
        <v>0</v>
      </c>
      <c r="BC337" s="182"/>
      <c r="BD337" s="182"/>
      <c r="BE337" s="182"/>
      <c r="BF337" s="182"/>
      <c r="BG337" s="182"/>
      <c r="BH337" s="179">
        <f t="shared" si="69"/>
        <v>0</v>
      </c>
      <c r="BI337" s="182"/>
      <c r="BJ337" s="182"/>
      <c r="BK337" s="182"/>
      <c r="BL337" s="182"/>
      <c r="BM337" s="181"/>
      <c r="BN337" s="176"/>
      <c r="BO337" s="176"/>
    </row>
    <row r="338" spans="1:67" s="175" customFormat="1" outlineLevel="1">
      <c r="A338" s="172"/>
      <c r="B338" s="172"/>
      <c r="C338" s="172"/>
      <c r="D338" s="172"/>
      <c r="E338" s="183">
        <f t="shared" si="60"/>
        <v>0</v>
      </c>
      <c r="F338" s="179">
        <f t="shared" si="57"/>
        <v>0</v>
      </c>
      <c r="G338" s="182"/>
      <c r="H338" s="182"/>
      <c r="I338" s="182"/>
      <c r="J338" s="182"/>
      <c r="K338" s="181"/>
      <c r="L338" s="179">
        <f t="shared" si="61"/>
        <v>0</v>
      </c>
      <c r="M338" s="182"/>
      <c r="N338" s="182"/>
      <c r="O338" s="182"/>
      <c r="P338" s="182"/>
      <c r="Q338" s="182"/>
      <c r="R338" s="179">
        <f t="shared" si="62"/>
        <v>0</v>
      </c>
      <c r="S338" s="182"/>
      <c r="T338" s="182"/>
      <c r="U338" s="182"/>
      <c r="V338" s="182"/>
      <c r="W338" s="182"/>
      <c r="X338" s="179">
        <f t="shared" si="63"/>
        <v>0</v>
      </c>
      <c r="Y338" s="182"/>
      <c r="Z338" s="182"/>
      <c r="AA338" s="182"/>
      <c r="AB338" s="182"/>
      <c r="AC338" s="182"/>
      <c r="AD338" s="179">
        <f t="shared" si="64"/>
        <v>0</v>
      </c>
      <c r="AE338" s="182"/>
      <c r="AF338" s="182"/>
      <c r="AG338" s="182"/>
      <c r="AH338" s="182"/>
      <c r="AI338" s="182"/>
      <c r="AJ338" s="178">
        <f t="shared" si="65"/>
        <v>0</v>
      </c>
      <c r="AK338" s="182"/>
      <c r="AL338" s="182"/>
      <c r="AM338" s="182"/>
      <c r="AN338" s="182"/>
      <c r="AO338" s="182"/>
      <c r="AP338" s="179">
        <f t="shared" si="66"/>
        <v>0</v>
      </c>
      <c r="AQ338" s="182"/>
      <c r="AR338" s="182"/>
      <c r="AS338" s="182"/>
      <c r="AT338" s="182"/>
      <c r="AU338" s="182"/>
      <c r="AV338" s="179">
        <f t="shared" si="67"/>
        <v>0</v>
      </c>
      <c r="AW338" s="182"/>
      <c r="AX338" s="182"/>
      <c r="AY338" s="182"/>
      <c r="AZ338" s="182"/>
      <c r="BA338" s="182"/>
      <c r="BB338" s="179">
        <f t="shared" si="68"/>
        <v>0</v>
      </c>
      <c r="BC338" s="182"/>
      <c r="BD338" s="182"/>
      <c r="BE338" s="182"/>
      <c r="BF338" s="182"/>
      <c r="BG338" s="182"/>
      <c r="BH338" s="179">
        <f t="shared" si="69"/>
        <v>0</v>
      </c>
      <c r="BI338" s="182"/>
      <c r="BJ338" s="182"/>
      <c r="BK338" s="182"/>
      <c r="BL338" s="182"/>
      <c r="BM338" s="181"/>
      <c r="BN338" s="176"/>
      <c r="BO338" s="176"/>
    </row>
    <row r="339" spans="1:67" s="175" customFormat="1" outlineLevel="1">
      <c r="A339" s="172"/>
      <c r="B339" s="172"/>
      <c r="C339" s="172"/>
      <c r="D339" s="172"/>
      <c r="E339" s="180" t="s">
        <v>0</v>
      </c>
      <c r="F339" s="179">
        <f t="shared" si="57"/>
        <v>699020.12498298613</v>
      </c>
      <c r="G339" s="178">
        <f t="shared" ref="G339:AL339" si="70">SUM(G313:G338)</f>
        <v>0</v>
      </c>
      <c r="H339" s="178">
        <f t="shared" si="70"/>
        <v>0</v>
      </c>
      <c r="I339" s="178">
        <f t="shared" si="70"/>
        <v>0</v>
      </c>
      <c r="J339" s="178">
        <f t="shared" si="70"/>
        <v>0</v>
      </c>
      <c r="K339" s="177">
        <f t="shared" si="70"/>
        <v>0</v>
      </c>
      <c r="L339" s="179">
        <f t="shared" si="70"/>
        <v>0</v>
      </c>
      <c r="M339" s="178">
        <f t="shared" si="70"/>
        <v>0</v>
      </c>
      <c r="N339" s="178">
        <f t="shared" si="70"/>
        <v>0</v>
      </c>
      <c r="O339" s="178">
        <f t="shared" si="70"/>
        <v>0</v>
      </c>
      <c r="P339" s="178">
        <f t="shared" si="70"/>
        <v>0</v>
      </c>
      <c r="Q339" s="178">
        <f t="shared" si="70"/>
        <v>0</v>
      </c>
      <c r="R339" s="179">
        <f t="shared" si="70"/>
        <v>0</v>
      </c>
      <c r="S339" s="178">
        <f t="shared" si="70"/>
        <v>0</v>
      </c>
      <c r="T339" s="178">
        <f t="shared" si="70"/>
        <v>0</v>
      </c>
      <c r="U339" s="178">
        <f t="shared" si="70"/>
        <v>0</v>
      </c>
      <c r="V339" s="178">
        <f t="shared" si="70"/>
        <v>0</v>
      </c>
      <c r="W339" s="178">
        <f t="shared" si="70"/>
        <v>0</v>
      </c>
      <c r="X339" s="179">
        <f t="shared" si="70"/>
        <v>0</v>
      </c>
      <c r="Y339" s="178">
        <f t="shared" si="70"/>
        <v>0</v>
      </c>
      <c r="Z339" s="178">
        <f t="shared" si="70"/>
        <v>0</v>
      </c>
      <c r="AA339" s="178">
        <f t="shared" si="70"/>
        <v>0</v>
      </c>
      <c r="AB339" s="178">
        <f t="shared" si="70"/>
        <v>0</v>
      </c>
      <c r="AC339" s="178">
        <f t="shared" si="70"/>
        <v>0</v>
      </c>
      <c r="AD339" s="179">
        <f t="shared" si="70"/>
        <v>0</v>
      </c>
      <c r="AE339" s="178">
        <f t="shared" si="70"/>
        <v>0</v>
      </c>
      <c r="AF339" s="178">
        <f t="shared" si="70"/>
        <v>0</v>
      </c>
      <c r="AG339" s="178">
        <f t="shared" si="70"/>
        <v>0</v>
      </c>
      <c r="AH339" s="178">
        <f t="shared" si="70"/>
        <v>0</v>
      </c>
      <c r="AI339" s="178">
        <f t="shared" si="70"/>
        <v>0</v>
      </c>
      <c r="AJ339" s="178">
        <f t="shared" si="70"/>
        <v>0</v>
      </c>
      <c r="AK339" s="178">
        <f t="shared" si="70"/>
        <v>0</v>
      </c>
      <c r="AL339" s="178">
        <f t="shared" si="70"/>
        <v>0</v>
      </c>
      <c r="AM339" s="178">
        <f t="shared" ref="AM339:BR339" si="71">SUM(AM313:AM338)</f>
        <v>0</v>
      </c>
      <c r="AN339" s="178">
        <f t="shared" si="71"/>
        <v>0</v>
      </c>
      <c r="AO339" s="178">
        <f t="shared" si="71"/>
        <v>0</v>
      </c>
      <c r="AP339" s="179">
        <f t="shared" si="71"/>
        <v>0</v>
      </c>
      <c r="AQ339" s="178">
        <f t="shared" si="71"/>
        <v>0</v>
      </c>
      <c r="AR339" s="178">
        <f t="shared" si="71"/>
        <v>0</v>
      </c>
      <c r="AS339" s="178">
        <f t="shared" si="71"/>
        <v>0</v>
      </c>
      <c r="AT339" s="178">
        <f t="shared" si="71"/>
        <v>0</v>
      </c>
      <c r="AU339" s="178">
        <f t="shared" si="71"/>
        <v>0</v>
      </c>
      <c r="AV339" s="179">
        <f t="shared" si="71"/>
        <v>0</v>
      </c>
      <c r="AW339" s="178">
        <f t="shared" si="71"/>
        <v>0</v>
      </c>
      <c r="AX339" s="178">
        <f t="shared" si="71"/>
        <v>0</v>
      </c>
      <c r="AY339" s="178">
        <f t="shared" si="71"/>
        <v>0</v>
      </c>
      <c r="AZ339" s="178">
        <f t="shared" si="71"/>
        <v>0</v>
      </c>
      <c r="BA339" s="178">
        <f t="shared" si="71"/>
        <v>0</v>
      </c>
      <c r="BB339" s="179">
        <f t="shared" si="71"/>
        <v>0</v>
      </c>
      <c r="BC339" s="178">
        <f t="shared" si="71"/>
        <v>0</v>
      </c>
      <c r="BD339" s="178">
        <f t="shared" si="71"/>
        <v>0</v>
      </c>
      <c r="BE339" s="178">
        <f t="shared" si="71"/>
        <v>0</v>
      </c>
      <c r="BF339" s="178">
        <f t="shared" si="71"/>
        <v>0</v>
      </c>
      <c r="BG339" s="178">
        <f t="shared" si="71"/>
        <v>0</v>
      </c>
      <c r="BH339" s="179">
        <f t="shared" si="71"/>
        <v>0</v>
      </c>
      <c r="BI339" s="178">
        <f t="shared" si="71"/>
        <v>0</v>
      </c>
      <c r="BJ339" s="178">
        <f t="shared" si="71"/>
        <v>0</v>
      </c>
      <c r="BK339" s="178">
        <f t="shared" si="71"/>
        <v>0</v>
      </c>
      <c r="BL339" s="178">
        <f t="shared" si="71"/>
        <v>0</v>
      </c>
      <c r="BM339" s="177">
        <f t="shared" si="71"/>
        <v>0</v>
      </c>
      <c r="BN339" s="176"/>
      <c r="BO339" s="176"/>
    </row>
    <row r="340" spans="1:67">
      <c r="A340" s="172"/>
      <c r="B340" s="172"/>
      <c r="C340" s="172"/>
      <c r="D340" s="172"/>
      <c r="E340" s="172"/>
      <c r="F340" s="172"/>
      <c r="G340" s="172"/>
      <c r="H340" s="172"/>
      <c r="I340" s="172"/>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c r="AG340" s="172"/>
      <c r="AH340" s="172"/>
      <c r="AI340" s="172"/>
      <c r="AJ340" s="172"/>
      <c r="AK340" s="172"/>
      <c r="AL340" s="172"/>
      <c r="AM340" s="172"/>
      <c r="AN340" s="172"/>
      <c r="AO340" s="172"/>
      <c r="AP340" s="172"/>
      <c r="AQ340" s="172"/>
      <c r="AR340" s="172"/>
      <c r="AS340" s="172"/>
      <c r="AT340" s="172"/>
      <c r="AU340" s="172"/>
      <c r="AV340" s="172"/>
      <c r="AW340" s="172"/>
      <c r="AX340" s="172"/>
      <c r="AY340" s="172"/>
      <c r="AZ340" s="172"/>
      <c r="BA340" s="172"/>
      <c r="BB340" s="172"/>
      <c r="BC340" s="172"/>
      <c r="BD340" s="172"/>
      <c r="BE340" s="172"/>
      <c r="BF340" s="172"/>
      <c r="BG340" s="172"/>
      <c r="BH340" s="172"/>
      <c r="BI340" s="172"/>
      <c r="BJ340" s="172"/>
      <c r="BK340" s="172"/>
      <c r="BL340" s="172"/>
      <c r="BM340" s="172"/>
      <c r="BN340" s="172"/>
      <c r="BO340" s="172"/>
    </row>
    <row r="341" spans="1:67">
      <c r="A341" s="172"/>
      <c r="B341" s="172"/>
      <c r="C341" s="172"/>
      <c r="D341" s="172"/>
      <c r="E341" s="172"/>
      <c r="F341" s="172"/>
      <c r="G341" s="172"/>
      <c r="H341" s="172"/>
      <c r="I341" s="172"/>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c r="AG341" s="172"/>
      <c r="AH341" s="172"/>
      <c r="AI341" s="172"/>
      <c r="AJ341" s="172"/>
      <c r="AK341" s="172"/>
      <c r="AL341" s="172"/>
      <c r="AM341" s="172"/>
      <c r="AN341" s="172"/>
      <c r="AO341" s="172"/>
      <c r="AP341" s="172"/>
      <c r="AQ341" s="172"/>
      <c r="AR341" s="172"/>
      <c r="AS341" s="172"/>
      <c r="AT341" s="172"/>
      <c r="AU341" s="172"/>
      <c r="AV341" s="172"/>
      <c r="AW341" s="172"/>
      <c r="AX341" s="172"/>
      <c r="AY341" s="172"/>
      <c r="AZ341" s="172"/>
      <c r="BA341" s="172"/>
      <c r="BB341" s="172"/>
      <c r="BC341" s="172"/>
      <c r="BD341" s="172"/>
      <c r="BE341" s="172"/>
      <c r="BF341" s="172"/>
      <c r="BG341" s="172"/>
      <c r="BH341" s="172"/>
      <c r="BI341" s="172"/>
      <c r="BJ341" s="172"/>
      <c r="BK341" s="172"/>
      <c r="BL341" s="172"/>
      <c r="BM341" s="172"/>
      <c r="BN341" s="172"/>
      <c r="BO341" s="172"/>
    </row>
    <row r="342" spans="1:67">
      <c r="A342" s="172"/>
      <c r="B342" s="172"/>
      <c r="C342" s="172"/>
      <c r="D342" s="172"/>
      <c r="E342" s="172"/>
      <c r="F342" s="172"/>
      <c r="G342" s="172"/>
      <c r="H342" s="172"/>
      <c r="I342" s="172"/>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c r="AG342" s="172"/>
      <c r="AH342" s="172"/>
      <c r="AI342" s="172"/>
      <c r="AJ342" s="172"/>
      <c r="AK342" s="172"/>
      <c r="AL342" s="172"/>
      <c r="AM342" s="172"/>
      <c r="AN342" s="172"/>
      <c r="AO342" s="172"/>
      <c r="AP342" s="172"/>
      <c r="AQ342" s="172"/>
      <c r="AR342" s="172"/>
      <c r="AS342" s="172"/>
      <c r="AT342" s="172"/>
      <c r="AU342" s="172"/>
      <c r="AV342" s="172"/>
      <c r="AW342" s="172"/>
      <c r="AX342" s="172"/>
      <c r="AY342" s="172"/>
      <c r="AZ342" s="172"/>
      <c r="BA342" s="172"/>
      <c r="BB342" s="172"/>
      <c r="BC342" s="172"/>
      <c r="BD342" s="172"/>
      <c r="BE342" s="172"/>
      <c r="BF342" s="172"/>
      <c r="BG342" s="172"/>
      <c r="BH342" s="172"/>
      <c r="BI342" s="172"/>
      <c r="BJ342" s="172"/>
      <c r="BK342" s="172"/>
      <c r="BL342" s="172"/>
      <c r="BM342" s="172"/>
      <c r="BN342" s="172"/>
      <c r="BO342" s="172"/>
    </row>
    <row r="343" spans="1:67">
      <c r="A343" s="172"/>
      <c r="B343" s="172"/>
      <c r="C343" s="172"/>
      <c r="D343" s="172"/>
      <c r="E343" s="172"/>
      <c r="F343" s="172"/>
      <c r="G343" s="172"/>
      <c r="H343" s="172"/>
      <c r="I343" s="172"/>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c r="AG343" s="172"/>
      <c r="AH343" s="172"/>
      <c r="AI343" s="172"/>
      <c r="AJ343" s="172"/>
      <c r="AK343" s="172"/>
      <c r="AL343" s="172"/>
      <c r="AM343" s="172"/>
      <c r="AN343" s="172"/>
      <c r="AO343" s="172"/>
      <c r="AP343" s="172"/>
      <c r="AQ343" s="172"/>
      <c r="AR343" s="172"/>
      <c r="AS343" s="172"/>
      <c r="AT343" s="172"/>
      <c r="AU343" s="172"/>
      <c r="AV343" s="172"/>
      <c r="AW343" s="172"/>
      <c r="AX343" s="172"/>
      <c r="AY343" s="172"/>
      <c r="AZ343" s="172"/>
      <c r="BA343" s="172"/>
      <c r="BB343" s="172"/>
      <c r="BC343" s="172"/>
      <c r="BD343" s="172"/>
      <c r="BE343" s="172"/>
      <c r="BF343" s="172"/>
      <c r="BG343" s="172"/>
      <c r="BH343" s="172"/>
      <c r="BI343" s="172"/>
      <c r="BJ343" s="172"/>
      <c r="BK343" s="172"/>
      <c r="BL343" s="172"/>
      <c r="BM343" s="172"/>
      <c r="BN343" s="172"/>
      <c r="BO343" s="172"/>
    </row>
    <row r="344" spans="1:67">
      <c r="A344" s="172"/>
      <c r="B344" s="172"/>
      <c r="C344" s="172"/>
      <c r="D344" s="172"/>
      <c r="E344" s="172"/>
      <c r="F344" s="172"/>
      <c r="G344" s="172"/>
      <c r="H344" s="172"/>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c r="AG344" s="172"/>
      <c r="AH344" s="172"/>
      <c r="AI344" s="172"/>
      <c r="AJ344" s="172"/>
      <c r="AK344" s="172"/>
      <c r="AL344" s="172"/>
      <c r="AM344" s="172"/>
      <c r="AN344" s="172"/>
      <c r="AO344" s="172"/>
      <c r="AP344" s="172"/>
      <c r="AQ344" s="172"/>
      <c r="AR344" s="172"/>
      <c r="AS344" s="172"/>
      <c r="AT344" s="172"/>
      <c r="AU344" s="172"/>
      <c r="AV344" s="172"/>
      <c r="AW344" s="172"/>
      <c r="AX344" s="172"/>
      <c r="AY344" s="172"/>
      <c r="AZ344" s="172"/>
      <c r="BA344" s="172"/>
      <c r="BB344" s="172"/>
      <c r="BC344" s="172"/>
      <c r="BD344" s="172"/>
      <c r="BE344" s="172"/>
      <c r="BF344" s="172"/>
      <c r="BG344" s="172"/>
      <c r="BH344" s="172"/>
      <c r="BI344" s="172"/>
      <c r="BJ344" s="172"/>
      <c r="BK344" s="172"/>
      <c r="BL344" s="172"/>
      <c r="BM344" s="172"/>
      <c r="BN344" s="172"/>
      <c r="BO344" s="172"/>
    </row>
    <row r="345" spans="1:67">
      <c r="A345" s="172"/>
      <c r="B345" s="172"/>
      <c r="C345" s="172"/>
      <c r="D345" s="172"/>
      <c r="E345" s="172"/>
      <c r="F345" s="172"/>
      <c r="G345" s="173"/>
      <c r="H345" s="174"/>
      <c r="I345" s="172"/>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c r="AG345" s="172"/>
      <c r="AH345" s="172"/>
      <c r="AI345" s="172"/>
      <c r="AJ345" s="172"/>
      <c r="AK345" s="172"/>
      <c r="AL345" s="172"/>
      <c r="AM345" s="172"/>
      <c r="AN345" s="172"/>
      <c r="AO345" s="172"/>
      <c r="AP345" s="172"/>
      <c r="AQ345" s="172"/>
      <c r="AR345" s="172"/>
      <c r="AS345" s="172"/>
      <c r="AT345" s="172"/>
      <c r="AU345" s="172"/>
      <c r="AV345" s="172"/>
      <c r="AW345" s="172"/>
      <c r="AX345" s="172"/>
      <c r="AY345" s="172"/>
      <c r="AZ345" s="172"/>
      <c r="BA345" s="172"/>
      <c r="BB345" s="172"/>
      <c r="BC345" s="172"/>
      <c r="BD345" s="172"/>
      <c r="BE345" s="172"/>
      <c r="BF345" s="172"/>
      <c r="BG345" s="172"/>
      <c r="BH345" s="172"/>
      <c r="BI345" s="172"/>
      <c r="BJ345" s="172"/>
      <c r="BK345" s="172"/>
      <c r="BL345" s="172"/>
      <c r="BM345" s="172"/>
      <c r="BN345" s="172"/>
      <c r="BO345" s="172"/>
    </row>
    <row r="346" spans="1:67">
      <c r="A346" s="172"/>
      <c r="B346" s="172"/>
      <c r="C346" s="172"/>
      <c r="D346" s="172"/>
      <c r="E346" s="172"/>
      <c r="F346" s="172"/>
      <c r="G346" s="173"/>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72"/>
      <c r="AV346" s="172"/>
      <c r="AW346" s="172"/>
      <c r="AX346" s="172"/>
      <c r="AY346" s="172"/>
      <c r="AZ346" s="172"/>
      <c r="BA346" s="172"/>
      <c r="BB346" s="172"/>
      <c r="BC346" s="172"/>
      <c r="BD346" s="172"/>
      <c r="BE346" s="172"/>
      <c r="BF346" s="172"/>
      <c r="BG346" s="172"/>
      <c r="BH346" s="172"/>
      <c r="BI346" s="172"/>
      <c r="BJ346" s="172"/>
      <c r="BK346" s="172"/>
      <c r="BL346" s="172"/>
      <c r="BM346" s="172"/>
      <c r="BN346" s="172"/>
      <c r="BO346" s="172"/>
    </row>
    <row r="347" spans="1:67">
      <c r="A347" s="172"/>
      <c r="B347" s="172"/>
      <c r="C347" s="172"/>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2"/>
      <c r="AJ347" s="172"/>
      <c r="AK347" s="172"/>
      <c r="AL347" s="172"/>
      <c r="AM347" s="172"/>
      <c r="AN347" s="172"/>
      <c r="AO347" s="172"/>
      <c r="AP347" s="172"/>
      <c r="AQ347" s="172"/>
      <c r="AR347" s="172"/>
      <c r="AS347" s="172"/>
      <c r="AT347" s="172"/>
      <c r="AU347" s="172"/>
      <c r="AV347" s="172"/>
      <c r="AW347" s="172"/>
      <c r="AX347" s="172"/>
      <c r="AY347" s="172"/>
      <c r="AZ347" s="172"/>
      <c r="BA347" s="172"/>
      <c r="BB347" s="172"/>
      <c r="BC347" s="172"/>
      <c r="BD347" s="172"/>
      <c r="BE347" s="172"/>
      <c r="BF347" s="172"/>
      <c r="BG347" s="172"/>
      <c r="BH347" s="172"/>
      <c r="BI347" s="172"/>
      <c r="BJ347" s="172"/>
      <c r="BK347" s="172"/>
      <c r="BL347" s="172"/>
      <c r="BM347" s="172"/>
      <c r="BN347" s="172"/>
      <c r="BO347" s="172"/>
    </row>
    <row r="348" spans="1:67">
      <c r="A348" s="172"/>
      <c r="B348" s="172"/>
      <c r="C348" s="172"/>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c r="AG348" s="172"/>
      <c r="AH348" s="172"/>
      <c r="AI348" s="172"/>
      <c r="AJ348" s="172"/>
      <c r="AK348" s="172"/>
      <c r="AL348" s="172"/>
      <c r="AM348" s="172"/>
      <c r="AN348" s="172"/>
      <c r="AO348" s="172"/>
      <c r="AP348" s="172"/>
      <c r="AQ348" s="172"/>
      <c r="AR348" s="172"/>
      <c r="AS348" s="172"/>
      <c r="AT348" s="172"/>
      <c r="AU348" s="172"/>
      <c r="AV348" s="172"/>
      <c r="AW348" s="172"/>
      <c r="AX348" s="172"/>
      <c r="AY348" s="172"/>
      <c r="AZ348" s="172"/>
      <c r="BA348" s="172"/>
      <c r="BB348" s="172"/>
      <c r="BC348" s="172"/>
      <c r="BD348" s="172"/>
      <c r="BE348" s="172"/>
      <c r="BF348" s="172"/>
      <c r="BG348" s="172"/>
      <c r="BH348" s="172"/>
      <c r="BI348" s="172"/>
      <c r="BJ348" s="172"/>
      <c r="BK348" s="172"/>
      <c r="BL348" s="172"/>
      <c r="BM348" s="172"/>
      <c r="BN348" s="172"/>
      <c r="BO348" s="172"/>
    </row>
    <row r="349" spans="1:67">
      <c r="A349" s="172"/>
      <c r="B349" s="172"/>
      <c r="C349" s="172"/>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c r="AG349" s="172"/>
      <c r="AH349" s="172"/>
      <c r="AI349" s="172"/>
      <c r="AJ349" s="172"/>
      <c r="AK349" s="172"/>
      <c r="AL349" s="172"/>
      <c r="AM349" s="172"/>
      <c r="AN349" s="172"/>
      <c r="AO349" s="172"/>
      <c r="AP349" s="172"/>
      <c r="AQ349" s="172"/>
      <c r="AR349" s="172"/>
      <c r="AS349" s="172"/>
      <c r="AT349" s="172"/>
      <c r="AU349" s="172"/>
      <c r="AV349" s="172"/>
      <c r="AW349" s="172"/>
      <c r="AX349" s="172"/>
      <c r="AY349" s="172"/>
      <c r="AZ349" s="172"/>
      <c r="BA349" s="172"/>
      <c r="BB349" s="172"/>
      <c r="BC349" s="172"/>
      <c r="BD349" s="172"/>
      <c r="BE349" s="172"/>
      <c r="BF349" s="172"/>
      <c r="BG349" s="172"/>
      <c r="BH349" s="172"/>
      <c r="BI349" s="172"/>
      <c r="BJ349" s="172"/>
      <c r="BK349" s="172"/>
      <c r="BL349" s="172"/>
      <c r="BM349" s="172"/>
      <c r="BN349" s="172"/>
      <c r="BO349" s="172"/>
    </row>
  </sheetData>
  <dataConsolidate/>
  <mergeCells count="240">
    <mergeCell ref="E89:F89"/>
    <mergeCell ref="E90:F90"/>
    <mergeCell ref="E129:F129"/>
    <mergeCell ref="E96:F96"/>
    <mergeCell ref="E97:F97"/>
    <mergeCell ref="E102:F102"/>
    <mergeCell ref="E103:F103"/>
    <mergeCell ref="E104:F104"/>
    <mergeCell ref="E141:G141"/>
    <mergeCell ref="E107:G107"/>
    <mergeCell ref="E124:F124"/>
    <mergeCell ref="E101:F101"/>
    <mergeCell ref="E114:F114"/>
    <mergeCell ref="E119:F119"/>
    <mergeCell ref="E127:F127"/>
    <mergeCell ref="E120:F120"/>
    <mergeCell ref="E121:F121"/>
    <mergeCell ref="E105:F105"/>
    <mergeCell ref="E122:F122"/>
    <mergeCell ref="E123:F123"/>
    <mergeCell ref="E115:F115"/>
    <mergeCell ref="BH277:BM277"/>
    <mergeCell ref="F277:K277"/>
    <mergeCell ref="AJ277:AO277"/>
    <mergeCell ref="AP277:AU277"/>
    <mergeCell ref="AV277:BA277"/>
    <mergeCell ref="BB277:BG277"/>
    <mergeCell ref="E137:F137"/>
    <mergeCell ref="E128:F128"/>
    <mergeCell ref="E135:F135"/>
    <mergeCell ref="E130:F130"/>
    <mergeCell ref="E133:F133"/>
    <mergeCell ref="E134:F134"/>
    <mergeCell ref="E131:F131"/>
    <mergeCell ref="E132:F132"/>
    <mergeCell ref="E181:F181"/>
    <mergeCell ref="E183:F183"/>
    <mergeCell ref="E184:F184"/>
    <mergeCell ref="E182:F182"/>
    <mergeCell ref="E143:F143"/>
    <mergeCell ref="E144:F144"/>
    <mergeCell ref="E145:F145"/>
    <mergeCell ref="E146:F146"/>
    <mergeCell ref="E151:F151"/>
    <mergeCell ref="E147:F147"/>
    <mergeCell ref="E165:F165"/>
    <mergeCell ref="E166:F166"/>
    <mergeCell ref="E167:F167"/>
    <mergeCell ref="E168:F168"/>
    <mergeCell ref="E169:F169"/>
    <mergeCell ref="E275:G275"/>
    <mergeCell ref="E244:G244"/>
    <mergeCell ref="E126:F126"/>
    <mergeCell ref="E125:F125"/>
    <mergeCell ref="E189:G189"/>
    <mergeCell ref="E185:F185"/>
    <mergeCell ref="E177:F177"/>
    <mergeCell ref="E178:F178"/>
    <mergeCell ref="E179:F179"/>
    <mergeCell ref="E180:F180"/>
    <mergeCell ref="E196:F196"/>
    <mergeCell ref="E197:F197"/>
    <mergeCell ref="E175:G175"/>
    <mergeCell ref="E170:F170"/>
    <mergeCell ref="E173:F173"/>
    <mergeCell ref="E171:F171"/>
    <mergeCell ref="E172:F172"/>
    <mergeCell ref="E191:F191"/>
    <mergeCell ref="E200:F200"/>
    <mergeCell ref="R277:W277"/>
    <mergeCell ref="AD277:AI277"/>
    <mergeCell ref="X277:AC277"/>
    <mergeCell ref="E186:F186"/>
    <mergeCell ref="E203:F203"/>
    <mergeCell ref="E201:F201"/>
    <mergeCell ref="E192:F192"/>
    <mergeCell ref="E193:F193"/>
    <mergeCell ref="E194:F194"/>
    <mergeCell ref="E195:F195"/>
    <mergeCell ref="L277:Q277"/>
    <mergeCell ref="E205:F205"/>
    <mergeCell ref="E187:F187"/>
    <mergeCell ref="E198:F198"/>
    <mergeCell ref="E199:F199"/>
    <mergeCell ref="BH311:BM311"/>
    <mergeCell ref="F311:K311"/>
    <mergeCell ref="L311:Q311"/>
    <mergeCell ref="R311:W311"/>
    <mergeCell ref="X311:AC311"/>
    <mergeCell ref="AD311:AI311"/>
    <mergeCell ref="AJ311:AO311"/>
    <mergeCell ref="AP311:AU311"/>
    <mergeCell ref="AV311:BA311"/>
    <mergeCell ref="BB311:BG311"/>
    <mergeCell ref="G12:I12"/>
    <mergeCell ref="G6:I6"/>
    <mergeCell ref="E77:F77"/>
    <mergeCell ref="E78:F78"/>
    <mergeCell ref="E79:F79"/>
    <mergeCell ref="E80:F80"/>
    <mergeCell ref="E81:F81"/>
    <mergeCell ref="E73:G73"/>
    <mergeCell ref="E86:F86"/>
    <mergeCell ref="E60:F60"/>
    <mergeCell ref="E61:F61"/>
    <mergeCell ref="E62:F62"/>
    <mergeCell ref="E63:F63"/>
    <mergeCell ref="E64:F64"/>
    <mergeCell ref="E65:F65"/>
    <mergeCell ref="E75:F75"/>
    <mergeCell ref="E71:F71"/>
    <mergeCell ref="E76:F76"/>
    <mergeCell ref="E2:F2"/>
    <mergeCell ref="E17:F17"/>
    <mergeCell ref="G13:I13"/>
    <mergeCell ref="G14:I14"/>
    <mergeCell ref="E7:F7"/>
    <mergeCell ref="E8:F8"/>
    <mergeCell ref="E9:F9"/>
    <mergeCell ref="E10:F10"/>
    <mergeCell ref="E11:F11"/>
    <mergeCell ref="E12:F12"/>
    <mergeCell ref="G7:I7"/>
    <mergeCell ref="G8:I8"/>
    <mergeCell ref="G15:I15"/>
    <mergeCell ref="E5:G5"/>
    <mergeCell ref="E15:F15"/>
    <mergeCell ref="E16:F16"/>
    <mergeCell ref="E13:F13"/>
    <mergeCell ref="E14:F14"/>
    <mergeCell ref="I2:J2"/>
    <mergeCell ref="G17:I17"/>
    <mergeCell ref="G16:I16"/>
    <mergeCell ref="G9:I9"/>
    <mergeCell ref="G10:I10"/>
    <mergeCell ref="G11:I11"/>
    <mergeCell ref="E18:F18"/>
    <mergeCell ref="E19:F19"/>
    <mergeCell ref="E20:F20"/>
    <mergeCell ref="E21:F21"/>
    <mergeCell ref="G20:I20"/>
    <mergeCell ref="G33:I33"/>
    <mergeCell ref="G27:I27"/>
    <mergeCell ref="G28:I28"/>
    <mergeCell ref="G29:I29"/>
    <mergeCell ref="G30:I30"/>
    <mergeCell ref="G18:I18"/>
    <mergeCell ref="G19:I19"/>
    <mergeCell ref="E22:F22"/>
    <mergeCell ref="E23:F23"/>
    <mergeCell ref="E24:F24"/>
    <mergeCell ref="E25:F25"/>
    <mergeCell ref="G26:I26"/>
    <mergeCell ref="G21:I21"/>
    <mergeCell ref="G22:I22"/>
    <mergeCell ref="G23:I23"/>
    <mergeCell ref="E50:F50"/>
    <mergeCell ref="E33:F33"/>
    <mergeCell ref="E32:F32"/>
    <mergeCell ref="E43:F43"/>
    <mergeCell ref="E44:F44"/>
    <mergeCell ref="G31:I31"/>
    <mergeCell ref="E30:F30"/>
    <mergeCell ref="E31:F31"/>
    <mergeCell ref="G32:I32"/>
    <mergeCell ref="G34:I34"/>
    <mergeCell ref="E34:F34"/>
    <mergeCell ref="E35:F35"/>
    <mergeCell ref="E26:F26"/>
    <mergeCell ref="E27:F27"/>
    <mergeCell ref="E28:F28"/>
    <mergeCell ref="E29:F29"/>
    <mergeCell ref="E162:F162"/>
    <mergeCell ref="E163:F163"/>
    <mergeCell ref="E164:F164"/>
    <mergeCell ref="E36:F36"/>
    <mergeCell ref="E45:F45"/>
    <mergeCell ref="E41:F41"/>
    <mergeCell ref="E37:F37"/>
    <mergeCell ref="G24:I24"/>
    <mergeCell ref="G25:I25"/>
    <mergeCell ref="E51:F51"/>
    <mergeCell ref="E100:F100"/>
    <mergeCell ref="E52:F52"/>
    <mergeCell ref="E53:F53"/>
    <mergeCell ref="E59:F59"/>
    <mergeCell ref="E56:F56"/>
    <mergeCell ref="E113:F113"/>
    <mergeCell ref="E109:F109"/>
    <mergeCell ref="E98:F98"/>
    <mergeCell ref="E116:F116"/>
    <mergeCell ref="E117:F117"/>
    <mergeCell ref="E118:F118"/>
    <mergeCell ref="E99:F99"/>
    <mergeCell ref="E93:F93"/>
    <mergeCell ref="E95:F95"/>
    <mergeCell ref="E39:G39"/>
    <mergeCell ref="E46:F46"/>
    <mergeCell ref="E47:F47"/>
    <mergeCell ref="E48:F48"/>
    <mergeCell ref="E49:F49"/>
    <mergeCell ref="E66:F66"/>
    <mergeCell ref="E58:F58"/>
    <mergeCell ref="E57:F57"/>
    <mergeCell ref="G35:I35"/>
    <mergeCell ref="E82:F82"/>
    <mergeCell ref="E83:F83"/>
    <mergeCell ref="E84:F84"/>
    <mergeCell ref="E85:F85"/>
    <mergeCell ref="E42:F42"/>
    <mergeCell ref="E161:F161"/>
    <mergeCell ref="E139:F139"/>
    <mergeCell ref="E136:F136"/>
    <mergeCell ref="E152:F152"/>
    <mergeCell ref="E150:F150"/>
    <mergeCell ref="E67:F67"/>
    <mergeCell ref="E68:F68"/>
    <mergeCell ref="E69:F69"/>
    <mergeCell ref="E70:F70"/>
    <mergeCell ref="E54:F54"/>
    <mergeCell ref="E55:F55"/>
    <mergeCell ref="E91:F91"/>
    <mergeCell ref="E92:F92"/>
    <mergeCell ref="E111:F111"/>
    <mergeCell ref="E112:F112"/>
    <mergeCell ref="E110:F110"/>
    <mergeCell ref="E94:F94"/>
    <mergeCell ref="E87:F87"/>
    <mergeCell ref="E88:F88"/>
    <mergeCell ref="E138:F138"/>
    <mergeCell ref="E148:F148"/>
    <mergeCell ref="E149:F149"/>
    <mergeCell ref="E160:F160"/>
    <mergeCell ref="E157:F157"/>
    <mergeCell ref="E158:F158"/>
    <mergeCell ref="E159:F159"/>
    <mergeCell ref="E153:F153"/>
    <mergeCell ref="E154:F154"/>
    <mergeCell ref="E155:F155"/>
    <mergeCell ref="E156:F156"/>
  </mergeCells>
  <dataValidations count="4">
    <dataValidation allowBlank="1" showInputMessage="1" showErrorMessage="1" promptTitle="Regulatory year format" prompt="Please use one of the following formats_x000a_20XX (Calendar years) or_x000a_20XX-XX (Financial years)" sqref="Q7"/>
    <dataValidation type="list" allowBlank="1" showInputMessage="1" showErrorMessage="1" sqref="R191:S200">
      <formula1>"Yes,No"</formula1>
    </dataValidation>
    <dataValidation type="custom" showInputMessage="1" showErrorMessage="1" error="Invalid input, please try again." sqref="AA7 L7:M36 O7:P36">
      <formula1>AND(L7&lt;&gt;"",OR(L7="n/a",AND(L7&gt;0,L7&lt;=100)))</formula1>
    </dataValidation>
    <dataValidation type="custom" showInputMessage="1" showErrorMessage="1" error="Invalid input, please try again." sqref="AA8:AA36 AB7:AB36">
      <formula1>AND(AA7&lt;&gt;"",OR(AA7="n/a",AND(AA7&gt;=0,AA7&lt;=100)))</formula1>
    </dataValidation>
  </dataValidations>
  <printOptions headings="1"/>
  <pageMargins left="0.74803149606299213" right="0.74803149606299213" top="0.98425196850393704" bottom="0.98425196850393704" header="0.51181102362204722" footer="0.51181102362204722"/>
  <pageSetup paperSize="9" scale="39" fitToWidth="3" fitToHeight="3" orientation="landscape" horizontalDpi="4294967292" r:id="rId1"/>
  <headerFooter alignWithMargins="0"/>
  <rowBreaks count="4" manualBreakCount="4">
    <brk id="38" max="18" man="1"/>
    <brk id="106" max="18" man="1"/>
    <brk id="174" max="18" man="1"/>
    <brk id="226" max="18" man="1"/>
  </rowBreaks>
  <colBreaks count="2" manualBreakCount="2">
    <brk id="23" min="274" max="339" man="1"/>
    <brk id="41" min="274" max="33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273</vt:i4>
      </vt:variant>
    </vt:vector>
  </HeadingPairs>
  <TitlesOfParts>
    <vt:vector size="276" baseType="lpstr">
      <vt:lpstr>Opex decision</vt:lpstr>
      <vt:lpstr>Opex 2015-2020 (Real $2015)</vt:lpstr>
      <vt:lpstr>PTRM input</vt:lpstr>
      <vt:lpstr>A10remlife</vt:lpstr>
      <vt:lpstr>A10stdlife</vt:lpstr>
      <vt:lpstr>A10taxremlife</vt:lpstr>
      <vt:lpstr>A10taxstdlife</vt:lpstr>
      <vt:lpstr>A10taxvalue</vt:lpstr>
      <vt:lpstr>A10value</vt:lpstr>
      <vt:lpstr>A10wipvalue</vt:lpstr>
      <vt:lpstr>A11remlife</vt:lpstr>
      <vt:lpstr>A11stdlife</vt:lpstr>
      <vt:lpstr>A11taxremlife</vt:lpstr>
      <vt:lpstr>A11taxstdlife</vt:lpstr>
      <vt:lpstr>A11taxvalue</vt:lpstr>
      <vt:lpstr>A11value</vt:lpstr>
      <vt:lpstr>A11wipvalue</vt:lpstr>
      <vt:lpstr>A12remlife</vt:lpstr>
      <vt:lpstr>A12stdlife</vt:lpstr>
      <vt:lpstr>A12taxremlife</vt:lpstr>
      <vt:lpstr>A12taxstdlife</vt:lpstr>
      <vt:lpstr>A12taxvalue</vt:lpstr>
      <vt:lpstr>A12value</vt:lpstr>
      <vt:lpstr>A12wipvalue</vt:lpstr>
      <vt:lpstr>A13remlife</vt:lpstr>
      <vt:lpstr>A13stdlife</vt:lpstr>
      <vt:lpstr>A13taxremlife</vt:lpstr>
      <vt:lpstr>A13taxstdlife</vt:lpstr>
      <vt:lpstr>A13taxvalue</vt:lpstr>
      <vt:lpstr>A13value</vt:lpstr>
      <vt:lpstr>A13wipvalue</vt:lpstr>
      <vt:lpstr>A14remlife</vt:lpstr>
      <vt:lpstr>A14stdlife</vt:lpstr>
      <vt:lpstr>A14taxremlife</vt:lpstr>
      <vt:lpstr>A14taxstdlife</vt:lpstr>
      <vt:lpstr>A14taxvalue</vt:lpstr>
      <vt:lpstr>A14value</vt:lpstr>
      <vt:lpstr>A14wipvalue</vt:lpstr>
      <vt:lpstr>A15remlife</vt:lpstr>
      <vt:lpstr>A15stdlife</vt:lpstr>
      <vt:lpstr>A15taxremlife</vt:lpstr>
      <vt:lpstr>A15taxstdlife</vt:lpstr>
      <vt:lpstr>A15taxvalue</vt:lpstr>
      <vt:lpstr>A15value</vt:lpstr>
      <vt:lpstr>A15wipvalue</vt:lpstr>
      <vt:lpstr>A16remlife</vt:lpstr>
      <vt:lpstr>A16stdlife</vt:lpstr>
      <vt:lpstr>A16taxremlife</vt:lpstr>
      <vt:lpstr>A16taxstdlife</vt:lpstr>
      <vt:lpstr>A16taxvalue</vt:lpstr>
      <vt:lpstr>A16value</vt:lpstr>
      <vt:lpstr>A16wipvalue</vt:lpstr>
      <vt:lpstr>A17remlife</vt:lpstr>
      <vt:lpstr>A17stdlife</vt:lpstr>
      <vt:lpstr>A17taxremlife</vt:lpstr>
      <vt:lpstr>A17taxstdlife</vt:lpstr>
      <vt:lpstr>A17taxvalue</vt:lpstr>
      <vt:lpstr>A17value</vt:lpstr>
      <vt:lpstr>A17wipvalue</vt:lpstr>
      <vt:lpstr>A18remlife</vt:lpstr>
      <vt:lpstr>A18stdlife</vt:lpstr>
      <vt:lpstr>A18taxremlife</vt:lpstr>
      <vt:lpstr>A18taxstdlife</vt:lpstr>
      <vt:lpstr>A18taxvalue</vt:lpstr>
      <vt:lpstr>A18value</vt:lpstr>
      <vt:lpstr>A18wipvalue</vt:lpstr>
      <vt:lpstr>A19remlife</vt:lpstr>
      <vt:lpstr>A19stdlife</vt:lpstr>
      <vt:lpstr>A19taxremlife</vt:lpstr>
      <vt:lpstr>A19taxstdlife</vt:lpstr>
      <vt:lpstr>A19taxvalue</vt:lpstr>
      <vt:lpstr>A19value</vt:lpstr>
      <vt:lpstr>A19wipvalue</vt:lpstr>
      <vt:lpstr>A1remlife</vt:lpstr>
      <vt:lpstr>A1stdlife</vt:lpstr>
      <vt:lpstr>A1taxremlife</vt:lpstr>
      <vt:lpstr>A1taxstdlife</vt:lpstr>
      <vt:lpstr>A1taxvalue</vt:lpstr>
      <vt:lpstr>A1value</vt:lpstr>
      <vt:lpstr>A1wipvalue</vt:lpstr>
      <vt:lpstr>A20remlife</vt:lpstr>
      <vt:lpstr>A20stdlife</vt:lpstr>
      <vt:lpstr>A20taxremlife</vt:lpstr>
      <vt:lpstr>A20taxstdlife</vt:lpstr>
      <vt:lpstr>A20taxvalue</vt:lpstr>
      <vt:lpstr>A20value</vt:lpstr>
      <vt:lpstr>A20wipvalue</vt:lpstr>
      <vt:lpstr>A21remlife</vt:lpstr>
      <vt:lpstr>A21stdlife</vt:lpstr>
      <vt:lpstr>A21taxremlife</vt:lpstr>
      <vt:lpstr>A21taxstdlife</vt:lpstr>
      <vt:lpstr>A21taxvalue</vt:lpstr>
      <vt:lpstr>A21value</vt:lpstr>
      <vt:lpstr>A21wipvalue</vt:lpstr>
      <vt:lpstr>A22remlife</vt:lpstr>
      <vt:lpstr>A22stdlife</vt:lpstr>
      <vt:lpstr>A22taxremlife</vt:lpstr>
      <vt:lpstr>A22taxstdlife</vt:lpstr>
      <vt:lpstr>A22taxvalue</vt:lpstr>
      <vt:lpstr>A22value</vt:lpstr>
      <vt:lpstr>A22wipvalue</vt:lpstr>
      <vt:lpstr>A23remlife</vt:lpstr>
      <vt:lpstr>A23stdlife</vt:lpstr>
      <vt:lpstr>A23taxremlife</vt:lpstr>
      <vt:lpstr>A23taxstdlife</vt:lpstr>
      <vt:lpstr>A23taxvalue</vt:lpstr>
      <vt:lpstr>A23value</vt:lpstr>
      <vt:lpstr>A23wipvalue</vt:lpstr>
      <vt:lpstr>A24remlife</vt:lpstr>
      <vt:lpstr>A24stdlife</vt:lpstr>
      <vt:lpstr>A24taxremlife</vt:lpstr>
      <vt:lpstr>A24taxstdlife</vt:lpstr>
      <vt:lpstr>A24taxvalue</vt:lpstr>
      <vt:lpstr>A24value</vt:lpstr>
      <vt:lpstr>A24wipvalue</vt:lpstr>
      <vt:lpstr>A25remlife</vt:lpstr>
      <vt:lpstr>A25stdlife</vt:lpstr>
      <vt:lpstr>A25taxremlife</vt:lpstr>
      <vt:lpstr>A25taxstdlife</vt:lpstr>
      <vt:lpstr>A25taxvalue</vt:lpstr>
      <vt:lpstr>A25value</vt:lpstr>
      <vt:lpstr>A25wipvalue</vt:lpstr>
      <vt:lpstr>A26remlife</vt:lpstr>
      <vt:lpstr>A26stdlife</vt:lpstr>
      <vt:lpstr>A26taxremlife</vt:lpstr>
      <vt:lpstr>A26taxstdlife</vt:lpstr>
      <vt:lpstr>A26taxvalue</vt:lpstr>
      <vt:lpstr>A26value</vt:lpstr>
      <vt:lpstr>A26wipvalue</vt:lpstr>
      <vt:lpstr>A27remlife</vt:lpstr>
      <vt:lpstr>A27stdlife</vt:lpstr>
      <vt:lpstr>A27taxremlife</vt:lpstr>
      <vt:lpstr>A27taxstdlife</vt:lpstr>
      <vt:lpstr>A27taxvalue</vt:lpstr>
      <vt:lpstr>A27value</vt:lpstr>
      <vt:lpstr>A27wipvalue</vt:lpstr>
      <vt:lpstr>A28remlife</vt:lpstr>
      <vt:lpstr>A28stdlife</vt:lpstr>
      <vt:lpstr>A28taxremlife</vt:lpstr>
      <vt:lpstr>A28taxstdlife</vt:lpstr>
      <vt:lpstr>A28taxvalue</vt:lpstr>
      <vt:lpstr>A28value</vt:lpstr>
      <vt:lpstr>A28wipvalue</vt:lpstr>
      <vt:lpstr>A29remlife</vt:lpstr>
      <vt:lpstr>A29stdlife</vt:lpstr>
      <vt:lpstr>A29taxremlife</vt:lpstr>
      <vt:lpstr>A29taxstdlife</vt:lpstr>
      <vt:lpstr>A29taxvalue</vt:lpstr>
      <vt:lpstr>A29value</vt:lpstr>
      <vt:lpstr>A29wipvalue</vt:lpstr>
      <vt:lpstr>A2remlife</vt:lpstr>
      <vt:lpstr>A2stdlife</vt:lpstr>
      <vt:lpstr>A2taxremlife</vt:lpstr>
      <vt:lpstr>A2taxstdlife</vt:lpstr>
      <vt:lpstr>A2taxvalue</vt:lpstr>
      <vt:lpstr>A2value</vt:lpstr>
      <vt:lpstr>A2wipvalue</vt:lpstr>
      <vt:lpstr>A30remlife</vt:lpstr>
      <vt:lpstr>A30stdlife</vt:lpstr>
      <vt:lpstr>A30taxremlife</vt:lpstr>
      <vt:lpstr>A30taxstdlife</vt:lpstr>
      <vt:lpstr>A30taxvalue</vt:lpstr>
      <vt:lpstr>A30value</vt:lpstr>
      <vt:lpstr>A30wipvalue</vt:lpstr>
      <vt:lpstr>A3remlife</vt:lpstr>
      <vt:lpstr>A3stdlife</vt:lpstr>
      <vt:lpstr>A3taxremlife</vt:lpstr>
      <vt:lpstr>A3taxstdlife</vt:lpstr>
      <vt:lpstr>A3taxvalue</vt:lpstr>
      <vt:lpstr>A3value</vt:lpstr>
      <vt:lpstr>A3wipvalue</vt:lpstr>
      <vt:lpstr>A4remlife</vt:lpstr>
      <vt:lpstr>A4stdlife</vt:lpstr>
      <vt:lpstr>A4taxremlife</vt:lpstr>
      <vt:lpstr>A4taxstdlife</vt:lpstr>
      <vt:lpstr>A4taxvalue</vt:lpstr>
      <vt:lpstr>A4value</vt:lpstr>
      <vt:lpstr>A4wipvalue</vt:lpstr>
      <vt:lpstr>A5remlife</vt:lpstr>
      <vt:lpstr>A5stdlife</vt:lpstr>
      <vt:lpstr>A5taxremlife</vt:lpstr>
      <vt:lpstr>A5taxstdlife</vt:lpstr>
      <vt:lpstr>A5taxvalue</vt:lpstr>
      <vt:lpstr>A5value</vt:lpstr>
      <vt:lpstr>A5wipvalue</vt:lpstr>
      <vt:lpstr>A6remlife</vt:lpstr>
      <vt:lpstr>A6stdlife</vt:lpstr>
      <vt:lpstr>A6taxremlife</vt:lpstr>
      <vt:lpstr>A6taxstdlife</vt:lpstr>
      <vt:lpstr>A6taxvalue</vt:lpstr>
      <vt:lpstr>A6value</vt:lpstr>
      <vt:lpstr>A6wipvalue</vt:lpstr>
      <vt:lpstr>A7remlife</vt:lpstr>
      <vt:lpstr>A7stdlife</vt:lpstr>
      <vt:lpstr>A7taxremlife</vt:lpstr>
      <vt:lpstr>A7taxstdlife</vt:lpstr>
      <vt:lpstr>A7taxvalue</vt:lpstr>
      <vt:lpstr>A7value</vt:lpstr>
      <vt:lpstr>A7wipvalue</vt:lpstr>
      <vt:lpstr>A8remlife</vt:lpstr>
      <vt:lpstr>A8stdlife</vt:lpstr>
      <vt:lpstr>A8taxremlife</vt:lpstr>
      <vt:lpstr>A8taxstdlife</vt:lpstr>
      <vt:lpstr>A8taxvalue</vt:lpstr>
      <vt:lpstr>A8value</vt:lpstr>
      <vt:lpstr>A8wipvalue</vt:lpstr>
      <vt:lpstr>A9remlife</vt:lpstr>
      <vt:lpstr>A9stdlife</vt:lpstr>
      <vt:lpstr>A9taxremlife</vt:lpstr>
      <vt:lpstr>A9taxstdlife</vt:lpstr>
      <vt:lpstr>A9taxvalue</vt:lpstr>
      <vt:lpstr>A9value</vt:lpstr>
      <vt:lpstr>A9wipvalue</vt:lpstr>
      <vt:lpstr>Asset1</vt:lpstr>
      <vt:lpstr>Asset10</vt:lpstr>
      <vt:lpstr>Asset11</vt:lpstr>
      <vt:lpstr>Asset12</vt:lpstr>
      <vt:lpstr>Asset13</vt:lpstr>
      <vt:lpstr>Asset14</vt:lpstr>
      <vt:lpstr>Asset15</vt:lpstr>
      <vt:lpstr>Asset16</vt:lpstr>
      <vt:lpstr>Asset17</vt:lpstr>
      <vt:lpstr>Asset18</vt:lpstr>
      <vt:lpstr>Asset19</vt:lpstr>
      <vt:lpstr>Asset2</vt:lpstr>
      <vt:lpstr>Asset20</vt:lpstr>
      <vt:lpstr>Asset21</vt:lpstr>
      <vt:lpstr>Asset22</vt:lpstr>
      <vt:lpstr>Asset23</vt:lpstr>
      <vt:lpstr>Asset24</vt:lpstr>
      <vt:lpstr>Asset25</vt:lpstr>
      <vt:lpstr>Asset26</vt:lpstr>
      <vt:lpstr>Asset27</vt:lpstr>
      <vt:lpstr>Asset28</vt:lpstr>
      <vt:lpstr>Asset29</vt:lpstr>
      <vt:lpstr>Asset3</vt:lpstr>
      <vt:lpstr>Asset30</vt:lpstr>
      <vt:lpstr>Asset4</vt:lpstr>
      <vt:lpstr>Asset5</vt:lpstr>
      <vt:lpstr>Asset6</vt:lpstr>
      <vt:lpstr>Asset7</vt:lpstr>
      <vt:lpstr>Asset8</vt:lpstr>
      <vt:lpstr>Asset9</vt:lpstr>
      <vt:lpstr>DMS_50_01_01a</vt:lpstr>
      <vt:lpstr>DMS_50_01_01b</vt:lpstr>
      <vt:lpstr>DMS_50_01_01c</vt:lpstr>
      <vt:lpstr>DMS_50_01_01d</vt:lpstr>
      <vt:lpstr>DMS_50_01_02</vt:lpstr>
      <vt:lpstr>DMS_50_01_03</vt:lpstr>
      <vt:lpstr>DMS_50_01_04</vt:lpstr>
      <vt:lpstr>DMS_50_01_05</vt:lpstr>
      <vt:lpstr>DMS_50_01_10</vt:lpstr>
      <vt:lpstr>DMS_50_01_11</vt:lpstr>
      <vt:lpstr>DMS_50_01_12</vt:lpstr>
      <vt:lpstr>DMS_50_01_13</vt:lpstr>
      <vt:lpstr>DMS_assetclassnames</vt:lpstr>
      <vt:lpstr>DMS_assetlife</vt:lpstr>
      <vt:lpstr>DMS_DandEcosts</vt:lpstr>
      <vt:lpstr>DMS_EnergyFC</vt:lpstr>
      <vt:lpstr>DMS_FCOpex</vt:lpstr>
      <vt:lpstr>DMS_oassetvalue</vt:lpstr>
      <vt:lpstr>DMS_otaxvalue</vt:lpstr>
      <vt:lpstr>DMS_RevAdjust</vt:lpstr>
      <vt:lpstr>DMS_taxassetlife</vt:lpstr>
      <vt:lpstr>Drc</vt:lpstr>
      <vt:lpstr>Drpc</vt:lpstr>
      <vt:lpstr>Drpt</vt:lpstr>
      <vt:lpstr>Dv</vt:lpstr>
      <vt:lpstr>ERC_Yr01_Inc</vt:lpstr>
      <vt:lpstr>f</vt:lpstr>
      <vt:lpstr>g</vt:lpstr>
      <vt:lpstr>Icpr</vt:lpstr>
      <vt:lpstr>'PTRM input'!Print_Area</vt:lpstr>
      <vt:lpstr>RAB</vt:lpstr>
      <vt:lpstr>Reg_Period_Length</vt:lpstr>
      <vt:lpstr>Seo</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Moffitt, Shannon</dc:creator>
  <cp:lastModifiedBy>Moffitt, Shannon</cp:lastModifiedBy>
  <dcterms:created xsi:type="dcterms:W3CDTF">2015-09-13T22:47:30Z</dcterms:created>
  <dcterms:modified xsi:type="dcterms:W3CDTF">2015-10-23T05:15:16Z</dcterms:modified>
</cp:coreProperties>
</file>