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64011"/>
  <mc:AlternateContent xmlns:mc="http://schemas.openxmlformats.org/markup-compatibility/2006">
    <mc:Choice Requires="x15">
      <x15ac:absPath xmlns:x15ac="http://schemas.microsoft.com/office/spreadsheetml/2010/11/ac" url="T:\AER\Opex modelling\CAM and Capitalisation policy review\Consultation 2022\SensitivityAnalysis Table 6 - for publication\Sourcedata\"/>
    </mc:Choice>
  </mc:AlternateContent>
  <bookViews>
    <workbookView xWindow="-110" yWindow="-110" windowWidth="19420" windowHeight="10420" firstSheet="1" activeTab="1"/>
  </bookViews>
  <sheets>
    <sheet name="Index" sheetId="22" r:id="rId1"/>
    <sheet name="Version history" sheetId="23" r:id="rId2"/>
    <sheet name="Lookup tables" sheetId="27" r:id="rId3"/>
    <sheet name="Data|Benchmarking data" sheetId="19" r:id="rId4"/>
    <sheet name="Data|Capex" sheetId="20" r:id="rId5"/>
    <sheet name="Data|CIT ERG PCR recast" sheetId="32" r:id="rId6"/>
    <sheet name="Data|Productivity indexes" sheetId="17" r:id="rId7"/>
    <sheet name="Data|Comparators" sheetId="30" r:id="rId8"/>
    <sheet name="Data|Overheads" sheetId="31" r:id="rId9"/>
    <sheet name="Input|Parameters" sheetId="29" r:id="rId10"/>
    <sheet name="Calc|Summary" sheetId="18" r:id="rId11"/>
    <sheet name="Calc|Ratio analysis" sheetId="21" r:id="rId12"/>
    <sheet name="Output|Ratio comparison" sheetId="28" r:id="rId13"/>
    <sheet name="Output|Charts" sheetId="26" r:id="rId14"/>
  </sheets>
  <externalReferences>
    <externalReference r:id="rId15"/>
    <externalReference r:id="rId16"/>
    <externalReference r:id="rId17"/>
    <externalReference r:id="rId18"/>
    <externalReference r:id="rId19"/>
    <externalReference r:id="rId20"/>
  </externalReferences>
  <definedNames>
    <definedName name="____IT2" localSheetId="5"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___IT2" localSheetId="1"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___IT2"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__IT2" localSheetId="5"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__IT2" localSheetId="1"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__IT2"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_IT1" localSheetId="5"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_IT1" localSheetId="1"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_IT1"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_IT2" localSheetId="5"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_IT2" localSheetId="1"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_IT2"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FALSE</definedName>
    <definedName name="_AtRisk_SimSetting_LiveUpdatePeriod" hidden="1">-1</definedName>
    <definedName name="_AtRisk_SimSetting_RandomNumberGenerator" hidden="1">7</definedName>
    <definedName name="_AtRisk_SimSetting_ReportsList" hidden="1">513</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Q4.1" localSheetId="5" hidden="1">[1]PCOR00!#REF!</definedName>
    <definedName name="_BQ4.1" localSheetId="13" hidden="1">[1]PCOR00!#REF!</definedName>
    <definedName name="_BQ4.1" hidden="1">[1]PCOR00!#REF!</definedName>
    <definedName name="_BQ4.5" localSheetId="5" hidden="1">#REF!</definedName>
    <definedName name="_BQ4.5" localSheetId="13" hidden="1">#REF!</definedName>
    <definedName name="_BQ4.5" hidden="1">#REF!</definedName>
    <definedName name="_BQ4.6" localSheetId="13" hidden="1">#REF!</definedName>
    <definedName name="_BQ4.6" hidden="1">#REF!</definedName>
    <definedName name="_IT1" localSheetId="5"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IT1" localSheetId="1"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IT1"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IT2" localSheetId="5"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IT2" localSheetId="1"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IT2"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a" localSheetId="5" hidden="1">{#N/A,#N/A,FALSE,"Bgt";#N/A,#N/A,FALSE,"Act";#N/A,#N/A,FALSE,"Chrt Data";#N/A,#N/A,FALSE,"Bus Result";#N/A,#N/A,FALSE,"Main Charts";#N/A,#N/A,FALSE,"P&amp;L Ttl";#N/A,#N/A,FALSE,"P&amp;L C_Ttl";#N/A,#N/A,FALSE,"P&amp;L C_Oct";#N/A,#N/A,FALSE,"P&amp;L C_Sep";#N/A,#N/A,FALSE,"1996";#N/A,#N/A,FALSE,"Data"}</definedName>
    <definedName name="a" localSheetId="1" hidden="1">{#N/A,#N/A,FALSE,"Bgt";#N/A,#N/A,FALSE,"Act";#N/A,#N/A,FALSE,"Chrt Data";#N/A,#N/A,FALSE,"Bus Result";#N/A,#N/A,FALSE,"Main Charts";#N/A,#N/A,FALSE,"P&amp;L Ttl";#N/A,#N/A,FALSE,"P&amp;L C_Ttl";#N/A,#N/A,FALSE,"P&amp;L C_Oct";#N/A,#N/A,FALSE,"P&amp;L C_Sep";#N/A,#N/A,FALSE,"1996";#N/A,#N/A,FALSE,"Data"}</definedName>
    <definedName name="a" hidden="1">{#N/A,#N/A,FALSE,"Bgt";#N/A,#N/A,FALSE,"Act";#N/A,#N/A,FALSE,"Chrt Data";#N/A,#N/A,FALSE,"Bus Result";#N/A,#N/A,FALSE,"Main Charts";#N/A,#N/A,FALSE,"P&amp;L Ttl";#N/A,#N/A,FALSE,"P&amp;L C_Ttl";#N/A,#N/A,FALSE,"P&amp;L C_Oct";#N/A,#N/A,FALSE,"P&amp;L C_Sep";#N/A,#N/A,FALSE,"1996";#N/A,#N/A,FALSE,"Data"}</definedName>
    <definedName name="AA" localSheetId="5" hidden="1">{#N/A,#N/A,FALSE,"Bgt";#N/A,#N/A,FALSE,"Act";#N/A,#N/A,FALSE,"Chrt Data";#N/A,#N/A,FALSE,"Bus Result";#N/A,#N/A,FALSE,"Main Charts";#N/A,#N/A,FALSE,"P&amp;L Ttl";#N/A,#N/A,FALSE,"P&amp;L C_Ttl";#N/A,#N/A,FALSE,"P&amp;L C_Oct";#N/A,#N/A,FALSE,"P&amp;L C_Sep";#N/A,#N/A,FALSE,"1996";#N/A,#N/A,FALSE,"Data"}</definedName>
    <definedName name="AA" localSheetId="1" hidden="1">{#N/A,#N/A,FALSE,"Bgt";#N/A,#N/A,FALSE,"Act";#N/A,#N/A,FALSE,"Chrt Data";#N/A,#N/A,FALSE,"Bus Result";#N/A,#N/A,FALSE,"Main Charts";#N/A,#N/A,FALSE,"P&amp;L Ttl";#N/A,#N/A,FALSE,"P&amp;L C_Ttl";#N/A,#N/A,FALSE,"P&amp;L C_Oct";#N/A,#N/A,FALSE,"P&amp;L C_Sep";#N/A,#N/A,FALSE,"1996";#N/A,#N/A,FALSE,"Data"}</definedName>
    <definedName name="AA" hidden="1">{#N/A,#N/A,FALSE,"Bgt";#N/A,#N/A,FALSE,"Act";#N/A,#N/A,FALSE,"Chrt Data";#N/A,#N/A,FALSE,"Bus Result";#N/A,#N/A,FALSE,"Main Charts";#N/A,#N/A,FALSE,"P&amp;L Ttl";#N/A,#N/A,FALSE,"P&amp;L C_Ttl";#N/A,#N/A,FALSE,"P&amp;L C_Oct";#N/A,#N/A,FALSE,"P&amp;L C_Sep";#N/A,#N/A,FALSE,"1996";#N/A,#N/A,FALSE,"Data"}</definedName>
    <definedName name="abba" localSheetId="11" hidden="1">{"Ownership",#N/A,FALSE,"Ownership";"Contents",#N/A,FALSE,"Contents"}</definedName>
    <definedName name="abba" localSheetId="10"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6" hidden="1">{"Ownership",#N/A,FALSE,"Ownership";"Contents",#N/A,FALSE,"Contents"}</definedName>
    <definedName name="abba" localSheetId="13" hidden="1">{"Ownership",#N/A,FALSE,"Ownership";"Contents",#N/A,FALSE,"Contents"}</definedName>
    <definedName name="abba" hidden="1">{"Ownership",#N/A,FALSE,"Ownership";"Contents",#N/A,FALSE,"Contents"}</definedName>
    <definedName name="animal" localSheetId="5" hidden="1">{#N/A,#N/A,FALSE,"Bgt";#N/A,#N/A,FALSE,"Act";#N/A,#N/A,FALSE,"Chrt Data";#N/A,#N/A,FALSE,"Bus Result";#N/A,#N/A,FALSE,"Main Charts";#N/A,#N/A,FALSE,"P&amp;L Ttl";#N/A,#N/A,FALSE,"P&amp;L C_Ttl";#N/A,#N/A,FALSE,"P&amp;L C_Oct";#N/A,#N/A,FALSE,"P&amp;L C_Sep";#N/A,#N/A,FALSE,"1996";#N/A,#N/A,FALSE,"Data"}</definedName>
    <definedName name="animal" localSheetId="1" hidden="1">{#N/A,#N/A,FALSE,"Bgt";#N/A,#N/A,FALSE,"Act";#N/A,#N/A,FALSE,"Chrt Data";#N/A,#N/A,FALSE,"Bus Result";#N/A,#N/A,FALSE,"Main Charts";#N/A,#N/A,FALSE,"P&amp;L Ttl";#N/A,#N/A,FALSE,"P&amp;L C_Ttl";#N/A,#N/A,FALSE,"P&amp;L C_Oct";#N/A,#N/A,FALSE,"P&amp;L C_Sep";#N/A,#N/A,FALSE,"1996";#N/A,#N/A,FALSE,"Data"}</definedName>
    <definedName name="animal" hidden="1">{#N/A,#N/A,FALSE,"Bgt";#N/A,#N/A,FALSE,"Act";#N/A,#N/A,FALSE,"Chrt Data";#N/A,#N/A,FALSE,"Bus Result";#N/A,#N/A,FALSE,"Main Charts";#N/A,#N/A,FALSE,"P&amp;L Ttl";#N/A,#N/A,FALSE,"P&amp;L C_Ttl";#N/A,#N/A,FALSE,"P&amp;L C_Oct";#N/A,#N/A,FALSE,"P&amp;L C_Sep";#N/A,#N/A,FALSE,"1996";#N/A,#N/A,FALSE,"Data"}</definedName>
    <definedName name="anscount" hidden="1">1</definedName>
    <definedName name="as" localSheetId="5" hidden="1">{#N/A,#N/A,FALSE,"SUM QTR 3";#N/A,#N/A,FALSE,"Detail QTR 3 (w_o ly)"}</definedName>
    <definedName name="as" localSheetId="1" hidden="1">{#N/A,#N/A,FALSE,"SUM QTR 3";#N/A,#N/A,FALSE,"Detail QTR 3 (w_o ly)"}</definedName>
    <definedName name="as" hidden="1">{#N/A,#N/A,FALSE,"SUM QTR 3";#N/A,#N/A,FALSE,"Detail QTR 3 (w_o ly)"}</definedName>
    <definedName name="b" localSheetId="5" hidden="1">{#N/A,#N/A,FALSE,"Bgt";#N/A,#N/A,FALSE,"Act";#N/A,#N/A,FALSE,"Chrt Data";#N/A,#N/A,FALSE,"Bus Result";#N/A,#N/A,FALSE,"Main Charts";#N/A,#N/A,FALSE,"P&amp;L Ttl";#N/A,#N/A,FALSE,"P&amp;L C_Ttl";#N/A,#N/A,FALSE,"P&amp;L C_Oct";#N/A,#N/A,FALSE,"P&amp;L C_Sep";#N/A,#N/A,FALSE,"1996";#N/A,#N/A,FALSE,"Data"}</definedName>
    <definedName name="b" localSheetId="1" hidden="1">{#N/A,#N/A,FALSE,"Bgt";#N/A,#N/A,FALSE,"Act";#N/A,#N/A,FALSE,"Chrt Data";#N/A,#N/A,FALSE,"Bus Result";#N/A,#N/A,FALSE,"Main Charts";#N/A,#N/A,FALSE,"P&amp;L Ttl";#N/A,#N/A,FALSE,"P&amp;L C_Ttl";#N/A,#N/A,FALSE,"P&amp;L C_Oct";#N/A,#N/A,FALSE,"P&amp;L C_Sep";#N/A,#N/A,FALSE,"1996";#N/A,#N/A,FALSE,"Data"}</definedName>
    <definedName name="b" hidden="1">{#N/A,#N/A,FALSE,"Bgt";#N/A,#N/A,FALSE,"Act";#N/A,#N/A,FALSE,"Chrt Data";#N/A,#N/A,FALSE,"Bus Result";#N/A,#N/A,FALSE,"Main Charts";#N/A,#N/A,FALSE,"P&amp;L Ttl";#N/A,#N/A,FALSE,"P&amp;L C_Ttl";#N/A,#N/A,FALSE,"P&amp;L C_Oct";#N/A,#N/A,FALSE,"P&amp;L C_Sep";#N/A,#N/A,FALSE,"1996";#N/A,#N/A,FALSE,"Data"}</definedName>
    <definedName name="BEx0017DGUEDPCFJUPUZOOLJCS2B" hidden="1">'[2]Reco Sheet for Fcast'!$I$9:$J$9</definedName>
    <definedName name="BEx001CNWHJ5RULCSFM36ZCGJ1UH" hidden="1">'[2]Reco Sheet for Fcast'!$F$11:$G$11</definedName>
    <definedName name="BEx004791UAJIJSN57OT7YBLNP82" hidden="1">'[2]Reco Sheet for Fcast'!$H$2:$I$2</definedName>
    <definedName name="BEx008P2NVFDLBHL7IZ5WTMVOQ1F" localSheetId="5" hidden="1">'[3]AMI P &amp; L'!#REF!</definedName>
    <definedName name="BEx008P2NVFDLBHL7IZ5WTMVOQ1F" localSheetId="13" hidden="1">'[3]AMI P &amp; L'!#REF!</definedName>
    <definedName name="BEx008P2NVFDLBHL7IZ5WTMVOQ1F" hidden="1">'[3]AMI P &amp; L'!#REF!</definedName>
    <definedName name="BEx009G00IN0JUIAQ4WE9NHTMQE2" hidden="1">'[2]Reco Sheet for Fcast'!$I$8:$J$8</definedName>
    <definedName name="BEx00DXTY2JDVGWQKV8H7FG4SV30" hidden="1">'[2]Reco Sheet for Fcast'!$F$11:$G$11</definedName>
    <definedName name="BEx00GHLTYRH5N2S6P78YW1CD30N" hidden="1">'[2]Reco Sheet for Fcast'!$F$11:$G$11</definedName>
    <definedName name="BEx00JC31DY11L45SEU4B10BIN6W" hidden="1">'[2]Reco Sheet for Fcast'!$K$2</definedName>
    <definedName name="BEx00KZHZBHP3TDV1YMX4B19B95O" localSheetId="5" hidden="1">'[3]AMI P &amp; L'!#REF!</definedName>
    <definedName name="BEx00KZHZBHP3TDV1YMX4B19B95O" localSheetId="13" hidden="1">'[3]AMI P &amp; L'!#REF!</definedName>
    <definedName name="BEx00KZHZBHP3TDV1YMX4B19B95O" hidden="1">'[3]AMI P &amp; L'!#REF!</definedName>
    <definedName name="BEx00WOACHDXJ6I70WQ2OGP79902" localSheetId="5" hidden="1">#REF!</definedName>
    <definedName name="BEx00WOACHDXJ6I70WQ2OGP79902" localSheetId="13" hidden="1">#REF!</definedName>
    <definedName name="BEx00WOACHDXJ6I70WQ2OGP79902" hidden="1">#REF!</definedName>
    <definedName name="BEx01DAZE5WX4UTU2TLKODE60MKZ" hidden="1">'[2]Reco Sheet for Fcast'!$F$6:$G$6</definedName>
    <definedName name="BEx01HY6E3GJ66ABU5ABN26V6Q13" hidden="1">'[2]Reco Sheet for Fcast'!$G$2</definedName>
    <definedName name="BEx01PW5YQKEGAR8JDDI5OARYXDF" hidden="1">'[2]Reco Sheet for Fcast'!$F$9:$G$9</definedName>
    <definedName name="BEx01XJ94SHJ1YQ7ORPW0RQGKI2H" hidden="1">'[2]Reco Sheet for Fcast'!$F$11:$G$11</definedName>
    <definedName name="BEx02Q08R9G839Q4RFGG9026C7PX" localSheetId="5" hidden="1">'[3]AMI P &amp; L'!#REF!</definedName>
    <definedName name="BEx02Q08R9G839Q4RFGG9026C7PX" localSheetId="13" hidden="1">'[3]AMI P &amp; L'!#REF!</definedName>
    <definedName name="BEx02Q08R9G839Q4RFGG9026C7PX" hidden="1">'[3]AMI P &amp; L'!#REF!</definedName>
    <definedName name="BEx02SEL3Z1QWGAHXDPUA9WLTTPS" hidden="1">'[2]Reco Sheet for Fcast'!$F$11:$G$11</definedName>
    <definedName name="BEx02Y3KJZH5BGDM9QEZ1PVVI114" hidden="1">'[2]Reco Sheet for Fcast'!$F$8:$G$8</definedName>
    <definedName name="BEx0313GRLLASDTVPW5DHTXHE74M" hidden="1">'[2]Reco Sheet for Fcast'!$I$6:$J$6</definedName>
    <definedName name="BEx1F0SOZ3H5XUHXD7O01TCR8T6J" hidden="1">'[2]Reco Sheet for Fcast'!$F$10:$G$10</definedName>
    <definedName name="BEx1F9HL824UCNCVZ2U62J4KZCX8" hidden="1">'[2]Reco Sheet for Fcast'!$F$7:$G$7</definedName>
    <definedName name="BEx1FEVSJKTI1Q1Z874QZVFSJSVA" hidden="1">'[2]Reco Sheet for Fcast'!$I$6:$J$6</definedName>
    <definedName name="BEx1FGDRUHHLI1GBHELT4PK0LY4V" hidden="1">'[2]Reco Sheet for Fcast'!$I$9:$J$9</definedName>
    <definedName name="BEx1FJZ7GKO99IYTP6GGGF7EUL3Z" hidden="1">'[2]Reco Sheet for Fcast'!$I$7:$J$7</definedName>
    <definedName name="BEx1FSDBU7WQN41S8RKJEK69AVRU" hidden="1">'[2]Reco Sheet for Fcast'!$F$6:$G$6</definedName>
    <definedName name="BEx1FZV2CM77TBH1R6YYV9P06KA2" hidden="1">'[2]Reco Sheet for Fcast'!$F$9:$G$9</definedName>
    <definedName name="BEx1G59AY8195JTUM6P18VXUFJ3E" hidden="1">'[2]Reco Sheet for Fcast'!$F$9:$G$9</definedName>
    <definedName name="BEx1GVBYVO13O10BPURJQKD3L4DD" hidden="1">'[4]Bud Mth'!$I$8:$J$8</definedName>
    <definedName name="BEx1GVMRHFXUP6XYYY9NR12PV5TF" hidden="1">'[2]Reco Sheet for Fcast'!$F$8:$G$8</definedName>
    <definedName name="BEx1H6KIT7BHUH6MDDWC935V9N47" hidden="1">'[2]Reco Sheet for Fcast'!$I$8:$J$8</definedName>
    <definedName name="BEx1H8YTIDTTO90YLC2ZSSNJ7TNN" localSheetId="5" hidden="1">'[5]Capital orders'!#REF!</definedName>
    <definedName name="BEx1H8YTIDTTO90YLC2ZSSNJ7TNN" localSheetId="13" hidden="1">'[5]Capital orders'!#REF!</definedName>
    <definedName name="BEx1H8YTIDTTO90YLC2ZSSNJ7TNN" hidden="1">'[5]Capital orders'!#REF!</definedName>
    <definedName name="BEx1HDGOOJ3SKHYMWUZJ1P0RQZ9N" hidden="1">'[2]Reco Sheet for Fcast'!$H$2:$I$2</definedName>
    <definedName name="BEx1HDM5ZXSJG6JQEMSFV52PZ10V" hidden="1">'[2]Reco Sheet for Fcast'!$I$9:$J$9</definedName>
    <definedName name="BEx1HETBBZVN5F43LKOFMC4QB0CR" hidden="1">'[2]Reco Sheet for Fcast'!$F$9:$G$9</definedName>
    <definedName name="BEx1HGWNWPLNXICOTP90TKQVVE4E" hidden="1">'[2]Reco Sheet for Fcast'!$H$2:$I$2</definedName>
    <definedName name="BEx1HH266WCSRYYOY23LANSAM8Z1" localSheetId="5" hidden="1">#REF!</definedName>
    <definedName name="BEx1HH266WCSRYYOY23LANSAM8Z1" localSheetId="13" hidden="1">#REF!</definedName>
    <definedName name="BEx1HH266WCSRYYOY23LANSAM8Z1" hidden="1">#REF!</definedName>
    <definedName name="BEx1HIPLJZABY0EMUOTZN0EQMDPU" hidden="1">'[2]Reco Sheet for Fcast'!$F$7:$G$7</definedName>
    <definedName name="BEx1HO94JIRX219MPWMB5E5XZ04X" hidden="1">'[2]Reco Sheet for Fcast'!$F$10:$G$10</definedName>
    <definedName name="BEx1HQNF6KHM21E3XLW0NMSSEI9S" hidden="1">'[2]Reco Sheet for Fcast'!$F$9:$G$9</definedName>
    <definedName name="BEx1HSLNWIW4S97ZBYY7I7M5YVH4" hidden="1">'[2]Reco Sheet for Fcast'!$I$8:$J$8</definedName>
    <definedName name="BEx1I4L21EMOYZ97EOEQ30N9KV83" localSheetId="5" hidden="1">#REF!</definedName>
    <definedName name="BEx1I4L21EMOYZ97EOEQ30N9KV83" localSheetId="13" hidden="1">#REF!</definedName>
    <definedName name="BEx1I4L21EMOYZ97EOEQ30N9KV83" hidden="1">#REF!</definedName>
    <definedName name="BEx1I4QKTILCKZUSOJCVZN7SNHL5" hidden="1">'[2]Reco Sheet for Fcast'!$F$6:$G$6</definedName>
    <definedName name="BEx1IE0ZP7RIFM9FI24S9I6AAJ14" hidden="1">'[2]Reco Sheet for Fcast'!$F$15</definedName>
    <definedName name="BEx1IGQ5B697MNDOE06MVSR0H58E" hidden="1">'[2]Reco Sheet for Fcast'!$F$11:$G$11</definedName>
    <definedName name="BEx1IKRPW8MLB9Y485M1TL2IT9SH" hidden="1">'[2]Reco Sheet for Fcast'!$F$15</definedName>
    <definedName name="BEx1J0CSSHDJGBJUHVOEMCF2P4DL" hidden="1">'[2]Reco Sheet for Fcast'!$I$9:$J$9</definedName>
    <definedName name="BEx1J6NC9DE7CANGLXQGIAHI2C92" hidden="1">'[2]Reco Sheet for Fcast'!$I$8:$J$8</definedName>
    <definedName name="BEx1J7E8VCGLPYU82QXVUG5N3ZAI" localSheetId="5" hidden="1">'[3]AMI P &amp; L'!#REF!</definedName>
    <definedName name="BEx1J7E8VCGLPYU82QXVUG5N3ZAI" localSheetId="13" hidden="1">'[3]AMI P &amp; L'!#REF!</definedName>
    <definedName name="BEx1J7E8VCGLPYU82QXVUG5N3ZAI" hidden="1">'[3]AMI P &amp; L'!#REF!</definedName>
    <definedName name="BEx1JGE2YQWH8S25USOY08XVGO0D" hidden="1">'[2]Reco Sheet for Fcast'!$I$10:$J$10</definedName>
    <definedName name="BEx1JJJC9T1W7HY4V7HP1S1W4JO1" hidden="1">'[2]Reco Sheet for Fcast'!$F$10:$G$10</definedName>
    <definedName name="BEx1JKKZSJ7DI4PTFVI9VVFMB1X2" hidden="1">'[2]Reco Sheet for Fcast'!$F$6:$G$6</definedName>
    <definedName name="BEx1JPJ2JSOQN114PESLM5AHS817" localSheetId="5" hidden="1">#REF!</definedName>
    <definedName name="BEx1JPJ2JSOQN114PESLM5AHS817" localSheetId="13" hidden="1">#REF!</definedName>
    <definedName name="BEx1JPJ2JSOQN114PESLM5AHS817" hidden="1">#REF!</definedName>
    <definedName name="BEx1JUBQFRVMASSFK4B3V0AD7YP9" hidden="1">'[2]Reco Sheet for Fcast'!$I$7:$J$7</definedName>
    <definedName name="BEx1JXBM5W4YRWNQ0P95QQS6JWD6" hidden="1">'[2]Reco Sheet for Fcast'!$I$6:$J$6</definedName>
    <definedName name="BEx1KGY9QEHZ9QSARMQUTQKRK4UX" hidden="1">'[2]Reco Sheet for Fcast'!$I$8:$J$8</definedName>
    <definedName name="BEx1KKP1ELIF2UII2FWVGL7M1X7J" hidden="1">'[2]Reco Sheet for Fcast'!$F$10:$G$10</definedName>
    <definedName name="BEx1KUVWMB0QCWA3RBE4CADFVRIS" hidden="1">'[2]Reco Sheet for Fcast'!$F$15</definedName>
    <definedName name="BEx1KZZC3KMOCVC65KUPQLQG4VI6" localSheetId="5" hidden="1">'[5]Capital orders'!#REF!</definedName>
    <definedName name="BEx1KZZC3KMOCVC65KUPQLQG4VI6" localSheetId="13" hidden="1">'[5]Capital orders'!#REF!</definedName>
    <definedName name="BEx1KZZC3KMOCVC65KUPQLQG4VI6" hidden="1">'[5]Capital orders'!#REF!</definedName>
    <definedName name="BEx1L2OG1SDFK2TPXELJ77YP4NI2" hidden="1">'[2]Reco Sheet for Fcast'!$I$7:$J$7</definedName>
    <definedName name="BEx1L6Q60MWRDJB4L20LK0XPA0Z2" hidden="1">'[2]Reco Sheet for Fcast'!$I$9:$J$9</definedName>
    <definedName name="BEx1LD63FP2Z4BR9TKSHOZW9KKZ5" hidden="1">'[2]Reco Sheet for Fcast'!$G$2</definedName>
    <definedName name="BEx1LDMB9RW982DUILM2WPT5VWQ3" hidden="1">'[2]Reco Sheet for Fcast'!$H$2:$I$2</definedName>
    <definedName name="BEx1LRPGDQCOEMW8YT80J1XCDCIV" hidden="1">'[2]Reco Sheet for Fcast'!$F$6:$G$6</definedName>
    <definedName name="BEx1LRUSJW4JG54X07QWD9R27WV9" localSheetId="5" hidden="1">'[3]AMI P &amp; L'!#REF!</definedName>
    <definedName name="BEx1LRUSJW4JG54X07QWD9R27WV9" localSheetId="13" hidden="1">'[3]AMI P &amp; L'!#REF!</definedName>
    <definedName name="BEx1LRUSJW4JG54X07QWD9R27WV9" hidden="1">'[3]AMI P &amp; L'!#REF!</definedName>
    <definedName name="BEx1M1WBK5T0LP1AK2JYV6W87ID6" hidden="1">'[2]Reco Sheet for Fcast'!$F$10:$G$10</definedName>
    <definedName name="BEx1M2CEKIG7U2M98E8QT7PXKFJI" localSheetId="5" hidden="1">#REF!</definedName>
    <definedName name="BEx1M2CEKIG7U2M98E8QT7PXKFJI" localSheetId="13" hidden="1">#REF!</definedName>
    <definedName name="BEx1M2CEKIG7U2M98E8QT7PXKFJI" hidden="1">#REF!</definedName>
    <definedName name="BEx1M51HHDYGIT8PON7U8ICL2S95" hidden="1">'[2]Reco Sheet for Fcast'!$F$10:$G$10</definedName>
    <definedName name="BEx1M9DVXW1QKW4BT3H733BJ74CE" localSheetId="5" hidden="1">#REF!</definedName>
    <definedName name="BEx1M9DVXW1QKW4BT3H733BJ74CE" localSheetId="13" hidden="1">#REF!</definedName>
    <definedName name="BEx1M9DVXW1QKW4BT3H733BJ74CE" hidden="1">#REF!</definedName>
    <definedName name="BEx1MJVIWNE5X8L7TRVWT9WWEUBJ" localSheetId="13" hidden="1">#REF!</definedName>
    <definedName name="BEx1MJVIWNE5X8L7TRVWT9WWEUBJ" hidden="1">#REF!</definedName>
    <definedName name="BEx1MMFAHNWB5B2QUWBELI39PCEY" hidden="1">'[4]Bud Mth'!$C$15:$D$29</definedName>
    <definedName name="BEx1MTRKKVCHOZ0YGID6HZ49LJTO" localSheetId="5" hidden="1">'[3]AMI P &amp; L'!#REF!</definedName>
    <definedName name="BEx1MTRKKVCHOZ0YGID6HZ49LJTO" localSheetId="13" hidden="1">'[3]AMI P &amp; L'!#REF!</definedName>
    <definedName name="BEx1MTRKKVCHOZ0YGID6HZ49LJTO" hidden="1">'[3]AMI P &amp; L'!#REF!</definedName>
    <definedName name="BEx1N0CYK8OCCI654CPSXGPO2B4B" localSheetId="5" hidden="1">#REF!</definedName>
    <definedName name="BEx1N0CYK8OCCI654CPSXGPO2B4B" localSheetId="13" hidden="1">#REF!</definedName>
    <definedName name="BEx1N0CYK8OCCI654CPSXGPO2B4B" hidden="1">#REF!</definedName>
    <definedName name="BEx1N3CUJ3UX61X38ZAJVPEN4KMC" hidden="1">'[2]Reco Sheet for Fcast'!$K$2</definedName>
    <definedName name="BEx1NM34KQTO1LDNSAFD1L82UZFG" hidden="1">'[2]Reco Sheet for Fcast'!$F$15</definedName>
    <definedName name="BEx1NO6TXZVOGCUWCCRTXRXWW0XL" hidden="1">'[2]Reco Sheet for Fcast'!$I$10:$J$10</definedName>
    <definedName name="BEx1NS8EU5P9FQV3S0WRTXI5L361" hidden="1">'[2]Reco Sheet for Fcast'!$F$7:$G$7</definedName>
    <definedName name="BEx1NUBX5VUYZFKQH69FN6BTLWCR" hidden="1">'[2]Reco Sheet for Fcast'!$I$7:$J$7</definedName>
    <definedName name="BEx1NZ4K1L8UON80Y2A4RASKWGNP" hidden="1">'[2]Reco Sheet for Fcast'!$F$15:$G$16</definedName>
    <definedName name="BEx1OLAZ915OGYWP0QP1QQWDLCRX" hidden="1">'[2]Reco Sheet for Fcast'!$I$6:$J$6</definedName>
    <definedName name="BEx1OO5ER042IS6IC4TLDI75JNVH" hidden="1">'[2]Reco Sheet for Fcast'!$G$2</definedName>
    <definedName name="BEx1ORG3LGKCPSRMVQ2O9REG2US8" localSheetId="5" hidden="1">#REF!</definedName>
    <definedName name="BEx1ORG3LGKCPSRMVQ2O9REG2US8" localSheetId="13" hidden="1">#REF!</definedName>
    <definedName name="BEx1ORG3LGKCPSRMVQ2O9REG2US8" hidden="1">#REF!</definedName>
    <definedName name="BEx1OTE54CBSUT8FWKRALEDCUWN4" hidden="1">'[2]Reco Sheet for Fcast'!$F$11:$G$11</definedName>
    <definedName name="BEx1OVSMPADTX95QUOX34KZQ8EDY" hidden="1">'[2]Reco Sheet for Fcast'!$I$11:$J$11</definedName>
    <definedName name="BEx1OX544IO9FQJI7YYQGZCEHB3O" hidden="1">'[2]Reco Sheet for Fcast'!$I$8:$J$8</definedName>
    <definedName name="BEx1OY6SVEUT2EQ26P7EKEND342G" hidden="1">'[2]Reco Sheet for Fcast'!$I$9:$J$9</definedName>
    <definedName name="BEx1OYN1LPIPI12O9G6F7QAOS9T4" hidden="1">'[2]Reco Sheet for Fcast'!$I$7:$J$7</definedName>
    <definedName name="BEx1P1HHKJA799O3YZXQAX6KFH58" hidden="1">'[2]Reco Sheet for Fcast'!$F$6:$G$6</definedName>
    <definedName name="BEx1P34W467WGPOXPK292QFJIPHJ" hidden="1">'[2]Reco Sheet for Fcast'!$H$2:$I$2</definedName>
    <definedName name="BEx1P34WRUTVZPX177UUQ9BT3Q9X" localSheetId="5" hidden="1">'[5]Capital orders'!#REF!</definedName>
    <definedName name="BEx1P34WRUTVZPX177UUQ9BT3Q9X" localSheetId="13" hidden="1">'[5]Capital orders'!#REF!</definedName>
    <definedName name="BEx1P34WRUTVZPX177UUQ9BT3Q9X" hidden="1">'[5]Capital orders'!#REF!</definedName>
    <definedName name="BEx1P7S1J4TKGVJ43C2Q2R3M9WRB" hidden="1">'[2]Reco Sheet for Fcast'!$I$6:$J$6</definedName>
    <definedName name="BEx1PA11BLPVZM8RC5BL46WX8YB5" hidden="1">'[2]Reco Sheet for Fcast'!$F$8:$G$8</definedName>
    <definedName name="BEx1PBZ4BEFIPGMQXT9T8S4PZ2IM" hidden="1">'[2]Reco Sheet for Fcast'!$F$10:$G$10</definedName>
    <definedName name="BEx1PLF2CFSXBZPVI6CJ534EIJDN" hidden="1">'[2]Reco Sheet for Fcast'!$I$8:$J$8</definedName>
    <definedName name="BEx1PMWZB2DO6EM9BKLUICZJ65HD" hidden="1">'[2]Reco Sheet for Fcast'!$I$10:$J$10</definedName>
    <definedName name="BEx1QA54J2A4I7IBQR19BTY28ZMR" hidden="1">'[2]Reco Sheet for Fcast'!$I$10:$J$10</definedName>
    <definedName name="BEx1QM4PKKBHXHR5BZ2NON028UYL" localSheetId="5" hidden="1">#REF!</definedName>
    <definedName name="BEx1QM4PKKBHXHR5BZ2NON028UYL" localSheetId="13" hidden="1">#REF!</definedName>
    <definedName name="BEx1QM4PKKBHXHR5BZ2NON028UYL" hidden="1">#REF!</definedName>
    <definedName name="BEx1QMQAHG3KQUK59DVM68SWKZIZ" hidden="1">'[2]Reco Sheet for Fcast'!$I$10:$J$10</definedName>
    <definedName name="BEx1R9YFKJCMSEST8OVCAO5E47FO" hidden="1">'[2]Reco Sheet for Fcast'!$F$9:$G$9</definedName>
    <definedName name="BEx1RBGC06B3T52OIC0EQ1KGVP1I" hidden="1">'[2]Reco Sheet for Fcast'!$F$10:$G$10</definedName>
    <definedName name="BEx1RHLLW599ZLQG0S5YT7QI63BA" localSheetId="5" hidden="1">'[5]Capital orders'!#REF!</definedName>
    <definedName name="BEx1RHLLW599ZLQG0S5YT7QI63BA" localSheetId="13" hidden="1">'[5]Capital orders'!#REF!</definedName>
    <definedName name="BEx1RHLLW599ZLQG0S5YT7QI63BA" hidden="1">'[5]Capital orders'!#REF!</definedName>
    <definedName name="BEx1RRC7X4NI1CU4EO5XYE2GVARJ" hidden="1">'[2]Reco Sheet for Fcast'!$I$11:$J$11</definedName>
    <definedName name="BEx1RZA1NCGT832L7EMR7GMF588W" hidden="1">'[2]Reco Sheet for Fcast'!$I$10:$J$10</definedName>
    <definedName name="BEx1S0XGIPUSZQUCSGWSK10GKW7Y" hidden="1">'[2]Reco Sheet for Fcast'!$F$8:$G$8</definedName>
    <definedName name="BEx1S3BSDAKCI9LVFYLTM3MJY3BE" localSheetId="5" hidden="1">'[5]Capital orders'!#REF!</definedName>
    <definedName name="BEx1S3BSDAKCI9LVFYLTM3MJY3BE" localSheetId="13" hidden="1">'[5]Capital orders'!#REF!</definedName>
    <definedName name="BEx1S3BSDAKCI9LVFYLTM3MJY3BE" hidden="1">'[5]Capital orders'!#REF!</definedName>
    <definedName name="BEx1S5VFNKIXHTTCWSV60UC50EZ8" hidden="1">'[2]Reco Sheet for Fcast'!$I$7:$J$7</definedName>
    <definedName name="BEx1SEKAWOQJB87D3XQKKK1S7Q7X" localSheetId="5" hidden="1">#REF!</definedName>
    <definedName name="BEx1SEKAWOQJB87D3XQKKK1S7Q7X" localSheetId="13" hidden="1">#REF!</definedName>
    <definedName name="BEx1SEKAWOQJB87D3XQKKK1S7Q7X" hidden="1">#REF!</definedName>
    <definedName name="BEx1SK3U02H0RGKEYXW7ZMCEOF3V" hidden="1">'[2]Reco Sheet for Fcast'!$E$2:$F$2</definedName>
    <definedName name="BEx1SSNEZINBJT29QVS62VS1THT4" hidden="1">'[2]Reco Sheet for Fcast'!$F$9:$G$9</definedName>
    <definedName name="BEx1STULPAG4G6PQYHP3DRYTPCHJ" localSheetId="5" hidden="1">'[5]Capital orders'!#REF!</definedName>
    <definedName name="BEx1STULPAG4G6PQYHP3DRYTPCHJ" localSheetId="13" hidden="1">'[5]Capital orders'!#REF!</definedName>
    <definedName name="BEx1STULPAG4G6PQYHP3DRYTPCHJ" hidden="1">'[5]Capital orders'!#REF!</definedName>
    <definedName name="BEx1SVNCHNANBJIDIQVB8AFK4HAN" localSheetId="5" hidden="1">'[3]AMI P &amp; L'!#REF!</definedName>
    <definedName name="BEx1SVNCHNANBJIDIQVB8AFK4HAN" localSheetId="13" hidden="1">'[3]AMI P &amp; L'!#REF!</definedName>
    <definedName name="BEx1SVNCHNANBJIDIQVB8AFK4HAN" hidden="1">'[3]AMI P &amp; L'!#REF!</definedName>
    <definedName name="BEx1TJ0WLS9O7KNSGIPWTYHDYI1D" localSheetId="13" hidden="1">'[3]AMI P &amp; L'!#REF!</definedName>
    <definedName name="BEx1TJ0WLS9O7KNSGIPWTYHDYI1D" hidden="1">'[3]AMI P &amp; L'!#REF!</definedName>
    <definedName name="BEx1TYR9YIVMD6E36LEX70E5H1UT" localSheetId="5" hidden="1">#REF!</definedName>
    <definedName name="BEx1TYR9YIVMD6E36LEX70E5H1UT" localSheetId="13" hidden="1">#REF!</definedName>
    <definedName name="BEx1TYR9YIVMD6E36LEX70E5H1UT" hidden="1">#REF!</definedName>
    <definedName name="BEx1U7WFO8OZKB1EBF4H386JW91L" hidden="1">'[2]Reco Sheet for Fcast'!$I$9:$J$9</definedName>
    <definedName name="BEx1U87938YR9N6HYI24KVBKLOS3" hidden="1">'[2]Reco Sheet for Fcast'!$G$2</definedName>
    <definedName name="BEx1UESH4KDWHYESQU2IE55RS3LI" hidden="1">'[2]Reco Sheet for Fcast'!$F$11:$G$11</definedName>
    <definedName name="BEx1UI8N9KTCPSOJ7RDW0T8UEBNP" hidden="1">'[2]Reco Sheet for Fcast'!$F$10:$G$10</definedName>
    <definedName name="BEx1UML0HHJFHA5TBOYQ24I3RV1W" hidden="1">'[2]Reco Sheet for Fcast'!$F$6:$G$6</definedName>
    <definedName name="BEx1UOOOMCXM376QJ65W95MJ4RT3" localSheetId="5" hidden="1">'[5]Capital orders'!#REF!</definedName>
    <definedName name="BEx1UOOOMCXM376QJ65W95MJ4RT3" localSheetId="13" hidden="1">'[5]Capital orders'!#REF!</definedName>
    <definedName name="BEx1UOOOMCXM376QJ65W95MJ4RT3" hidden="1">'[5]Capital orders'!#REF!</definedName>
    <definedName name="BEx1UUDIQPZ23XQ79GUL0RAWRSCK" hidden="1">'[2]Reco Sheet for Fcast'!$I$7:$J$7</definedName>
    <definedName name="BEx1V50N55N07Q5LD91VS9QF1WB6" localSheetId="5" hidden="1">#REF!</definedName>
    <definedName name="BEx1V50N55N07Q5LD91VS9QF1WB6" localSheetId="13" hidden="1">#REF!</definedName>
    <definedName name="BEx1V50N55N07Q5LD91VS9QF1WB6" hidden="1">#REF!</definedName>
    <definedName name="BEx1V67SEV778NVW68J8W5SND1J7" hidden="1">'[2]Reco Sheet for Fcast'!$I$9:$J$9</definedName>
    <definedName name="BEx1VIY9SQLRESD11CC4PHYT0XSG" hidden="1">'[2]Reco Sheet for Fcast'!$H$2:$I$2</definedName>
    <definedName name="BEx1WC67EH10SC38QWX3WEA5KH3A" hidden="1">'[2]Reco Sheet for Fcast'!$F$10:$G$10</definedName>
    <definedName name="BEx1WGYTKZZIPM1577W5FEYKFH3V" hidden="1">'[2]Reco Sheet for Fcast'!$F$15:$J$123</definedName>
    <definedName name="BEx1WHPURIV3D3PTJJ359H1OP7ZV" localSheetId="5" hidden="1">'[3]AMI P &amp; L'!#REF!</definedName>
    <definedName name="BEx1WHPURIV3D3PTJJ359H1OP7ZV" localSheetId="13" hidden="1">'[3]AMI P &amp; L'!#REF!</definedName>
    <definedName name="BEx1WHPURIV3D3PTJJ359H1OP7ZV" hidden="1">'[3]AMI P &amp; L'!#REF!</definedName>
    <definedName name="BEx1WLWY2CR1WRD694JJSWSDFAIR" hidden="1">'[2]Reco Sheet for Fcast'!$I$7:$J$7</definedName>
    <definedName name="BEx1WMD1LWPWRIK6GGAJRJAHJM8I" hidden="1">'[2]Reco Sheet for Fcast'!$I$10:$J$10</definedName>
    <definedName name="BEx1WR0D41MR174LBF3P9E3K0J51" hidden="1">'[2]Reco Sheet for Fcast'!$F$7:$G$7</definedName>
    <definedName name="BEx1WUB1FAS5PHU33TJ60SUHR618" hidden="1">'[2]Reco Sheet for Fcast'!$I$8:$J$8</definedName>
    <definedName name="BEx1WX04G0INSPPG9NTNR3DYR6PZ" hidden="1">'[2]Reco Sheet for Fcast'!$I$11:$J$11</definedName>
    <definedName name="BEx1X3LHU9DPG01VWX2IF65TRATF" hidden="1">'[2]Reco Sheet for Fcast'!$F$8:$G$8</definedName>
    <definedName name="BEx1XK8AAMO0AH0Z1OUKW30CA7EQ" hidden="1">'[2]Reco Sheet for Fcast'!$H$2:$I$2</definedName>
    <definedName name="BEx1XL4MZ7C80495GHQRWOBS16PQ" hidden="1">'[2]Reco Sheet for Fcast'!$F$6:$G$6</definedName>
    <definedName name="BEx1XYBEF60AUNIQ381B562NLYEL" localSheetId="5" hidden="1">#REF!</definedName>
    <definedName name="BEx1XYBEF60AUNIQ381B562NLYEL" localSheetId="13" hidden="1">#REF!</definedName>
    <definedName name="BEx1XYBEF60AUNIQ381B562NLYEL" hidden="1">#REF!</definedName>
    <definedName name="BEx1Y2IGS2K95E1M51PEF9KJZ0KB" hidden="1">'[2]Reco Sheet for Fcast'!$F$15</definedName>
    <definedName name="BEx1Y3PKK83X2FN9SAALFHOWKMRQ" hidden="1">'[2]Reco Sheet for Fcast'!$F$9:$G$9</definedName>
    <definedName name="BEx1YL3DJ7Y4AZ01ERCOGW0FJ26T" localSheetId="5" hidden="1">'[3]AMI P &amp; L'!#REF!</definedName>
    <definedName name="BEx1YL3DJ7Y4AZ01ERCOGW0FJ26T" localSheetId="13" hidden="1">'[3]AMI P &amp; L'!#REF!</definedName>
    <definedName name="BEx1YL3DJ7Y4AZ01ERCOGW0FJ26T" hidden="1">'[3]AMI P &amp; L'!#REF!</definedName>
    <definedName name="BEx1Z2RYHSVD1H37817SN93VMURZ" hidden="1">'[2]Reco Sheet for Fcast'!$F$7:$G$7</definedName>
    <definedName name="BEx3AMAKWI6458B67VKZO56MCNJW" hidden="1">'[2]Reco Sheet for Fcast'!$H$2:$I$2</definedName>
    <definedName name="BEx3AOOVM42G82TNF53W0EKXLUSI" localSheetId="5" hidden="1">'[3]AMI P &amp; L'!#REF!</definedName>
    <definedName name="BEx3AOOVM42G82TNF53W0EKXLUSI" localSheetId="13" hidden="1">'[3]AMI P &amp; L'!#REF!</definedName>
    <definedName name="BEx3AOOVM42G82TNF53W0EKXLUSI" hidden="1">'[3]AMI P &amp; L'!#REF!</definedName>
    <definedName name="BEx3APL8D18BCFDD4AZK12WFXA67" hidden="1">'[2]Reco Sheet for Fcast'!$G$2:$H$2</definedName>
    <definedName name="BEx3AZH9W4SUFCAHNDOQ728R9V4L" hidden="1">'[2]Reco Sheet for Fcast'!$F$6:$G$6</definedName>
    <definedName name="BEx3BNR9ES4KY7Q1DK83KC5NDGL8" hidden="1">'[2]Reco Sheet for Fcast'!$E$2:$F$2</definedName>
    <definedName name="BEx3BQR5VZXNQ4H949ORM8ESU3B3" localSheetId="5" hidden="1">'[3]AMI P &amp; L'!#REF!</definedName>
    <definedName name="BEx3BQR5VZXNQ4H949ORM8ESU3B3" localSheetId="13" hidden="1">'[3]AMI P &amp; L'!#REF!</definedName>
    <definedName name="BEx3BQR5VZXNQ4H949ORM8ESU3B3" hidden="1">'[3]AMI P &amp; L'!#REF!</definedName>
    <definedName name="BEx3BTLL3ASJN134DLEQTQM70VZM" hidden="1">'[2]Reco Sheet for Fcast'!$F$6:$G$6</definedName>
    <definedName name="BEx3BW5CTV0DJU5AQS3ZQFK2VLF3" hidden="1">'[2]Reco Sheet for Fcast'!$I$8:$J$8</definedName>
    <definedName name="BEx3BYP0FG369M7G3JEFLMMXAKTS" hidden="1">'[2]Reco Sheet for Fcast'!$F$9:$G$9</definedName>
    <definedName name="BEx3C2QR0WUD19QSVO8EMIPNQJKH" hidden="1">'[2]Reco Sheet for Fcast'!$F$7:$G$7</definedName>
    <definedName name="BEx3CKFCCPZZ6ROLAT5C1DZNIC1U" hidden="1">'[2]Reco Sheet for Fcast'!$H$2:$I$2</definedName>
    <definedName name="BEx3CO0SVO4WLH0DO43DCHYDTH1P" hidden="1">'[2]Reco Sheet for Fcast'!$F$15</definedName>
    <definedName name="BEx3CP7ZOFGLSCYTIG9VMZOBZ5BQ" localSheetId="5" hidden="1">#REF!</definedName>
    <definedName name="BEx3CP7ZOFGLSCYTIG9VMZOBZ5BQ" localSheetId="13" hidden="1">#REF!</definedName>
    <definedName name="BEx3CP7ZOFGLSCYTIG9VMZOBZ5BQ" hidden="1">#REF!</definedName>
    <definedName name="BEx3D9G6QTSPF9UYI4X0XY0VE896" hidden="1">'[2]Reco Sheet for Fcast'!$F$6:$G$6</definedName>
    <definedName name="BEx3DCQU9PBRXIMLO62KS5RLH447" hidden="1">'[2]Reco Sheet for Fcast'!$I$11:$J$11</definedName>
    <definedName name="BEx3DZDFGLYD8RLUYGMKDC4PRP04" hidden="1">'[2]Reco Sheet for Fcast'!$G$2:$H$2</definedName>
    <definedName name="BEx3EF99FD6QNNCNOKDEE67JHTUJ" hidden="1">'[2]Reco Sheet for Fcast'!$I$9:$J$9</definedName>
    <definedName name="BEx3EHCSERZ2O2OAG8Y95UPG2IY9" localSheetId="5" hidden="1">'[3]AMI P &amp; L'!#REF!</definedName>
    <definedName name="BEx3EHCSERZ2O2OAG8Y95UPG2IY9" localSheetId="13" hidden="1">'[3]AMI P &amp; L'!#REF!</definedName>
    <definedName name="BEx3EHCSERZ2O2OAG8Y95UPG2IY9" hidden="1">'[3]AMI P &amp; L'!#REF!</definedName>
    <definedName name="BEx3EJR3TCJDYS7ZXNDS5N9KTGIK" hidden="1">'[2]Reco Sheet for Fcast'!$F$8:$G$8</definedName>
    <definedName name="BEx3ELJTTBS6P05CNISMGOJOA60V" hidden="1">'[2]Reco Sheet for Fcast'!$I$9:$J$9</definedName>
    <definedName name="BEx3EQSLJBDDJRHNX19PBFCKNY2I" hidden="1">'[2]Reco Sheet for Fcast'!$F$11:$G$11</definedName>
    <definedName name="BEx3EUUAX947Q5N6MY6W0KSNY78Y" hidden="1">'[2]Reco Sheet for Fcast'!$I$7:$J$7</definedName>
    <definedName name="BEx3FERRE7HC84YCYRFTW3IGBJS0" localSheetId="5" hidden="1">#REF!</definedName>
    <definedName name="BEx3FERRE7HC84YCYRFTW3IGBJS0" localSheetId="13" hidden="1">#REF!</definedName>
    <definedName name="BEx3FERRE7HC84YCYRFTW3IGBJS0" hidden="1">#REF!</definedName>
    <definedName name="BEx3FHMD1P5XBCH23ZKIFO6ZTCNB" hidden="1">'[2]Reco Sheet for Fcast'!$I$6:$J$6</definedName>
    <definedName name="BEx3FI2G3YYIACQHXNXEA15M8ZK5" hidden="1">'[2]Reco Sheet for Fcast'!$F$11:$G$11</definedName>
    <definedName name="BEx3FJ9MHSLDK8W91GO85FX1GX57" hidden="1">'[2]Reco Sheet for Fcast'!$F$8:$G$8</definedName>
    <definedName name="BEx3FR251HFU7A33PU01SJUENL2B" hidden="1">'[2]Reco Sheet for Fcast'!$K$2</definedName>
    <definedName name="BEx3FX7EJL47JSLSWP3EOC265WAE" localSheetId="5" hidden="1">'[3]AMI P &amp; L'!#REF!</definedName>
    <definedName name="BEx3FX7EJL47JSLSWP3EOC265WAE" localSheetId="13" hidden="1">'[3]AMI P &amp; L'!#REF!</definedName>
    <definedName name="BEx3FX7EJL47JSLSWP3EOC265WAE" hidden="1">'[3]AMI P &amp; L'!#REF!</definedName>
    <definedName name="BEx3FZG91H1CY5ASLHP4YHKREYG9" localSheetId="5" hidden="1">#REF!</definedName>
    <definedName name="BEx3FZG91H1CY5ASLHP4YHKREYG9" localSheetId="13" hidden="1">#REF!</definedName>
    <definedName name="BEx3FZG91H1CY5ASLHP4YHKREYG9" hidden="1">#REF!</definedName>
    <definedName name="BEx3G201R8NLJ6FIHO2QS0SW9QVV" hidden="1">'[2]Reco Sheet for Fcast'!$H$2:$I$2</definedName>
    <definedName name="BEx3G2LL2II66XY5YCDPG4JE13A3" hidden="1">'[2]Reco Sheet for Fcast'!$F$9:$G$9</definedName>
    <definedName name="BEx3G2WA0DTYY9D8AGHHOBTPE2B2" hidden="1">'[2]Reco Sheet for Fcast'!$F$7:$G$7</definedName>
    <definedName name="BEx3GCXR6IAS0B6WJ03GJVH7CO52" hidden="1">'[2]Reco Sheet for Fcast'!$F$15</definedName>
    <definedName name="BEx3GEVV18SEQDI1JGY7EN6D1GT1" localSheetId="5" hidden="1">'[3]AMI P &amp; L'!#REF!</definedName>
    <definedName name="BEx3GEVV18SEQDI1JGY7EN6D1GT1" localSheetId="13" hidden="1">'[3]AMI P &amp; L'!#REF!</definedName>
    <definedName name="BEx3GEVV18SEQDI1JGY7EN6D1GT1" hidden="1">'[3]AMI P &amp; L'!#REF!</definedName>
    <definedName name="BEx3GKFH64MKQX61S7DYTZ15JCPY" hidden="1">'[2]Reco Sheet for Fcast'!$G$2</definedName>
    <definedName name="BEx3GMJ1Y6UU02DLRL0QXCEKDA6C" localSheetId="5" hidden="1">'[3]AMI P &amp; L'!#REF!</definedName>
    <definedName name="BEx3GMJ1Y6UU02DLRL0QXCEKDA6C" localSheetId="13" hidden="1">'[3]AMI P &amp; L'!#REF!</definedName>
    <definedName name="BEx3GMJ1Y6UU02DLRL0QXCEKDA6C" hidden="1">'[3]AMI P &amp; L'!#REF!</definedName>
    <definedName name="BEx3GN4LY0135CBDIN1TU2UEODGF" hidden="1">'[2]Reco Sheet for Fcast'!$I$10:$J$10</definedName>
    <definedName name="BEx3GPDH2AH4QKT4OOSN563XUHBD" hidden="1">'[2]Reco Sheet for Fcast'!$I$9:$J$9</definedName>
    <definedName name="BEx3H0RFPKED2NN6LBYFK5P5HLK6" hidden="1">'[2]Reco Sheet for Fcast'!$I$6:$J$6</definedName>
    <definedName name="BEx3H5UX2GZFZZT657YR76RHW5I6" localSheetId="5" hidden="1">'[3]AMI P &amp; L'!#REF!</definedName>
    <definedName name="BEx3H5UX2GZFZZT657YR76RHW5I6" localSheetId="13" hidden="1">'[3]AMI P &amp; L'!#REF!</definedName>
    <definedName name="BEx3H5UX2GZFZZT657YR76RHW5I6" hidden="1">'[3]AMI P &amp; L'!#REF!</definedName>
    <definedName name="BEx3HA1YAMCT0GK89031ZWXQ3VK3" localSheetId="5" hidden="1">#REF!</definedName>
    <definedName name="BEx3HA1YAMCT0GK89031ZWXQ3VK3" localSheetId="13" hidden="1">#REF!</definedName>
    <definedName name="BEx3HA1YAMCT0GK89031ZWXQ3VK3" hidden="1">#REF!</definedName>
    <definedName name="BEx3HJ1MIYFNI7Y25LLE6AGZ52U2" localSheetId="5" hidden="1">'[5]Capital orders'!#REF!</definedName>
    <definedName name="BEx3HJ1MIYFNI7Y25LLE6AGZ52U2" localSheetId="13" hidden="1">'[5]Capital orders'!#REF!</definedName>
    <definedName name="BEx3HJ1MIYFNI7Y25LLE6AGZ52U2" hidden="1">'[5]Capital orders'!#REF!</definedName>
    <definedName name="BEx3HMN4HBR0MZ546XIBTOE5PHAT" localSheetId="13" hidden="1">'[5]Capital orders'!#REF!</definedName>
    <definedName name="BEx3HMN4HBR0MZ546XIBTOE5PHAT" hidden="1">'[5]Capital orders'!#REF!</definedName>
    <definedName name="BEx3HMSEFOP6DBM4R97XA6B7NFG6" hidden="1">'[2]Reco Sheet for Fcast'!$F$8:$G$8</definedName>
    <definedName name="BEx3HOQN57QKFWCTSFFBV19FE17U" localSheetId="5" hidden="1">'[5]Capital orders'!#REF!</definedName>
    <definedName name="BEx3HOQN57QKFWCTSFFBV19FE17U" localSheetId="13" hidden="1">'[5]Capital orders'!#REF!</definedName>
    <definedName name="BEx3HOQN57QKFWCTSFFBV19FE17U" hidden="1">'[5]Capital orders'!#REF!</definedName>
    <definedName name="BEx3HWJ5SQSD2CVCQNR183X44FR8" hidden="1">'[2]Reco Sheet for Fcast'!$H$2:$I$2</definedName>
    <definedName name="BEx3I09YVXO0G4X7KGSA4WGORM35" hidden="1">'[2]Reco Sheet for Fcast'!$F$6:$G$6</definedName>
    <definedName name="BEx3ICF1GY8HQEBIU9S43PDJ90BX" hidden="1">'[2]Reco Sheet for Fcast'!$F$6:$G$6</definedName>
    <definedName name="BEx3IYAH2DEBFWO8F94H4MXE3RLY" localSheetId="5" hidden="1">'[3]AMI P &amp; L'!#REF!</definedName>
    <definedName name="BEx3IYAH2DEBFWO8F94H4MXE3RLY" localSheetId="13" hidden="1">'[3]AMI P &amp; L'!#REF!</definedName>
    <definedName name="BEx3IYAH2DEBFWO8F94H4MXE3RLY" hidden="1">'[3]AMI P &amp; L'!#REF!</definedName>
    <definedName name="BEx3IZXXSYEW50379N2EAFWO8DZV" localSheetId="5" hidden="1">'[3]AMI P &amp; L'!#REF!</definedName>
    <definedName name="BEx3IZXXSYEW50379N2EAFWO8DZV" localSheetId="13" hidden="1">'[3]AMI P &amp; L'!#REF!</definedName>
    <definedName name="BEx3IZXXSYEW50379N2EAFWO8DZV" hidden="1">'[3]AMI P &amp; L'!#REF!</definedName>
    <definedName name="BEx3J1VZVGTKT4ATPO9O5JCSFTTR" hidden="1">'[2]Reco Sheet for Fcast'!$I$9:$J$9</definedName>
    <definedName name="BEx3JC2TY7JNAAC3L7QHVPQXLGQ8" hidden="1">'[2]Reco Sheet for Fcast'!$I$11:$J$11</definedName>
    <definedName name="BEx3JIYZIVBGXQG29MDJG53D99D8" hidden="1">'[2]Reco Sheet for Fcast'!$L$6:$M$10</definedName>
    <definedName name="BEx3JX23SYDIGOGM4Y0CQFBW8ZBV" hidden="1">'[2]Reco Sheet for Fcast'!$F$8:$G$8</definedName>
    <definedName name="BEx3JXCXCVBZJGV5VEG9MJEI01AL" hidden="1">'[2]Reco Sheet for Fcast'!$I$7:$J$7</definedName>
    <definedName name="BEx3JYK2N7X59TPJSKYZ77ENY8SS" hidden="1">'[2]Reco Sheet for Fcast'!$I$6:$J$6</definedName>
    <definedName name="BEx3K4EII7GU1CG0BN7UL15M6J8Z" localSheetId="5" hidden="1">'[3]AMI P &amp; L'!#REF!</definedName>
    <definedName name="BEx3K4EII7GU1CG0BN7UL15M6J8Z" localSheetId="13" hidden="1">'[3]AMI P &amp; L'!#REF!</definedName>
    <definedName name="BEx3K4EII7GU1CG0BN7UL15M6J8Z" hidden="1">'[3]AMI P &amp; L'!#REF!</definedName>
    <definedName name="BEx3K4ZXQUQ2KYZF74B84SO48XMW" hidden="1">'[2]Reco Sheet for Fcast'!$I$9:$J$9</definedName>
    <definedName name="BEx3KEFXUCVNVPH7KSEGAZYX13B5" hidden="1">'[2]Reco Sheet for Fcast'!$F$6:$G$6</definedName>
    <definedName name="BEx3KFXUAF6YXAA47B7Q6X9B3VGB" hidden="1">'[2]Reco Sheet for Fcast'!$I$10:$J$10</definedName>
    <definedName name="BEx3KHFTUPUPZJH4ER0RQ5CMQ7ZC" localSheetId="5" hidden="1">#REF!</definedName>
    <definedName name="BEx3KHFTUPUPZJH4ER0RQ5CMQ7ZC" localSheetId="13" hidden="1">#REF!</definedName>
    <definedName name="BEx3KHFTUPUPZJH4ER0RQ5CMQ7ZC" hidden="1">#REF!</definedName>
    <definedName name="BEx3KIXQYOGMPK4WJJAVBRX4NR28" localSheetId="5" hidden="1">'[3]AMI P &amp; L'!#REF!</definedName>
    <definedName name="BEx3KIXQYOGMPK4WJJAVBRX4NR28" localSheetId="13" hidden="1">'[3]AMI P &amp; L'!#REF!</definedName>
    <definedName name="BEx3KIXQYOGMPK4WJJAVBRX4NR28" hidden="1">'[3]AMI P &amp; L'!#REF!</definedName>
    <definedName name="BEx3KJOMVOSFZVJUL3GKCNP6DQDS" hidden="1">'[2]Reco Sheet for Fcast'!$F$6:$G$6</definedName>
    <definedName name="BEx3KP2VRBMORK0QEAZUYCXL3DHJ" hidden="1">'[2]Reco Sheet for Fcast'!$I$6:$J$6</definedName>
    <definedName name="BEx3L4IN3LI4C26SITKTGAH27CDU" hidden="1">'[2]Reco Sheet for Fcast'!$F$15</definedName>
    <definedName name="BEx3L4YQ0J7ZU0M5QM6YIPCEYC9K" localSheetId="5" hidden="1">'[3]AMI P &amp; L'!#REF!</definedName>
    <definedName name="BEx3L4YQ0J7ZU0M5QM6YIPCEYC9K" localSheetId="13" hidden="1">'[3]AMI P &amp; L'!#REF!</definedName>
    <definedName name="BEx3L4YQ0J7ZU0M5QM6YIPCEYC9K" hidden="1">'[3]AMI P &amp; L'!#REF!</definedName>
    <definedName name="BEx3L60DJOR7NQN42G7YSAODP1EX" hidden="1">'[2]Reco Sheet for Fcast'!$I$7:$J$7</definedName>
    <definedName name="BEx3L7D0PI38HWZ7VADU16C9E33D" hidden="1">'[2]Reco Sheet for Fcast'!$I$7:$J$7</definedName>
    <definedName name="BEx3LLANOTINBHAJ3AOID9T7Y05X" localSheetId="5" hidden="1">#REF!</definedName>
    <definedName name="BEx3LLANOTINBHAJ3AOID9T7Y05X" localSheetId="13" hidden="1">#REF!</definedName>
    <definedName name="BEx3LLANOTINBHAJ3AOID9T7Y05X" hidden="1">#REF!</definedName>
    <definedName name="BEx3LM1PR4Y7KINKMTMKR984GX8Q" hidden="1">'[2]Reco Sheet for Fcast'!$I$8:$J$8</definedName>
    <definedName name="BEx3LPCEZ1C0XEKNCM3YT09JWCUO" hidden="1">'[2]Reco Sheet for Fcast'!$I$10:$J$10</definedName>
    <definedName name="BEx3M1BZ3GQC6D7YTGDIT0JUJ9EC" localSheetId="5" hidden="1">#REF!</definedName>
    <definedName name="BEx3M1BZ3GQC6D7YTGDIT0JUJ9EC" localSheetId="13" hidden="1">#REF!</definedName>
    <definedName name="BEx3M1BZ3GQC6D7YTGDIT0JUJ9EC" hidden="1">#REF!</definedName>
    <definedName name="BEx3M1MR1K1NQD03H74BFWOK4MWQ" hidden="1">'[2]Reco Sheet for Fcast'!$F$15</definedName>
    <definedName name="BEx3M4H77MYUKOOD31H9F80NMVK8" hidden="1">'[2]Reco Sheet for Fcast'!$H$2:$I$2</definedName>
    <definedName name="BEx3M9VFX329PZWYC4DMZ6P3W9R2" hidden="1">'[2]Reco Sheet for Fcast'!$F$8:$G$8</definedName>
    <definedName name="BEx3MCQ0VEBV0CZXDS505L38EQ8N" hidden="1">'[2]Reco Sheet for Fcast'!$I$11:$J$11</definedName>
    <definedName name="BEx3MEYV5LQY0BAL7V3CFAFVOM3T" hidden="1">'[2]Reco Sheet for Fcast'!$I$9:$J$9</definedName>
    <definedName name="BEx3MREOFWJQEYMCMBL7ZE06NBN6" hidden="1">'[2]Reco Sheet for Fcast'!$G$2</definedName>
    <definedName name="BEx3MSAX474ABZKYQ7WBYQI19FN1" localSheetId="5" hidden="1">#REF!</definedName>
    <definedName name="BEx3MSAX474ABZKYQ7WBYQI19FN1" localSheetId="13" hidden="1">#REF!</definedName>
    <definedName name="BEx3MSAX474ABZKYQ7WBYQI19FN1" hidden="1">#REF!</definedName>
    <definedName name="BEx3N9JDP50MA4MMRXI6DO38SIEQ" localSheetId="13" hidden="1">#REF!</definedName>
    <definedName name="BEx3N9JDP50MA4MMRXI6DO38SIEQ" hidden="1">#REF!</definedName>
    <definedName name="BEx3NBS83TP04EO9LQWM9XWO1JEV" localSheetId="5" hidden="1">'[5]Capital orders'!#REF!</definedName>
    <definedName name="BEx3NBS83TP04EO9LQWM9XWO1JEV" localSheetId="13" hidden="1">'[5]Capital orders'!#REF!</definedName>
    <definedName name="BEx3NBS83TP04EO9LQWM9XWO1JEV" hidden="1">'[5]Capital orders'!#REF!</definedName>
    <definedName name="BEx3NLIZ7PHF2XE59ECZ3MD04ZG1" hidden="1">'[2]Reco Sheet for Fcast'!$F$6:$G$6</definedName>
    <definedName name="BEx3NMQ4BVC94728AUM7CCX7UHTU" hidden="1">'[2]Reco Sheet for Fcast'!$F$15</definedName>
    <definedName name="BEx3NR2I4OUFP3Z2QZEDU2PIFIDI" hidden="1">'[2]Reco Sheet for Fcast'!$F$10:$G$10</definedName>
    <definedName name="BEx3O19B8FTTAPVT5DZXQGQXWFR8" hidden="1">'[2]Reco Sheet for Fcast'!$F$15</definedName>
    <definedName name="BEx3O37KIVMTEXDNBMSQLK0KFCF6" localSheetId="5" hidden="1">#REF!</definedName>
    <definedName name="BEx3O37KIVMTEXDNBMSQLK0KFCF6" localSheetId="13" hidden="1">#REF!</definedName>
    <definedName name="BEx3O37KIVMTEXDNBMSQLK0KFCF6" hidden="1">#REF!</definedName>
    <definedName name="BEx3O85IKWARA6NCJOLRBRJFMEWW" localSheetId="5" hidden="1">'[3]AMI P &amp; L'!#REF!</definedName>
    <definedName name="BEx3O85IKWARA6NCJOLRBRJFMEWW" localSheetId="13" hidden="1">'[3]AMI P &amp; L'!#REF!</definedName>
    <definedName name="BEx3O85IKWARA6NCJOLRBRJFMEWW" hidden="1">'[3]AMI P &amp; L'!#REF!</definedName>
    <definedName name="BEx3OJZSCGFRW7SVGBFI0X9DNVMM" hidden="1">'[2]Reco Sheet for Fcast'!$H$2:$I$2</definedName>
    <definedName name="BEx3ORSBUXAF21MKEY90YJV9AY9A" hidden="1">'[2]Reco Sheet for Fcast'!$G$2:$H$2</definedName>
    <definedName name="BEx3OV8BH6PYNZT7C246LOAU9SVX" hidden="1">'[2]Reco Sheet for Fcast'!$F$9:$G$9</definedName>
    <definedName name="BEx3OVDR9BY1SBRX3I92LJ228GPZ" localSheetId="5" hidden="1">#REF!</definedName>
    <definedName name="BEx3OVDR9BY1SBRX3I92LJ228GPZ" localSheetId="13" hidden="1">#REF!</definedName>
    <definedName name="BEx3OVDR9BY1SBRX3I92LJ228GPZ" hidden="1">#REF!</definedName>
    <definedName name="BEx3OXRYJZUEY6E72UJU0PHLMYAR" hidden="1">'[2]Reco Sheet for Fcast'!$F$7:$G$7</definedName>
    <definedName name="BEx3P59TTRSGQY888P5C1O7M2PQT" hidden="1">'[2]Reco Sheet for Fcast'!$F$7:$G$7</definedName>
    <definedName name="BEx3PDNRRNKD5GOUBUQFXAHIXLD9" hidden="1">'[2]Reco Sheet for Fcast'!$I$6:$J$6</definedName>
    <definedName name="BEx3PDT8GNPWLLN02IH1XPV90XYK" hidden="1">'[2]Reco Sheet for Fcast'!$F$7:$G$7</definedName>
    <definedName name="BEx3PKEMDW8KZEP11IL927C5O7I2" hidden="1">'[2]Reco Sheet for Fcast'!$F$15</definedName>
    <definedName name="BEx3PKJZ1Z7L9S6KV8KXVS6B2FX4" hidden="1">'[2]Reco Sheet for Fcast'!$I$10:$J$10</definedName>
    <definedName name="BEx3PMNG53Z5HY138H99QOMTX8W3" hidden="1">'[2]Reco Sheet for Fcast'!$I$6:$J$6</definedName>
    <definedName name="BEx3PP1RRSFZ8UC0JC9R91W6LNKW" hidden="1">'[2]Reco Sheet for Fcast'!$I$7:$J$7</definedName>
    <definedName name="BEx3PVXYZC8WB9ZJE7OCKUXZ46EA" hidden="1">'[2]Reco Sheet for Fcast'!$H$2:$I$2</definedName>
    <definedName name="BEx3Q0VWPU5EQECK7MQ47TYJ3SWW" hidden="1">'[2]Reco Sheet for Fcast'!$F$15</definedName>
    <definedName name="BEx3Q5U1E8DSCYITLNZG4FG813OR" localSheetId="5" hidden="1">'[5]Capital orders'!#REF!</definedName>
    <definedName name="BEx3Q5U1E8DSCYITLNZG4FG813OR" localSheetId="13" hidden="1">'[5]Capital orders'!#REF!</definedName>
    <definedName name="BEx3Q5U1E8DSCYITLNZG4FG813OR" hidden="1">'[5]Capital orders'!#REF!</definedName>
    <definedName name="BEx3Q7BZ9PUXK2RLIOFSIS9AHU1B" hidden="1">'[2]Reco Sheet for Fcast'!$F$9:$G$9</definedName>
    <definedName name="BEx3Q8J42S9VU6EAN2Y28MR6DF88" hidden="1">'[2]Reco Sheet for Fcast'!$I$9:$J$9</definedName>
    <definedName name="BEx3QEDFOYFY5NBTININ5W4RLD4Q" hidden="1">'[2]Reco Sheet for Fcast'!$F$11:$G$11</definedName>
    <definedName name="BEx3QIKJ3U962US1Q564NZDLU8LD" hidden="1">'[2]Reco Sheet for Fcast'!$F$6:$G$6</definedName>
    <definedName name="BEx3QOEY7IL4PZNO1XW0Q5KZ3BPA" hidden="1">'[2]Reco Sheet for Fcast'!$O$6:$P$10</definedName>
    <definedName name="BEx3QPGNBFAPHNWN14HP5HGBZUHY" localSheetId="5" hidden="1">#REF!</definedName>
    <definedName name="BEx3QPGNBFAPHNWN14HP5HGBZUHY" localSheetId="13" hidden="1">#REF!</definedName>
    <definedName name="BEx3QPGNBFAPHNWN14HP5HGBZUHY" hidden="1">#REF!</definedName>
    <definedName name="BEx3QR9D45DHW50VQ7Y3Q1AXPOB9" hidden="1">'[2]Reco Sheet for Fcast'!$F$10:$G$10</definedName>
    <definedName name="BEx3QSWT2S5KWG6U2V9711IYDQBM" hidden="1">'[2]Reco Sheet for Fcast'!$K$2</definedName>
    <definedName name="BEx3QVGG7Q2X4HZHJAM35A8T3VR7" hidden="1">'[2]Reco Sheet for Fcast'!$I$9:$J$9</definedName>
    <definedName name="BEx3R0JUB9YN8PHPPQTAMIT1IHWK" hidden="1">'[2]Reco Sheet for Fcast'!$F$10:$G$10</definedName>
    <definedName name="BEx3R6JNDZ5SKLXPE4E8AGJCT6XV" hidden="1">'[4]Bud Mth'!$I$10:$J$10</definedName>
    <definedName name="BEx3R81NFRO7M81VHVKOBFT0QBIL" hidden="1">'[2]Reco Sheet for Fcast'!$I$11:$J$11</definedName>
    <definedName name="BEx3RHC2ZD5UFS6QD4OPFCNNMWH1" localSheetId="5" hidden="1">'[3]AMI P &amp; L'!#REF!</definedName>
    <definedName name="BEx3RHC2ZD5UFS6QD4OPFCNNMWH1" localSheetId="13" hidden="1">'[3]AMI P &amp; L'!#REF!</definedName>
    <definedName name="BEx3RHC2ZD5UFS6QD4OPFCNNMWH1" hidden="1">'[3]AMI P &amp; L'!#REF!</definedName>
    <definedName name="BEx3RQ10QIWBAPHALAA91BUUCM2X" hidden="1">'[2]Reco Sheet for Fcast'!$H$2:$I$2</definedName>
    <definedName name="BEx3RV4E1WT43SZBUN09RTB8EK1O" hidden="1">'[2]Reco Sheet for Fcast'!$F$6:$G$6</definedName>
    <definedName name="BEx3RXYU0QLFXSFTM5EB20GD03W5" hidden="1">'[2]Reco Sheet for Fcast'!$I$6:$J$6</definedName>
    <definedName name="BEx3RYKLC3QQO3XTUN7BEW2AQL98" hidden="1">'[2]Reco Sheet for Fcast'!$F$6:$G$6</definedName>
    <definedName name="BEx3S6YJ4FSE6L232EC7JMBHL9LG" localSheetId="5" hidden="1">'[5]Capital orders'!#REF!</definedName>
    <definedName name="BEx3S6YJ4FSE6L232EC7JMBHL9LG" localSheetId="13" hidden="1">'[5]Capital orders'!#REF!</definedName>
    <definedName name="BEx3S6YJ4FSE6L232EC7JMBHL9LG" hidden="1">'[5]Capital orders'!#REF!</definedName>
    <definedName name="BEx3SICJ45BYT6FHBER86PJT25FC" hidden="1">'[2]Reco Sheet for Fcast'!$I$11:$J$11</definedName>
    <definedName name="BEx3SMUCMJVGQ2H4EHQI5ZFHEF0P" hidden="1">'[2]Reco Sheet for Fcast'!$F$7:$G$7</definedName>
    <definedName name="BEx3SN56F03CPDRDA7LZ763V0N4I" hidden="1">'[2]Reco Sheet for Fcast'!$F$10:$G$10</definedName>
    <definedName name="BEx3SPE6N1ORXPRCDL3JPZD73Z9F" hidden="1">'[2]Reco Sheet for Fcast'!$F$10:$G$10</definedName>
    <definedName name="BEx3T29ZTULQE0OMSMWUMZDU9ZZ0" hidden="1">'[2]Reco Sheet for Fcast'!$F$9:$G$9</definedName>
    <definedName name="BEx3T2FG1ZY4WZBQSPCTC91YU2YJ" localSheetId="5" hidden="1">#REF!</definedName>
    <definedName name="BEx3T2FG1ZY4WZBQSPCTC91YU2YJ" localSheetId="13" hidden="1">#REF!</definedName>
    <definedName name="BEx3T2FG1ZY4WZBQSPCTC91YU2YJ" hidden="1">#REF!</definedName>
    <definedName name="BEx3T6H1GANMM2I05ZEVPCP6MRU2" localSheetId="5" hidden="1">'[5]Capital orders'!#REF!</definedName>
    <definedName name="BEx3T6H1GANMM2I05ZEVPCP6MRU2" localSheetId="13" hidden="1">'[5]Capital orders'!#REF!</definedName>
    <definedName name="BEx3T6H1GANMM2I05ZEVPCP6MRU2" hidden="1">'[5]Capital orders'!#REF!</definedName>
    <definedName name="BEx3T6MJ1QDJ929WMUDVZ0O3UW0Y" hidden="1">'[2]Reco Sheet for Fcast'!$K$2</definedName>
    <definedName name="BEx3TL0EBCEEUJ1A7EWNJRIN2795" localSheetId="5" hidden="1">'[5]Capital orders'!#REF!</definedName>
    <definedName name="BEx3TL0EBCEEUJ1A7EWNJRIN2795" localSheetId="13" hidden="1">'[5]Capital orders'!#REF!</definedName>
    <definedName name="BEx3TL0EBCEEUJ1A7EWNJRIN2795" hidden="1">'[5]Capital orders'!#REF!</definedName>
    <definedName name="BEx3TPCSI16OAB2L9M9IULQMQ9J9" hidden="1">'[2]Reco Sheet for Fcast'!$F$7:$G$7</definedName>
    <definedName name="BEx3U64YUOZ419BAJS2W78UMATAW" hidden="1">'[2]Reco Sheet for Fcast'!$I$7:$J$7</definedName>
    <definedName name="BEx3U94WCEA5DKMWBEX1GU0LKYG2" hidden="1">'[2]Reco Sheet for Fcast'!$I$9:$J$9</definedName>
    <definedName name="BEx3U9VZ8SQVYS6ZA038J7AP7ZGW" hidden="1">'[2]Reco Sheet for Fcast'!$F$9:$G$9</definedName>
    <definedName name="BEx3UIQ5WRJBGNTFCCLOR4N7B1OQ" hidden="1">'[2]Reco Sheet for Fcast'!$H$2:$I$2</definedName>
    <definedName name="BEx3UJMIX2NUSSWGMSI25A5DM4CH" hidden="1">'[2]Reco Sheet for Fcast'!$I$7:$J$7</definedName>
    <definedName name="BEx3UKOCOQG7S1YQ436S997K1KWV" hidden="1">'[2]Reco Sheet for Fcast'!$I$6:$J$6</definedName>
    <definedName name="BEx3UM0THK7XHBY53ADQX650TQR3" localSheetId="5" hidden="1">'[5]Capital orders'!#REF!</definedName>
    <definedName name="BEx3UM0THK7XHBY53ADQX650TQR3" localSheetId="13" hidden="1">'[5]Capital orders'!#REF!</definedName>
    <definedName name="BEx3UM0THK7XHBY53ADQX650TQR3" hidden="1">'[5]Capital orders'!#REF!</definedName>
    <definedName name="BEx3UO4CSA2W3UIZSAB83N5MOYUI" localSheetId="5" hidden="1">#REF!</definedName>
    <definedName name="BEx3UO4CSA2W3UIZSAB83N5MOYUI" localSheetId="13" hidden="1">#REF!</definedName>
    <definedName name="BEx3UO4CSA2W3UIZSAB83N5MOYUI" hidden="1">#REF!</definedName>
    <definedName name="BEx3UYM19VIXLA0EU7LB9NHA77PB" hidden="1">'[2]Reco Sheet for Fcast'!$F$6:$G$6</definedName>
    <definedName name="BEx3VML7CG70HPISMVYIUEN3711Q" hidden="1">'[2]Reco Sheet for Fcast'!$H$2:$I$2</definedName>
    <definedName name="BEx56ZID5H04P9AIYLP1OASFGV56" hidden="1">'[2]Reco Sheet for Fcast'!$F$11:$G$11</definedName>
    <definedName name="BEx587EYSS57E3PI8DT973HLJM9E" hidden="1">'[2]Reco Sheet for Fcast'!$I$11:$J$11</definedName>
    <definedName name="BEx587KFQ3VKCOCY1SA5F24PQGUI" hidden="1">'[2]Reco Sheet for Fcast'!$F$11:$G$11</definedName>
    <definedName name="BEx589O00VWB2CRMRCLO3I5IX5HO" localSheetId="5" hidden="1">#REF!</definedName>
    <definedName name="BEx589O00VWB2CRMRCLO3I5IX5HO" localSheetId="13" hidden="1">#REF!</definedName>
    <definedName name="BEx589O00VWB2CRMRCLO3I5IX5HO" hidden="1">#REF!</definedName>
    <definedName name="BEx58O780PQ05NF0Z1SKKRB3N099" hidden="1">'[2]Reco Sheet for Fcast'!$F$7:$G$7</definedName>
    <definedName name="BEx58XHO7ZULLF2EUD7YIS0MGQJ5" localSheetId="5" hidden="1">'[3]AMI P &amp; L'!#REF!</definedName>
    <definedName name="BEx58XHO7ZULLF2EUD7YIS0MGQJ5" localSheetId="13" hidden="1">'[3]AMI P &amp; L'!#REF!</definedName>
    <definedName name="BEx58XHO7ZULLF2EUD7YIS0MGQJ5" hidden="1">'[3]AMI P &amp; L'!#REF!</definedName>
    <definedName name="BEx58ZW0HAIGIPEX9CVA1PQQTR6X" hidden="1">'[2]Reco Sheet for Fcast'!$I$7:$J$7</definedName>
    <definedName name="BEx59AZ7IMWYQU6DW5MVTLDMFU8X" localSheetId="5" hidden="1">#REF!</definedName>
    <definedName name="BEx59AZ7IMWYQU6DW5MVTLDMFU8X" localSheetId="13" hidden="1">#REF!</definedName>
    <definedName name="BEx59AZ7IMWYQU6DW5MVTLDMFU8X" hidden="1">#REF!</definedName>
    <definedName name="BEx59BA1KH3RG6K1LHL7YS2VB79N" hidden="1">'[2]Reco Sheet for Fcast'!$F$11:$G$11</definedName>
    <definedName name="BEx59E9WABJP2TN71QAIKK79HPK9" hidden="1">'[2]Reco Sheet for Fcast'!$I$8:$J$8</definedName>
    <definedName name="BEx59P7MAPNU129ZTC5H3EH892G1" hidden="1">'[2]Reco Sheet for Fcast'!$F$15</definedName>
    <definedName name="BEx5A11WZRQSIE089QE119AOX9ZG" hidden="1">'[2]Reco Sheet for Fcast'!$I$7:$J$7</definedName>
    <definedName name="BEx5A7CIGCOTHJKHGUBDZG91JGPZ" hidden="1">'[2]Reco Sheet for Fcast'!$F$11:$G$11</definedName>
    <definedName name="BEx5A8UFLT2SWVSG5COFA9B8P376" hidden="1">'[2]Reco Sheet for Fcast'!$F$10:$G$10</definedName>
    <definedName name="BEx5AFFTN3IXIBHDKM0FYC4OFL1S" hidden="1">'[2]Reco Sheet for Fcast'!$G$2</definedName>
    <definedName name="BEx5AOFIO8KVRHIZ1RII337AA8ML" hidden="1">'[2]Reco Sheet for Fcast'!$I$7:$J$7</definedName>
    <definedName name="BEx5APRZ66L5BWHFE8E4YYNEDTI4" hidden="1">'[2]Reco Sheet for Fcast'!$G$2</definedName>
    <definedName name="BEx5B4RHHX0J1BF2FZKEA0SPP29O" hidden="1">'[2]Reco Sheet for Fcast'!$I$8:$J$8</definedName>
    <definedName name="BEx5B5YMSWP0OVI5CIQRP5V18D0C" hidden="1">'[2]Reco Sheet for Fcast'!$I$8:$J$8</definedName>
    <definedName name="BEx5B825RW35M5H0UB2IZGGRS4ER" hidden="1">'[2]Reco Sheet for Fcast'!$F$15</definedName>
    <definedName name="BEx5BAWPMY0TL684WDXX6KKJLRCN" hidden="1">'[2]Reco Sheet for Fcast'!$F$10:$G$10</definedName>
    <definedName name="BEx5BBI61U4Y65GD0ARMTALPP7SJ" hidden="1">'[2]Reco Sheet for Fcast'!$F$9:$G$9</definedName>
    <definedName name="BEx5BDR56MEV4IHY6CIH2SVNG1UB" hidden="1">'[2]Reco Sheet for Fcast'!$F$8:$G$8</definedName>
    <definedName name="BEx5BESZC5H329SKHGJOHZFILYJJ" hidden="1">'[2]Reco Sheet for Fcast'!$I$6:$J$6</definedName>
    <definedName name="BEx5BHSQ42B50IU1TEQFUXFX9XQD" localSheetId="5" hidden="1">'[3]AMI P &amp; L'!#REF!</definedName>
    <definedName name="BEx5BHSQ42B50IU1TEQFUXFX9XQD" localSheetId="13" hidden="1">'[3]AMI P &amp; L'!#REF!</definedName>
    <definedName name="BEx5BHSQ42B50IU1TEQFUXFX9XQD" hidden="1">'[3]AMI P &amp; L'!#REF!</definedName>
    <definedName name="BEx5BKSM4UN4C1DM3EYKM79MRC5K" hidden="1">'[2]Reco Sheet for Fcast'!$F$6:$G$6</definedName>
    <definedName name="BEx5BNN8NPH9KVOBARB9CDD9WLB6" hidden="1">'[2]Reco Sheet for Fcast'!$F$9:$G$9</definedName>
    <definedName name="BEx5BYFMZ80TDDN2EZO8CF39AIAC" hidden="1">'[2]Reco Sheet for Fcast'!$F$15</definedName>
    <definedName name="BEx5C2BWFW6SHZBFDEISKGXHZCQW" hidden="1">'[2]Reco Sheet for Fcast'!$I$8:$J$8</definedName>
    <definedName name="BEx5C49ZFH8TO9ZU55729C3F7XG7" hidden="1">'[2]Reco Sheet for Fcast'!$F$9:$G$9</definedName>
    <definedName name="BEx5C8GZQK13G60ZM70P63I5OS0L" hidden="1">'[2]Reco Sheet for Fcast'!$F$10:$G$10</definedName>
    <definedName name="BEx5CAPTVN2NBT3UOMA1UFAL1C2R" hidden="1">'[2]Reco Sheet for Fcast'!$I$6:$J$6</definedName>
    <definedName name="BEx5CEM3SYF9XP0ZZVE0GEPCLV3F" hidden="1">'[2]Reco Sheet for Fcast'!$I$10:$J$10</definedName>
    <definedName name="BEx5CFYQ0F1Z6P8SCVJ0I3UPVFE4" localSheetId="5" hidden="1">'[3]AMI P &amp; L'!#REF!</definedName>
    <definedName name="BEx5CFYQ0F1Z6P8SCVJ0I3UPVFE4" localSheetId="13" hidden="1">'[3]AMI P &amp; L'!#REF!</definedName>
    <definedName name="BEx5CFYQ0F1Z6P8SCVJ0I3UPVFE4" hidden="1">'[3]AMI P &amp; L'!#REF!</definedName>
    <definedName name="BEx5CKWQHHP966IXELUOVK2L3J48" localSheetId="5" hidden="1">'[5]Capital orders'!#REF!</definedName>
    <definedName name="BEx5CKWQHHP966IXELUOVK2L3J48" localSheetId="13" hidden="1">'[5]Capital orders'!#REF!</definedName>
    <definedName name="BEx5CKWQHHP966IXELUOVK2L3J48" hidden="1">'[5]Capital orders'!#REF!</definedName>
    <definedName name="BEx5CPEKNSJORIPFQC2E1LTRYY8L" hidden="1">'[2]Reco Sheet for Fcast'!$I$7:$J$7</definedName>
    <definedName name="BEx5CSUOL05D8PAM2TRDA9VRJT1O" hidden="1">'[2]Reco Sheet for Fcast'!$I$10:$J$10</definedName>
    <definedName name="BEx5CUNFOO4YDFJ22HCMI2QKIGKM" hidden="1">'[2]Reco Sheet for Fcast'!$F$10:$G$10</definedName>
    <definedName name="BEx5CWLOBFBDZZLDMZV6E0Z1VJA6" hidden="1">'[2]Reco Sheet for Fcast'!$F$10:$G$10</definedName>
    <definedName name="BEx5D7U7MZFE0E9SNH9NX01XLKLP" localSheetId="5" hidden="1">#REF!</definedName>
    <definedName name="BEx5D7U7MZFE0E9SNH9NX01XLKLP" localSheetId="13" hidden="1">#REF!</definedName>
    <definedName name="BEx5D7U7MZFE0E9SNH9NX01XLKLP" hidden="1">#REF!</definedName>
    <definedName name="BEx5D8L47OF0WHBPFWXGZINZWUBZ" hidden="1">'[2]Reco Sheet for Fcast'!$I$10:$J$10</definedName>
    <definedName name="BEx5DAJAHQ2SKUPCKSCR3PYML67L" hidden="1">'[2]Reco Sheet for Fcast'!$I$8:$J$8</definedName>
    <definedName name="BEx5DAZEGUTH4C1FCHVO3EWOQDU3" localSheetId="5" hidden="1">#REF!</definedName>
    <definedName name="BEx5DAZEGUTH4C1FCHVO3EWOQDU3" localSheetId="13" hidden="1">#REF!</definedName>
    <definedName name="BEx5DAZEGUTH4C1FCHVO3EWOQDU3" hidden="1">#REF!</definedName>
    <definedName name="BEx5DC18JM1KJCV44PF18E0LNRKA" hidden="1">'[2]Reco Sheet for Fcast'!$F$8:$G$8</definedName>
    <definedName name="BEx5DJIZBTNS011R9IIG2OQ2L6ZX" hidden="1">'[2]Reco Sheet for Fcast'!$H$2:$I$2</definedName>
    <definedName name="BEx5E123OLO9WQUOIRIDJ967KAGK" hidden="1">'[2]Reco Sheet for Fcast'!$F$15</definedName>
    <definedName name="BEx5E2UU5NES6W779W2OZTZOB4O7" hidden="1">'[2]Reco Sheet for Fcast'!$I$10:$J$10</definedName>
    <definedName name="BEx5ELQL9B0VR6UT18KP11DHOTFX" hidden="1">'[2]Reco Sheet for Fcast'!$I$10:$J$10</definedName>
    <definedName name="BEx5ER4TJTFPN7IB1MNEB1ZFR5M6" hidden="1">'[2]Reco Sheet for Fcast'!$H$2:$I$2</definedName>
    <definedName name="BEx5ERQE4JE8890QDCQFB0IMTC4I" localSheetId="5" hidden="1">'[5]Capital orders'!#REF!</definedName>
    <definedName name="BEx5ERQE4JE8890QDCQFB0IMTC4I" localSheetId="13" hidden="1">'[5]Capital orders'!#REF!</definedName>
    <definedName name="BEx5ERQE4JE8890QDCQFB0IMTC4I" hidden="1">'[5]Capital orders'!#REF!</definedName>
    <definedName name="BEx5F6V72QTCK7O39Y59R0EVM6CW" hidden="1">'[2]Reco Sheet for Fcast'!$I$8:$J$8</definedName>
    <definedName name="BEx5FGLQVACD5F5YZG4DGSCHCGO2" hidden="1">'[2]Reco Sheet for Fcast'!$H$2:$I$2</definedName>
    <definedName name="BEx5FLJWHLW3BTZILDPN5NMA449V" hidden="1">'[2]Reco Sheet for Fcast'!$I$6:$J$6</definedName>
    <definedName name="BEx5FNI2O10YN2SI1NO4X5GP3GTF" hidden="1">'[2]Reco Sheet for Fcast'!$F$10:$G$10</definedName>
    <definedName name="BEx5FO8YRFSZCG3L608EHIHIHFY4" localSheetId="5" hidden="1">'[3]AMI P &amp; L'!#REF!</definedName>
    <definedName name="BEx5FO8YRFSZCG3L608EHIHIHFY4" localSheetId="13" hidden="1">'[3]AMI P &amp; L'!#REF!</definedName>
    <definedName name="BEx5FO8YRFSZCG3L608EHIHIHFY4" hidden="1">'[3]AMI P &amp; L'!#REF!</definedName>
    <definedName name="BEx5FQNA6V4CNYSH013K45RI4BCV" hidden="1">'[2]Reco Sheet for Fcast'!$F$8:$G$8</definedName>
    <definedName name="BEx5FVQPPEU32CPNV9RRQ9MNLLVE" hidden="1">'[2]Reco Sheet for Fcast'!$H$2:$I$2</definedName>
    <definedName name="BEx5G08KGMG5X2AQKDGPFYG5GH94" hidden="1">'[2]Reco Sheet for Fcast'!$I$6:$J$6</definedName>
    <definedName name="BEx5G1A8TFN4C4QII35U9DKYNIS8" localSheetId="5" hidden="1">'[3]AMI P &amp; L'!#REF!</definedName>
    <definedName name="BEx5G1A8TFN4C4QII35U9DKYNIS8" localSheetId="13" hidden="1">'[3]AMI P &amp; L'!#REF!</definedName>
    <definedName name="BEx5G1A8TFN4C4QII35U9DKYNIS8" hidden="1">'[3]AMI P &amp; L'!#REF!</definedName>
    <definedName name="BEx5G1L0QO91KEPDMV1D8OT4BT73" hidden="1">'[2]Reco Sheet for Fcast'!$I$6:$J$6</definedName>
    <definedName name="BEx5G86DZL1VYUX6KWODAP3WFAWP" hidden="1">'[2]Reco Sheet for Fcast'!$E$2:$F$2</definedName>
    <definedName name="BEx5G8BV2GIOCM3C7IUFK8L04A6M" hidden="1">'[2]Reco Sheet for Fcast'!$I$11:$J$11</definedName>
    <definedName name="BEx5GAVIL220VIPAKH02UYIUB7EU" localSheetId="5" hidden="1">'[5]Capital orders'!#REF!</definedName>
    <definedName name="BEx5GAVIL220VIPAKH02UYIUB7EU" localSheetId="13" hidden="1">'[5]Capital orders'!#REF!</definedName>
    <definedName name="BEx5GAVIL220VIPAKH02UYIUB7EU" hidden="1">'[5]Capital orders'!#REF!</definedName>
    <definedName name="BEx5GID9MVBUPFFT9M8K8B5MO9NV" hidden="1">'[2]Reco Sheet for Fcast'!$F$15:$G$16</definedName>
    <definedName name="BEx5GLD6CMDEYT8QI3HVPGEES2A5" localSheetId="5" hidden="1">#REF!</definedName>
    <definedName name="BEx5GLD6CMDEYT8QI3HVPGEES2A5" localSheetId="13" hidden="1">#REF!</definedName>
    <definedName name="BEx5GLD6CMDEYT8QI3HVPGEES2A5" hidden="1">#REF!</definedName>
    <definedName name="BEx5GN0EWA9SCQDPQ7NTUQH82QVK" hidden="1">'[2]Reco Sheet for Fcast'!$F$6:$G$6</definedName>
    <definedName name="BEx5GNBCU4WZ74I0UXFL9ZG2XSGJ" hidden="1">'[2]Reco Sheet for Fcast'!$F$6:$G$6</definedName>
    <definedName name="BEx5GUCTYC7QCWGWU5BTO7Y7HDZX" hidden="1">'[2]Reco Sheet for Fcast'!$I$6:$J$6</definedName>
    <definedName name="BEx5GYUPJULJQ624TEESYFG1NFOH" hidden="1">'[2]Reco Sheet for Fcast'!$I$9:$J$9</definedName>
    <definedName name="BEx5H0NEE0AIN5E2UHJ9J9ISU9N1" hidden="1">'[2]Reco Sheet for Fcast'!$F$8:$G$8</definedName>
    <definedName name="BEx5H1UJSEUQM2K8QHQXO5THVHSO" hidden="1">'[2]Reco Sheet for Fcast'!$F$9:$G$9</definedName>
    <definedName name="BEx5HAOT9XWUF7XIFRZZS8B9F5TZ" hidden="1">'[2]Reco Sheet for Fcast'!$K$2</definedName>
    <definedName name="BEx5HE4XRF9BUY04MENWY9CHHN5H" hidden="1">'[2]Reco Sheet for Fcast'!$I$11:$J$11</definedName>
    <definedName name="BEx5HFHMABAT0H9KKS754X4T304E" hidden="1">'[2]Reco Sheet for Fcast'!$I$11:$J$11</definedName>
    <definedName name="BEx5HGDZ7MX1S3KNXLRL9WU565V4" hidden="1">'[2]Reco Sheet for Fcast'!$F$11:$G$11</definedName>
    <definedName name="BEx5HJZ9FAVNZSSBTAYRPZDYM9NU" hidden="1">'[2]Reco Sheet for Fcast'!$F$8:$G$8</definedName>
    <definedName name="BEx5HZ9JMKHNLFWLVUB1WP5B39BL" hidden="1">'[2]Reco Sheet for Fcast'!$F$10:$G$10</definedName>
    <definedName name="BEx5HZV4KY20K2E2E581QT80KGFL" localSheetId="5" hidden="1">'[5]Capital orders'!#REF!</definedName>
    <definedName name="BEx5HZV4KY20K2E2E581QT80KGFL" localSheetId="13" hidden="1">'[5]Capital orders'!#REF!</definedName>
    <definedName name="BEx5HZV4KY20K2E2E581QT80KGFL" hidden="1">'[5]Capital orders'!#REF!</definedName>
    <definedName name="BEx5I244LQHZTF3XI66J8705R9XX" localSheetId="5" hidden="1">'[3]AMI P &amp; L'!#REF!</definedName>
    <definedName name="BEx5I244LQHZTF3XI66J8705R9XX" localSheetId="13" hidden="1">'[3]AMI P &amp; L'!#REF!</definedName>
    <definedName name="BEx5I244LQHZTF3XI66J8705R9XX" hidden="1">'[3]AMI P &amp; L'!#REF!</definedName>
    <definedName name="BEx5I8PBP4LIXDGID5BP0THLO0AQ" localSheetId="13" hidden="1">'[3]AMI P &amp; L'!#REF!</definedName>
    <definedName name="BEx5I8PBP4LIXDGID5BP0THLO0AQ" hidden="1">'[3]AMI P &amp; L'!#REF!</definedName>
    <definedName name="BEx5I8USVUB3JP4S9OXGMZVMOQXR" hidden="1">'[2]Reco Sheet for Fcast'!$G$2</definedName>
    <definedName name="BEx5I9GDQSYIAL65UQNDMNFQCS9Y" hidden="1">'[2]Reco Sheet for Fcast'!$I$11:$J$11</definedName>
    <definedName name="BEx5IBUPG9AWNW5PK7JGRGEJ4OLM" hidden="1">'[2]Reco Sheet for Fcast'!$H$2:$I$2</definedName>
    <definedName name="BEx5IC06RVN8BSAEPREVKHKLCJ2L" hidden="1">'[2]Reco Sheet for Fcast'!$I$8:$J$8</definedName>
    <definedName name="BEx5IFLNF3FADLCRC1334L3LVOSY" localSheetId="5" hidden="1">'[5]Capital orders'!#REF!</definedName>
    <definedName name="BEx5IFLNF3FADLCRC1334L3LVOSY" localSheetId="13" hidden="1">'[5]Capital orders'!#REF!</definedName>
    <definedName name="BEx5IFLNF3FADLCRC1334L3LVOSY" hidden="1">'[5]Capital orders'!#REF!</definedName>
    <definedName name="BEx5J0FFP1KS4NGY20AEJI8VREEA" hidden="1">'[2]Reco Sheet for Fcast'!$I$9:$J$9</definedName>
    <definedName name="BEx5JF3ZXLDIS8VNKDCY7ZI7H1CI" hidden="1">'[2]Reco Sheet for Fcast'!$F$11:$G$11</definedName>
    <definedName name="BEx5JHCZJ8G6OOOW6EF3GABXKH6F" localSheetId="5" hidden="1">'[3]AMI P &amp; L'!#REF!</definedName>
    <definedName name="BEx5JHCZJ8G6OOOW6EF3GABXKH6F" localSheetId="13" hidden="1">'[3]AMI P &amp; L'!#REF!</definedName>
    <definedName name="BEx5JHCZJ8G6OOOW6EF3GABXKH6F" hidden="1">'[3]AMI P &amp; L'!#REF!</definedName>
    <definedName name="BEx5JJB6W446THXQCRUKD3I7RKLP" hidden="1">'[2]Reco Sheet for Fcast'!$F$8:$G$8</definedName>
    <definedName name="BEx5JNCT8Z7XSSPD5EMNAJELCU2V" localSheetId="5" hidden="1">'[3]AMI P &amp; L'!#REF!</definedName>
    <definedName name="BEx5JNCT8Z7XSSPD5EMNAJELCU2V" localSheetId="13" hidden="1">'[3]AMI P &amp; L'!#REF!</definedName>
    <definedName name="BEx5JNCT8Z7XSSPD5EMNAJELCU2V" hidden="1">'[3]AMI P &amp; L'!#REF!</definedName>
    <definedName name="BEx5JQCNT9Y4RM306CHC8IPY3HBZ" hidden="1">'[2]Reco Sheet for Fcast'!$F$15</definedName>
    <definedName name="BEx5K08PYKE6JOKBYIB006TX619P" hidden="1">'[2]Reco Sheet for Fcast'!$F$9:$G$9</definedName>
    <definedName name="BEx5K51DSERT1TR7B4A29R41W4NX" hidden="1">'[2]Reco Sheet for Fcast'!$I$7:$J$7</definedName>
    <definedName name="BEx5K7A7V5B87CW37IBINCOQ134P" localSheetId="5" hidden="1">#REF!</definedName>
    <definedName name="BEx5K7A7V5B87CW37IBINCOQ134P" localSheetId="13" hidden="1">#REF!</definedName>
    <definedName name="BEx5K7A7V5B87CW37IBINCOQ134P" hidden="1">#REF!</definedName>
    <definedName name="BEx5KYER580I4T7WTLMUN7NLNP5K" hidden="1">'[2]Reco Sheet for Fcast'!$F$10:$G$10</definedName>
    <definedName name="BEx5L4UOHIBIXCOOD5809ABRZ9A8" hidden="1">'[2]Reco Sheet for Fcast'!$I$11:$J$11</definedName>
    <definedName name="BEx5LHLB3M6K4ZKY2F42QBZT30ZH" hidden="1">'[2]Reco Sheet for Fcast'!$I$9:$J$9</definedName>
    <definedName name="BEx5LRMNU3HXIE1BUMDHRU31F7JJ" hidden="1">'[2]Reco Sheet for Fcast'!$F$6:$G$6</definedName>
    <definedName name="BEx5LSJ1LPUAX3ENSPECWPG4J7D1" localSheetId="5" hidden="1">'[3]AMI P &amp; L'!#REF!</definedName>
    <definedName name="BEx5LSJ1LPUAX3ENSPECWPG4J7D1" localSheetId="13" hidden="1">'[3]AMI P &amp; L'!#REF!</definedName>
    <definedName name="BEx5LSJ1LPUAX3ENSPECWPG4J7D1" hidden="1">'[3]AMI P &amp; L'!#REF!</definedName>
    <definedName name="BEx5LTKQ8RQWJE4BC88OP928893U" localSheetId="5" hidden="1">'[3]AMI P &amp; L'!#REF!</definedName>
    <definedName name="BEx5LTKQ8RQWJE4BC88OP928893U" localSheetId="13" hidden="1">'[3]AMI P &amp; L'!#REF!</definedName>
    <definedName name="BEx5LTKQ8RQWJE4BC88OP928893U" hidden="1">'[3]AMI P &amp; L'!#REF!</definedName>
    <definedName name="BEx5MB9BR71LZDG7XXQ2EO58JC5F" hidden="1">'[2]Reco Sheet for Fcast'!$H$2:$I$2</definedName>
    <definedName name="BEx5MLQZM68YQSKARVWTTPINFQ2C" localSheetId="5" hidden="1">'[3]AMI P &amp; L'!#REF!</definedName>
    <definedName name="BEx5MLQZM68YQSKARVWTTPINFQ2C" localSheetId="13" hidden="1">'[3]AMI P &amp; L'!#REF!</definedName>
    <definedName name="BEx5MLQZM68YQSKARVWTTPINFQ2C" hidden="1">'[3]AMI P &amp; L'!#REF!</definedName>
    <definedName name="BEx5MVHOG4GCI4HKTOTP194VMNRA" localSheetId="5" hidden="1">#REF!</definedName>
    <definedName name="BEx5MVHOG4GCI4HKTOTP194VMNRA" localSheetId="13" hidden="1">#REF!</definedName>
    <definedName name="BEx5MVHOG4GCI4HKTOTP194VMNRA" hidden="1">#REF!</definedName>
    <definedName name="BEx5MVXTKNBXHNWTL43C670E4KXC" hidden="1">'[2]Reco Sheet for Fcast'!$F$15</definedName>
    <definedName name="BEx5N4XI4PWB1W9PMZ4O5R0HWTYD" hidden="1">'[2]Reco Sheet for Fcast'!$I$8:$J$8</definedName>
    <definedName name="BEx5NA68N6FJFX9UJXK4M14U487F" hidden="1">'[2]Reco Sheet for Fcast'!$F$6:$G$6</definedName>
    <definedName name="BEx5NIKBG2GDJOYGE3WCXKU7YY51" hidden="1">'[2]Reco Sheet for Fcast'!$I$6:$J$6</definedName>
    <definedName name="BEx5NV06L5J5IMKGOMGKGJ4PBZCD" localSheetId="5" hidden="1">'[3]AMI P &amp; L'!#REF!</definedName>
    <definedName name="BEx5NV06L5J5IMKGOMGKGJ4PBZCD" localSheetId="13" hidden="1">'[3]AMI P &amp; L'!#REF!</definedName>
    <definedName name="BEx5NV06L5J5IMKGOMGKGJ4PBZCD" hidden="1">'[3]AMI P &amp; L'!#REF!</definedName>
    <definedName name="BEx5NZSSQ6PY99ZX2D7Q9IGOR34W" hidden="1">'[2]Reco Sheet for Fcast'!$F$10:$G$10</definedName>
    <definedName name="BEx5O3ZUQ2OARA1CDOZ3NC4UE5AA" hidden="1">'[2]Reco Sheet for Fcast'!$F$11:$G$11</definedName>
    <definedName name="BEx5O8N0SPY10WRHN2NNGU5BUWPZ" localSheetId="5" hidden="1">#REF!</definedName>
    <definedName name="BEx5O8N0SPY10WRHN2NNGU5BUWPZ" localSheetId="13" hidden="1">#REF!</definedName>
    <definedName name="BEx5O8N0SPY10WRHN2NNGU5BUWPZ" hidden="1">#REF!</definedName>
    <definedName name="BEx5OAFS0NJ2CB86A02E1JYHMLQ1" hidden="1">'[2]Reco Sheet for Fcast'!$I$6:$J$6</definedName>
    <definedName name="BEx5OG4RPU8W1ETWDWM234NYYYEN" hidden="1">'[2]Reco Sheet for Fcast'!$F$8:$G$8</definedName>
    <definedName name="BEx5OP9Y43F99O2IT69MKCCXGL61" hidden="1">'[2]Reco Sheet for Fcast'!$F$9:$G$9</definedName>
    <definedName name="BEx5P9Y9RDXNUAJ6CZ2LHMM8IM7T" hidden="1">'[2]Reco Sheet for Fcast'!$F$8:$G$8</definedName>
    <definedName name="BEx5PHWB2C0D5QLP3BZIP3UO7DIZ" hidden="1">'[2]Reco Sheet for Fcast'!$I$6:$J$6</definedName>
    <definedName name="BEx5PJP02W68K2E46L5C5YBSNU6T" hidden="1">'[2]Reco Sheet for Fcast'!$H$2:$I$2</definedName>
    <definedName name="BEx5PLCA8DOMAU315YCS5275L2HS" hidden="1">'[2]Reco Sheet for Fcast'!$I$11:$J$11</definedName>
    <definedName name="BEx5PRXMZ5M65Z732WNNGV564C2J" hidden="1">'[2]Reco Sheet for Fcast'!$I$9:$J$9</definedName>
    <definedName name="BEx5QPSW4IPLH50WSR87HRER05RF" hidden="1">'[2]Reco Sheet for Fcast'!$F$10:$G$10</definedName>
    <definedName name="BEx73V0EP8EMNRC3EZJJKKVKWQVB" hidden="1">'[2]Reco Sheet for Fcast'!$I$7:$J$7</definedName>
    <definedName name="BEx741WJHIJVXUX131SBXTVW8D71" hidden="1">'[2]Reco Sheet for Fcast'!$G$2</definedName>
    <definedName name="BEx74FOW04FOAHD3W8FOXUQCGEE0" hidden="1">'[4]Bud Mth'!$C$15:$D$29</definedName>
    <definedName name="BEx74Q6H3O7133AWQXWC21MI2UFT" hidden="1">'[2]Reco Sheet for Fcast'!$I$6:$J$6</definedName>
    <definedName name="BEx74SQ5R0VH9X24PI4DADFFLZ9N" localSheetId="5" hidden="1">#REF!</definedName>
    <definedName name="BEx74SQ5R0VH9X24PI4DADFFLZ9N" localSheetId="13" hidden="1">#REF!</definedName>
    <definedName name="BEx74SQ5R0VH9X24PI4DADFFLZ9N" hidden="1">#REF!</definedName>
    <definedName name="BEx74W6BJ8ENO3J25WNM5H5APKA3" localSheetId="5" hidden="1">'[3]AMI P &amp; L'!#REF!</definedName>
    <definedName name="BEx74W6BJ8ENO3J25WNM5H5APKA3" localSheetId="13" hidden="1">'[3]AMI P &amp; L'!#REF!</definedName>
    <definedName name="BEx74W6BJ8ENO3J25WNM5H5APKA3" hidden="1">'[3]AMI P &amp; L'!#REF!</definedName>
    <definedName name="BEx755GRRD9BL27YHLH5QWIYLWB7" hidden="1">'[2]Reco Sheet for Fcast'!$F$7:$G$7</definedName>
    <definedName name="BEx759D1D5SXS5ELLZVBI0SXYUNF" hidden="1">'[2]Reco Sheet for Fcast'!$I$10:$J$10</definedName>
    <definedName name="BEx75GJZSZHUDN6OOAGQYFUDA2LP" hidden="1">'[2]Reco Sheet for Fcast'!$F$11:$G$11</definedName>
    <definedName name="BEx75HGCCV5K4UCJWYV8EV9AG5YT" hidden="1">'[2]Reco Sheet for Fcast'!$F$8:$G$8</definedName>
    <definedName name="BEx75M8YU9VISUVICOSCP5YAMZPI" localSheetId="5" hidden="1">#REF!</definedName>
    <definedName name="BEx75M8YU9VISUVICOSCP5YAMZPI" localSheetId="13" hidden="1">#REF!</definedName>
    <definedName name="BEx75M8YU9VISUVICOSCP5YAMZPI" hidden="1">#REF!</definedName>
    <definedName name="BEx75PZT8TY5P13U978NVBUXKHT4" hidden="1">'[2]Reco Sheet for Fcast'!$F$8:$G$8</definedName>
    <definedName name="BEx75T55F7GML8V1DMWL26WRT006" hidden="1">'[2]Reco Sheet for Fcast'!$F$10:$G$10</definedName>
    <definedName name="BEx75VJGR07JY6UUWURQ4PJ29UKC" hidden="1">'[2]Reco Sheet for Fcast'!$F$6:$G$6</definedName>
    <definedName name="BEx76SNOC6R18OVRQYBQ0JGPW2Z7" localSheetId="5" hidden="1">#REF!</definedName>
    <definedName name="BEx76SNOC6R18OVRQYBQ0JGPW2Z7" localSheetId="13" hidden="1">#REF!</definedName>
    <definedName name="BEx76SNOC6R18OVRQYBQ0JGPW2Z7" hidden="1">#REF!</definedName>
    <definedName name="BEx771SMWJDAFC6Y4FKDDGEFBQ4W" localSheetId="5" hidden="1">'[5]Capital orders'!#REF!</definedName>
    <definedName name="BEx771SMWJDAFC6Y4FKDDGEFBQ4W" localSheetId="13" hidden="1">'[5]Capital orders'!#REF!</definedName>
    <definedName name="BEx771SMWJDAFC6Y4FKDDGEFBQ4W" hidden="1">'[5]Capital orders'!#REF!</definedName>
    <definedName name="BEx7741OUGLA0WJQLQRUJSL4DE00" hidden="1">'[2]Reco Sheet for Fcast'!$F$6:$G$6</definedName>
    <definedName name="BEx774N83DXLJZ54Q42PWIJZ2DN1" hidden="1">'[2]Reco Sheet for Fcast'!$F$15</definedName>
    <definedName name="BEx779QNIY3061ZV9BR462WKEGRW" hidden="1">'[2]Reco Sheet for Fcast'!$H$2:$I$2</definedName>
    <definedName name="BEx77G19QU9A95CNHE6QMVSQR2T3" hidden="1">'[2]Reco Sheet for Fcast'!$F$9:$G$9</definedName>
    <definedName name="BEx77KOE3LX3JOLFV1E0VZZVCULJ" localSheetId="5" hidden="1">#REF!</definedName>
    <definedName name="BEx77KOE3LX3JOLFV1E0VZZVCULJ" localSheetId="13" hidden="1">#REF!</definedName>
    <definedName name="BEx77KOE3LX3JOLFV1E0VZZVCULJ" hidden="1">#REF!</definedName>
    <definedName name="BEx77P0S3GVMS7BJUL9OWUGJ1B02" hidden="1">'[2]Reco Sheet for Fcast'!$I$6:$J$6</definedName>
    <definedName name="BEx77QDESURI6WW5582YXSK3A972" hidden="1">'[2]Reco Sheet for Fcast'!$I$11:$J$11</definedName>
    <definedName name="BEx77VBI9XOPFHKEWU5EHQ9J675Y" hidden="1">'[2]Reco Sheet for Fcast'!$I$11:$J$11</definedName>
    <definedName name="BEx7809GQOCLHSNH95VOYIX7P1TV" hidden="1">'[2]Reco Sheet for Fcast'!$I$11:$J$11</definedName>
    <definedName name="BEx780K8XAXUHGVZGZWQ74DK4CI3" hidden="1">'[2]Reco Sheet for Fcast'!$I$11:$J$11</definedName>
    <definedName name="BEx78226TN58UE0CTY98YEDU0LSL" hidden="1">'[2]Reco Sheet for Fcast'!$F$15</definedName>
    <definedName name="BEx7881ZZBWHRAX6W2GY19J8MGEQ" hidden="1">'[2]Reco Sheet for Fcast'!$I$9:$J$9</definedName>
    <definedName name="BEx78HHRIWDLHQX2LG0HWFRYEL1T" hidden="1">'[2]Reco Sheet for Fcast'!$H$2:$I$2</definedName>
    <definedName name="BEx78QMXZ2P1ZB3HJ9O50DWHCMXR" hidden="1">'[2]Reco Sheet for Fcast'!$F$7:$G$7</definedName>
    <definedName name="BEx78SFO5VR28677DWZEMDN7G86X" hidden="1">'[2]Reco Sheet for Fcast'!$K$2</definedName>
    <definedName name="BEx78SFOYH1Z0ZDTO47W2M60TW6K" hidden="1">'[2]Reco Sheet for Fcast'!$I$10:$J$10</definedName>
    <definedName name="BEx79JK3E6JO8MX4O35A5G8NZCC8" hidden="1">'[2]Reco Sheet for Fcast'!$I$8:$J$8</definedName>
    <definedName name="BEx79LCTDQFKD1KV7R8NW15KLAFT" localSheetId="5" hidden="1">#REF!</definedName>
    <definedName name="BEx79LCTDQFKD1KV7R8NW15KLAFT" localSheetId="13" hidden="1">#REF!</definedName>
    <definedName name="BEx79LCTDQFKD1KV7R8NW15KLAFT" hidden="1">#REF!</definedName>
    <definedName name="BEx79OCP4HQ6XP8EWNGEUDLOZBBS" hidden="1">'[2]Reco Sheet for Fcast'!$F$15</definedName>
    <definedName name="BEx79SEAYKUZB0H4LYBCD6WWJBG2" hidden="1">'[2]Reco Sheet for Fcast'!$I$11:$J$11</definedName>
    <definedName name="BEx79SJRHTLS9PYM69O9BWW1FMJK" hidden="1">'[2]Reco Sheet for Fcast'!$F$7:$G$7</definedName>
    <definedName name="BEx79YJJLBELICW9F9FRYSCQ101L" localSheetId="5" hidden="1">'[3]AMI P &amp; L'!#REF!</definedName>
    <definedName name="BEx79YJJLBELICW9F9FRYSCQ101L" localSheetId="13" hidden="1">'[3]AMI P &amp; L'!#REF!</definedName>
    <definedName name="BEx79YJJLBELICW9F9FRYSCQ101L" hidden="1">'[3]AMI P &amp; L'!#REF!</definedName>
    <definedName name="BEx79YUC7B0V77FSBGIRCY1BR4VK" hidden="1">'[2]Reco Sheet for Fcast'!$F$6:$G$6</definedName>
    <definedName name="BEx7A06T3RC2891FUX05G3QPRAUE" localSheetId="5" hidden="1">'[3]AMI P &amp; L'!#REF!</definedName>
    <definedName name="BEx7A06T3RC2891FUX05G3QPRAUE" localSheetId="13" hidden="1">'[3]AMI P &amp; L'!#REF!</definedName>
    <definedName name="BEx7A06T3RC2891FUX05G3QPRAUE" hidden="1">'[3]AMI P &amp; L'!#REF!</definedName>
    <definedName name="BEx7A4ZGTC3XLZR6M7XK0UX2T49X" localSheetId="5" hidden="1">#REF!</definedName>
    <definedName name="BEx7A4ZGTC3XLZR6M7XK0UX2T49X" localSheetId="13" hidden="1">#REF!</definedName>
    <definedName name="BEx7A4ZGTC3XLZR6M7XK0UX2T49X" hidden="1">#REF!</definedName>
    <definedName name="BEx7A9S3JA1X7FH4CFSQLTZC4691" hidden="1">'[2]Reco Sheet for Fcast'!$H$2:$I$2</definedName>
    <definedName name="BEx7ABA2C9IWH5VSLVLLLCY62161" hidden="1">'[2]Reco Sheet for Fcast'!$F$15</definedName>
    <definedName name="BEx7ABKU462F6424CGX2QB38TAZN" hidden="1">'[4]Bud Mth'!$J$2:$K$2</definedName>
    <definedName name="BEx7AE4LPLX8N85BYB0WCO5S7ZPV" hidden="1">'[2]Reco Sheet for Fcast'!$F$7:$G$7</definedName>
    <definedName name="BEx7ASD1I654MEDCO6GGWA95PXSC" localSheetId="5" hidden="1">'[3]AMI P &amp; L'!#REF!</definedName>
    <definedName name="BEx7ASD1I654MEDCO6GGWA95PXSC" localSheetId="13" hidden="1">'[3]AMI P &amp; L'!#REF!</definedName>
    <definedName name="BEx7ASD1I654MEDCO6GGWA95PXSC" hidden="1">'[3]AMI P &amp; L'!#REF!</definedName>
    <definedName name="BEx7AVCX9S5RJP3NSZ4QM4E6ERDT" localSheetId="5" hidden="1">'[3]AMI P &amp; L'!#REF!</definedName>
    <definedName name="BEx7AVCX9S5RJP3NSZ4QM4E6ERDT" localSheetId="13" hidden="1">'[3]AMI P &amp; L'!#REF!</definedName>
    <definedName name="BEx7AVCX9S5RJP3NSZ4QM4E6ERDT" hidden="1">'[3]AMI P &amp; L'!#REF!</definedName>
    <definedName name="BEx7AVYIGP0930MV5JEBWRYCJN68" hidden="1">'[2]Reco Sheet for Fcast'!$I$7:$J$7</definedName>
    <definedName name="BEx7B6LH6917TXOSAAQ6U7HVF018" hidden="1">'[2]Reco Sheet for Fcast'!$F$15</definedName>
    <definedName name="BEx7BPXFZXJ79FQ0E8AQE21PGVHA" hidden="1">'[2]Reco Sheet for Fcast'!$I$11:$J$11</definedName>
    <definedName name="BEx7C04AM39DQMC1TIX7CFZ2ADHX" hidden="1">'[2]Reco Sheet for Fcast'!$F$9:$G$9</definedName>
    <definedName name="BEx7C40F0PQURHPI6YQ39NFIR86Z" hidden="1">'[2]Reco Sheet for Fcast'!$I$10:$J$10</definedName>
    <definedName name="BEx7C93VR7SYRIJS1JO8YZKSFAW9" hidden="1">'[2]Reco Sheet for Fcast'!$I$9:$J$9</definedName>
    <definedName name="BEx7CCPC6R1KQQZ2JQU6EFI1G0RM" hidden="1">'[2]Reco Sheet for Fcast'!$I$7:$J$7</definedName>
    <definedName name="BEx7CIJST9GLS2QD383UK7VUDTGL" hidden="1">'[2]Reco Sheet for Fcast'!$G$2</definedName>
    <definedName name="BEx7CO8T2XKC7GHDSYNAWTZ9L7YR" localSheetId="5" hidden="1">'[3]AMI P &amp; L'!#REF!</definedName>
    <definedName name="BEx7CO8T2XKC7GHDSYNAWTZ9L7YR" localSheetId="13" hidden="1">'[3]AMI P &amp; L'!#REF!</definedName>
    <definedName name="BEx7CO8T2XKC7GHDSYNAWTZ9L7YR" hidden="1">'[3]AMI P &amp; L'!#REF!</definedName>
    <definedName name="BEx7CW1CF00DO8A36UNC2X7K65C2" hidden="1">'[2]Reco Sheet for Fcast'!$G$2</definedName>
    <definedName name="BEx7CW6NFRL2P4XWP0MWHIYA97KF" hidden="1">'[2]Reco Sheet for Fcast'!$I$11:$J$11</definedName>
    <definedName name="BEx7D5RWKRS4W71J4NZ6ZSFHPKFT" hidden="1">'[2]Reco Sheet for Fcast'!$F$15</definedName>
    <definedName name="BEx7D8H1TPOX1UN17QZYEV7Q58GA" hidden="1">'[2]Reco Sheet for Fcast'!$I$6:$J$6</definedName>
    <definedName name="BEx7DGF13H2074LRWFZQ45PZ6JPX" hidden="1">'[2]Reco Sheet for Fcast'!$I$9:$J$9</definedName>
    <definedName name="BEx7DKWUXEDIISSX4GDD4YYT887F" hidden="1">'[2]Reco Sheet for Fcast'!$I$8:$J$8</definedName>
    <definedName name="BEx7DMUYR2HC26WW7AOB1TULERMB" hidden="1">'[2]Reco Sheet for Fcast'!$I$12:$J$13</definedName>
    <definedName name="BEx7DVJTRV44IMJIBFXELE67SZ7S" hidden="1">'[2]Reco Sheet for Fcast'!$F$15</definedName>
    <definedName name="BEx7DVUMFCI5INHMVFIJ44RTTSTT" hidden="1">'[2]Reco Sheet for Fcast'!$F$7:$G$7</definedName>
    <definedName name="BEx7E2QT2U8THYOKBPXONB1B47WH" localSheetId="5" hidden="1">'[3]AMI P &amp; L'!#REF!</definedName>
    <definedName name="BEx7E2QT2U8THYOKBPXONB1B47WH" localSheetId="13" hidden="1">'[3]AMI P &amp; L'!#REF!</definedName>
    <definedName name="BEx7E2QT2U8THYOKBPXONB1B47WH" hidden="1">'[3]AMI P &amp; L'!#REF!</definedName>
    <definedName name="BEx7E5QP7W6UKO74F5Y0VJ741HS5" hidden="1">'[2]Reco Sheet for Fcast'!$I$11:$J$11</definedName>
    <definedName name="BEx7E66XF797M3VAMVIZK8WXZGRE" localSheetId="5" hidden="1">#REF!</definedName>
    <definedName name="BEx7E66XF797M3VAMVIZK8WXZGRE" localSheetId="13" hidden="1">#REF!</definedName>
    <definedName name="BEx7E66XF797M3VAMVIZK8WXZGRE" hidden="1">#REF!</definedName>
    <definedName name="BEx7E6N29HGH3I47AFB2DCS6MVS6" hidden="1">'[2]Reco Sheet for Fcast'!$G$2</definedName>
    <definedName name="BEx7EBA8IYHQKT7IQAOAML660SYA" hidden="1">'[2]Reco Sheet for Fcast'!$I$9:$J$9</definedName>
    <definedName name="BEx7EI6C8MCRZFEQYUBE5FSUTIHK" hidden="1">'[2]Reco Sheet for Fcast'!$F$8:$G$8</definedName>
    <definedName name="BEx7EI6DL1Z6UWLFBXAKVGZTKHWJ" localSheetId="5" hidden="1">'[3]AMI P &amp; L'!#REF!</definedName>
    <definedName name="BEx7EI6DL1Z6UWLFBXAKVGZTKHWJ" localSheetId="13" hidden="1">'[3]AMI P &amp; L'!#REF!</definedName>
    <definedName name="BEx7EI6DL1Z6UWLFBXAKVGZTKHWJ" hidden="1">'[3]AMI P &amp; L'!#REF!</definedName>
    <definedName name="BEx7EQKHX7GZYOLXRDU534TT4H64" hidden="1">'[2]Reco Sheet for Fcast'!$F$9:$G$9</definedName>
    <definedName name="BEx7ERM6499BJKCAJ9DPN8MU140B" hidden="1">'[4]Bud Mth'!$F$10:$G$10</definedName>
    <definedName name="BEx7ETV6L1TM7JSXJIGK3FC6RVZW" hidden="1">'[2]Reco Sheet for Fcast'!$F$11:$G$11</definedName>
    <definedName name="BEx7EYYLHMBYQTH6I377FCQS7CSX" hidden="1">'[2]Reco Sheet for Fcast'!$I$6:$J$6</definedName>
    <definedName name="BEx7FCLG1RYI2SNOU1Y2GQZNZSWA" hidden="1">'[2]Reco Sheet for Fcast'!$I$8:$J$8</definedName>
    <definedName name="BEx7FD1P2YDISQM4TTRYZB37K00O" hidden="1">'[4]Bud Mth'!$I$7:$J$7</definedName>
    <definedName name="BEx7FN32ZGWOAA4TTH79KINTDWR9" hidden="1">'[2]Reco Sheet for Fcast'!$F$9:$G$9</definedName>
    <definedName name="BEx7FOFQ7MR21UZFTP7X4HI7UWRR" localSheetId="5" hidden="1">#REF!</definedName>
    <definedName name="BEx7FOFQ7MR21UZFTP7X4HI7UWRR" localSheetId="13" hidden="1">#REF!</definedName>
    <definedName name="BEx7FOFQ7MR21UZFTP7X4HI7UWRR" hidden="1">#REF!</definedName>
    <definedName name="BEx7G82CKM3NIY1PHNFK28M09PCH" hidden="1">'[2]Reco Sheet for Fcast'!$I$7:$J$7</definedName>
    <definedName name="BEx7GR3ENYWRXXS5IT0UMEGOLGUH" hidden="1">'[2]Reco Sheet for Fcast'!$F$15</definedName>
    <definedName name="BEx7GSAL6P7TASL8MB63RFST1LJL" hidden="1">'[2]Reco Sheet for Fcast'!$I$10:$J$10</definedName>
    <definedName name="BEx7GTN79OJWGSCA62UELE41F0A6" hidden="1">'[2]Reco Sheet for Fcast'!$E$1</definedName>
    <definedName name="BEx7H0JD6I5I8WQLLWOYWY5YWPQE" hidden="1">'[2]Reco Sheet for Fcast'!$I$11:$J$11</definedName>
    <definedName name="BEx7H14XCXH7WEXEY1HVO53A6AGH" hidden="1">'[2]Reco Sheet for Fcast'!$F$15</definedName>
    <definedName name="BEx7HGVBEF4LEIF6RC14N3PSU461" hidden="1">'[2]Reco Sheet for Fcast'!$I$10:$J$10</definedName>
    <definedName name="BEx7HL7W9TZ7FC8JOMGNE06BJAQG" localSheetId="5" hidden="1">#REF!</definedName>
    <definedName name="BEx7HL7W9TZ7FC8JOMGNE06BJAQG" localSheetId="13" hidden="1">#REF!</definedName>
    <definedName name="BEx7HL7W9TZ7FC8JOMGNE06BJAQG" hidden="1">#REF!</definedName>
    <definedName name="BEx7HQ5T9FZ42QWS09UO4DT42Y0R" hidden="1">'[2]Reco Sheet for Fcast'!$I$11:$J$11</definedName>
    <definedName name="BEx7HRCZE3CVGON1HV07MT5MNDZ3" hidden="1">'[2]Reco Sheet for Fcast'!$F$9:$G$9</definedName>
    <definedName name="BEx7HWGE2CANG5M17X4C8YNC3N8F" hidden="1">'[2]Reco Sheet for Fcast'!$I$6:$J$6</definedName>
    <definedName name="BEx7IBVYN47SFZIA0K4MDKQZNN9V" hidden="1">'[2]Reco Sheet for Fcast'!$I$8:$J$8</definedName>
    <definedName name="BEx7IV2IJ5WT7UC0UG7WP0WF2JZI" hidden="1">'[2]Reco Sheet for Fcast'!$F$10:$G$10</definedName>
    <definedName name="BEx7IXGU74GE5E4S6W4Z13AR092Y" hidden="1">'[2]Reco Sheet for Fcast'!$G$2</definedName>
    <definedName name="BEx7J4YL8Q3BI1MLH16YYQ18IJRD" hidden="1">'[2]Reco Sheet for Fcast'!$H$2:$I$2</definedName>
    <definedName name="BEx7JH3HGBPI07OHZ5LFYK0UFZQR" hidden="1">'[2]Reco Sheet for Fcast'!$I$8:$J$8</definedName>
    <definedName name="BEx7JV194190CNM6WWGQ3UBJ3CHH" hidden="1">'[2]Reco Sheet for Fcast'!$I$9:$J$9</definedName>
    <definedName name="BEx7JW2YB57L6MPYI5CXCAC5VO24" localSheetId="5" hidden="1">#REF!</definedName>
    <definedName name="BEx7JW2YB57L6MPYI5CXCAC5VO24" localSheetId="13" hidden="1">#REF!</definedName>
    <definedName name="BEx7JW2YB57L6MPYI5CXCAC5VO24" hidden="1">#REF!</definedName>
    <definedName name="BEx7K7GZ607XQOGB81A1HINBTGOZ" hidden="1">'[2]Reco Sheet for Fcast'!$I$8:$J$8</definedName>
    <definedName name="BEx7KEYPBDXSNROH8M6CDCBN6B50" hidden="1">'[2]Reco Sheet for Fcast'!$I$2</definedName>
    <definedName name="BEx7KSAS8BZT6H8OQCZ5DNSTMO07" hidden="1">'[2]Reco Sheet for Fcast'!$K$2</definedName>
    <definedName name="BEx7KWHTBD21COXVI4HNEQH0Z3L8" hidden="1">'[2]Reco Sheet for Fcast'!$I$8:$J$8</definedName>
    <definedName name="BEx7KXUGRMRSUXCM97Z7VRZQ9JH2" hidden="1">'[2]Reco Sheet for Fcast'!$F$9:$G$9</definedName>
    <definedName name="BEx7L5C6U8MP6IZ67BD649WQYJEK" hidden="1">'[2]Reco Sheet for Fcast'!$F$6:$G$6</definedName>
    <definedName name="BEx7L8HEYEVTATR0OG5JJO647KNI" hidden="1">'[2]Reco Sheet for Fcast'!$F$10:$G$10</definedName>
    <definedName name="BEx7L8XOV64OMS15ZFURFEUXLMWF" hidden="1">'[2]Reco Sheet for Fcast'!$F$15</definedName>
    <definedName name="BEx7LRNWHYRP8KY04FDJ7BHTLOMC" localSheetId="5" hidden="1">#REF!</definedName>
    <definedName name="BEx7LRNWHYRP8KY04FDJ7BHTLOMC" localSheetId="13" hidden="1">#REF!</definedName>
    <definedName name="BEx7LRNWHYRP8KY04FDJ7BHTLOMC" hidden="1">#REF!</definedName>
    <definedName name="BEx7MAUI1JJFDIJGDW4RWY5384LY" hidden="1">'[2]Reco Sheet for Fcast'!$G$2</definedName>
    <definedName name="BEx7MJZO3UKAMJ53UWOJ5ZD4GGMQ" hidden="1">'[2]Reco Sheet for Fcast'!$I$11:$J$11</definedName>
    <definedName name="BEx7MT4MFNXIVQGAT6D971GZW7CA" hidden="1">'[2]Reco Sheet for Fcast'!$I$8:$J$8</definedName>
    <definedName name="BEx7NFB22WBK00BOG2H7GYRN05R1" hidden="1">'[4]Bud Mth'!$F$9:$G$9</definedName>
    <definedName name="BEx7NI062THZAM6I8AJWTFJL91CS" hidden="1">'[2]Reco Sheet for Fcast'!$F$8:$G$8</definedName>
    <definedName name="BEx8ZRLGUR6D7DSDJNOT3MGNPIHT" localSheetId="5" hidden="1">'[5]Capital orders'!#REF!</definedName>
    <definedName name="BEx8ZRLGUR6D7DSDJNOT3MGNPIHT" localSheetId="13" hidden="1">'[5]Capital orders'!#REF!</definedName>
    <definedName name="BEx8ZRLGUR6D7DSDJNOT3MGNPIHT" hidden="1">'[5]Capital orders'!#REF!</definedName>
    <definedName name="BEx900ACZ0V1VYSC0W43QEUHOVZS" hidden="1">'[2]Reco Sheet for Fcast'!$F$10:$G$10</definedName>
    <definedName name="BEx904S75BPRYMHF0083JF7ES4NG" hidden="1">'[2]Reco Sheet for Fcast'!$I$11:$J$11</definedName>
    <definedName name="BEx90HDD4RWF7JZGA8GCGG7D63MG" hidden="1">'[2]Reco Sheet for Fcast'!$I$7:$J$7</definedName>
    <definedName name="BEx90LPR7EPY9B2HQPUT8UY7S0EO" hidden="1">'[2]Reco Sheet for Fcast'!$F$11:$G$11</definedName>
    <definedName name="BEx90VGH5H09ON2QXYC9WIIEU98T" hidden="1">'[2]Reco Sheet for Fcast'!$H$2:$I$2</definedName>
    <definedName name="BEx9175B70QXYAU5A8DJPGZQ46L9" hidden="1">'[2]Reco Sheet for Fcast'!$F$10:$G$10</definedName>
    <definedName name="BEx91AQQRTV87AO27VWHSFZAD4ZR" hidden="1">'[2]Reco Sheet for Fcast'!$F$10:$G$10</definedName>
    <definedName name="BEx91L8FLL5CWLA2CDHKCOMGVDZN" hidden="1">'[2]Reco Sheet for Fcast'!$H$2:$I$2</definedName>
    <definedName name="BEx91OTVH9ZDBC3QTORU8RZX4EOC" hidden="1">'[2]Reco Sheet for Fcast'!$I$7:$J$7</definedName>
    <definedName name="BEx91QH5JRZKQP1GPN2SQMR3CKAG" localSheetId="5" hidden="1">'[3]AMI P &amp; L'!#REF!</definedName>
    <definedName name="BEx91QH5JRZKQP1GPN2SQMR3CKAG" localSheetId="13" hidden="1">'[3]AMI P &amp; L'!#REF!</definedName>
    <definedName name="BEx91QH5JRZKQP1GPN2SQMR3CKAG" hidden="1">'[3]AMI P &amp; L'!#REF!</definedName>
    <definedName name="BEx91ROALDNHO7FI4X8L61RH4UJE" localSheetId="5" hidden="1">'[3]AMI P &amp; L'!#REF!</definedName>
    <definedName name="BEx91ROALDNHO7FI4X8L61RH4UJE" localSheetId="13" hidden="1">'[3]AMI P &amp; L'!#REF!</definedName>
    <definedName name="BEx91ROALDNHO7FI4X8L61RH4UJE" hidden="1">'[3]AMI P &amp; L'!#REF!</definedName>
    <definedName name="BEx91TMID71GVYH0U16QM1RV3PX0" hidden="1">'[2]Reco Sheet for Fcast'!$I$9:$J$9</definedName>
    <definedName name="BEx91VF2D78PAF337E3L2L81K9W2" hidden="1">'[2]Reco Sheet for Fcast'!$H$2:$I$2</definedName>
    <definedName name="BEx921PNZ46VORG2VRMWREWIC0SE" hidden="1">'[2]Reco Sheet for Fcast'!$I$8:$J$8</definedName>
    <definedName name="BEx926YKM8TTG7PUO1UYIDCBXTWU" localSheetId="5" hidden="1">#REF!</definedName>
    <definedName name="BEx926YKM8TTG7PUO1UYIDCBXTWU" localSheetId="13" hidden="1">#REF!</definedName>
    <definedName name="BEx926YKM8TTG7PUO1UYIDCBXTWU" hidden="1">#REF!</definedName>
    <definedName name="BEx92DPEKL5WM5A3CN8674JI0PR3" hidden="1">'[2]Reco Sheet for Fcast'!$F$8:$G$8</definedName>
    <definedName name="BEx92ER2RMY93TZK0D9L9T3H0GI5" hidden="1">'[2]Reco Sheet for Fcast'!$K$2</definedName>
    <definedName name="BEx92FI04PJT4LI23KKIHRXWJDTT" hidden="1">'[2]Reco Sheet for Fcast'!$F$9:$G$9</definedName>
    <definedName name="BEx92HR14HQ9D5JXCSPA4SS4RT62" hidden="1">'[2]Reco Sheet for Fcast'!$F$11:$G$11</definedName>
    <definedName name="BEx92HWA2D6A5EX9MFG68G0NOMSN" hidden="1">'[2]Reco Sheet for Fcast'!$I$10:$J$10</definedName>
    <definedName name="BEx92JZTWI2NV5R3DXEP4NS1NVLT" hidden="1">'[2]Reco Sheet for Fcast'!$I$11:$J$11</definedName>
    <definedName name="BEx92PUBDIXAU1FW5ZAXECMAU0LN" hidden="1">'[2]Reco Sheet for Fcast'!$K$2</definedName>
    <definedName name="BEx92S8MHFFIVRQ2YSHZNQGOFUHD" hidden="1">'[2]Reco Sheet for Fcast'!$F$15</definedName>
    <definedName name="BEx92VOMR5U4BPW19GODTNNQPLQS" localSheetId="5" hidden="1">#REF!</definedName>
    <definedName name="BEx92VOMR5U4BPW19GODTNNQPLQS" localSheetId="13" hidden="1">#REF!</definedName>
    <definedName name="BEx92VOMR5U4BPW19GODTNNQPLQS" hidden="1">#REF!</definedName>
    <definedName name="BEx92YOIWN6IEUE1U85XCO40QLR1" localSheetId="5" hidden="1">'[5]Capital orders'!#REF!</definedName>
    <definedName name="BEx92YOIWN6IEUE1U85XCO40QLR1" localSheetId="13" hidden="1">'[5]Capital orders'!#REF!</definedName>
    <definedName name="BEx92YOIWN6IEUE1U85XCO40QLR1" hidden="1">'[5]Capital orders'!#REF!</definedName>
    <definedName name="BEx93B9OULL2YGC896XXYAAJSTRK" hidden="1">'[2]Reco Sheet for Fcast'!$H$2:$I$2</definedName>
    <definedName name="BEx93FRKF99NRT3LH99UTIH7AAYF" hidden="1">'[2]Reco Sheet for Fcast'!$F$6:$G$6</definedName>
    <definedName name="BEx93M7FSHP50OG34A4W8W8DF12U" hidden="1">'[2]Reco Sheet for Fcast'!$I$10:$J$10</definedName>
    <definedName name="BEx93OLWY2O3PRA74U41VG5RXT4Q" hidden="1">'[2]Reco Sheet for Fcast'!$I$7:$J$7</definedName>
    <definedName name="BEx93RWFAF6YJGYUTITVM445C02U" hidden="1">'[2]Reco Sheet for Fcast'!$H$2:$I$2</definedName>
    <definedName name="BEx93SY9RWG3HUV4YXQKXJH9FH14" hidden="1">'[2]Reco Sheet for Fcast'!$F$15</definedName>
    <definedName name="BEx93TJUX3U0FJDBG6DDSNQ91R5J" hidden="1">'[2]Reco Sheet for Fcast'!$I$9:$J$9</definedName>
    <definedName name="BEx93YY393Z5DLMHRK8KZL5903S3" localSheetId="5" hidden="1">#REF!</definedName>
    <definedName name="BEx93YY393Z5DLMHRK8KZL5903S3" localSheetId="13" hidden="1">#REF!</definedName>
    <definedName name="BEx93YY393Z5DLMHRK8KZL5903S3" hidden="1">#REF!</definedName>
    <definedName name="BEx942UCRHMI4B0US31HO95GSC2X" hidden="1">'[2]Reco Sheet for Fcast'!$I$7:$J$7</definedName>
    <definedName name="BEx948ZFFQWVIDNG4AZAUGGGEB5U" hidden="1">'[2]Reco Sheet for Fcast'!$F$6:$G$6</definedName>
    <definedName name="BEx94CKXG92OMURH41SNU6IOHK4J" localSheetId="5" hidden="1">'[3]AMI P &amp; L'!#REF!</definedName>
    <definedName name="BEx94CKXG92OMURH41SNU6IOHK4J" localSheetId="13" hidden="1">'[3]AMI P &amp; L'!#REF!</definedName>
    <definedName name="BEx94CKXG92OMURH41SNU6IOHK4J" hidden="1">'[3]AMI P &amp; L'!#REF!</definedName>
    <definedName name="BEx94GXG30CIVB6ZQN3X3IK6BZXQ" localSheetId="5" hidden="1">'[3]AMI P &amp; L'!#REF!</definedName>
    <definedName name="BEx94GXG30CIVB6ZQN3X3IK6BZXQ" localSheetId="13" hidden="1">'[3]AMI P &amp; L'!#REF!</definedName>
    <definedName name="BEx94GXG30CIVB6ZQN3X3IK6BZXQ" hidden="1">'[3]AMI P &amp; L'!#REF!</definedName>
    <definedName name="BEx94HZ5LURYM9ST744ALV6ZCKYP" localSheetId="13" hidden="1">'[3]AMI P &amp; L'!#REF!</definedName>
    <definedName name="BEx94HZ5LURYM9ST744ALV6ZCKYP" hidden="1">'[3]AMI P &amp; L'!#REF!</definedName>
    <definedName name="BEx94IQ75E90YUMWJ9N591LR7DQQ" localSheetId="13" hidden="1">'[3]AMI P &amp; L'!#REF!</definedName>
    <definedName name="BEx94IQ75E90YUMWJ9N591LR7DQQ" hidden="1">'[3]AMI P &amp; L'!#REF!</definedName>
    <definedName name="BEx94N7W5T3U7UOE97D6OVIBUCXS" hidden="1">'[2]Reco Sheet for Fcast'!$I$6:$J$6</definedName>
    <definedName name="BEx94XK7HTOCAI9XPVFSIIW2YKUT" localSheetId="5" hidden="1">#REF!</definedName>
    <definedName name="BEx94XK7HTOCAI9XPVFSIIW2YKUT" localSheetId="13" hidden="1">#REF!</definedName>
    <definedName name="BEx94XK7HTOCAI9XPVFSIIW2YKUT" hidden="1">#REF!</definedName>
    <definedName name="BEx955NIAWX5OLAHMTV6QFUZPR30" localSheetId="5" hidden="1">'[3]AMI P &amp; L'!#REF!</definedName>
    <definedName name="BEx955NIAWX5OLAHMTV6QFUZPR30" localSheetId="13" hidden="1">'[3]AMI P &amp; L'!#REF!</definedName>
    <definedName name="BEx955NIAWX5OLAHMTV6QFUZPR30" hidden="1">'[3]AMI P &amp; L'!#REF!</definedName>
    <definedName name="BEx9581TYVI2M5TT4ISDAJV4W7Z6" hidden="1">'[2]Reco Sheet for Fcast'!$I$10:$J$10</definedName>
    <definedName name="BEx95NHF4RVUE0YDOAFZEIVBYJXD" hidden="1">'[2]Reco Sheet for Fcast'!$I$6:$J$6</definedName>
    <definedName name="BEx95QBZMG0E2KQ9BERJ861QLYN3" hidden="1">'[2]Reco Sheet for Fcast'!$F$6:$G$6</definedName>
    <definedName name="BEx95QHBVDN795UNQJLRXG3RDU49" hidden="1">'[2]Reco Sheet for Fcast'!$I$6:$J$6</definedName>
    <definedName name="BEx95TBVUWV7L7OMFMZDQEXGVHU6" hidden="1">'[2]Reco Sheet for Fcast'!$F$9:$G$9</definedName>
    <definedName name="BEx95U89DZZSVO39TGS62CX8G9N4" hidden="1">'[2]Reco Sheet for Fcast'!$F$11:$G$11</definedName>
    <definedName name="BEx9602K2GHNBUEUVT9ONRQU1GMD" hidden="1">'[2]Reco Sheet for Fcast'!$F$9:$G$9</definedName>
    <definedName name="BEx962BL3Y4LA53EBYI64ZYMZE8U" hidden="1">'[2]Reco Sheet for Fcast'!$F$7:$G$7</definedName>
    <definedName name="BEx96DPEANYPFX7M8LZ2UWJN17P5" localSheetId="5" hidden="1">'[5]Capital orders'!#REF!</definedName>
    <definedName name="BEx96DPEANYPFX7M8LZ2UWJN17P5" localSheetId="13" hidden="1">'[5]Capital orders'!#REF!</definedName>
    <definedName name="BEx96DPEANYPFX7M8LZ2UWJN17P5" hidden="1">'[5]Capital orders'!#REF!</definedName>
    <definedName name="BEx96JP7X7K0JLFXG5H49RXRME5R" localSheetId="5" hidden="1">#REF!</definedName>
    <definedName name="BEx96JP7X7K0JLFXG5H49RXRME5R" localSheetId="13" hidden="1">#REF!</definedName>
    <definedName name="BEx96JP7X7K0JLFXG5H49RXRME5R" hidden="1">#REF!</definedName>
    <definedName name="BEx96KR21O7H9R29TN0S45Y3QPUK" hidden="1">'[2]Reco Sheet for Fcast'!$I$9:$J$9</definedName>
    <definedName name="BEx96SUFKHHFE8XQ6UUO6ILDOXHO" hidden="1">'[2]Reco Sheet for Fcast'!$I$11:$J$11</definedName>
    <definedName name="BEx96UN4YWXBDEZ1U1ZUIPP41Z7I" hidden="1">'[2]Reco Sheet for Fcast'!$H$2:$I$2</definedName>
    <definedName name="BEx978KSD61YJH3S9DGO050R2EHA" hidden="1">'[2]Reco Sheet for Fcast'!$F$7:$G$7</definedName>
    <definedName name="BEx97H9O1NAKAPK4MX4PKO34ICL5" hidden="1">'[2]Reco Sheet for Fcast'!$F$11:$G$11</definedName>
    <definedName name="BEx97MNUZQ1Z0AO2FL7XQYVNCPR7" hidden="1">'[2]Reco Sheet for Fcast'!$I$8:$J$8</definedName>
    <definedName name="BEx97NPQBACJVD9K1YXI08RTW9E2" localSheetId="5" hidden="1">'[3]AMI P &amp; L'!#REF!</definedName>
    <definedName name="BEx97NPQBACJVD9K1YXI08RTW9E2" localSheetId="13" hidden="1">'[3]AMI P &amp; L'!#REF!</definedName>
    <definedName name="BEx97NPQBACJVD9K1YXI08RTW9E2" hidden="1">'[3]AMI P &amp; L'!#REF!</definedName>
    <definedName name="BEx97O0DV0K9YPP91QBJAT6MS3RD" localSheetId="5" hidden="1">#REF!</definedName>
    <definedName name="BEx97O0DV0K9YPP91QBJAT6MS3RD" localSheetId="13" hidden="1">#REF!</definedName>
    <definedName name="BEx97O0DV0K9YPP91QBJAT6MS3RD" hidden="1">#REF!</definedName>
    <definedName name="BEx97RWQLXS0OORDCN69IGA58CWU" hidden="1">'[2]Reco Sheet for Fcast'!$F$6:$G$6</definedName>
    <definedName name="BEx97YNGGDFIXHTMGFL2IHAQX9MI" hidden="1">'[2]Reco Sheet for Fcast'!$F$8:$G$8</definedName>
    <definedName name="BEx980G6OO93SXIQ4H0NMENRJJHQ" hidden="1">'[2]Reco Sheet for Fcast'!$I$9:$J$9</definedName>
    <definedName name="BEx981HW73BUZWT14TBTZHC0ZTJ4" hidden="1">'[2]Reco Sheet for Fcast'!$F$7:$G$7</definedName>
    <definedName name="BEx9871KU0N99P0900EAK69VFYT2" hidden="1">'[2]Reco Sheet for Fcast'!$F$15</definedName>
    <definedName name="BEx98IFKNJFGZFLID1YTRFEG1SXY" hidden="1">'[2]Reco Sheet for Fcast'!$F$9:$G$9</definedName>
    <definedName name="BEx98KZ7LNKCVOT9D2LOYY4QBVY3" localSheetId="5" hidden="1">#REF!</definedName>
    <definedName name="BEx98KZ7LNKCVOT9D2LOYY4QBVY3" localSheetId="13" hidden="1">#REF!</definedName>
    <definedName name="BEx98KZ7LNKCVOT9D2LOYY4QBVY3" hidden="1">#REF!</definedName>
    <definedName name="BEx98VGU9QUYP1365CXZRT20O3L4" localSheetId="5" hidden="1">'[5]Capital orders'!#REF!</definedName>
    <definedName name="BEx98VGU9QUYP1365CXZRT20O3L4" localSheetId="13" hidden="1">'[5]Capital orders'!#REF!</definedName>
    <definedName name="BEx98VGU9QUYP1365CXZRT20O3L4" hidden="1">'[5]Capital orders'!#REF!</definedName>
    <definedName name="BEx9915UVD4G7RA3IMLFZ0LG3UA2" hidden="1">'[2]Reco Sheet for Fcast'!$F$7:$G$7</definedName>
    <definedName name="BEx992CZON8AO7U7V88VN1JBO0MG" hidden="1">'[2]Reco Sheet for Fcast'!$I$8:$J$8</definedName>
    <definedName name="BEx9952469XMFGSPXL7CMXHPJF90" hidden="1">'[2]Reco Sheet for Fcast'!$I$9:$J$9</definedName>
    <definedName name="BEx99B77I7TUSHRR4HIZ9FU2EIUT" hidden="1">'[2]Reco Sheet for Fcast'!$F$11:$G$11</definedName>
    <definedName name="BEx99Q6PH5F3OQKCCAAO75PYDEFN" hidden="1">'[2]Reco Sheet for Fcast'!$G$2</definedName>
    <definedName name="BEx99UDROAK28GWTG7FXE0N78XYN" hidden="1">'[2]Reco Sheet for Fcast'!$I$11:$J$11</definedName>
    <definedName name="BEx99WBYT2D6UUC1PT7A40ENYID4" hidden="1">'[2]Reco Sheet for Fcast'!$I$11:$J$11</definedName>
    <definedName name="BEx99ZRZ4I7FHDPGRAT5VW7NVBPU" hidden="1">'[2]Reco Sheet for Fcast'!$I$7:$J$7</definedName>
    <definedName name="BEx9AT5E3ZSHKSOL35O38L8HF9TH" hidden="1">'[2]Reco Sheet for Fcast'!$I$9:$J$9</definedName>
    <definedName name="BEx9AV8W1FAWF5BHATYEN47X12JN" hidden="1">'[2]Reco Sheet for Fcast'!$F$15</definedName>
    <definedName name="BEx9B8A5186FNTQQNLIO5LK02ABI" localSheetId="5" hidden="1">'[3]AMI P &amp; L'!#REF!</definedName>
    <definedName name="BEx9B8A5186FNTQQNLIO5LK02ABI" localSheetId="13" hidden="1">'[3]AMI P &amp; L'!#REF!</definedName>
    <definedName name="BEx9B8A5186FNTQQNLIO5LK02ABI" hidden="1">'[3]AMI P &amp; L'!#REF!</definedName>
    <definedName name="BEx9B8VR20E2CILU4CDQUQQ9ONXK" hidden="1">'[2]Reco Sheet for Fcast'!$G$2</definedName>
    <definedName name="BEx9B917EUP13X6FQ3NPQL76XM5V" hidden="1">'[2]Reco Sheet for Fcast'!$F$11:$G$11</definedName>
    <definedName name="BEx9BAJ5WYEQ623HUT9NNCMP3RUG" hidden="1">'[2]Reco Sheet for Fcast'!$I$11:$J$11</definedName>
    <definedName name="BEx9BAOHDIFZFPSM1WYA3RHQ0G9I" localSheetId="5" hidden="1">'[5]Capital orders'!#REF!</definedName>
    <definedName name="BEx9BAOHDIFZFPSM1WYA3RHQ0G9I" localSheetId="13" hidden="1">'[5]Capital orders'!#REF!</definedName>
    <definedName name="BEx9BAOHDIFZFPSM1WYA3RHQ0G9I" hidden="1">'[5]Capital orders'!#REF!</definedName>
    <definedName name="BEx9BYSYW7QCPXS2NAVLFAU5Y2Z2" hidden="1">'[2]Reco Sheet for Fcast'!$I$6:$J$6</definedName>
    <definedName name="BEx9C590HJ2O31IWJB73C1HR74AI" hidden="1">'[2]Reco Sheet for Fcast'!$I$11:$J$11</definedName>
    <definedName name="BEx9CCQRMYYOGIOYTOM73VKDIPS1" hidden="1">'[2]Reco Sheet for Fcast'!$I$6:$J$6</definedName>
    <definedName name="BEx9D1BC9FT19KY0INAABNDBAMR1" hidden="1">'[2]Reco Sheet for Fcast'!$I$10:$J$10</definedName>
    <definedName name="BEx9DN6ZMF18Q39MPMXSDJTZQNJ3" hidden="1">'[2]Reco Sheet for Fcast'!$F$10:$G$10</definedName>
    <definedName name="BEx9E14TDNSEMI784W0OTIEQMWN6" hidden="1">'[2]Reco Sheet for Fcast'!$K$2</definedName>
    <definedName name="BEx9E2BZ2B1R41FMGJCJ7JLGLUAJ" hidden="1">'[2]Reco Sheet for Fcast'!$F$15:$G$16</definedName>
    <definedName name="BEx9EG9KBJ77M8LEOR9ITOKN5KXY" hidden="1">'[2]Reco Sheet for Fcast'!$I$7:$J$7</definedName>
    <definedName name="BEx9ELT9J5NDVVY4N2UDXPELXQC3" hidden="1">'[4]Bud Mth'!$F$9:$G$9</definedName>
    <definedName name="BEx9EMK6HAJJMVYZTN5AUIV7O1E6" hidden="1">'[2]Reco Sheet for Fcast'!$I$11:$J$11</definedName>
    <definedName name="BEx9EQLVZHYQ1TPX7WH3SOWXCZLE" hidden="1">'[2]Reco Sheet for Fcast'!$I$6:$J$6</definedName>
    <definedName name="BEx9ETLU0EK5LGEM1QCNYN2S8O5F" hidden="1">'[2]Reco Sheet for Fcast'!$F$7:$G$7</definedName>
    <definedName name="BEx9F0Y2ESUNE3U7TQDLMPE9BO67" hidden="1">'[2]Reco Sheet for Fcast'!$I$10:$J$10</definedName>
    <definedName name="BEx9F5W18ZGFOKGRE8PR6T1MO6GT" hidden="1">'[2]Reco Sheet for Fcast'!$I$11:$J$11</definedName>
    <definedName name="BEx9F78N4HY0XFGBQ4UJRD52L1EI" hidden="1">'[2]Reco Sheet for Fcast'!$K$2</definedName>
    <definedName name="BEx9FF16LOQP5QIR4UHW5EIFGQB8" hidden="1">'[2]Reco Sheet for Fcast'!$G$2</definedName>
    <definedName name="BEx9FJTSRCZ3ZXT3QVBJT5NF8T7V" hidden="1">'[2]Reco Sheet for Fcast'!$K$2</definedName>
    <definedName name="BEx9FRBEEYPS5HLS3XT34AKZN94G" hidden="1">'[2]Reco Sheet for Fcast'!$F$7:$G$7</definedName>
    <definedName name="BEx9GDY4D8ZPQJCYFIMYM0V0C51Y" hidden="1">'[2]Reco Sheet for Fcast'!$F$8:$G$8</definedName>
    <definedName name="BEx9GGY04V0ZWI6O9KZH4KSBB389" hidden="1">'[2]Reco Sheet for Fcast'!$I$11:$J$11</definedName>
    <definedName name="BEx9GNOPB6OZ2RH3FCDNJR38RJOS" hidden="1">'[2]Reco Sheet for Fcast'!$F$9:$G$9</definedName>
    <definedName name="BEx9GOA9AZX8DJGLEVWAJIIXRVFO" hidden="1">'[2]Reco Sheet for Fcast'!$F$9:$G$9</definedName>
    <definedName name="BEx9GTJ6YTNR09A1J3DJOTVV6SGI" hidden="1">'[2]Reco Sheet for Fcast'!$G$2:$H$2</definedName>
    <definedName name="BEx9GUQALUWCD30UKUQGSWW8KBQ7" hidden="1">'[2]Reco Sheet for Fcast'!$I$6:$J$6</definedName>
    <definedName name="BEx9GY6BVFQGCLMOWVT6PIC9WP5X" hidden="1">'[2]Reco Sheet for Fcast'!$F$15</definedName>
    <definedName name="BEx9GZ2P3FDHKXEBXX2VS0BG2NP2" hidden="1">'[2]Reco Sheet for Fcast'!$F$6:$G$6</definedName>
    <definedName name="BEx9H04IB14E1437FF2OIRRWBSD7" hidden="1">'[2]Reco Sheet for Fcast'!$F$15</definedName>
    <definedName name="BEx9H5O1KDZJCW91Q29VRPY5YS6P" hidden="1">'[2]Reco Sheet for Fcast'!$I$9:$J$9</definedName>
    <definedName name="BEx9H8YR0E906F1JXZMBX3LNT004" hidden="1">'[2]Reco Sheet for Fcast'!$F$9:$G$9</definedName>
    <definedName name="BEx9HLP8FC22WFQ6C2PNR5A9187F" localSheetId="5" hidden="1">'[5]Capital orders'!#REF!</definedName>
    <definedName name="BEx9HLP8FC22WFQ6C2PNR5A9187F" localSheetId="13" hidden="1">'[5]Capital orders'!#REF!</definedName>
    <definedName name="BEx9HLP8FC22WFQ6C2PNR5A9187F" hidden="1">'[5]Capital orders'!#REF!</definedName>
    <definedName name="BEx9HZ1G1J0CB5PC45ZW4S9Q4EFY" localSheetId="5" hidden="1">#REF!</definedName>
    <definedName name="BEx9HZ1G1J0CB5PC45ZW4S9Q4EFY" localSheetId="13" hidden="1">#REF!</definedName>
    <definedName name="BEx9HZ1G1J0CB5PC45ZW4S9Q4EFY" hidden="1">#REF!</definedName>
    <definedName name="BEx9I8XIG7E5NB48QQHXP23FIN60" hidden="1">'[2]Reco Sheet for Fcast'!$I$10:$J$10</definedName>
    <definedName name="BEx9IQRF01ATLVK0YE60ARKQJ68L" hidden="1">'[2]Reco Sheet for Fcast'!$I$8:$J$8</definedName>
    <definedName name="BEx9IT5QNZWKM6YQ5WER0DC2PMMU" hidden="1">'[2]Reco Sheet for Fcast'!$I$9:$J$9</definedName>
    <definedName name="BEx9IW5MFLXTVCJHVUZTUH93AXOS" localSheetId="5" hidden="1">'[3]AMI P &amp; L'!#REF!</definedName>
    <definedName name="BEx9IW5MFLXTVCJHVUZTUH93AXOS" localSheetId="13" hidden="1">'[3]AMI P &amp; L'!#REF!</definedName>
    <definedName name="BEx9IW5MFLXTVCJHVUZTUH93AXOS" hidden="1">'[3]AMI P &amp; L'!#REF!</definedName>
    <definedName name="BEx9IXCSPSZC80YZUPRCYTG326KV" hidden="1">'[2]Reco Sheet for Fcast'!$I$10:$J$10</definedName>
    <definedName name="BEx9IZR39NHDGOM97H4E6F81RTQW" hidden="1">'[2]Reco Sheet for Fcast'!$F$6:$G$6</definedName>
    <definedName name="BEx9J6CH5E7YZPER7HXEIOIKGPCA" localSheetId="5" hidden="1">'[3]AMI P &amp; L'!#REF!</definedName>
    <definedName name="BEx9J6CH5E7YZPER7HXEIOIKGPCA" localSheetId="13" hidden="1">'[3]AMI P &amp; L'!#REF!</definedName>
    <definedName name="BEx9J6CH5E7YZPER7HXEIOIKGPCA" hidden="1">'[3]AMI P &amp; L'!#REF!</definedName>
    <definedName name="BEx9JJTZKVUJAVPTRE0RAVTEH41G" hidden="1">'[2]Reco Sheet for Fcast'!$I$11:$J$11</definedName>
    <definedName name="BEx9JLBYK239B3F841C7YG1GT7ST" localSheetId="5" hidden="1">'[3]AMI P &amp; L'!#REF!</definedName>
    <definedName name="BEx9JLBYK239B3F841C7YG1GT7ST" localSheetId="13" hidden="1">'[3]AMI P &amp; L'!#REF!</definedName>
    <definedName name="BEx9JLBYK239B3F841C7YG1GT7ST" hidden="1">'[3]AMI P &amp; L'!#REF!</definedName>
    <definedName name="BEx9KLW9GH3AS7L6X2QVYRX4MP47" localSheetId="5" hidden="1">#REF!</definedName>
    <definedName name="BEx9KLW9GH3AS7L6X2QVYRX4MP47" localSheetId="13" hidden="1">#REF!</definedName>
    <definedName name="BEx9KLW9GH3AS7L6X2QVYRX4MP47" hidden="1">#REF!</definedName>
    <definedName name="BExAW4IIW5D0MDY6TJ3G4FOLPYIR" hidden="1">'[2]Reco Sheet for Fcast'!$H$2:$I$2</definedName>
    <definedName name="BExAWEPCKLF5GHCVH6O4GKOE0SW1" hidden="1">'[2]Reco Sheet for Fcast'!$F$10:$G$10</definedName>
    <definedName name="BExAX28937OH2SJJ980WOFXSWR07" hidden="1">'[2]Reco Sheet for Fcast'!$F$7:$G$7</definedName>
    <definedName name="BExAX410NB4F2XOB84OR2197H8M5" localSheetId="5" hidden="1">'[3]AMI P &amp; L'!#REF!</definedName>
    <definedName name="BExAX410NB4F2XOB84OR2197H8M5" localSheetId="13" hidden="1">'[3]AMI P &amp; L'!#REF!</definedName>
    <definedName name="BExAX410NB4F2XOB84OR2197H8M5" hidden="1">'[3]AMI P &amp; L'!#REF!</definedName>
    <definedName name="BExAX8TNG8LQ5Q4904SAYQIPGBSV" hidden="1">'[2]Reco Sheet for Fcast'!$I$7:$J$7</definedName>
    <definedName name="BExAXH2FJ8S1SX2XRI17ZABSFERB" localSheetId="5" hidden="1">#REF!</definedName>
    <definedName name="BExAXH2FJ8S1SX2XRI17ZABSFERB" localSheetId="13" hidden="1">#REF!</definedName>
    <definedName name="BExAXH2FJ8S1SX2XRI17ZABSFERB" hidden="1">#REF!</definedName>
    <definedName name="BExAY0EAT2LXR5MFGM0DLIB45PLO" hidden="1">'[2]Reco Sheet for Fcast'!$F$6:$G$6</definedName>
    <definedName name="BExAYDA8H0HQ51AQDS0QEQS4IUSJ" localSheetId="5" hidden="1">'[5]Capital orders'!#REF!</definedName>
    <definedName name="BExAYDA8H0HQ51AQDS0QEQS4IUSJ" localSheetId="13" hidden="1">'[5]Capital orders'!#REF!</definedName>
    <definedName name="BExAYDA8H0HQ51AQDS0QEQS4IUSJ" hidden="1">'[5]Capital orders'!#REF!</definedName>
    <definedName name="BExAYE6LNIEBR9DSNI5JGNITGKIT" hidden="1">'[2]Reco Sheet for Fcast'!$I$7:$J$7</definedName>
    <definedName name="BExAYHMLXGGO25P8HYB2S75DEB4F" hidden="1">'[2]Reco Sheet for Fcast'!$F$10:$G$10</definedName>
    <definedName name="BExAYHXJ3CVLPZX5R6UR0U1MNDXJ" hidden="1">'[2]Reco Sheet for Fcast'!$C$15:$D$23</definedName>
    <definedName name="BExAYKXAUWGDOPG952TEJ2UKZKWN" hidden="1">'[2]Reco Sheet for Fcast'!$F$8:$G$8</definedName>
    <definedName name="BExAYP9TDTI2MBP6EYE0H39CPMXN" hidden="1">'[2]Reco Sheet for Fcast'!$F$9:$G$9</definedName>
    <definedName name="BExAYPPWJPWDKU59O051WMGB7O0J" hidden="1">'[2]Reco Sheet for Fcast'!$F$11:$G$11</definedName>
    <definedName name="BExAYR2JZCJBUH6F1LZC2A7JIVRJ" hidden="1">'[2]Reco Sheet for Fcast'!$F$7:$G$7</definedName>
    <definedName name="BExAYTGVRD3DLKO75RFPMBKCIWB8" hidden="1">'[2]Reco Sheet for Fcast'!$F$8:$G$8</definedName>
    <definedName name="BExAYY9H9COOT46HJLPVDLTO12UL" hidden="1">'[2]Reco Sheet for Fcast'!$I$11:$J$11</definedName>
    <definedName name="BExAZCNEGB4JYHC8CZ51KTN890US" hidden="1">'[2]Reco Sheet for Fcast'!$F$9:$G$9</definedName>
    <definedName name="BExAZFCI302YFYRDJYQDWQQL0Q0O" hidden="1">'[2]Reco Sheet for Fcast'!$I$7:$J$7</definedName>
    <definedName name="BExAZLHLST9OP89R1HJMC1POQG8H" hidden="1">'[2]Reco Sheet for Fcast'!$F$10:$G$10</definedName>
    <definedName name="BExAZMDYMIAA7RX1BMCKU1VLBRGY" hidden="1">'[2]Reco Sheet for Fcast'!$F$6:$G$6</definedName>
    <definedName name="BExAZNL6BHI8DCQWXOX4I2P839UX" hidden="1">'[2]Reco Sheet for Fcast'!$I$2:$J$2</definedName>
    <definedName name="BExAZRMWSONMCG9KDUM4KAQ7BONM" hidden="1">'[2]Reco Sheet for Fcast'!$H$2:$I$2</definedName>
    <definedName name="BExAZTFG4SJRG4TW6JXRF7N08JFI" hidden="1">'[2]Reco Sheet for Fcast'!$I$10:$J$10</definedName>
    <definedName name="BExAZUS4A8OHDZK0MWAOCCCKTH73" hidden="1">'[2]Reco Sheet for Fcast'!$F$8:$G$8</definedName>
    <definedName name="BExAZX6FECVK3E07KXM2XPYKGM6U" hidden="1">'[2]Reco Sheet for Fcast'!$G$2</definedName>
    <definedName name="BExB012NJ8GASTNNPBRRFTLHIOC9" hidden="1">'[2]Reco Sheet for Fcast'!$F$9:$G$9</definedName>
    <definedName name="BExB072HHXVMUC0VYNGG48GRSH5Q" localSheetId="5" hidden="1">'[3]AMI P &amp; L'!#REF!</definedName>
    <definedName name="BExB072HHXVMUC0VYNGG48GRSH5Q" localSheetId="13" hidden="1">'[3]AMI P &amp; L'!#REF!</definedName>
    <definedName name="BExB072HHXVMUC0VYNGG48GRSH5Q" hidden="1">'[3]AMI P &amp; L'!#REF!</definedName>
    <definedName name="BExB0FRDEYDEUEAB1W8KD6D965XA" hidden="1">'[2]Reco Sheet for Fcast'!$K$2</definedName>
    <definedName name="BExB0KPCN7YJORQAYUCF4YKIKPMC" hidden="1">'[2]Reco Sheet for Fcast'!$I$11:$J$11</definedName>
    <definedName name="BExB0WE4PI3NOBXXVO9CTEN4DIU2" hidden="1">'[2]Reco Sheet for Fcast'!$G$2</definedName>
    <definedName name="BExB10QNIVITUYS55OAEKK3VLJFE" hidden="1">'[2]Reco Sheet for Fcast'!$G$2</definedName>
    <definedName name="BExB15ZDRY4CIJ911DONP0KCY9KU" hidden="1">'[2]Reco Sheet for Fcast'!$F$6:$G$6</definedName>
    <definedName name="BExB16VQY0O0RLZYJFU3OFEONVTE" hidden="1">'[2]Reco Sheet for Fcast'!$I$6:$J$6</definedName>
    <definedName name="BExB1713OG4CGOEQ7O0FXSI2FQWZ" localSheetId="5" hidden="1">#REF!</definedName>
    <definedName name="BExB1713OG4CGOEQ7O0FXSI2FQWZ" localSheetId="13" hidden="1">#REF!</definedName>
    <definedName name="BExB1713OG4CGOEQ7O0FXSI2FQWZ" hidden="1">#REF!</definedName>
    <definedName name="BExB1FKNY2UO4W5FUGFHJOA2WFGG" localSheetId="5" hidden="1">'[3]AMI P &amp; L'!#REF!</definedName>
    <definedName name="BExB1FKNY2UO4W5FUGFHJOA2WFGG" localSheetId="13" hidden="1">'[3]AMI P &amp; L'!#REF!</definedName>
    <definedName name="BExB1FKNY2UO4W5FUGFHJOA2WFGG" hidden="1">'[3]AMI P &amp; L'!#REF!</definedName>
    <definedName name="BExB1GMD0PIDGTFBGQOPRWQSP9I4" localSheetId="5" hidden="1">'[3]AMI P &amp; L'!#REF!</definedName>
    <definedName name="BExB1GMD0PIDGTFBGQOPRWQSP9I4" localSheetId="13" hidden="1">'[3]AMI P &amp; L'!#REF!</definedName>
    <definedName name="BExB1GMD0PIDGTFBGQOPRWQSP9I4" hidden="1">'[3]AMI P &amp; L'!#REF!</definedName>
    <definedName name="BExB1PWZDAO1V9N18MU22F75P6Y5" hidden="1">'[2]Reco Sheet for Fcast'!$I$6:$J$6</definedName>
    <definedName name="BExB1Q29OO6LNFNT1EQLA3KYE7MX" hidden="1">'[2]Reco Sheet for Fcast'!$F$7:$G$7</definedName>
    <definedName name="BExB1TNRV5EBWZEHYLHI76T0FVA7" hidden="1">'[2]Reco Sheet for Fcast'!$I$9:$J$9</definedName>
    <definedName name="BExB1WI6M8I0EEP1ANUQZCFY24EV" localSheetId="5" hidden="1">'[3]AMI P &amp; L'!#REF!</definedName>
    <definedName name="BExB1WI6M8I0EEP1ANUQZCFY24EV" localSheetId="13" hidden="1">'[3]AMI P &amp; L'!#REF!</definedName>
    <definedName name="BExB1WI6M8I0EEP1ANUQZCFY24EV" hidden="1">'[3]AMI P &amp; L'!#REF!</definedName>
    <definedName name="BExB1Z7GTT7CR0FJMG7GTKH7A4KN" hidden="1">'[2]Reco Sheet for Fcast'!$O$6:$P$10</definedName>
    <definedName name="BExB203OWC9QZA3BYOKQ18L4FUJE" hidden="1">'[2]Reco Sheet for Fcast'!$F$9:$G$9</definedName>
    <definedName name="BExB2CJHTU7C591BR4WRL5L2F2K6" hidden="1">'[2]Reco Sheet for Fcast'!$I$9:$J$9</definedName>
    <definedName name="BExB2K1AV4PGNS1O6C7D7AO411AX" hidden="1">'[2]Reco Sheet for Fcast'!$F$11:$G$11</definedName>
    <definedName name="BExB2O2UYHKI324YE324E1N7FVIB" hidden="1">'[2]Reco Sheet for Fcast'!$I$10:$J$10</definedName>
    <definedName name="BExB2Q0VJ0MU2URO3JOVUAVHEI3V" localSheetId="5" hidden="1">'[3]AMI P &amp; L'!#REF!</definedName>
    <definedName name="BExB2Q0VJ0MU2URO3JOVUAVHEI3V" localSheetId="13" hidden="1">'[3]AMI P &amp; L'!#REF!</definedName>
    <definedName name="BExB2Q0VJ0MU2URO3JOVUAVHEI3V" hidden="1">'[3]AMI P &amp; L'!#REF!</definedName>
    <definedName name="BExB2TBPD6APUT2TO3BGE6IU9G7C" hidden="1">'[4]Bud Mth'!$I$11:$J$11</definedName>
    <definedName name="BExB2TRVKQUUYWEZA4GM0V7NE7IX" localSheetId="5" hidden="1">'[5]Capital orders'!#REF!</definedName>
    <definedName name="BExB2TRVKQUUYWEZA4GM0V7NE7IX" localSheetId="13" hidden="1">'[5]Capital orders'!#REF!</definedName>
    <definedName name="BExB2TRVKQUUYWEZA4GM0V7NE7IX" hidden="1">'[5]Capital orders'!#REF!</definedName>
    <definedName name="BExB30IP1DNKNQ6PZ5ERUGR5MK4Z" hidden="1">'[2]Reco Sheet for Fcast'!$I$11:$J$11</definedName>
    <definedName name="BExB42VLHX3FLYCON9QDRE70MBLO" localSheetId="5" hidden="1">#REF!</definedName>
    <definedName name="BExB42VLHX3FLYCON9QDRE70MBLO" localSheetId="13" hidden="1">#REF!</definedName>
    <definedName name="BExB42VLHX3FLYCON9QDRE70MBLO" hidden="1">#REF!</definedName>
    <definedName name="BExB442RX0T3L6HUL6X5T21CENW6" localSheetId="5" hidden="1">'[3]AMI P &amp; L'!#REF!</definedName>
    <definedName name="BExB442RX0T3L6HUL6X5T21CENW6" localSheetId="13" hidden="1">'[3]AMI P &amp; L'!#REF!</definedName>
    <definedName name="BExB442RX0T3L6HUL6X5T21CENW6" hidden="1">'[3]AMI P &amp; L'!#REF!</definedName>
    <definedName name="BExB4ADD0L7417CII901XTFKXD1J" hidden="1">'[2]Reco Sheet for Fcast'!$I$7:$J$7</definedName>
    <definedName name="BExB4DYU06HCGRIPBSWRCXK804UM" hidden="1">'[2]Reco Sheet for Fcast'!$F$11:$G$11</definedName>
    <definedName name="BExB4KEQ72L2ONQ7IFMYZAK0153C" hidden="1">'[2]Reco Sheet for Fcast'!$F$11:$G$11</definedName>
    <definedName name="BExB4M24SMODJ32BDKDH2DWLGTXO" localSheetId="5" hidden="1">#REF!</definedName>
    <definedName name="BExB4M24SMODJ32BDKDH2DWLGTXO" localSheetId="13" hidden="1">#REF!</definedName>
    <definedName name="BExB4M24SMODJ32BDKDH2DWLGTXO" hidden="1">#REF!</definedName>
    <definedName name="BExB4Z3EZBGYYI33U0KQ8NEIH8PY" hidden="1">'[2]Reco Sheet for Fcast'!$I$8:$J$8</definedName>
    <definedName name="BExB55368XW7UX657ZSPC6BFE92S" hidden="1">'[2]Reco Sheet for Fcast'!$I$8:$J$8</definedName>
    <definedName name="BExB57MZEPL2SA2ONPK66YFLZWJU" hidden="1">'[2]Reco Sheet for Fcast'!$I$8:$J$8</definedName>
    <definedName name="BExB5833OAOJ22VK1YK47FHUSVK2" localSheetId="5" hidden="1">'[3]AMI P &amp; L'!#REF!</definedName>
    <definedName name="BExB5833OAOJ22VK1YK47FHUSVK2" localSheetId="13" hidden="1">'[3]AMI P &amp; L'!#REF!</definedName>
    <definedName name="BExB5833OAOJ22VK1YK47FHUSVK2" hidden="1">'[3]AMI P &amp; L'!#REF!</definedName>
    <definedName name="BExB58JDIHS42JZT9DJJMKA8QFCO" hidden="1">'[2]Reco Sheet for Fcast'!$I$11:$J$11</definedName>
    <definedName name="BExB58U5FQC5JWV9CGC83HLLZUZI" hidden="1">'[2]Reco Sheet for Fcast'!$F$7:$G$7</definedName>
    <definedName name="BExB5EDO9XUKHF74X3HAU2WPPHZH" hidden="1">'[2]Reco Sheet for Fcast'!$I$6:$J$6</definedName>
    <definedName name="BExB5G6EH68AYEP1UT0GHUEL3SLN" hidden="1">'[2]Reco Sheet for Fcast'!$F$11:$G$11</definedName>
    <definedName name="BExB5QYVEZWFE5DQVHAM760EV05X" hidden="1">'[2]Reco Sheet for Fcast'!$I$7:$J$7</definedName>
    <definedName name="BExB5U9IRH14EMOE0YGIE3WIVLFS" hidden="1">'[2]Reco Sheet for Fcast'!$I$6:$J$6</definedName>
    <definedName name="BExB5VWYMOV6BAIH7XUBBVPU7MMD" hidden="1">'[2]Reco Sheet for Fcast'!$F$9:$G$9</definedName>
    <definedName name="BExB610DZWIJP1B72U9QM42COH2B" hidden="1">'[2]Reco Sheet for Fcast'!$F$9:$G$9</definedName>
    <definedName name="BExB6C3FUAKK9ML5T767NMWGA9YB" hidden="1">'[2]Reco Sheet for Fcast'!$F$7:$G$7</definedName>
    <definedName name="BExB6C8X6JYRLKZKK17VE3QUNL3D" hidden="1">'[2]Reco Sheet for Fcast'!$G$2</definedName>
    <definedName name="BExB6HN3QRFPXM71MDUK21BKM7PF" hidden="1">'[2]Reco Sheet for Fcast'!$F$11:$G$11</definedName>
    <definedName name="BExB6IZMHCZ3LB7N73KD90YB1HBZ" hidden="1">'[2]Reco Sheet for Fcast'!$F$9:$G$9</definedName>
    <definedName name="BExB719SGNX4Y8NE6JEXC555K596" hidden="1">'[2]Reco Sheet for Fcast'!$F$10:$G$10</definedName>
    <definedName name="BExB7265DCHKS7V2OWRBXCZTEIW9" hidden="1">'[2]Reco Sheet for Fcast'!$F$6:$G$6</definedName>
    <definedName name="BExB74PS5P9G0P09Y6DZSCX0FLTJ" hidden="1">'[2]Reco Sheet for Fcast'!$I$6:$J$6</definedName>
    <definedName name="BExB78RH79J0MIF7H8CAZ0CFE88Q" localSheetId="5" hidden="1">'[3]AMI P &amp; L'!#REF!</definedName>
    <definedName name="BExB78RH79J0MIF7H8CAZ0CFE88Q" localSheetId="13" hidden="1">'[3]AMI P &amp; L'!#REF!</definedName>
    <definedName name="BExB78RH79J0MIF7H8CAZ0CFE88Q" hidden="1">'[3]AMI P &amp; L'!#REF!</definedName>
    <definedName name="BExB7ELT09HGDVO5BJC1ZY9D09GZ" hidden="1">'[2]Reco Sheet for Fcast'!$H$2:$I$2</definedName>
    <definedName name="BExB806PAXX70XUTA3ZI7OORD78R" hidden="1">'[2]Reco Sheet for Fcast'!$F$15</definedName>
    <definedName name="BExB8HF4UBVZKQCSRFRUQL2EE6VL" hidden="1">'[2]Reco Sheet for Fcast'!$F$8:$G$8</definedName>
    <definedName name="BExB8HKHKZ1ORJZUYGG2M4VSCC39" hidden="1">'[2]Reco Sheet for Fcast'!$F$9:$G$9</definedName>
    <definedName name="BExB8K9L3ECVVHYODX1ITUTEHJTR" hidden="1">'[2]Reco Sheet for Fcast'!$L$6:$M$10</definedName>
    <definedName name="BExB8QPH8DC5BESEVPSMBCWVN6PO" hidden="1">'[2]Reco Sheet for Fcast'!$F$6:$G$6</definedName>
    <definedName name="BExB8U5N0D85YR8APKN3PPKG0FWP" localSheetId="5" hidden="1">'[3]AMI P &amp; L'!#REF!</definedName>
    <definedName name="BExB8U5N0D85YR8APKN3PPKG0FWP" localSheetId="13" hidden="1">'[3]AMI P &amp; L'!#REF!</definedName>
    <definedName name="BExB8U5N0D85YR8APKN3PPKG0FWP" hidden="1">'[3]AMI P &amp; L'!#REF!</definedName>
    <definedName name="BExB8WJYEQ55LDAYQH0NXEDCQOVD" localSheetId="5" hidden="1">#REF!</definedName>
    <definedName name="BExB8WJYEQ55LDAYQH0NXEDCQOVD" localSheetId="13" hidden="1">#REF!</definedName>
    <definedName name="BExB8WJYEQ55LDAYQH0NXEDCQOVD" hidden="1">#REF!</definedName>
    <definedName name="BExB9AXUUDDTRDLVSC7REODDIYJ2" localSheetId="13" hidden="1">#REF!</definedName>
    <definedName name="BExB9AXUUDDTRDLVSC7REODDIYJ2" hidden="1">#REF!</definedName>
    <definedName name="BExB9DHI5I2TJ2LXYPM98EE81L27" hidden="1">'[2]Reco Sheet for Fcast'!$I$9:$J$9</definedName>
    <definedName name="BExB9Q2MZZHBGW8QQKVEYIMJBPIE" localSheetId="5" hidden="1">'[3]AMI P &amp; L'!#REF!</definedName>
    <definedName name="BExB9Q2MZZHBGW8QQKVEYIMJBPIE" localSheetId="13" hidden="1">'[3]AMI P &amp; L'!#REF!</definedName>
    <definedName name="BExB9Q2MZZHBGW8QQKVEYIMJBPIE" hidden="1">'[3]AMI P &amp; L'!#REF!</definedName>
    <definedName name="BExB9R4HYJ83UNLFWKDKDJ31E2DS" localSheetId="5" hidden="1">'[5]Capital orders'!#REF!</definedName>
    <definedName name="BExB9R4HYJ83UNLFWKDKDJ31E2DS" localSheetId="13" hidden="1">'[5]Capital orders'!#REF!</definedName>
    <definedName name="BExB9R4HYJ83UNLFWKDKDJ31E2DS" hidden="1">'[5]Capital orders'!#REF!</definedName>
    <definedName name="BExBA1GON0EZRJ20UYPILAPLNQWM" hidden="1">'[2]Reco Sheet for Fcast'!$I$7:$J$7</definedName>
    <definedName name="BExBA69ASGYRZW1G1DYIS9QRRTBN" hidden="1">'[2]Reco Sheet for Fcast'!$F$9:$G$9</definedName>
    <definedName name="BExBA6K42582A14WFFWQ3Q8QQWB6" hidden="1">'[2]Reco Sheet for Fcast'!$I$7:$J$7</definedName>
    <definedName name="BExBA8I5D4R8R2PYQ1K16TWGTOEP" hidden="1">'[2]Reco Sheet for Fcast'!$I$7:$J$7</definedName>
    <definedName name="BExBA93PE0DGUUTA7LLSIGBIXWE5" hidden="1">'[2]Reco Sheet for Fcast'!$I$7:$J$7</definedName>
    <definedName name="BExBAAGDKQLBSZJAFZFOCDTVS99P" localSheetId="5" hidden="1">'[3]AMI P &amp; L'!#REF!</definedName>
    <definedName name="BExBAAGDKQLBSZJAFZFOCDTVS99P" localSheetId="13" hidden="1">'[3]AMI P &amp; L'!#REF!</definedName>
    <definedName name="BExBAAGDKQLBSZJAFZFOCDTVS99P" hidden="1">'[3]AMI P &amp; L'!#REF!</definedName>
    <definedName name="BExBAI8X0FKDQJ6YZJQDTTG4ZCWY" hidden="1">'[2]Reco Sheet for Fcast'!$I$7:$J$7</definedName>
    <definedName name="BExBAKN7XIBAXCF9PCNVS038PCQO" hidden="1">'[2]Reco Sheet for Fcast'!$F$11:$G$11</definedName>
    <definedName name="BExBAKXZ7PBW3DDKKA5MWC1ZUC7O" hidden="1">'[2]Reco Sheet for Fcast'!$I$8:$J$8</definedName>
    <definedName name="BExBAO8NLXZXHO6KCIECSFCH3RR0" hidden="1">'[2]Reco Sheet for Fcast'!$I$9:$J$9</definedName>
    <definedName name="BExBAOOT1KBSIEISN1ADL4RMY879" hidden="1">'[2]Reco Sheet for Fcast'!$G$2</definedName>
    <definedName name="BExBAVKX8Q09370X1GCZWJ4E91YJ" hidden="1">'[2]Reco Sheet for Fcast'!$I$8:$J$8</definedName>
    <definedName name="BExBAX2X2ENJYO4QTR5VAIQ86L7B" hidden="1">'[2]Reco Sheet for Fcast'!$F$8:$G$8</definedName>
    <definedName name="BExBAZ13D3F1DVJQ6YJ8JGUYEYJE" hidden="1">'[2]Reco Sheet for Fcast'!$I$11:$J$11</definedName>
    <definedName name="BExBBUCJQRR74Q7GPWDEZXYK2KJL" hidden="1">'[2]Reco Sheet for Fcast'!$I$11:$J$11</definedName>
    <definedName name="BExBBV8XVMD9CKZY711T0BN7H3PM" hidden="1">'[2]Reco Sheet for Fcast'!$F$15</definedName>
    <definedName name="BExBC78HXWXHO3XAB6E8NVTBGLJS" hidden="1">'[2]Reco Sheet for Fcast'!$F$10:$G$10</definedName>
    <definedName name="BExBCKKJTIRKC1RZJRTK65HHLX4W" hidden="1">'[2]Reco Sheet for Fcast'!$I$9:$J$9</definedName>
    <definedName name="BExBCLMEPAN3XXX174TU8SS0627Q" localSheetId="5" hidden="1">'[3]AMI P &amp; L'!#REF!</definedName>
    <definedName name="BExBCLMEPAN3XXX174TU8SS0627Q" localSheetId="13" hidden="1">'[3]AMI P &amp; L'!#REF!</definedName>
    <definedName name="BExBCLMEPAN3XXX174TU8SS0627Q" hidden="1">'[3]AMI P &amp; L'!#REF!</definedName>
    <definedName name="BExBCRBEYR2KZ8FAQFZ2NHY13WIY" hidden="1">'[2]Reco Sheet for Fcast'!$F$15</definedName>
    <definedName name="BExBD4I559NXSV6J07Q343TKYMVJ" hidden="1">'[2]Reco Sheet for Fcast'!$G$2</definedName>
    <definedName name="BExBD77362J9OENRUETJ6CVQYGZ1" localSheetId="5" hidden="1">'[5]Capital orders'!#REF!</definedName>
    <definedName name="BExBD77362J9OENRUETJ6CVQYGZ1" localSheetId="13" hidden="1">'[5]Capital orders'!#REF!</definedName>
    <definedName name="BExBD77362J9OENRUETJ6CVQYGZ1" hidden="1">'[5]Capital orders'!#REF!</definedName>
    <definedName name="BExBDBZQLTX3OGFYGULQFK5WEZU5" hidden="1">'[2]Reco Sheet for Fcast'!$F$7:$G$7</definedName>
    <definedName name="BExBDJS9TUEU8Z84IV59E5V4T8K6" localSheetId="5" hidden="1">'[3]AMI P &amp; L'!#REF!</definedName>
    <definedName name="BExBDJS9TUEU8Z84IV59E5V4T8K6" localSheetId="13" hidden="1">'[3]AMI P &amp; L'!#REF!</definedName>
    <definedName name="BExBDJS9TUEU8Z84IV59E5V4T8K6" hidden="1">'[3]AMI P &amp; L'!#REF!</definedName>
    <definedName name="BExBDKOMSVH4XMH52CFJ3F028I9R" hidden="1">'[2]Reco Sheet for Fcast'!$G$2</definedName>
    <definedName name="BExBDSRXVZQ0W5WXQMP5XD00GRRL" hidden="1">'[2]Reco Sheet for Fcast'!$I$8:$J$8</definedName>
    <definedName name="BExBDT2QTPSTYED3RWGES5QGI7VV" localSheetId="5" hidden="1">#REF!</definedName>
    <definedName name="BExBDT2QTPSTYED3RWGES5QGI7VV" localSheetId="13" hidden="1">#REF!</definedName>
    <definedName name="BExBDT2QTPSTYED3RWGES5QGI7VV" hidden="1">#REF!</definedName>
    <definedName name="BExBDUVGK3E1J4JY9ZYTS7V14BLY" hidden="1">'[2]Reco Sheet for Fcast'!$G$2</definedName>
    <definedName name="BExBE162OSBKD30I7T1DKKPT3I9I" hidden="1">'[2]Reco Sheet for Fcast'!$I$10:$J$10</definedName>
    <definedName name="BExBEC9ATLQZF86W1M3APSM4HEOH" hidden="1">'[2]Reco Sheet for Fcast'!$I$6:$J$6</definedName>
    <definedName name="BExBEF3VXW3Y3SZ6RC9PX7QEB12Y" hidden="1">'[2]Reco Sheet for Fcast'!$F$15</definedName>
    <definedName name="BExBEJG7L9BDVH7L2B9YXRV84GFT" localSheetId="5" hidden="1">'[5]Capital orders'!#REF!</definedName>
    <definedName name="BExBEJG7L9BDVH7L2B9YXRV84GFT" localSheetId="13" hidden="1">'[5]Capital orders'!#REF!</definedName>
    <definedName name="BExBEJG7L9BDVH7L2B9YXRV84GFT" hidden="1">'[5]Capital orders'!#REF!</definedName>
    <definedName name="BExBEYFQJE9YK12A6JBMRFKEC7RN" hidden="1">'[2]Reco Sheet for Fcast'!$I$6:$J$6</definedName>
    <definedName name="BExBG1ED81J2O4A2S5F5Y3BPHMCR" hidden="1">'[2]Reco Sheet for Fcast'!$I$8:$J$8</definedName>
    <definedName name="BExCRLIHS7466WFJ3RPIUGGXYESZ" hidden="1">'[2]Reco Sheet for Fcast'!$I$9:$J$9</definedName>
    <definedName name="BExCRQWQFIEUV7HE228YUBUUJA9K" hidden="1">'[2]Reco Sheet for Fcast'!$F$15:$AI$18</definedName>
    <definedName name="BExCS1EDDUEAEWHVYXHIP9I1WCJH" hidden="1">'[2]Reco Sheet for Fcast'!$I$10:$J$10</definedName>
    <definedName name="BExCS4E9E7CKF2RTM6INK6MAILOV" localSheetId="5" hidden="1">#REF!</definedName>
    <definedName name="BExCS4E9E7CKF2RTM6INK6MAILOV" localSheetId="13" hidden="1">#REF!</definedName>
    <definedName name="BExCS4E9E7CKF2RTM6INK6MAILOV" hidden="1">#REF!</definedName>
    <definedName name="BExCS7ZPMHFJ4UJDAL8CQOLSZ13B" localSheetId="5" hidden="1">'[3]AMI P &amp; L'!#REF!</definedName>
    <definedName name="BExCS7ZPMHFJ4UJDAL8CQOLSZ13B" localSheetId="13" hidden="1">'[3]AMI P &amp; L'!#REF!</definedName>
    <definedName name="BExCS7ZPMHFJ4UJDAL8CQOLSZ13B" hidden="1">'[3]AMI P &amp; L'!#REF!</definedName>
    <definedName name="BExCS8W4NJUZH9S1CYB6XSDLEPBW" hidden="1">'[2]Reco Sheet for Fcast'!$I$2:$J$2</definedName>
    <definedName name="BExCSAE1M6G20R41J0Y24YNN0YC1" hidden="1">'[2]Reco Sheet for Fcast'!$I$6:$J$6</definedName>
    <definedName name="BExCSAOUZOYKHN7HV511TO8VDJ02" hidden="1">'[2]Reco Sheet for Fcast'!$I$8:$J$8</definedName>
    <definedName name="BExCSMOFTXSUEC1T46LR1UPYRCX5" hidden="1">'[2]Reco Sheet for Fcast'!$G$2</definedName>
    <definedName name="BExCSSDG3TM6TPKS19E9QYJEELZ6" localSheetId="5" hidden="1">'[3]AMI P &amp; L'!#REF!</definedName>
    <definedName name="BExCSSDG3TM6TPKS19E9QYJEELZ6" localSheetId="13" hidden="1">'[3]AMI P &amp; L'!#REF!</definedName>
    <definedName name="BExCSSDG3TM6TPKS19E9QYJEELZ6" hidden="1">'[3]AMI P &amp; L'!#REF!</definedName>
    <definedName name="BExCSZV7U67UWXL2HKJNM5W1E4OO" hidden="1">'[2]Reco Sheet for Fcast'!$I$7:$J$7</definedName>
    <definedName name="BExCT4NSDT61OCH04Y2QIFIOP75H" localSheetId="5" hidden="1">'[3]AMI P &amp; L'!#REF!</definedName>
    <definedName name="BExCT4NSDT61OCH04Y2QIFIOP75H" localSheetId="13" hidden="1">'[3]AMI P &amp; L'!#REF!</definedName>
    <definedName name="BExCT4NSDT61OCH04Y2QIFIOP75H" hidden="1">'[3]AMI P &amp; L'!#REF!</definedName>
    <definedName name="BExCTW8G3VCZ55S09HTUGXKB1P2M" hidden="1">'[2]Reco Sheet for Fcast'!$F$11:$G$11</definedName>
    <definedName name="BExCTYS2KX0QANOLT8LGZ9WV3S3T" hidden="1">'[2]Reco Sheet for Fcast'!$F$15</definedName>
    <definedName name="BExCTZZ9JNES4EDHW97NP0EGQALX" hidden="1">'[2]Reco Sheet for Fcast'!$G$2</definedName>
    <definedName name="BExCU0A1V6NMZQ9ASYJ8QIVQ5UR2" localSheetId="5" hidden="1">'[3]AMI P &amp; L'!#REF!</definedName>
    <definedName name="BExCU0A1V6NMZQ9ASYJ8QIVQ5UR2" localSheetId="13" hidden="1">'[3]AMI P &amp; L'!#REF!</definedName>
    <definedName name="BExCU0A1V6NMZQ9ASYJ8QIVQ5UR2" hidden="1">'[3]AMI P &amp; L'!#REF!</definedName>
    <definedName name="BExCU2834920JBHSPCRC4UF80OLL" hidden="1">'[2]Reco Sheet for Fcast'!$F$11:$G$11</definedName>
    <definedName name="BExCU8O54I3P3WRYWY1CRP3S78QY" hidden="1">'[2]Reco Sheet for Fcast'!$G$2</definedName>
    <definedName name="BExCUDRJO23YOKT8GPWOVQ4XEHF5" hidden="1">'[2]Reco Sheet for Fcast'!$F$6:$G$6</definedName>
    <definedName name="BExCUPAXFR16YMWL30ME3F3BSRDZ" hidden="1">'[2]Reco Sheet for Fcast'!$F$8:$G$8</definedName>
    <definedName name="BExCUR94DHCE47PUUWEMT5QZOYR2" hidden="1">'[2]Reco Sheet for Fcast'!$H$2:$I$2</definedName>
    <definedName name="BExCV634L7SVHGB0UDDTRRQ2Q72H" hidden="1">'[2]Reco Sheet for Fcast'!$I$7:$J$7</definedName>
    <definedName name="BExCVBXGSXT9FWJRG62PX9S1RK83" hidden="1">'[2]Reco Sheet for Fcast'!$I$8:$J$8</definedName>
    <definedName name="BExCVHBNLOHNFS0JAV3I1XGPNH9W" hidden="1">'[2]Reco Sheet for Fcast'!$F$15</definedName>
    <definedName name="BExCVI86R31A2IOZIEBY1FJLVILD" hidden="1">'[2]Reco Sheet for Fcast'!$I$10:$J$10</definedName>
    <definedName name="BExCVKGZXE0I9EIXKBZVSGSEY2RR" hidden="1">'[2]Reco Sheet for Fcast'!$F$9:$G$9</definedName>
    <definedName name="BExCVV44WY5807WGMTGKPW0GT256" hidden="1">'[2]Reco Sheet for Fcast'!$I$7:$J$7</definedName>
    <definedName name="BExCVVK8GI44DNT5MTM7AOS4U9N8" hidden="1">'[2]Reco Sheet for Fcast'!$I$7:$J$7</definedName>
    <definedName name="BExCVZ5PN4V6MRBZ04PZJW3GEF8S" localSheetId="5" hidden="1">'[3]AMI P &amp; L'!#REF!</definedName>
    <definedName name="BExCVZ5PN4V6MRBZ04PZJW3GEF8S" localSheetId="13" hidden="1">'[3]AMI P &amp; L'!#REF!</definedName>
    <definedName name="BExCVZ5PN4V6MRBZ04PZJW3GEF8S" hidden="1">'[3]AMI P &amp; L'!#REF!</definedName>
    <definedName name="BExCW13R0GWJYGXZBNCPAHQN4NR2" hidden="1">'[2]Reco Sheet for Fcast'!$I$10:$J$10</definedName>
    <definedName name="BExCW9Y5HWU4RJTNX74O6L24VGCK" hidden="1">'[2]Reco Sheet for Fcast'!$H$2:$I$2</definedName>
    <definedName name="BExCWMJAP755C7AV2QKTWYDPDSSV" hidden="1">'[2]Reco Sheet for Fcast'!$F$8:$G$8</definedName>
    <definedName name="BExCWPDPESGZS07QGBLSBWDNVJLZ" hidden="1">'[2]Reco Sheet for Fcast'!$F$7:$G$7</definedName>
    <definedName name="BExCWSDLJ7DJX3139FQJM3LND72J" hidden="1">'[2]Reco Sheet for Fcast'!$O$6:$P$10</definedName>
    <definedName name="BExCWTVKHIVCRHF8GC39KI58YM5K" hidden="1">'[2]Reco Sheet for Fcast'!$G$2</definedName>
    <definedName name="BExCX2KGRZBRVLZNM8SUSIE6A0RL" localSheetId="5" hidden="1">'[3]AMI P &amp; L'!#REF!</definedName>
    <definedName name="BExCX2KGRZBRVLZNM8SUSIE6A0RL" localSheetId="13" hidden="1">'[3]AMI P &amp; L'!#REF!</definedName>
    <definedName name="BExCX2KGRZBRVLZNM8SUSIE6A0RL" hidden="1">'[3]AMI P &amp; L'!#REF!</definedName>
    <definedName name="BExCX3X451T70LZ1VF95L7W4Y4TM" hidden="1">'[2]Reco Sheet for Fcast'!$F$10:$G$10</definedName>
    <definedName name="BExCX4NZ2N1OUGXM7EV0U7VULJMM" hidden="1">'[2]Reco Sheet for Fcast'!$F$7:$G$7</definedName>
    <definedName name="BExCXILMURGYMAH6N5LF5DV6K3GM" hidden="1">'[2]Reco Sheet for Fcast'!$I$9:$J$9</definedName>
    <definedName name="BExCXK3M8NPWOZZALA6L6RUCBB2J" localSheetId="5" hidden="1">#REF!</definedName>
    <definedName name="BExCXK3M8NPWOZZALA6L6RUCBB2J" localSheetId="13" hidden="1">#REF!</definedName>
    <definedName name="BExCXK3M8NPWOZZALA6L6RUCBB2J" hidden="1">#REF!</definedName>
    <definedName name="BExCXKZZ6U10NBCECNUV9U56FB6V" localSheetId="13" hidden="1">#REF!</definedName>
    <definedName name="BExCXKZZ6U10NBCECNUV9U56FB6V" hidden="1">#REF!</definedName>
    <definedName name="BExCXQUFBMXQ1650735H48B1AZT3" hidden="1">'[2]Reco Sheet for Fcast'!$F$15</definedName>
    <definedName name="BExCY2DQO9VLA77Q7EG3T0XNXX4F" hidden="1">'[2]Reco Sheet for Fcast'!$F$11:$G$11</definedName>
    <definedName name="BExCY6VMJ68MX3C981R5Q0BX5791" hidden="1">'[2]Reco Sheet for Fcast'!$I$9:$J$9</definedName>
    <definedName name="BExCYAH2SAZCPW6XCB7V7PMMCAWO" hidden="1">'[2]Reco Sheet for Fcast'!$I$6:$J$6</definedName>
    <definedName name="BExCYFV9Z4OENTUNF9IWT6ELMRCL" hidden="1">'[2]Reco Sheet for Fcast'!$I$7:$J$7</definedName>
    <definedName name="BExCYPRC5HJE6N2XQTHCT6NXGP8N" hidden="1">'[2]Reco Sheet for Fcast'!$I$11:$J$11</definedName>
    <definedName name="BExCYUK0I3UEXZNFDW71G6Z6D8XR" localSheetId="5" hidden="1">'[3]AMI P &amp; L'!#REF!</definedName>
    <definedName name="BExCYUK0I3UEXZNFDW71G6Z6D8XR" localSheetId="13" hidden="1">'[3]AMI P &amp; L'!#REF!</definedName>
    <definedName name="BExCYUK0I3UEXZNFDW71G6Z6D8XR" hidden="1">'[3]AMI P &amp; L'!#REF!</definedName>
    <definedName name="BExCZ4QTDJA3L8AGID0HLSLRVP6A" localSheetId="5" hidden="1">'[5]Capital orders'!#REF!</definedName>
    <definedName name="BExCZ4QTDJA3L8AGID0HLSLRVP6A" localSheetId="13" hidden="1">'[5]Capital orders'!#REF!</definedName>
    <definedName name="BExCZ4QTDJA3L8AGID0HLSLRVP6A" hidden="1">'[5]Capital orders'!#REF!</definedName>
    <definedName name="BExCZFZCXMLY5DWESYJ9NGTJYQ8M" hidden="1">'[2]Reco Sheet for Fcast'!$I$11:$J$11</definedName>
    <definedName name="BExCZJ4P8WS0BDT31WDXI0ROE7D6" hidden="1">'[2]Reco Sheet for Fcast'!$F$6:$G$6</definedName>
    <definedName name="BExCZKH6NI0EE02L995IFVBD1J59" hidden="1">'[2]Reco Sheet for Fcast'!$I$8:$J$8</definedName>
    <definedName name="BExCZU7T2KCK97JI9FE1XITCRE8U" localSheetId="5" hidden="1">#REF!</definedName>
    <definedName name="BExCZU7T2KCK97JI9FE1XITCRE8U" localSheetId="13" hidden="1">#REF!</definedName>
    <definedName name="BExCZU7T2KCK97JI9FE1XITCRE8U" hidden="1">#REF!</definedName>
    <definedName name="BExCZUD9FEOJBKDJ51Z3JON9LKJ8" hidden="1">'[2]Reco Sheet for Fcast'!$G$2</definedName>
    <definedName name="BExD0CCO4AZHRMZ3PSLCEN7T63L2" hidden="1">'[4]Bud Mth'!$I$6:$J$6</definedName>
    <definedName name="BExD0HALIN0JR4JTPGDEVAEE5EX5" hidden="1">'[2]Reco Sheet for Fcast'!$I$8:$J$8</definedName>
    <definedName name="BExD0LCCDPG16YLY5WQSZF1XI5DA" hidden="1">'[2]Reco Sheet for Fcast'!$I$9:$J$9</definedName>
    <definedName name="BExD0RMWSB4TRECEHTH6NN4K9DFZ" hidden="1">'[2]Reco Sheet for Fcast'!$I$11:$J$11</definedName>
    <definedName name="BExD0U6KG10QGVDI1XSHK0J10A2V" hidden="1">'[2]Reco Sheet for Fcast'!$I$7:$J$7</definedName>
    <definedName name="BExD13RUIBGRXDL4QDZ305UKUR12" hidden="1">'[2]Reco Sheet for Fcast'!$I$9:$J$9</definedName>
    <definedName name="BExD14DETV5R4OOTMAXD5NAKWRO3" hidden="1">'[2]Reco Sheet for Fcast'!$H$2:$I$2</definedName>
    <definedName name="BExD1OAU9OXQAZA4D70HP72CU6GB" hidden="1">'[2]Reco Sheet for Fcast'!$I$7:$J$7</definedName>
    <definedName name="BExD1Y1JV61416YA1XRQHKWPZIE7" hidden="1">'[2]Reco Sheet for Fcast'!$F$6:$G$6</definedName>
    <definedName name="BExD21HKYZH6AN0830NG17ZRUS1T" hidden="1">'[2]Reco Sheet for Fcast'!$G$2:$H$2</definedName>
    <definedName name="BExD2CFHIRMBKN5KXE5QP4XXEWFS" localSheetId="5" hidden="1">'[3]AMI P &amp; L'!#REF!</definedName>
    <definedName name="BExD2CFHIRMBKN5KXE5QP4XXEWFS" localSheetId="13" hidden="1">'[3]AMI P &amp; L'!#REF!</definedName>
    <definedName name="BExD2CFHIRMBKN5KXE5QP4XXEWFS" hidden="1">'[3]AMI P &amp; L'!#REF!</definedName>
    <definedName name="BExD2DMHH1HWXQ9W0YYMDP8AAX8Q" hidden="1">'[2]Reco Sheet for Fcast'!$F$6:$G$6</definedName>
    <definedName name="BExD2HTPC7IWBAU6OSQ67MQA8BYZ" hidden="1">'[2]Reco Sheet for Fcast'!$F$10:$G$10</definedName>
    <definedName name="BExD363H2VGFIQUCE6LS4AC5J0ZT" hidden="1">'[2]Reco Sheet for Fcast'!$F$7:$G$7</definedName>
    <definedName name="BExD37QXHXNRAT3KZWRFA3MXHIF8" hidden="1">'[4]Bud Mth'!$F$6:$G$6</definedName>
    <definedName name="BExD3A588E939V61P1XEW0FI5Q0S" hidden="1">'[2]Reco Sheet for Fcast'!$I$10:$J$10</definedName>
    <definedName name="BExD3CJJDKVR9M18XI3WDZH80WL6" hidden="1">'[2]Reco Sheet for Fcast'!$I$11:$J$11</definedName>
    <definedName name="BExD3ESD9WYJIB3TRDPJ1CKXRAVL" hidden="1">'[2]Reco Sheet for Fcast'!$I$11:$J$11</definedName>
    <definedName name="BExD3F368X5S25MWSUNIV57RDB57" localSheetId="5" hidden="1">'[3]AMI P &amp; L'!#REF!</definedName>
    <definedName name="BExD3F368X5S25MWSUNIV57RDB57" localSheetId="13" hidden="1">'[3]AMI P &amp; L'!#REF!</definedName>
    <definedName name="BExD3F368X5S25MWSUNIV57RDB57" hidden="1">'[3]AMI P &amp; L'!#REF!</definedName>
    <definedName name="BExD3H6Q0X859YKIX6M8ZEYXI1G6" hidden="1">'[4]Bud Mth'!$F$15:$S$21</definedName>
    <definedName name="BExD3IJ5IT335SOSNV9L85WKAOSI" hidden="1">'[2]Reco Sheet for Fcast'!$F$11:$G$11</definedName>
    <definedName name="BExD3KBVUY57GMMQTOFEU6S6G1AY" hidden="1">'[2]Reco Sheet for Fcast'!$F$9:$G$9</definedName>
    <definedName name="BExD3NMR7AW2Z6V8SC79VQR37NA6" hidden="1">'[2]Reco Sheet for Fcast'!$F$8:$G$8</definedName>
    <definedName name="BExD3QXA2UQ2W4N7NYLUEOG40BZB" hidden="1">'[2]Reco Sheet for Fcast'!$F$10:$G$10</definedName>
    <definedName name="BExD3U2N041TEJ7GCN005UTPHNXY" hidden="1">'[2]Reco Sheet for Fcast'!$F$6:$G$6</definedName>
    <definedName name="BExD40O0CFTNJFOFMMM1KH0P7BUI" localSheetId="5" hidden="1">'[3]AMI P &amp; L'!#REF!</definedName>
    <definedName name="BExD40O0CFTNJFOFMMM1KH0P7BUI" localSheetId="13" hidden="1">'[3]AMI P &amp; L'!#REF!</definedName>
    <definedName name="BExD40O0CFTNJFOFMMM1KH0P7BUI" hidden="1">'[3]AMI P &amp; L'!#REF!</definedName>
    <definedName name="BExD4BR9HJ3MWWZ5KLVZWX9FJAUS" hidden="1">'[2]Reco Sheet for Fcast'!$F$11:$G$11</definedName>
    <definedName name="BExD4F1WTKT3H0N9MF4H1LX7MBSY" hidden="1">'[2]Reco Sheet for Fcast'!$I$8:$J$8</definedName>
    <definedName name="BExD4H5GQWXBS6LUL3TSP36DVO38" localSheetId="5" hidden="1">'[3]AMI P &amp; L'!#REF!</definedName>
    <definedName name="BExD4H5GQWXBS6LUL3TSP36DVO38" localSheetId="13" hidden="1">'[3]AMI P &amp; L'!#REF!</definedName>
    <definedName name="BExD4H5GQWXBS6LUL3TSP36DVO38" hidden="1">'[3]AMI P &amp; L'!#REF!</definedName>
    <definedName name="BExD4IHX75GVFK6I80F7IR7955K1" hidden="1">'[4]Bud Mth'!$F$15</definedName>
    <definedName name="BExD4JJSS3QDBLABCJCHD45SRNPI" localSheetId="5" hidden="1">'[3]AMI P &amp; L'!#REF!</definedName>
    <definedName name="BExD4JJSS3QDBLABCJCHD45SRNPI" localSheetId="13" hidden="1">'[3]AMI P &amp; L'!#REF!</definedName>
    <definedName name="BExD4JJSS3QDBLABCJCHD45SRNPI" hidden="1">'[3]AMI P &amp; L'!#REF!</definedName>
    <definedName name="BExD4R1I0MKF033I5LPUYIMTZ6E8" localSheetId="5" hidden="1">'[3]AMI P &amp; L'!#REF!</definedName>
    <definedName name="BExD4R1I0MKF033I5LPUYIMTZ6E8" localSheetId="13" hidden="1">'[3]AMI P &amp; L'!#REF!</definedName>
    <definedName name="BExD4R1I0MKF033I5LPUYIMTZ6E8" hidden="1">'[3]AMI P &amp; L'!#REF!</definedName>
    <definedName name="BExD50MT3M6XZLNUP9JL93EG6D9R" hidden="1">'[2]Reco Sheet for Fcast'!$I$11:$J$11</definedName>
    <definedName name="BExD5EV7KDSVF1CJT38M4IBPFLPY" hidden="1">'[2]Reco Sheet for Fcast'!$F$11:$G$11</definedName>
    <definedName name="BExD5FRK547OESJRYAW574DZEZ7J" hidden="1">'[2]Reco Sheet for Fcast'!$I$9:$J$9</definedName>
    <definedName name="BExD5I5X2YA2YNCTCDSMEL4CWF4N" hidden="1">'[2]Reco Sheet for Fcast'!$F$7:$G$7</definedName>
    <definedName name="BExD5QUSRFJWRQ1ZM50WYLCF74DF" hidden="1">'[2]Reco Sheet for Fcast'!$I$9:$J$9</definedName>
    <definedName name="BExD5SSUIF6AJQHBHK8PNMFBPRYB" hidden="1">'[2]Reco Sheet for Fcast'!$F$8:$G$8</definedName>
    <definedName name="BExD623C9LRX18BE0W2V6SZLQUXX" localSheetId="5" hidden="1">'[3]AMI P &amp; L'!#REF!</definedName>
    <definedName name="BExD623C9LRX18BE0W2V6SZLQUXX" localSheetId="13" hidden="1">'[3]AMI P &amp; L'!#REF!</definedName>
    <definedName name="BExD623C9LRX18BE0W2V6SZLQUXX" hidden="1">'[3]AMI P &amp; L'!#REF!</definedName>
    <definedName name="BExD6CQA7UMJBXV7AIFAIHUF2ICX" hidden="1">'[2]Reco Sheet for Fcast'!$F$9:$G$9</definedName>
    <definedName name="BExD6DS52K2CC3509UN77XBR0868" localSheetId="5" hidden="1">'[3]AMI P &amp; L'!#REF!</definedName>
    <definedName name="BExD6DS52K2CC3509UN77XBR0868" localSheetId="13" hidden="1">'[3]AMI P &amp; L'!#REF!</definedName>
    <definedName name="BExD6DS52K2CC3509UN77XBR0868" hidden="1">'[3]AMI P &amp; L'!#REF!</definedName>
    <definedName name="BExD6FKVK8WJWNYPVENR7Q8Q30PK" hidden="1">'[2]Reco Sheet for Fcast'!$F$9:$G$9</definedName>
    <definedName name="BExD6GMP0LK8WKVWMIT1NNH8CHLF" localSheetId="5" hidden="1">'[3]AMI P &amp; L'!#REF!</definedName>
    <definedName name="BExD6GMP0LK8WKVWMIT1NNH8CHLF" localSheetId="13" hidden="1">'[3]AMI P &amp; L'!#REF!</definedName>
    <definedName name="BExD6GMP0LK8WKVWMIT1NNH8CHLF" hidden="1">'[3]AMI P &amp; L'!#REF!</definedName>
    <definedName name="BExD6H2TE0WWAUIWVSSCLPZ6B88N" hidden="1">'[2]Reco Sheet for Fcast'!$I$11:$J$11</definedName>
    <definedName name="BExD6HTUMONFBQHM7Y5UW4DPHU7X" hidden="1">'[4]Bud Mth'!$F$7:$G$7</definedName>
    <definedName name="BExD71LTOE015TV5RSAHM8NT8GVW" hidden="1">'[2]Reco Sheet for Fcast'!$J$2:$K$2</definedName>
    <definedName name="BExD73USXVADC7EHGHVTQNCT06ZA" hidden="1">'[2]Reco Sheet for Fcast'!$I$7:$J$7</definedName>
    <definedName name="BExD7GAIGULTB3YHM1OS9RBQOTEC" localSheetId="5" hidden="1">'[3]AMI P &amp; L'!#REF!</definedName>
    <definedName name="BExD7GAIGULTB3YHM1OS9RBQOTEC" localSheetId="13" hidden="1">'[3]AMI P &amp; L'!#REF!</definedName>
    <definedName name="BExD7GAIGULTB3YHM1OS9RBQOTEC" hidden="1">'[3]AMI P &amp; L'!#REF!</definedName>
    <definedName name="BExD7IE1DHIS52UFDCTSKPJQNRD5" hidden="1">'[2]Reco Sheet for Fcast'!$I$9:$J$9</definedName>
    <definedName name="BExD7IUBGUWHYC9UNZ1IY5XFYKQN" hidden="1">'[2]Reco Sheet for Fcast'!$F$6:$G$6</definedName>
    <definedName name="BExD7JL7NW9EKGU5ITCE4VJZ2N5W" hidden="1">'[4]Bud Mth'!$F$9:$G$9</definedName>
    <definedName name="BExD7JQOJ35HGL8U2OCEI2P2JT7I" localSheetId="5" hidden="1">'[3]AMI P &amp; L'!#REF!</definedName>
    <definedName name="BExD7JQOJ35HGL8U2OCEI2P2JT7I" localSheetId="13" hidden="1">'[3]AMI P &amp; L'!#REF!</definedName>
    <definedName name="BExD7JQOJ35HGL8U2OCEI2P2JT7I" hidden="1">'[3]AMI P &amp; L'!#REF!</definedName>
    <definedName name="BExD7KSDKNDNH95NDT3S7GM3MUU2" hidden="1">'[2]Reco Sheet for Fcast'!$I$11:$J$11</definedName>
    <definedName name="BExD8H5O087KQVWIVPUUID5VMGMS" hidden="1">'[2]Reco Sheet for Fcast'!$G$2</definedName>
    <definedName name="BExD8OCLZMFN5K3VZYI4Q4ITVKUA" localSheetId="5" hidden="1">'[3]AMI P &amp; L'!#REF!</definedName>
    <definedName name="BExD8OCLZMFN5K3VZYI4Q4ITVKUA" localSheetId="13" hidden="1">'[3]AMI P &amp; L'!#REF!</definedName>
    <definedName name="BExD8OCLZMFN5K3VZYI4Q4ITVKUA" hidden="1">'[3]AMI P &amp; L'!#REF!</definedName>
    <definedName name="BExD93C1R6LC0631ECHVFYH0R0PD" hidden="1">'[2]Reco Sheet for Fcast'!$I$11:$J$11</definedName>
    <definedName name="BExD97TXIO0COVNN4OH3DEJ33YLM" hidden="1">'[2]Reco Sheet for Fcast'!$F$9:$G$9</definedName>
    <definedName name="BExD99RZ1RFIMK6O1ZHSPJ68X9Y5" hidden="1">'[2]Reco Sheet for Fcast'!$G$2</definedName>
    <definedName name="BExD9GO5JA4ADLQH22ZFJKY2FEAV" localSheetId="5" hidden="1">#REF!</definedName>
    <definedName name="BExD9GO5JA4ADLQH22ZFJKY2FEAV" localSheetId="13" hidden="1">#REF!</definedName>
    <definedName name="BExD9GO5JA4ADLQH22ZFJKY2FEAV" hidden="1">#REF!</definedName>
    <definedName name="BExD9L0ID3VSOU609GKWYTA5BFMA" hidden="1">'[2]Reco Sheet for Fcast'!$I$10:$J$10</definedName>
    <definedName name="BExD9M7SEMG0JK2FUTTZXWIEBTKB" hidden="1">'[2]Reco Sheet for Fcast'!$I$10:$J$10</definedName>
    <definedName name="BExD9MNYBYB1AICQL5165G472IE2" hidden="1">'[2]Reco Sheet for Fcast'!$K$2</definedName>
    <definedName name="BExD9PNSYT7GASEGUVL48MUQ02WO" hidden="1">'[2]Reco Sheet for Fcast'!$I$10:$J$10</definedName>
    <definedName name="BExD9TK2MIWFH5SKUYU9ZKF4NPHQ" hidden="1">'[2]Reco Sheet for Fcast'!$I$9:$J$9</definedName>
    <definedName name="BExDA6LD9061UULVKUUI4QP8SK13" hidden="1">'[2]Reco Sheet for Fcast'!$I$11:$J$11</definedName>
    <definedName name="BExDAGMVMNLQ6QXASB9R6D8DIT12" hidden="1">'[2]Reco Sheet for Fcast'!$F$6:$G$6</definedName>
    <definedName name="BExDAL4R440JG0CQM6QZM9CCATO7" hidden="1">'[4]Bud Mth'!$G$2:$H$2</definedName>
    <definedName name="BExDAYBHU9ADLXI8VRC7F608RVGM" hidden="1">'[2]Reco Sheet for Fcast'!$F$11:$G$11</definedName>
    <definedName name="BExDBDR1XR0FV0CYUCB2OJ7CJCZU" hidden="1">'[2]Reco Sheet for Fcast'!$F$6:$G$6</definedName>
    <definedName name="BExDBQXTJ9F9DE7FNTJCL0LMOJ21" localSheetId="5" hidden="1">'[3]AMI P &amp; L'!#REF!</definedName>
    <definedName name="BExDBQXTJ9F9DE7FNTJCL0LMOJ21" localSheetId="13" hidden="1">'[3]AMI P &amp; L'!#REF!</definedName>
    <definedName name="BExDBQXTJ9F9DE7FNTJCL0LMOJ21" hidden="1">'[3]AMI P &amp; L'!#REF!</definedName>
    <definedName name="BExDC7F818VN0S18ID7XRCRVYPJ4" hidden="1">'[2]Reco Sheet for Fcast'!$F$7:$G$7</definedName>
    <definedName name="BExDCL7K96PC9VZYB70ZW3QPVIJE" hidden="1">'[2]Reco Sheet for Fcast'!$I$6:$J$6</definedName>
    <definedName name="BExDCP3UZ3C2O4C1F7KMU0Z9U32N" hidden="1">'[2]Reco Sheet for Fcast'!$F$10:$G$10</definedName>
    <definedName name="BExENR8MCJOVBYLHQOJ4XC4TSDLT" localSheetId="5" hidden="1">'[5]Capital orders'!#REF!</definedName>
    <definedName name="BExENR8MCJOVBYLHQOJ4XC4TSDLT" localSheetId="13" hidden="1">'[5]Capital orders'!#REF!</definedName>
    <definedName name="BExENR8MCJOVBYLHQOJ4XC4TSDLT" hidden="1">'[5]Capital orders'!#REF!</definedName>
    <definedName name="BExEOBX3WECDMYCV9RLN49APTXMM" hidden="1">'[2]Reco Sheet for Fcast'!$I$7:$J$7</definedName>
    <definedName name="BExEPN9VIYI0FVL0HLZQXJFO6TT0" hidden="1">'[2]Reco Sheet for Fcast'!$H$2:$I$2</definedName>
    <definedName name="BExEPYT6VDSMR8MU2341Q5GM2Y9V" hidden="1">'[2]Reco Sheet for Fcast'!$K$2</definedName>
    <definedName name="BExEQ1YK2GGF3PCQ5YXT4E5L9FQG" localSheetId="5" hidden="1">#REF!</definedName>
    <definedName name="BExEQ1YK2GGF3PCQ5YXT4E5L9FQG" localSheetId="13" hidden="1">#REF!</definedName>
    <definedName name="BExEQ1YK2GGF3PCQ5YXT4E5L9FQG" hidden="1">#REF!</definedName>
    <definedName name="BExEQ2ENYLMY8K1796XBB31CJHNN" hidden="1">'[2]Reco Sheet for Fcast'!$F$11:$G$11</definedName>
    <definedName name="BExEQ2PFE4N40LEPGDPS90WDL6BN" hidden="1">'[2]Reco Sheet for Fcast'!$I$7:$J$7</definedName>
    <definedName name="BExEQ2PFURT24NQYGYVE8NKX1EGA" hidden="1">'[2]Reco Sheet for Fcast'!$H$2:$I$2</definedName>
    <definedName name="BExEQB8ZWXO6IIGOEPWTLOJGE2NR" localSheetId="5" hidden="1">'[3]AMI P &amp; L'!#REF!</definedName>
    <definedName name="BExEQB8ZWXO6IIGOEPWTLOJGE2NR" localSheetId="13" hidden="1">'[3]AMI P &amp; L'!#REF!</definedName>
    <definedName name="BExEQB8ZWXO6IIGOEPWTLOJGE2NR" hidden="1">'[3]AMI P &amp; L'!#REF!</definedName>
    <definedName name="BExEQBZX0EL6LIKPY01197ACK65H" hidden="1">'[2]Reco Sheet for Fcast'!$F$6:$G$6</definedName>
    <definedName name="BExEQDXZALJLD4OBF74IKZBR13SR" hidden="1">'[2]Reco Sheet for Fcast'!$F$10:$G$10</definedName>
    <definedName name="BExEQFLE2RPWGMWQAI4JMKUEFRPT" hidden="1">'[2]Reco Sheet for Fcast'!$I$9:$J$9</definedName>
    <definedName name="BExEQTZAP8R69U31W4LKGTKKGKQE" hidden="1">'[2]Reco Sheet for Fcast'!$F$10:$G$10</definedName>
    <definedName name="BExER2O72H1F9WV6S1J04C15PXX7" hidden="1">'[2]Reco Sheet for Fcast'!$F$11:$G$11</definedName>
    <definedName name="BExERRUIKIOATPZ9U4HQ0V52RJAU" hidden="1">'[2]Reco Sheet for Fcast'!$F$10:$G$10</definedName>
    <definedName name="BExERSANFNM1O7T65PC5MJ301YET" localSheetId="5" hidden="1">'[3]AMI P &amp; L'!#REF!</definedName>
    <definedName name="BExERSANFNM1O7T65PC5MJ301YET" localSheetId="13" hidden="1">'[3]AMI P &amp; L'!#REF!</definedName>
    <definedName name="BExERSANFNM1O7T65PC5MJ301YET" hidden="1">'[3]AMI P &amp; L'!#REF!</definedName>
    <definedName name="BExERWCEBKQRYWRQLYJ4UCMMKTHG" localSheetId="5" hidden="1">'[3]AMI P &amp; L'!#REF!</definedName>
    <definedName name="BExERWCEBKQRYWRQLYJ4UCMMKTHG" localSheetId="13" hidden="1">'[3]AMI P &amp; L'!#REF!</definedName>
    <definedName name="BExERWCEBKQRYWRQLYJ4UCMMKTHG" hidden="1">'[3]AMI P &amp; L'!#REF!</definedName>
    <definedName name="BExERX39X2B577E8G980B6146MR4" hidden="1">'[4]Bud Mth'!$F$10:$G$10</definedName>
    <definedName name="BExES44RHHDL3V7FLV6M20834WF1" hidden="1">'[2]Reco Sheet for Fcast'!$I$8:$J$8</definedName>
    <definedName name="BExES4A7VE2X3RYYTVRLKZD4I7WU" hidden="1">'[2]Reco Sheet for Fcast'!$G$2</definedName>
    <definedName name="BExESMKD95A649M0WRSG6CXXP326" hidden="1">'[2]Reco Sheet for Fcast'!$F$7:$G$7</definedName>
    <definedName name="BExESNWVY914X62GFBPJRODSAZ7B" localSheetId="5" hidden="1">'[3]AMI P &amp; L'!#REF!</definedName>
    <definedName name="BExESNWVY914X62GFBPJRODSAZ7B" localSheetId="13" hidden="1">'[3]AMI P &amp; L'!#REF!</definedName>
    <definedName name="BExESNWVY914X62GFBPJRODSAZ7B" hidden="1">'[3]AMI P &amp; L'!#REF!</definedName>
    <definedName name="BExESR27ZXJG5VMY4PR9D940VS7T" hidden="1">'[2]Reco Sheet for Fcast'!$I$9:$J$9</definedName>
    <definedName name="BExESU25LOS36OLUCBS6GANOVO9P" hidden="1">'[4]Bud Mth'!$I$8:$J$8</definedName>
    <definedName name="BExESZ03KXL8DQ2591HLR56ZML94" hidden="1">'[2]Reco Sheet for Fcast'!$I$9:$J$9</definedName>
    <definedName name="BExESZAW5N443NRTKIP59OEI1CR6" hidden="1">'[2]Reco Sheet for Fcast'!$I$6:$J$6</definedName>
    <definedName name="BExET3HXQ60A4O2OLKX8QNXRI6LQ" hidden="1">'[2]Reco Sheet for Fcast'!$F$9:$G$9</definedName>
    <definedName name="BExETA3B1FCIOA80H94K90FWXQKE" hidden="1">'[2]Reco Sheet for Fcast'!$I$8:$J$8</definedName>
    <definedName name="BExETAZOYT4CJIT8RRKC9F2HJG1D" hidden="1">'[2]Reco Sheet for Fcast'!$I$11:$J$11</definedName>
    <definedName name="BExETF6QD5A9GEINE1KZRRC2LXWM" hidden="1">'[2]Reco Sheet for Fcast'!$F$10:$G$10</definedName>
    <definedName name="BExETQ9XRXLUACN82805SPSPNKHI" hidden="1">'[2]Reco Sheet for Fcast'!$F$2</definedName>
    <definedName name="BExETR0YRMOR63E6DHLEHV9QVVON" hidden="1">'[2]Reco Sheet for Fcast'!$F$10:$G$10</definedName>
    <definedName name="BExETVTGY38YXYYF7N73OYN6FYY3" hidden="1">'[2]Reco Sheet for Fcast'!$I$7:$J$7</definedName>
    <definedName name="BExETYO0S2RGTHJQ60TB37B647GU" localSheetId="5" hidden="1">#REF!</definedName>
    <definedName name="BExETYO0S2RGTHJQ60TB37B647GU" localSheetId="13" hidden="1">#REF!</definedName>
    <definedName name="BExETYO0S2RGTHJQ60TB37B647GU" hidden="1">#REF!</definedName>
    <definedName name="BExEUNE4T242Y59C6MS28MXEUGCP" hidden="1">'[2]Reco Sheet for Fcast'!$F$6:$G$6</definedName>
    <definedName name="BExEV2TP7NA3ZR6RJGH5ER370OUM" hidden="1">'[2]Reco Sheet for Fcast'!$F$7:$G$7</definedName>
    <definedName name="BExEV69USLNYO2QRJRC0J92XUF00" hidden="1">'[2]Reco Sheet for Fcast'!$I$8:$J$8</definedName>
    <definedName name="BExEV6KNTQOCFD7GV726XQEVQ7R6" hidden="1">'[2]Reco Sheet for Fcast'!$F$7:$G$7</definedName>
    <definedName name="BExEV6VGM4POO9QT9KH3QA3VYCWM" hidden="1">'[2]Reco Sheet for Fcast'!$F$8:$G$8</definedName>
    <definedName name="BExEVET98G3FU6QBF9LHYWSAMV0O" hidden="1">'[2]Reco Sheet for Fcast'!$F$10:$G$10</definedName>
    <definedName name="BExEVNCUT0PDUYNJH7G6BSEWZOT2" hidden="1">'[2]Reco Sheet for Fcast'!$F$10:$G$10</definedName>
    <definedName name="BExEVPGF4V5J0WQRZKUM8F9TTKZJ" hidden="1">'[2]Reco Sheet for Fcast'!$F$8:$G$8</definedName>
    <definedName name="BExEVVLIEVWYRF2UUC1H0H5QU1CP" hidden="1">'[2]Reco Sheet for Fcast'!$F$10:$G$10</definedName>
    <definedName name="BExEVWCKO8T84GW9Z3X47915XKSH" hidden="1">'[2]Reco Sheet for Fcast'!$H$2:$I$2</definedName>
    <definedName name="BExEVZSJWMZ5L2ZE7AZC57CXKW6T" hidden="1">'[2]Reco Sheet for Fcast'!$F$8:$G$8</definedName>
    <definedName name="BExEW0JL1GFFCXMDGW54CI7Y8FZN" hidden="1">'[2]Reco Sheet for Fcast'!$I$8:$J$8</definedName>
    <definedName name="BExEW68M9WL8214QH9C7VCK7BN08" hidden="1">'[2]Reco Sheet for Fcast'!$I$6:$J$6</definedName>
    <definedName name="BExEW8HFKH6F47KIHYBDRUEFZ2ZZ" hidden="1">'[2]Reco Sheet for Fcast'!$F$7:$G$7</definedName>
    <definedName name="BExEWNBGQS1U2LW3W84T4LSJ9K00" hidden="1">'[2]Reco Sheet for Fcast'!$F$15</definedName>
    <definedName name="BExEWO7STL7HNZSTY8VQBPTX1WK6" hidden="1">'[2]Reco Sheet for Fcast'!$I$11:$J$11</definedName>
    <definedName name="BExEWQ0M1N3KMKTDJ73H10QSG4W1" hidden="1">'[2]Reco Sheet for Fcast'!$H$2:$I$2</definedName>
    <definedName name="BExEX85F3OSW8NSCYGYPS9372Z1Q" hidden="1">'[2]Reco Sheet for Fcast'!$H$2:$I$2</definedName>
    <definedName name="BExEX9HWY2G6928ZVVVQF77QCM2C" localSheetId="5" hidden="1">'[3]AMI P &amp; L'!#REF!</definedName>
    <definedName name="BExEX9HWY2G6928ZVVVQF77QCM2C" localSheetId="13" hidden="1">'[3]AMI P &amp; L'!#REF!</definedName>
    <definedName name="BExEX9HWY2G6928ZVVVQF77QCM2C" hidden="1">'[3]AMI P &amp; L'!#REF!</definedName>
    <definedName name="BExEXBQWAYKMVBRJRHB8PFCSYFVN" hidden="1">'[2]Reco Sheet for Fcast'!$I$10:$J$10</definedName>
    <definedName name="BExEXRBZ0DI9E2UFLLKYWGN66B61" localSheetId="5" hidden="1">'[3]AMI P &amp; L'!#REF!</definedName>
    <definedName name="BExEXRBZ0DI9E2UFLLKYWGN66B61" localSheetId="13" hidden="1">'[3]AMI P &amp; L'!#REF!</definedName>
    <definedName name="BExEXRBZ0DI9E2UFLLKYWGN66B61" hidden="1">'[3]AMI P &amp; L'!#REF!</definedName>
    <definedName name="BExEYLG9FL9V1JPPNZ3FUDNSEJ4V" hidden="1">'[2]Reco Sheet for Fcast'!$I$10:$J$10</definedName>
    <definedName name="BExEYMSPJ8NAM530KGLCIZKRIZQ2" localSheetId="5" hidden="1">#REF!</definedName>
    <definedName name="BExEYMSPJ8NAM530KGLCIZKRIZQ2" localSheetId="13" hidden="1">#REF!</definedName>
    <definedName name="BExEYMSPJ8NAM530KGLCIZKRIZQ2" hidden="1">#REF!</definedName>
    <definedName name="BExEYOW8C1B3OUUCIGEC7L8OOW1Z" hidden="1">'[2]Reco Sheet for Fcast'!$G$2:$H$2</definedName>
    <definedName name="BExEYUQJXZT6N5HJH8ACJF6SRWEE" hidden="1">'[2]Reco Sheet for Fcast'!$I$6:$J$6</definedName>
    <definedName name="BExEZ1S6VZCG01ZPLBSS9Z1SBOJ2" hidden="1">'[2]Reco Sheet for Fcast'!$I$10:$J$10</definedName>
    <definedName name="BExEZGBFNJR8DLPN0V11AU22L6WY" hidden="1">'[2]Reco Sheet for Fcast'!$I$9:$J$9</definedName>
    <definedName name="BExEZWNIZ06IIMDYQSV4BSTCR7UN" hidden="1">'[2]Reco Sheet for Fcast'!$F$11:$G$11</definedName>
    <definedName name="BExF02Y3V3QEPO2XLDSK47APK9XJ" hidden="1">'[2]Reco Sheet for Fcast'!$G$2</definedName>
    <definedName name="BExF09OS91RT7N7IW8JLMZ121ZP3" hidden="1">'[2]Reco Sheet for Fcast'!$I$7:$J$7</definedName>
    <definedName name="BExF0C8L8MPMMA1XQ6J8H8CEDPJ9" hidden="1">'[2]Reco Sheet for Fcast'!$F$6:$G$6</definedName>
    <definedName name="BExF0LOEHV42P2DV7QL8O7HOQ3N9" hidden="1">'[2]Reco Sheet for Fcast'!$F$11:$G$11</definedName>
    <definedName name="BExF0WRM9VO25RLSO03ZOCE8H7K5" hidden="1">'[2]Reco Sheet for Fcast'!$H$2:$I$2</definedName>
    <definedName name="BExF0ZRI7W4RSLIDLHTSM0AWXO3S" localSheetId="5" hidden="1">'[3]AMI P &amp; L'!#REF!</definedName>
    <definedName name="BExF0ZRI7W4RSLIDLHTSM0AWXO3S" localSheetId="13" hidden="1">'[3]AMI P &amp; L'!#REF!</definedName>
    <definedName name="BExF0ZRI7W4RSLIDLHTSM0AWXO3S" hidden="1">'[3]AMI P &amp; L'!#REF!</definedName>
    <definedName name="BExF19CT3MMZZ2T5EWMDNG3UOJ01" hidden="1">'[2]Reco Sheet for Fcast'!$I$9:$J$9</definedName>
    <definedName name="BExF1M38U6NX17YJA8YU359B5Z4M" hidden="1">'[2]Reco Sheet for Fcast'!$I$10:$J$10</definedName>
    <definedName name="BExF1MU4W3NPEY0OHRDWP5IANCBB" hidden="1">'[2]Reco Sheet for Fcast'!$I$10:$J$10</definedName>
    <definedName name="BExF1MZN8MWMOKOARHJ1QAF9HPGT" hidden="1">'[2]Reco Sheet for Fcast'!$F$8:$G$8</definedName>
    <definedName name="BExF1UHD1URZND0VTZ5BY2FRCCF7" localSheetId="5" hidden="1">#REF!</definedName>
    <definedName name="BExF1UHD1URZND0VTZ5BY2FRCCF7" localSheetId="13" hidden="1">#REF!</definedName>
    <definedName name="BExF1UHD1URZND0VTZ5BY2FRCCF7" hidden="1">#REF!</definedName>
    <definedName name="BExF1US4ZIQYSU5LBFYNRA9N0K2O" hidden="1">'[2]Reco Sheet for Fcast'!$I$9:$J$9</definedName>
    <definedName name="BExF2CWZN6E87RGTBMD4YQI2QT7R" hidden="1">'[2]Reco Sheet for Fcast'!$F$10:$G$10</definedName>
    <definedName name="BExF2DYO1WQ7GMXSTAQRDBW1NSFG" hidden="1">'[2]Reco Sheet for Fcast'!$F$9:$G$9</definedName>
    <definedName name="BExF2LWJ8M4NGGKOIOZBJ3TPKQMD" localSheetId="5" hidden="1">#REF!</definedName>
    <definedName name="BExF2LWJ8M4NGGKOIOZBJ3TPKQMD" localSheetId="13" hidden="1">#REF!</definedName>
    <definedName name="BExF2LWJ8M4NGGKOIOZBJ3TPKQMD" hidden="1">#REF!</definedName>
    <definedName name="BExF2MSWNUY9Z6BZJQZ538PPTION" hidden="1">'[2]Reco Sheet for Fcast'!$I$6:$J$6</definedName>
    <definedName name="BExF2QZYWHTYGUTTXR15CKCV3LS7" hidden="1">'[2]Reco Sheet for Fcast'!$F$11:$G$11</definedName>
    <definedName name="BExF2T8Y6TSJ74RMSZOA9CEH4OZ6" hidden="1">'[2]Reco Sheet for Fcast'!$I$2</definedName>
    <definedName name="BExF31N3YM4F37EOOY8M8VI1KXN8" hidden="1">'[2]Reco Sheet for Fcast'!$F$9:$G$9</definedName>
    <definedName name="BExF37C1YKBT79Z9SOJAG5MXQGTU" hidden="1">'[2]Reco Sheet for Fcast'!$F$15</definedName>
    <definedName name="BExF3A6HPA6DGYALZNHHJPMCUYZR" hidden="1">'[2]Reco Sheet for Fcast'!$F$8:$G$8</definedName>
    <definedName name="BExF3I9T44X7DV9HHV51DVDDPPZG" hidden="1">'[2]Reco Sheet for Fcast'!$K$2</definedName>
    <definedName name="BExF3JMFX5DILOIFUDIO1HZUK875" hidden="1">'[2]Reco Sheet for Fcast'!$H$2:$I$2</definedName>
    <definedName name="BExF3NTC4BGZEM6B87TCFX277QCS" localSheetId="5" hidden="1">'[3]AMI P &amp; L'!#REF!</definedName>
    <definedName name="BExF3NTC4BGZEM6B87TCFX277QCS" localSheetId="13" hidden="1">'[3]AMI P &amp; L'!#REF!</definedName>
    <definedName name="BExF3NTC4BGZEM6B87TCFX277QCS" hidden="1">'[3]AMI P &amp; L'!#REF!</definedName>
    <definedName name="BExF3Q7NI90WT31QHYSJDIG0LLLJ" hidden="1">'[2]Reco Sheet for Fcast'!$I$10:$J$10</definedName>
    <definedName name="BExF3QD55TIY1MSBSRK9TUJKBEWO" hidden="1">'[2]Reco Sheet for Fcast'!$H$2:$I$2</definedName>
    <definedName name="BExF3QD5AXW8T6FZ8O1C78NHR5C3" localSheetId="5" hidden="1">#REF!</definedName>
    <definedName name="BExF3QD5AXW8T6FZ8O1C78NHR5C3" localSheetId="13" hidden="1">#REF!</definedName>
    <definedName name="BExF3QD5AXW8T6FZ8O1C78NHR5C3" hidden="1">#REF!</definedName>
    <definedName name="BExF3QT8J6RIF1L3R700MBSKIOKW" hidden="1">'[2]Reco Sheet for Fcast'!$F$11:$G$11</definedName>
    <definedName name="BExF41WFMNZ2YQ1KBKOBZWROKVHO" localSheetId="5" hidden="1">#REF!</definedName>
    <definedName name="BExF41WFMNZ2YQ1KBKOBZWROKVHO" localSheetId="13" hidden="1">#REF!</definedName>
    <definedName name="BExF41WFMNZ2YQ1KBKOBZWROKVHO" hidden="1">#REF!</definedName>
    <definedName name="BExF42SSBVPMLK2UB3B7FPEIY9TU" localSheetId="5" hidden="1">'[3]AMI P &amp; L'!#REF!</definedName>
    <definedName name="BExF42SSBVPMLK2UB3B7FPEIY9TU" localSheetId="13" hidden="1">'[3]AMI P &amp; L'!#REF!</definedName>
    <definedName name="BExF42SSBVPMLK2UB3B7FPEIY9TU" hidden="1">'[3]AMI P &amp; L'!#REF!</definedName>
    <definedName name="BExF4HXSWB50BKYPWA0HTT8W56H6" hidden="1">'[2]Reco Sheet for Fcast'!$I$10:$J$10</definedName>
    <definedName name="BExF4KHF04IWW4LQ95FHQPFE4Y9K" hidden="1">'[2]Reco Sheet for Fcast'!$I$8:$J$8</definedName>
    <definedName name="BExF4MVQM5Y0QRDLDFSKWWTF709C" hidden="1">'[2]Reco Sheet for Fcast'!$I$8:$J$8</definedName>
    <definedName name="BExF4PVMZYV36E8HOYY06J81AMBI" localSheetId="5" hidden="1">'[3]AMI P &amp; L'!#REF!</definedName>
    <definedName name="BExF4PVMZYV36E8HOYY06J81AMBI" localSheetId="13" hidden="1">'[3]AMI P &amp; L'!#REF!</definedName>
    <definedName name="BExF4PVMZYV36E8HOYY06J81AMBI" hidden="1">'[3]AMI P &amp; L'!#REF!</definedName>
    <definedName name="BExF4SF9NEX1FZE9N8EXT89PM54D" hidden="1">'[2]Reco Sheet for Fcast'!$F$11:$G$11</definedName>
    <definedName name="BExF52GTGP8MHGII4KJ8TJGR8W8U" hidden="1">'[2]Reco Sheet for Fcast'!$H$2:$I$2</definedName>
    <definedName name="BExF57K7L3UC1I2FSAWURR4SN0UN" hidden="1">'[2]Reco Sheet for Fcast'!$I$10:$J$10</definedName>
    <definedName name="BExF5CCUNN10ODYNRYLTJ6DOSQA7" localSheetId="5" hidden="1">#REF!</definedName>
    <definedName name="BExF5CCUNN10ODYNRYLTJ6DOSQA7" localSheetId="13" hidden="1">#REF!</definedName>
    <definedName name="BExF5CCUNN10ODYNRYLTJ6DOSQA7" hidden="1">#REF!</definedName>
    <definedName name="BExF5HR2GFV7O8LKG9SJ4BY78LYA" hidden="1">'[2]Reco Sheet for Fcast'!$I$8:$J$8</definedName>
    <definedName name="BExF5ZFO2A29GHWR5ES64Z9OS16J" localSheetId="5" hidden="1">'[3]AMI P &amp; L'!#REF!</definedName>
    <definedName name="BExF5ZFO2A29GHWR5ES64Z9OS16J" localSheetId="13" hidden="1">'[3]AMI P &amp; L'!#REF!</definedName>
    <definedName name="BExF5ZFO2A29GHWR5ES64Z9OS16J" hidden="1">'[3]AMI P &amp; L'!#REF!</definedName>
    <definedName name="BExF63S045JO7H2ZJCBTBVH3SUIF" hidden="1">'[2]Reco Sheet for Fcast'!$I$11:$J$11</definedName>
    <definedName name="BExF642TEGTXCI9A61ZOONJCB0U1" hidden="1">'[2]Reco Sheet for Fcast'!$I$8:$J$8</definedName>
    <definedName name="BExF67O951CF8UJF3KBDNR0E83C1" localSheetId="5" hidden="1">'[3]AMI P &amp; L'!#REF!</definedName>
    <definedName name="BExF67O951CF8UJF3KBDNR0E83C1" localSheetId="13" hidden="1">'[3]AMI P &amp; L'!#REF!</definedName>
    <definedName name="BExF67O951CF8UJF3KBDNR0E83C1" hidden="1">'[3]AMI P &amp; L'!#REF!</definedName>
    <definedName name="BExF690Y20C503FDB3JYBPHX2VD1" localSheetId="5" hidden="1">#REF!</definedName>
    <definedName name="BExF690Y20C503FDB3JYBPHX2VD1" localSheetId="13" hidden="1">#REF!</definedName>
    <definedName name="BExF690Y20C503FDB3JYBPHX2VD1" hidden="1">#REF!</definedName>
    <definedName name="BExF6EV7I35NVMIJGYTB6E24YVPA" hidden="1">'[2]Reco Sheet for Fcast'!$K$2</definedName>
    <definedName name="BExF6FGUF393KTMBT40S5BYAFG00" hidden="1">'[2]Reco Sheet for Fcast'!$H$2:$I$2</definedName>
    <definedName name="BExF6GNYXWY8A0SY4PW1B6KJMMTM" localSheetId="5" hidden="1">'[3]AMI P &amp; L'!#REF!</definedName>
    <definedName name="BExF6GNYXWY8A0SY4PW1B6KJMMTM" localSheetId="13" hidden="1">'[3]AMI P &amp; L'!#REF!</definedName>
    <definedName name="BExF6GNYXWY8A0SY4PW1B6KJMMTM" hidden="1">'[3]AMI P &amp; L'!#REF!</definedName>
    <definedName name="BExF6IB8K74Z0AFT05GPOKKZW7C9" hidden="1">'[2]Reco Sheet for Fcast'!$I$9:$J$9</definedName>
    <definedName name="BExF6NUXJI11W2IAZNAM1QWC0459" hidden="1">'[2]Reco Sheet for Fcast'!$F$7:$G$7</definedName>
    <definedName name="BExF6RR76KNVIXGJOVFO8GDILKGZ" hidden="1">'[2]Reco Sheet for Fcast'!$F$15</definedName>
    <definedName name="BExF6ZE8D5CMPJPRWT6S4HM56LPF" hidden="1">'[2]Reco Sheet for Fcast'!$F$11:$G$11</definedName>
    <definedName name="BExF76FV8SF7AJK7B35AL7VTZF6D" hidden="1">'[2]Reco Sheet for Fcast'!$F$8:$G$8</definedName>
    <definedName name="BExF7EOIMC1OYL1N7835KGOI0FIZ" hidden="1">'[2]Reco Sheet for Fcast'!$I$10:$J$10</definedName>
    <definedName name="BExF7K88K7ASGV6RAOAGH52G04VR" localSheetId="5" hidden="1">'[3]AMI P &amp; L'!#REF!</definedName>
    <definedName name="BExF7K88K7ASGV6RAOAGH52G04VR" localSheetId="13" hidden="1">'[3]AMI P &amp; L'!#REF!</definedName>
    <definedName name="BExF7K88K7ASGV6RAOAGH52G04VR" hidden="1">'[3]AMI P &amp; L'!#REF!</definedName>
    <definedName name="BExF7N83YDEVXDEZQFACS9ZVES27" localSheetId="5" hidden="1">'[3]AMI P &amp; L'!#REF!</definedName>
    <definedName name="BExF7N83YDEVXDEZQFACS9ZVES27" localSheetId="13" hidden="1">'[3]AMI P &amp; L'!#REF!</definedName>
    <definedName name="BExF7N83YDEVXDEZQFACS9ZVES27" hidden="1">'[3]AMI P &amp; L'!#REF!</definedName>
    <definedName name="BExF7OVDRP3LHNAF2CX4V84CKKIR" hidden="1">'[2]Reco Sheet for Fcast'!$I$7:$J$7</definedName>
    <definedName name="BExF7QO41X2A2SL8UXDNP99GY7U9" hidden="1">'[2]Reco Sheet for Fcast'!$I$8:$J$8</definedName>
    <definedName name="BExF81GI8B8WBHXFTET68A9358BR" hidden="1">'[2]Reco Sheet for Fcast'!$F$10:$G$10</definedName>
    <definedName name="BExGL97US0Y3KXXASUTVR26XLT70" localSheetId="5" hidden="1">'[3]AMI P &amp; L'!#REF!</definedName>
    <definedName name="BExGL97US0Y3KXXASUTVR26XLT70" localSheetId="13" hidden="1">'[3]AMI P &amp; L'!#REF!</definedName>
    <definedName name="BExGL97US0Y3KXXASUTVR26XLT70" hidden="1">'[3]AMI P &amp; L'!#REF!</definedName>
    <definedName name="BExGLC7R4C33RO0PID97ZPPVCW4M" hidden="1">'[2]Reco Sheet for Fcast'!$F$11:$G$11</definedName>
    <definedName name="BExGLFIF7HCFSHNQHKEV6RY0WCO3" hidden="1">'[2]Reco Sheet for Fcast'!$F$8:$G$8</definedName>
    <definedName name="BExGLMPD5LHHQXURM0Y3L44P343X" hidden="1">'[2]Reco Sheet for Fcast'!$I$7:$J$7</definedName>
    <definedName name="BExGLTARRL0J772UD2TXEYAVPY6E" hidden="1">'[2]Reco Sheet for Fcast'!$F$6:$G$6</definedName>
    <definedName name="BExGLYE6RZTAAWHJBG2QFJPTDS2Q" hidden="1">'[2]Reco Sheet for Fcast'!$F$7:$G$7</definedName>
    <definedName name="BExGM4DZ65OAQP7MA4LN6QMYZOFF" hidden="1">'[2]Reco Sheet for Fcast'!$F$10:$G$10</definedName>
    <definedName name="BExGM7DV048A50I5ERW750F4VS9C" localSheetId="5" hidden="1">'[5]Capital orders'!#REF!</definedName>
    <definedName name="BExGM7DV048A50I5ERW750F4VS9C" localSheetId="13" hidden="1">'[5]Capital orders'!#REF!</definedName>
    <definedName name="BExGM7DV048A50I5ERW750F4VS9C" hidden="1">'[5]Capital orders'!#REF!</definedName>
    <definedName name="BExGMCXCWEC9XNUOEMZ61TMI6CUO" hidden="1">'[2]Reco Sheet for Fcast'!$G$2</definedName>
    <definedName name="BExGMJDGIH0MEPC2TUSFUCY2ROTB" localSheetId="5" hidden="1">'[3]AMI P &amp; L'!#REF!</definedName>
    <definedName name="BExGMJDGIH0MEPC2TUSFUCY2ROTB" localSheetId="13" hidden="1">'[3]AMI P &amp; L'!#REF!</definedName>
    <definedName name="BExGMJDGIH0MEPC2TUSFUCY2ROTB" hidden="1">'[3]AMI P &amp; L'!#REF!</definedName>
    <definedName name="BExGMKPW2HPKN0M0XKF3AZ8YP0D6" hidden="1">'[2]Reco Sheet for Fcast'!$I$10:$J$10</definedName>
    <definedName name="BExGMP2F175LGL6QVSJGP6GKYHHA" hidden="1">'[2]Reco Sheet for Fcast'!$I$8:$J$8</definedName>
    <definedName name="BExGMPIIP8GKML2VVA8OEFL43NCS" hidden="1">'[2]Reco Sheet for Fcast'!$F$6:$G$6</definedName>
    <definedName name="BExGMZ3SRIXLXMWBVOXXV3M4U4YL" hidden="1">'[2]Reco Sheet for Fcast'!$F$7:$G$7</definedName>
    <definedName name="BExGMZ3UBN48IXU1ZEFYECEMZ1IM" hidden="1">'[2]Reco Sheet for Fcast'!$F$6:$G$6</definedName>
    <definedName name="BExGN4I0QATXNZCLZJM1KH1OIJQH" hidden="1">'[2]Reco Sheet for Fcast'!$F$9:$G$9</definedName>
    <definedName name="BExGN9FZ2RWCMSY1YOBJKZMNIM9R" hidden="1">'[2]Reco Sheet for Fcast'!$G$2</definedName>
    <definedName name="BExGNDSIMTHOCXXG6QOGR6DA8SGG" localSheetId="5" hidden="1">'[3]AMI P &amp; L'!#REF!</definedName>
    <definedName name="BExGNDSIMTHOCXXG6QOGR6DA8SGG" localSheetId="13" hidden="1">'[3]AMI P &amp; L'!#REF!</definedName>
    <definedName name="BExGNDSIMTHOCXXG6QOGR6DA8SGG" hidden="1">'[3]AMI P &amp; L'!#REF!</definedName>
    <definedName name="BExGNN2YQ9BDAZXT2GLCSAPXKIM7" localSheetId="5" hidden="1">'[3]AMI P &amp; L'!#REF!</definedName>
    <definedName name="BExGNN2YQ9BDAZXT2GLCSAPXKIM7" localSheetId="13" hidden="1">'[3]AMI P &amp; L'!#REF!</definedName>
    <definedName name="BExGNN2YQ9BDAZXT2GLCSAPXKIM7" hidden="1">'[3]AMI P &amp; L'!#REF!</definedName>
    <definedName name="BExGNSS0CKRPKHO25R3TDBEL2NHX" hidden="1">'[2]Reco Sheet for Fcast'!$F$6:$G$6</definedName>
    <definedName name="BExGNYH0MO8NOVS85L15G0RWX4GW" hidden="1">'[2]Reco Sheet for Fcast'!$I$7:$J$7</definedName>
    <definedName name="BExGNZO44DEG8CGIDYSEGDUQ531R" localSheetId="5" hidden="1">'[3]AMI P &amp; L'!#REF!</definedName>
    <definedName name="BExGNZO44DEG8CGIDYSEGDUQ531R" localSheetId="13" hidden="1">'[3]AMI P &amp; L'!#REF!</definedName>
    <definedName name="BExGNZO44DEG8CGIDYSEGDUQ531R" hidden="1">'[3]AMI P &amp; L'!#REF!</definedName>
    <definedName name="BExGO2O0V6UYDY26AX8OSN72F77N" hidden="1">'[2]Reco Sheet for Fcast'!$F$11:$G$11</definedName>
    <definedName name="BExGO2YUBOVLYHY1QSIHRE1KLAFV" localSheetId="5" hidden="1">'[3]AMI P &amp; L'!#REF!</definedName>
    <definedName name="BExGO2YUBOVLYHY1QSIHRE1KLAFV" localSheetId="13" hidden="1">'[3]AMI P &amp; L'!#REF!</definedName>
    <definedName name="BExGO2YUBOVLYHY1QSIHRE1KLAFV" hidden="1">'[3]AMI P &amp; L'!#REF!</definedName>
    <definedName name="BExGO70E2O70LF46V8T26YFPL4V8" hidden="1">'[2]Reco Sheet for Fcast'!$F$9:$G$9</definedName>
    <definedName name="BExGOB25QJMQCQE76MRW9X58OIOO" hidden="1">'[2]Reco Sheet for Fcast'!$I$9:$J$9</definedName>
    <definedName name="BExGODAZKJ9EXMQZNQR5YDBSS525" localSheetId="5" hidden="1">'[3]AMI P &amp; L'!#REF!</definedName>
    <definedName name="BExGODAZKJ9EXMQZNQR5YDBSS525" localSheetId="13" hidden="1">'[3]AMI P &amp; L'!#REF!</definedName>
    <definedName name="BExGODAZKJ9EXMQZNQR5YDBSS525" hidden="1">'[3]AMI P &amp; L'!#REF!</definedName>
    <definedName name="BExGODR8ZSMUC11I56QHSZ686XV5" hidden="1">'[2]Reco Sheet for Fcast'!$F$8:$G$8</definedName>
    <definedName name="BExGOXJDHUDPDT8I8IVGVW9J0R5Q" hidden="1">'[2]Reco Sheet for Fcast'!$I$6:$J$6</definedName>
    <definedName name="BExGPHGT5KDOCMV2EFS4OVKTWBRD" hidden="1">'[2]Reco Sheet for Fcast'!$F$11:$G$11</definedName>
    <definedName name="BExGPID72Y4Y619LWASUQZKZHJNC" hidden="1">'[2]Reco Sheet for Fcast'!$F$15</definedName>
    <definedName name="BExGPPENQIANVGLVQJ77DK5JPRTB" hidden="1">'[2]Reco Sheet for Fcast'!$F$8:$G$8</definedName>
    <definedName name="BExGQ1ZU4967P72AHF4V1D0FOL5C" hidden="1">'[2]Reco Sheet for Fcast'!$I$7:$J$7</definedName>
    <definedName name="BExGQ36ZOMR9GV8T05M605MMOY3Y" localSheetId="5" hidden="1">'[3]AMI P &amp; L'!#REF!</definedName>
    <definedName name="BExGQ36ZOMR9GV8T05M605MMOY3Y" localSheetId="13" hidden="1">'[3]AMI P &amp; L'!#REF!</definedName>
    <definedName name="BExGQ36ZOMR9GV8T05M605MMOY3Y" hidden="1">'[3]AMI P &amp; L'!#REF!</definedName>
    <definedName name="BExGQ61DTJ0SBFMDFBAK3XZ9O0ZO" hidden="1">'[2]Reco Sheet for Fcast'!$I$8:$J$8</definedName>
    <definedName name="BExGQ6SG9XEOD0VMBAR22YPZWSTA" hidden="1">'[2]Reco Sheet for Fcast'!$F$6:$G$6</definedName>
    <definedName name="BExGQGJ1A7LNZUS8QSMOG8UNGLMK" hidden="1">'[2]Reco Sheet for Fcast'!$G$2</definedName>
    <definedName name="BExGQPO7ENFEQC0NC6MC9OZR2LHY" hidden="1">'[2]Reco Sheet for Fcast'!$I$8:$J$8</definedName>
    <definedName name="BExGQX0H4EZMXBJTKJJE4ICJWN5O" localSheetId="5" hidden="1">'[3]AMI P &amp; L'!#REF!</definedName>
    <definedName name="BExGQX0H4EZMXBJTKJJE4ICJWN5O" localSheetId="13" hidden="1">'[3]AMI P &amp; L'!#REF!</definedName>
    <definedName name="BExGQX0H4EZMXBJTKJJE4ICJWN5O" hidden="1">'[3]AMI P &amp; L'!#REF!</definedName>
    <definedName name="BExGR2ENVVMIJQENKY6QPV34HDYB" localSheetId="5" hidden="1">#REF!</definedName>
    <definedName name="BExGR2ENVVMIJQENKY6QPV34HDYB" localSheetId="13" hidden="1">#REF!</definedName>
    <definedName name="BExGR2ENVVMIJQENKY6QPV34HDYB" hidden="1">#REF!</definedName>
    <definedName name="BExGR4CW3WRIID17GGX4MI9ZDHFE" hidden="1">'[2]Reco Sheet for Fcast'!$K$2</definedName>
    <definedName name="BExGR65GJX27MU2OL6NI5PB8XVB4" hidden="1">'[2]Reco Sheet for Fcast'!$H$2:$I$2</definedName>
    <definedName name="BExGR6LQ97HETGS3CT96L4IK0JSH" hidden="1">'[2]Reco Sheet for Fcast'!$I$8:$J$8</definedName>
    <definedName name="BExGR902JCXO7ZLKL3VYXM9XRW3A" localSheetId="5" hidden="1">#REF!</definedName>
    <definedName name="BExGR902JCXO7ZLKL3VYXM9XRW3A" localSheetId="13" hidden="1">#REF!</definedName>
    <definedName name="BExGR902JCXO7ZLKL3VYXM9XRW3A" hidden="1">#REF!</definedName>
    <definedName name="BExGR9ATP2LVT7B9OCPSLJ11H9SX" hidden="1">'[2]Reco Sheet for Fcast'!$F$8:$G$8</definedName>
    <definedName name="BExGRA1VE5SDFH8FM4H8YLA70J65" localSheetId="5" hidden="1">#REF!</definedName>
    <definedName name="BExGRA1VE5SDFH8FM4H8YLA70J65" localSheetId="13" hidden="1">#REF!</definedName>
    <definedName name="BExGRA1VE5SDFH8FM4H8YLA70J65" hidden="1">#REF!</definedName>
    <definedName name="BExGREP2D0XVCEBGWU6RQ7KX23Q3" hidden="1">'[2]Reco Sheet for Fcast'!$F$8:$G$8</definedName>
    <definedName name="BExGRUKVVKDL8483WI70VN2QZDGD" hidden="1">'[2]Reco Sheet for Fcast'!$F$7:$G$7</definedName>
    <definedName name="BExGRVXD519NRV2E1ZYNYCW0PMW6" localSheetId="5" hidden="1">#REF!</definedName>
    <definedName name="BExGRVXD519NRV2E1ZYNYCW0PMW6" localSheetId="13" hidden="1">#REF!</definedName>
    <definedName name="BExGRVXD519NRV2E1ZYNYCW0PMW6" hidden="1">#REF!</definedName>
    <definedName name="BExGS2IWR5DUNJ1U9PAKIV8CMBNI" hidden="1">'[2]Reco Sheet for Fcast'!$H$2:$I$2</definedName>
    <definedName name="BExGS69P9FFTEOPDS0MWFKF45G47" hidden="1">'[2]Reco Sheet for Fcast'!$G$2</definedName>
    <definedName name="BExGS6F1JFHM5MUJ1RFO50WP6D05" hidden="1">'[2]Reco Sheet for Fcast'!$I$6:$J$6</definedName>
    <definedName name="BExGSA5YB5ZGE4NHDVCZ55TQAJTL" hidden="1">'[2]Reco Sheet for Fcast'!$I$10:$J$10</definedName>
    <definedName name="BExGSARJTLL2AE6NAMXZ7IGZI2M1" localSheetId="5" hidden="1">#REF!</definedName>
    <definedName name="BExGSARJTLL2AE6NAMXZ7IGZI2M1" localSheetId="13" hidden="1">#REF!</definedName>
    <definedName name="BExGSARJTLL2AE6NAMXZ7IGZI2M1" hidden="1">#REF!</definedName>
    <definedName name="BExGSCEUCQQVDEEKWJ677QTGUVTE" hidden="1">'[2]Reco Sheet for Fcast'!$I$6:$J$6</definedName>
    <definedName name="BExGSQY65LH1PCKKM5WHDW83F35O" localSheetId="5" hidden="1">'[3]AMI P &amp; L'!#REF!</definedName>
    <definedName name="BExGSQY65LH1PCKKM5WHDW83F35O" localSheetId="13" hidden="1">'[3]AMI P &amp; L'!#REF!</definedName>
    <definedName name="BExGSQY65LH1PCKKM5WHDW83F35O" hidden="1">'[3]AMI P &amp; L'!#REF!</definedName>
    <definedName name="BExGSYW1GKISF0PMUAK3XJK9PEW9" hidden="1">'[2]Reco Sheet for Fcast'!$F$11:$G$11</definedName>
    <definedName name="BExGT0DZJB6LSF6L693UUB9EY1VQ" localSheetId="5" hidden="1">'[3]AMI P &amp; L'!#REF!</definedName>
    <definedName name="BExGT0DZJB6LSF6L693UUB9EY1VQ" localSheetId="13" hidden="1">'[3]AMI P &amp; L'!#REF!</definedName>
    <definedName name="BExGT0DZJB6LSF6L693UUB9EY1VQ" hidden="1">'[3]AMI P &amp; L'!#REF!</definedName>
    <definedName name="BExGT0OSYJ4G1RU3EZR9QY6M3SCB" hidden="1">'[2]Reco Sheet for Fcast'!$J$2:$K$2</definedName>
    <definedName name="BExGTGVFIF8HOQXR54SK065A8M4K" hidden="1">'[2]Reco Sheet for Fcast'!$F$10:$G$10</definedName>
    <definedName name="BExGTIYX3OWPIINOGY1E4QQYSKHP" localSheetId="5" hidden="1">'[3]AMI P &amp; L'!#REF!</definedName>
    <definedName name="BExGTIYX3OWPIINOGY1E4QQYSKHP" localSheetId="13" hidden="1">'[3]AMI P &amp; L'!#REF!</definedName>
    <definedName name="BExGTIYX3OWPIINOGY1E4QQYSKHP" hidden="1">'[3]AMI P &amp; L'!#REF!</definedName>
    <definedName name="BExGTKGUN0KUU3C0RL2LK98D8MEK" hidden="1">'[2]Reco Sheet for Fcast'!$I$8:$J$8</definedName>
    <definedName name="BExGTQB6STG5OP8F4WFG4MJ1QG32" hidden="1">'[4]Bud Mth'!$F$8:$G$8</definedName>
    <definedName name="BExGTZ046J7VMUG4YPKFN2K8TWB7" hidden="1">'[2]Reco Sheet for Fcast'!$I$7:$J$7</definedName>
    <definedName name="BExGU2G9OPRZRIU9YGF6NX9FUW0J" hidden="1">'[2]Reco Sheet for Fcast'!$I$9:$J$9</definedName>
    <definedName name="BExGU6HTKLRZO8UOI3DTAM5RFDBA" hidden="1">'[2]Reco Sheet for Fcast'!$I$7:$J$7</definedName>
    <definedName name="BExGUDDZXFFQHAF4UZF8ZB1HO7H6" localSheetId="5" hidden="1">'[3]AMI P &amp; L'!#REF!</definedName>
    <definedName name="BExGUDDZXFFQHAF4UZF8ZB1HO7H6" localSheetId="13" hidden="1">'[3]AMI P &amp; L'!#REF!</definedName>
    <definedName name="BExGUDDZXFFQHAF4UZF8ZB1HO7H6" hidden="1">'[3]AMI P &amp; L'!#REF!</definedName>
    <definedName name="BExGUIBXBRHGM97ZX6GBA4ZDQ79C" hidden="1">'[2]Reco Sheet for Fcast'!$F$9:$G$9</definedName>
    <definedName name="BExGUM8D91UNPCOO4TKP9FGX85TF" localSheetId="5" hidden="1">'[3]AMI P &amp; L'!#REF!</definedName>
    <definedName name="BExGUM8D91UNPCOO4TKP9FGX85TF" localSheetId="13" hidden="1">'[3]AMI P &amp; L'!#REF!</definedName>
    <definedName name="BExGUM8D91UNPCOO4TKP9FGX85TF" hidden="1">'[3]AMI P &amp; L'!#REF!</definedName>
    <definedName name="BExGUQF9N9FKI7S0H30WUAEB5LPD" hidden="1">'[2]Reco Sheet for Fcast'!$K$2</definedName>
    <definedName name="BExGUR6BA03XPBK60SQUW197GJ5X" hidden="1">'[2]Reco Sheet for Fcast'!$I$7:$J$7</definedName>
    <definedName name="BExGUVIP60TA4B7X2PFGMBFUSKGX" hidden="1">'[2]Reco Sheet for Fcast'!$F$10:$G$10</definedName>
    <definedName name="BExGUVYZ49VJJQ6ZGHDI0J4Q6VUK" localSheetId="5" hidden="1">'[5]Capital orders'!#REF!</definedName>
    <definedName name="BExGUVYZ49VJJQ6ZGHDI0J4Q6VUK" localSheetId="13" hidden="1">'[5]Capital orders'!#REF!</definedName>
    <definedName name="BExGUVYZ49VJJQ6ZGHDI0J4Q6VUK" hidden="1">'[5]Capital orders'!#REF!</definedName>
    <definedName name="BExGUZKF06F209XL1IZWVJEQ82EE" hidden="1">'[2]Reco Sheet for Fcast'!$I$9:$J$9</definedName>
    <definedName name="BExGV2EVT380QHD4AP2RL9MR8L5L" hidden="1">'[2]Reco Sheet for Fcast'!$I$10:$J$10</definedName>
    <definedName name="BExGV4NVN9KBLA14SOD5M7JEE632" hidden="1">'[4]Bud Mth'!$I$9:$J$9</definedName>
    <definedName name="BExGVV6OOLDQ3TXZK51TTF3YX0WN" hidden="1">'[2]Reco Sheet for Fcast'!$F$10:$G$10</definedName>
    <definedName name="BExGW0KVS7U0C87XFZ78QW991IEV" hidden="1">'[2]Reco Sheet for Fcast'!$I$7:$J$7</definedName>
    <definedName name="BExGW2Z7AMPG6H9EXA9ML6EZVGGA" hidden="1">'[2]Reco Sheet for Fcast'!$F$15</definedName>
    <definedName name="BExGWABG5VT5XO1A196RK61AXA8C" hidden="1">'[2]Reco Sheet for Fcast'!$F$7:$G$7</definedName>
    <definedName name="BExGWEO0JDG84NYLEAV5NSOAGMJZ" localSheetId="5" hidden="1">'[3]AMI P &amp; L'!#REF!</definedName>
    <definedName name="BExGWEO0JDG84NYLEAV5NSOAGMJZ" localSheetId="13" hidden="1">'[3]AMI P &amp; L'!#REF!</definedName>
    <definedName name="BExGWEO0JDG84NYLEAV5NSOAGMJZ" hidden="1">'[3]AMI P &amp; L'!#REF!</definedName>
    <definedName name="BExGWLEOC70Z8QAJTPT2PDHTNM4L" hidden="1">'[2]Reco Sheet for Fcast'!$F$7:$G$7</definedName>
    <definedName name="BExGWNCXLCRTLBVMTXYJ5PHQI6SS" localSheetId="5" hidden="1">'[3]AMI P &amp; L'!#REF!</definedName>
    <definedName name="BExGWNCXLCRTLBVMTXYJ5PHQI6SS" localSheetId="13" hidden="1">'[3]AMI P &amp; L'!#REF!</definedName>
    <definedName name="BExGWNCXLCRTLBVMTXYJ5PHQI6SS" hidden="1">'[3]AMI P &amp; L'!#REF!</definedName>
    <definedName name="BExGX6U988MCFIGDA1282F92U9AA" hidden="1">'[2]Reco Sheet for Fcast'!$F$11:$G$11</definedName>
    <definedName name="BExGX7FTB1CKAT5HUW6H531FIY6I" localSheetId="5" hidden="1">'[3]AMI P &amp; L'!#REF!</definedName>
    <definedName name="BExGX7FTB1CKAT5HUW6H531FIY6I" localSheetId="13" hidden="1">'[3]AMI P &amp; L'!#REF!</definedName>
    <definedName name="BExGX7FTB1CKAT5HUW6H531FIY6I" hidden="1">'[3]AMI P &amp; L'!#REF!</definedName>
    <definedName name="BExGX9DVACJQIZ4GH6YAD2A7F70O" hidden="1">'[2]Reco Sheet for Fcast'!$I$9:$J$9</definedName>
    <definedName name="BExGXDVP2S2Y8Z8Q43I78RCIK3DD" hidden="1">'[2]Reco Sheet for Fcast'!$F$10:$G$10</definedName>
    <definedName name="BExGXJ9W5JU7TT9S0BKL5Y6VVB39" hidden="1">'[2]Reco Sheet for Fcast'!$I$6:$J$6</definedName>
    <definedName name="BExGXP9PLH9HGLX6X9E31SFWH8E0" hidden="1">'[2]Reco Sheet for Fcast'!$J$2:$K$2</definedName>
    <definedName name="BExGXWB73RJ4BASBQTQ8EY0EC1EB" hidden="1">'[2]Reco Sheet for Fcast'!$K$2</definedName>
    <definedName name="BExGXZ0ABB43C7SMRKZHWOSU9EQX" hidden="1">'[2]Reco Sheet for Fcast'!$F$8:$G$8</definedName>
    <definedName name="BExGY6SU3SYVCJ3AG2ITY59SAZ5A" hidden="1">'[2]Reco Sheet for Fcast'!$F$15:$G$16</definedName>
    <definedName name="BExGY6YA4P5KMY2VHT0DYK3YTFAX" hidden="1">'[2]Reco Sheet for Fcast'!$F$9:$G$9</definedName>
    <definedName name="BExGY8G88PVVRYHPHRPJZFSX6HSC" hidden="1">'[2]Reco Sheet for Fcast'!$F$8:$G$8</definedName>
    <definedName name="BExGYC718HTZ80PNKYPVIYGRJVF6" hidden="1">'[2]Reco Sheet for Fcast'!$I$7:$J$7</definedName>
    <definedName name="BExGYCNATXZY2FID93B17YWIPPRD" hidden="1">'[2]Reco Sheet for Fcast'!$G$2</definedName>
    <definedName name="BExGYGJJJ3BBCQAOA51WHP01HN73" hidden="1">'[2]Reco Sheet for Fcast'!$F$11:$G$11</definedName>
    <definedName name="BExGYJE09NMFU592QN78WBPFJH50" localSheetId="5" hidden="1">#REF!</definedName>
    <definedName name="BExGYJE09NMFU592QN78WBPFJH50" localSheetId="13" hidden="1">#REF!</definedName>
    <definedName name="BExGYJE09NMFU592QN78WBPFJH50" hidden="1">#REF!</definedName>
    <definedName name="BExGYOS6TV2C72PLRFU8RP1I58GY" hidden="1">'[2]Reco Sheet for Fcast'!$F$8:$G$8</definedName>
    <definedName name="BExGZJ78ZWZCVHZ3BKEKFJZ6MAEO" hidden="1">'[2]Reco Sheet for Fcast'!$I$11:$J$11</definedName>
    <definedName name="BExGZOLH2QV73J3M9IWDDPA62TP4" hidden="1">'[2]Reco Sheet for Fcast'!$I$9:$J$9</definedName>
    <definedName name="BExGZP1PWGFKVVVN4YDIS22DZPCR" hidden="1">'[2]Reco Sheet for Fcast'!$I$6:$J$6</definedName>
    <definedName name="BExH00L21GZX5YJJGVMOAWBERLP5" hidden="1">'[2]Reco Sheet for Fcast'!$I$9:$J$9</definedName>
    <definedName name="BExH02ZD6VAY1KQLAQYBBI6WWIZB" localSheetId="5" hidden="1">'[3]AMI P &amp; L'!#REF!</definedName>
    <definedName name="BExH02ZD6VAY1KQLAQYBBI6WWIZB" localSheetId="13" hidden="1">'[3]AMI P &amp; L'!#REF!</definedName>
    <definedName name="BExH02ZD6VAY1KQLAQYBBI6WWIZB" hidden="1">'[3]AMI P &amp; L'!#REF!</definedName>
    <definedName name="BExH08Z6LQCGGSGSAILMHX4X7JMD" hidden="1">'[2]Reco Sheet for Fcast'!$I$6:$J$6</definedName>
    <definedName name="BExH09VINWGY7QSDNGT9BDVKS3JQ" localSheetId="5" hidden="1">#REF!</definedName>
    <definedName name="BExH09VINWGY7QSDNGT9BDVKS3JQ" localSheetId="13" hidden="1">#REF!</definedName>
    <definedName name="BExH09VINWGY7QSDNGT9BDVKS3JQ" hidden="1">#REF!</definedName>
    <definedName name="BExH0KT9Z8HEVRRQRGQ8YHXRLIJA" hidden="1">'[2]Reco Sheet for Fcast'!$I$9:$J$9</definedName>
    <definedName name="BExH0M0FDN12YBOCKL3XL2Z7T7Y8" hidden="1">'[2]Reco Sheet for Fcast'!$F$10:$G$10</definedName>
    <definedName name="BExH0O9G06YPZ5TN9RYT326I1CP2" hidden="1">'[2]Reco Sheet for Fcast'!$F$7:$G$7</definedName>
    <definedName name="BExH0WNJAKTJRCKMTX8O4KNMIIJM" localSheetId="5" hidden="1">'[3]AMI P &amp; L'!#REF!</definedName>
    <definedName name="BExH0WNJAKTJRCKMTX8O4KNMIIJM" localSheetId="13" hidden="1">'[3]AMI P &amp; L'!#REF!</definedName>
    <definedName name="BExH0WNJAKTJRCKMTX8O4KNMIIJM" hidden="1">'[3]AMI P &amp; L'!#REF!</definedName>
    <definedName name="BExH12Y4WX542WI3ZEM15AK4UM9J" hidden="1">'[2]Reco Sheet for Fcast'!$F$7:$G$7</definedName>
    <definedName name="BExH1FDTQXR9QQ31WDB7OPXU7MPT" localSheetId="5" hidden="1">'[3]AMI P &amp; L'!#REF!</definedName>
    <definedName name="BExH1FDTQXR9QQ31WDB7OPXU7MPT" localSheetId="13" hidden="1">'[3]AMI P &amp; L'!#REF!</definedName>
    <definedName name="BExH1FDTQXR9QQ31WDB7OPXU7MPT" hidden="1">'[3]AMI P &amp; L'!#REF!</definedName>
    <definedName name="BExH1FOMEUIJNIDJAUY0ZQFBJSY9" hidden="1">'[2]Reco Sheet for Fcast'!$I$6:$J$6</definedName>
    <definedName name="BExH1IDQM8I99T9BKP4XNASNIKR8" localSheetId="5" hidden="1">#REF!</definedName>
    <definedName name="BExH1IDQM8I99T9BKP4XNASNIKR8" localSheetId="13" hidden="1">#REF!</definedName>
    <definedName name="BExH1IDQM8I99T9BKP4XNASNIKR8" hidden="1">#REF!</definedName>
    <definedName name="BExH1JFFHEBFX9BWJMNIA3N66R3Z" hidden="1">'[2]Reco Sheet for Fcast'!$F$10:$G$10</definedName>
    <definedName name="BExH1Z0GIUSVTF2H1G1I3PDGBNK2" hidden="1">'[2]Reco Sheet for Fcast'!$K$2</definedName>
    <definedName name="BExH225UTM6S9FW4MUDZS7F1PQSH" hidden="1">'[2]Reco Sheet for Fcast'!$I$7:$J$7</definedName>
    <definedName name="BExH23271RF7AYZ542KHQTH68GQ7" hidden="1">'[2]Reco Sheet for Fcast'!$F$10:$G$10</definedName>
    <definedName name="BExH2GJQR4JALNB314RY0LDI49VH" hidden="1">'[2]Reco Sheet for Fcast'!$I$7:$J$7</definedName>
    <definedName name="BExH2JZR49T7644JFVE7B3N7RZM9" hidden="1">'[2]Reco Sheet for Fcast'!$I$6:$J$6</definedName>
    <definedName name="BExH2WKXV8X5S2GSBBTWGI0NLNAH" hidden="1">'[2]Reco Sheet for Fcast'!$H$2:$I$2</definedName>
    <definedName name="BExH2XS1UFYFGU0S0EBXX90W2WE8" hidden="1">'[2]Reco Sheet for Fcast'!$I$9:$J$9</definedName>
    <definedName name="BExH2XS2TND9SB0GC295R4FP6K5Y" hidden="1">'[2]Reco Sheet for Fcast'!$I$2:$J$2</definedName>
    <definedName name="BExH2ZA0SZ4SSITL50NA8LZ3OEX6" localSheetId="5" hidden="1">'[3]AMI P &amp; L'!#REF!</definedName>
    <definedName name="BExH2ZA0SZ4SSITL50NA8LZ3OEX6" localSheetId="13" hidden="1">'[3]AMI P &amp; L'!#REF!</definedName>
    <definedName name="BExH2ZA0SZ4SSITL50NA8LZ3OEX6" hidden="1">'[3]AMI P &amp; L'!#REF!</definedName>
    <definedName name="BExH31Z3JNVJPESWKXHILGXZHP2M" hidden="1">'[2]Reco Sheet for Fcast'!$F$6:$G$6</definedName>
    <definedName name="BExH37TLURRTF1YO0TUV9JOJ0C78" localSheetId="5" hidden="1">#REF!</definedName>
    <definedName name="BExH37TLURRTF1YO0TUV9JOJ0C78" localSheetId="13" hidden="1">#REF!</definedName>
    <definedName name="BExH37TLURRTF1YO0TUV9JOJ0C78" hidden="1">#REF!</definedName>
    <definedName name="BExH3E9HZ3QJCDZW7WI7YACFQCHE" hidden="1">'[2]Reco Sheet for Fcast'!$F$9:$G$9</definedName>
    <definedName name="BExH3IRB6764RQ5HBYRLH6XCT29X" hidden="1">'[2]Reco Sheet for Fcast'!$I$10:$J$10</definedName>
    <definedName name="BExIG2U8V6RSB47SXLCQG3Q68YRO" hidden="1">'[2]Reco Sheet for Fcast'!$G$2</definedName>
    <definedName name="BExIG5JDFDNKGLHGNDY7U8KIF9NT" localSheetId="5" hidden="1">'[3]AMI P &amp; L'!#REF!</definedName>
    <definedName name="BExIG5JDFDNKGLHGNDY7U8KIF9NT" localSheetId="13" hidden="1">'[3]AMI P &amp; L'!#REF!</definedName>
    <definedName name="BExIG5JDFDNKGLHGNDY7U8KIF9NT" hidden="1">'[3]AMI P &amp; L'!#REF!</definedName>
    <definedName name="BExIGJBO8R13LV7CZ7C1YCP974NN" hidden="1">'[2]Reco Sheet for Fcast'!$F$10:$G$10</definedName>
    <definedName name="BExIGWT86FPOEYTI8GXCGU5Y3KGK" localSheetId="5" hidden="1">'[3]AMI P &amp; L'!#REF!</definedName>
    <definedName name="BExIGWT86FPOEYTI8GXCGU5Y3KGK" localSheetId="13" hidden="1">'[3]AMI P &amp; L'!#REF!</definedName>
    <definedName name="BExIGWT86FPOEYTI8GXCGU5Y3KGK" hidden="1">'[3]AMI P &amp; L'!#REF!</definedName>
    <definedName name="BExIHBHXA7E7VUTBVHXXXCH3A5CL" hidden="1">'[2]Reco Sheet for Fcast'!$I$9:$J$9</definedName>
    <definedName name="BExIHPQCQTGEW8QOJVIQ4VX0P6DX" hidden="1">'[2]Reco Sheet for Fcast'!$I$9:$J$9</definedName>
    <definedName name="BExII1KN91Q7DLW0UB7W2TJ5ACT9" hidden="1">'[2]Reco Sheet for Fcast'!$I$9:$J$9</definedName>
    <definedName name="BExII50LI8I0CDOOZEMIVHVA2V95" hidden="1">'[2]Reco Sheet for Fcast'!$I$11:$J$11</definedName>
    <definedName name="BExIIXMY38TQD12CVV4S57L3I809" hidden="1">'[2]Reco Sheet for Fcast'!$I$9:$J$9</definedName>
    <definedName name="BExIIY37NEVU2LGS1JE4VR9AN6W4" hidden="1">'[2]Reco Sheet for Fcast'!$I$11:$J$11</definedName>
    <definedName name="BExIIYJAGXR8TPZ1KCYM7EGJ79UW" hidden="1">'[2]Reco Sheet for Fcast'!$I$9:$J$9</definedName>
    <definedName name="BExIJ3160YCWGAVEU0208ZGXXG3P" hidden="1">'[2]Reco Sheet for Fcast'!$I$7:$J$7</definedName>
    <definedName name="BExIJFGZJ5ED9D6KAY4PGQYLELAX" localSheetId="5" hidden="1">'[3]AMI P &amp; L'!#REF!</definedName>
    <definedName name="BExIJFGZJ5ED9D6KAY4PGQYLELAX" localSheetId="13" hidden="1">'[3]AMI P &amp; L'!#REF!</definedName>
    <definedName name="BExIJFGZJ5ED9D6KAY4PGQYLELAX" hidden="1">'[3]AMI P &amp; L'!#REF!</definedName>
    <definedName name="BExIJM2EOJY1E8YQ1ZS3GHTIQQRM" localSheetId="5" hidden="1">'[5]Capital orders'!#REF!</definedName>
    <definedName name="BExIJM2EOJY1E8YQ1ZS3GHTIQQRM" localSheetId="13" hidden="1">'[5]Capital orders'!#REF!</definedName>
    <definedName name="BExIJM2EOJY1E8YQ1ZS3GHTIQQRM" hidden="1">'[5]Capital orders'!#REF!</definedName>
    <definedName name="BExIJQ3XPPSZ585U2ER0RSSC71PK" localSheetId="5" hidden="1">#REF!</definedName>
    <definedName name="BExIJQ3XPPSZ585U2ER0RSSC71PK" localSheetId="13" hidden="1">#REF!</definedName>
    <definedName name="BExIJQ3XPPSZ585U2ER0RSSC71PK" hidden="1">#REF!</definedName>
    <definedName name="BExIJQK80ZEKSTV62E59AYJYUNLI" hidden="1">'[2]Reco Sheet for Fcast'!$F$6:$G$6</definedName>
    <definedName name="BExIJRLX3M0YQLU1D5Y9V7HM5QNM" hidden="1">'[2]Reco Sheet for Fcast'!$I$8:$J$8</definedName>
    <definedName name="BExIJV22J0QA7286KNPMHO1ZUCB3" hidden="1">'[2]Reco Sheet for Fcast'!$I$9:$J$9</definedName>
    <definedName name="BExIJVI6OC7B6ZE9V4PAOYZXKNER" hidden="1">'[2]Reco Sheet for Fcast'!$F$9:$G$9</definedName>
    <definedName name="BExIJWK0NGTGQ4X7D5VIVXD14JHI" hidden="1">'[2]Reco Sheet for Fcast'!$I$11:$J$11</definedName>
    <definedName name="BExIJWPCIYINEJUTXU74VK7WG031" hidden="1">'[2]Reco Sheet for Fcast'!$F$11:$G$11</definedName>
    <definedName name="BExIK7CGQS2B8BVWBEP2KKWMVHK9" hidden="1">'[4]Bud Mth'!$J$2:$K$2</definedName>
    <definedName name="BExIKHTXPZR5A8OHB6HDP6QWDHAD" hidden="1">'[2]Reco Sheet for Fcast'!$I$6:$J$6</definedName>
    <definedName name="BExIKMMJOETSAXJYY1SIKM58LMA2" hidden="1">'[2]Reco Sheet for Fcast'!$G$2</definedName>
    <definedName name="BExIKN2SLYNFHS9SQHJSB0NE57OF" hidden="1">'[2]Reco Sheet for Fcast'!$I$6:$J$6</definedName>
    <definedName name="BExIKRF6AQ6VOO9KCIWSM6FY8M7D" hidden="1">'[2]Reco Sheet for Fcast'!$F$11:$G$11</definedName>
    <definedName name="BExIKTYZESFT3LC0ASFMFKSE0D1X" hidden="1">'[2]Reco Sheet for Fcast'!$G$2</definedName>
    <definedName name="BExIKXVA6M8K0PTRYAGXS666L335" hidden="1">'[2]Reco Sheet for Fcast'!$G$2</definedName>
    <definedName name="BExIL0PMZ2SXK9R6MLP43KBU1J2P" hidden="1">'[2]Reco Sheet for Fcast'!$I$11:$J$11</definedName>
    <definedName name="BExILAAXRTRAD18K74M6MGUEEPUM" hidden="1">'[2]Reco Sheet for Fcast'!$F$6:$G$6</definedName>
    <definedName name="BExILG5F338C0FFLMVOKMKF8X5ZP" localSheetId="5" hidden="1">'[3]AMI P &amp; L'!#REF!</definedName>
    <definedName name="BExILG5F338C0FFLMVOKMKF8X5ZP" localSheetId="13" hidden="1">'[3]AMI P &amp; L'!#REF!</definedName>
    <definedName name="BExILG5F338C0FFLMVOKMKF8X5ZP" hidden="1">'[3]AMI P &amp; L'!#REF!</definedName>
    <definedName name="BExILGQTQM0HOD0BJI90YO7GOIN3" hidden="1">'[2]Reco Sheet for Fcast'!$I$10:$J$10</definedName>
    <definedName name="BExILTHIEYYOIUWRZ5LLF1T70AJ7" hidden="1">'[2]Reco Sheet for Fcast'!$I$10:$J$10</definedName>
    <definedName name="BExIM9DBUB7ZGF4B20FVUO9QGOX2" hidden="1">'[2]Reco Sheet for Fcast'!$F$7:$G$7</definedName>
    <definedName name="BExIMGK9Z94TFPWWZFMD10HV0IF6" hidden="1">'[2]Reco Sheet for Fcast'!$I$11:$J$11</definedName>
    <definedName name="BExIMPEGKG18TELVC33T4OQTNBWC" hidden="1">'[2]Reco Sheet for Fcast'!$F$10:$G$10</definedName>
    <definedName name="BExIN4OR435DL1US13JQPOQK8GD5" hidden="1">'[2]Reco Sheet for Fcast'!$K$2</definedName>
    <definedName name="BExIN5ACO87Q5P34GNK1QC1WWACK" hidden="1">'[4]Bud Mth'!$F$6:$G$6</definedName>
    <definedName name="BExINI6A7H3KSFRFA6UBBDPKW37F" hidden="1">'[2]Reco Sheet for Fcast'!$F$10:$G$10</definedName>
    <definedName name="BExINIMK8XC3JOBT2EXYFHHH52H0" hidden="1">'[2]Reco Sheet for Fcast'!$I$11:$J$11</definedName>
    <definedName name="BExINLX401ZKEGWU168DS4JUM2J6" localSheetId="5" hidden="1">'[3]AMI P &amp; L'!#REF!</definedName>
    <definedName name="BExINLX401ZKEGWU168DS4JUM2J6" localSheetId="13" hidden="1">'[3]AMI P &amp; L'!#REF!</definedName>
    <definedName name="BExINLX401ZKEGWU168DS4JUM2J6" hidden="1">'[3]AMI P &amp; L'!#REF!</definedName>
    <definedName name="BExINMYYJO1FTV1CZF6O5XCFAMQX" localSheetId="5" hidden="1">'[3]AMI P &amp; L'!#REF!</definedName>
    <definedName name="BExINMYYJO1FTV1CZF6O5XCFAMQX" localSheetId="13" hidden="1">'[3]AMI P &amp; L'!#REF!</definedName>
    <definedName name="BExINMYYJO1FTV1CZF6O5XCFAMQX" hidden="1">'[3]AMI P &amp; L'!#REF!</definedName>
    <definedName name="BExINP2H4KI05FRFV5PKZFE00HKO" hidden="1">'[2]Reco Sheet for Fcast'!$I$6:$J$6</definedName>
    <definedName name="BExINZELVWYGU876QUUZCIMXPBQC" hidden="1">'[2]Reco Sheet for Fcast'!$I$8:$J$8</definedName>
    <definedName name="BExIOCQUQHKUU1KONGSDOLQTQEIC" hidden="1">'[2]Reco Sheet for Fcast'!$G$2</definedName>
    <definedName name="BExIOFL8Y5O61VLKTB4H20IJNWS1" hidden="1">'[2]Reco Sheet for Fcast'!$F$6:$G$6</definedName>
    <definedName name="BExIOKTZXH2A908F83ANDHGHNJ07" localSheetId="5" hidden="1">#REF!</definedName>
    <definedName name="BExIOKTZXH2A908F83ANDHGHNJ07" localSheetId="13" hidden="1">#REF!</definedName>
    <definedName name="BExIOKTZXH2A908F83ANDHGHNJ07" hidden="1">#REF!</definedName>
    <definedName name="BExIOMBXRW5NS4ZPYX9G5QREZ5J6" hidden="1">'[2]Reco Sheet for Fcast'!$F$11:$G$11</definedName>
    <definedName name="BExIORA3GK78T7C7SNBJJUONJ0LS" hidden="1">'[2]Reco Sheet for Fcast'!$F$15</definedName>
    <definedName name="BExIORFDXP4AVIEBLSTZ8ETSXMNM" hidden="1">'[2]Reco Sheet for Fcast'!$I$7:$J$7</definedName>
    <definedName name="BExIOTZ5EFZ2NASVQ05RH15HRSW6" hidden="1">'[2]Reco Sheet for Fcast'!$F$15</definedName>
    <definedName name="BExIP5TB0T9V3OKFX0GV0526AQ3D" localSheetId="5" hidden="1">#REF!</definedName>
    <definedName name="BExIP5TB0T9V3OKFX0GV0526AQ3D" localSheetId="13" hidden="1">#REF!</definedName>
    <definedName name="BExIP5TB0T9V3OKFX0GV0526AQ3D" hidden="1">#REF!</definedName>
    <definedName name="BExIP8YNN6UUE1GZ223SWH7DLGKO" hidden="1">'[2]Reco Sheet for Fcast'!$I$7:$J$7</definedName>
    <definedName name="BExIPAB4AOL592OJCC1CFAXTLF1A" hidden="1">'[2]Reco Sheet for Fcast'!$I$6:$J$6</definedName>
    <definedName name="BExIPB25DKX4S2ZCKQN7KWSC3JBF" hidden="1">'[2]Reco Sheet for Fcast'!$F$11:$G$11</definedName>
    <definedName name="BExIPDLT8JYAMGE5HTN4D1YHZF3V" localSheetId="5" hidden="1">'[3]AMI P &amp; L'!#REF!</definedName>
    <definedName name="BExIPDLT8JYAMGE5HTN4D1YHZF3V" localSheetId="13" hidden="1">'[3]AMI P &amp; L'!#REF!</definedName>
    <definedName name="BExIPDLT8JYAMGE5HTN4D1YHZF3V" hidden="1">'[3]AMI P &amp; L'!#REF!</definedName>
    <definedName name="BExIPG040Q08EWIWL6CAVR3GRI43" hidden="1">'[2]Reco Sheet for Fcast'!$I$7:$J$7</definedName>
    <definedName name="BExIPKNFUDPDKOSH5GHDVNA8D66S" hidden="1">'[2]Reco Sheet for Fcast'!$I$11:$J$11</definedName>
    <definedName name="BExIQ1VS9A2FHVD9TUHKG9K8EVVP" hidden="1">'[2]Reco Sheet for Fcast'!$F$11:$G$11</definedName>
    <definedName name="BExIQ3J19L30PSQ2CXNT6IHW0I7V" hidden="1">'[2]Reco Sheet for Fcast'!$I$9:$J$9</definedName>
    <definedName name="BExIQ3OJ7M04XCY276IO0LJA5XUK" hidden="1">'[2]Reco Sheet for Fcast'!$F$11:$G$11</definedName>
    <definedName name="BExIQ5S19ITB0NDRUN4XV7B905ED" hidden="1">'[2]Reco Sheet for Fcast'!$F$15</definedName>
    <definedName name="BExIQ9TMQT2EIXSVQW7GVSOAW2VJ" hidden="1">'[2]Reco Sheet for Fcast'!$I$8:$J$8</definedName>
    <definedName name="BExIQBMDE1L6J4H27K1FMSHQKDSE" hidden="1">'[2]Reco Sheet for Fcast'!$I$8:$J$8</definedName>
    <definedName name="BExIQE65LVXUOF3UZFO7SDHFJH22" hidden="1">'[2]Reco Sheet for Fcast'!$G$2</definedName>
    <definedName name="BExIQG9OO2KKBOWTMD1OXY36TEGA" hidden="1">'[2]Reco Sheet for Fcast'!$F$10:$G$10</definedName>
    <definedName name="BExIQMV2D77A07E403GAA7CYB8C2" hidden="1">'[2]Reco Sheet for Fcast'!$C$15:$D$23</definedName>
    <definedName name="BExIQX1XBB31HZTYEEVOBSE3C5A6" hidden="1">'[2]Reco Sheet for Fcast'!$I$10:$J$10</definedName>
    <definedName name="BExIR2ALYRP9FW99DK2084J7IIDC" hidden="1">'[2]Reco Sheet for Fcast'!$I$10:$J$10</definedName>
    <definedName name="BExIR8FQETPTQYW37DBVDWG3J4JW" hidden="1">'[2]Reco Sheet for Fcast'!$F$7:$G$7</definedName>
    <definedName name="BExIRBVWGULCWXZ0NA6HCLFX8VW6" hidden="1">'[4]Bud Mth'!$I$9:$J$9</definedName>
    <definedName name="BExIRRBGTY01OQOI3U5SW59RFDFI" hidden="1">'[2]Reco Sheet for Fcast'!$I$8:$J$8</definedName>
    <definedName name="BExIS4T0DRF57HYO7OGG72KBOFOI" hidden="1">'[2]Reco Sheet for Fcast'!$F$15:$G$34</definedName>
    <definedName name="BExIS77BJDDK18PGI9DSEYZPIL7P" hidden="1">'[2]Reco Sheet for Fcast'!$F$10:$G$10</definedName>
    <definedName name="BExIS8USL1T3Z97CZ30HJ98E2GXQ" hidden="1">'[2]Reco Sheet for Fcast'!$F$9:$G$9</definedName>
    <definedName name="BExISC5B700MZUBFTQ9K4IKTF7HR" hidden="1">'[2]Reco Sheet for Fcast'!$K$2</definedName>
    <definedName name="BExISDHXS49S1H56ENBPRF1NLD5C" hidden="1">'[2]Reco Sheet for Fcast'!$I$6:$J$6</definedName>
    <definedName name="BExISM1JLV54A21A164IURMPGUMU" hidden="1">'[2]Reco Sheet for Fcast'!$F$7:$G$7</definedName>
    <definedName name="BExISOL5FNHZHVLEZZZZ47YXZ5QS" localSheetId="5" hidden="1">#REF!</definedName>
    <definedName name="BExISOL5FNHZHVLEZZZZ47YXZ5QS" localSheetId="13" hidden="1">#REF!</definedName>
    <definedName name="BExISOL5FNHZHVLEZZZZ47YXZ5QS" hidden="1">#REF!</definedName>
    <definedName name="BExISRFKJYUZ4AKW44IJF7RF9Y90" hidden="1">'[2]Reco Sheet for Fcast'!$F$10:$G$10</definedName>
    <definedName name="BExIT1MK8TBAK3SNP36A8FKDQSOK" hidden="1">'[2]Reco Sheet for Fcast'!$F$11:$G$11</definedName>
    <definedName name="BExIT7RP2B89RX2C5P1P5H2DY1CI" localSheetId="5" hidden="1">#REF!</definedName>
    <definedName name="BExIT7RP2B89RX2C5P1P5H2DY1CI" localSheetId="13" hidden="1">#REF!</definedName>
    <definedName name="BExIT7RP2B89RX2C5P1P5H2DY1CI" hidden="1">#REF!</definedName>
    <definedName name="BExITBNYANV2S8KD56GOGCKW393R" hidden="1">'[2]Reco Sheet for Fcast'!$F$9:$G$9</definedName>
    <definedName name="BExIU6ZCS275CPHR7BIJ2SCIXCP7" localSheetId="5" hidden="1">#REF!</definedName>
    <definedName name="BExIU6ZCS275CPHR7BIJ2SCIXCP7" localSheetId="13" hidden="1">#REF!</definedName>
    <definedName name="BExIU6ZCS275CPHR7BIJ2SCIXCP7" hidden="1">#REF!</definedName>
    <definedName name="BExIUD4OJGH65NFNQ4VMCE3R4J1X" hidden="1">'[2]Reco Sheet for Fcast'!$F$7:$G$7</definedName>
    <definedName name="BExIUTB5OAAXYW0OFMP0PS40SPOB" hidden="1">'[2]Reco Sheet for Fcast'!$I$10:$J$10</definedName>
    <definedName name="BExIUUT2MHIOV6R3WHA0DPM1KBKY" localSheetId="5" hidden="1">'[3]AMI P &amp; L'!#REF!</definedName>
    <definedName name="BExIUUT2MHIOV6R3WHA0DPM1KBKY" localSheetId="13" hidden="1">'[3]AMI P &amp; L'!#REF!</definedName>
    <definedName name="BExIUUT2MHIOV6R3WHA0DPM1KBKY" hidden="1">'[3]AMI P &amp; L'!#REF!</definedName>
    <definedName name="BExIUYPDT1AM6MWGWQS646PIZIWC" hidden="1">'[2]Reco Sheet for Fcast'!$I$10:$J$10</definedName>
    <definedName name="BExIV0I2O9F8D1UK1SI8AEYR6U0A" hidden="1">'[2]Reco Sheet for Fcast'!$G$2</definedName>
    <definedName name="BExIV2LM38XPLRTWT0R44TMQ59E5" hidden="1">'[2]Reco Sheet for Fcast'!$F$15</definedName>
    <definedName name="BExIV3CMY91WXOF56UOYD0AUHJ3N" localSheetId="5" hidden="1">#REF!</definedName>
    <definedName name="BExIV3CMY91WXOF56UOYD0AUHJ3N" localSheetId="13" hidden="1">#REF!</definedName>
    <definedName name="BExIV3CMY91WXOF56UOYD0AUHJ3N" hidden="1">#REF!</definedName>
    <definedName name="BExIV3HY4S0YRV1F7XEMF2YHAR2I" hidden="1">'[2]Reco Sheet for Fcast'!$I$10:$J$10</definedName>
    <definedName name="BExIV6HUZFRIFLXW2SICKGTAH1PV" hidden="1">'[2]Reco Sheet for Fcast'!$I$11:$J$11</definedName>
    <definedName name="BExIVCXWL6H5LD9DHDIA4F5U9TQL" hidden="1">'[2]Reco Sheet for Fcast'!$F$15</definedName>
    <definedName name="BExIVMOIPSEWSIHIDDLOXESQ28A0" hidden="1">'[2]Reco Sheet for Fcast'!$F$11:$G$11</definedName>
    <definedName name="BExIVNVNJX9BYDLC88NG09YF5XQ6" hidden="1">'[2]Reco Sheet for Fcast'!$I$9:$J$9</definedName>
    <definedName name="BExIVOH8Z5N2NCDXBL9INQNLC76M" localSheetId="5" hidden="1">'[5]Capital orders'!#REF!</definedName>
    <definedName name="BExIVOH8Z5N2NCDXBL9INQNLC76M" localSheetId="13" hidden="1">'[5]Capital orders'!#REF!</definedName>
    <definedName name="BExIVOH8Z5N2NCDXBL9INQNLC76M" hidden="1">'[5]Capital orders'!#REF!</definedName>
    <definedName name="BExIVQVKLMGSRYT1LFZH0KUIA4OR" hidden="1">'[2]Reco Sheet for Fcast'!$I$11:$J$11</definedName>
    <definedName name="BExIVYTFI35KNR2XSA6N8OJYUTUR" localSheetId="5" hidden="1">'[3]AMI P &amp; L'!#REF!</definedName>
    <definedName name="BExIVYTFI35KNR2XSA6N8OJYUTUR" localSheetId="13" hidden="1">'[3]AMI P &amp; L'!#REF!</definedName>
    <definedName name="BExIVYTFI35KNR2XSA6N8OJYUTUR" hidden="1">'[3]AMI P &amp; L'!#REF!</definedName>
    <definedName name="BExIWB3SY3WRIVIOF988DNNODBOA" hidden="1">'[2]Reco Sheet for Fcast'!$G$2</definedName>
    <definedName name="BExIWB99CG0H52LRD6QWPN4L6DV2" hidden="1">'[2]Reco Sheet for Fcast'!$F$8:$G$8</definedName>
    <definedName name="BExIWG1W7XP9DFYYSZAIOSHM0QLQ" localSheetId="5" hidden="1">'[3]AMI P &amp; L'!#REF!</definedName>
    <definedName name="BExIWG1W7XP9DFYYSZAIOSHM0QLQ" localSheetId="13" hidden="1">'[3]AMI P &amp; L'!#REF!</definedName>
    <definedName name="BExIWG1W7XP9DFYYSZAIOSHM0QLQ" hidden="1">'[3]AMI P &amp; L'!#REF!</definedName>
    <definedName name="BExIWH3KUK94B7833DD4TB0Y6KP9" hidden="1">'[2]Reco Sheet for Fcast'!$F$6:$G$6</definedName>
    <definedName name="BExIWKE9MGIDWORBI43AWTUNYFAN" hidden="1">'[2]Reco Sheet for Fcast'!$K$2</definedName>
    <definedName name="BExIX34PM5DBTRHRQWP6PL6WIX88" hidden="1">'[2]Reco Sheet for Fcast'!$F$8:$G$8</definedName>
    <definedName name="BExIX5OAP9KSUE5SIZCW9P39Q4WE" hidden="1">'[2]Reco Sheet for Fcast'!$I$10:$J$10</definedName>
    <definedName name="BExIX69Y0CM4OW8NEPQXX4ORSAT2" hidden="1">'[2]Reco Sheet for Fcast'!$C$15:$D$23</definedName>
    <definedName name="BExIXGRJPVJMUDGSG7IHPXPNO69B" hidden="1">'[2]Reco Sheet for Fcast'!$G$2</definedName>
    <definedName name="BExIXM5R87ZL3FHALWZXYCPHGX3E" hidden="1">'[2]Reco Sheet for Fcast'!$F$7:$G$7</definedName>
    <definedName name="BExIXS036ZCKT2Z8XZKLZ8PFWQGL" hidden="1">'[2]Reco Sheet for Fcast'!$I$7:$J$7</definedName>
    <definedName name="BExIXY5CF9PFM0P40AZ4U51TMWV0" hidden="1">'[2]Reco Sheet for Fcast'!$F$9:$G$9</definedName>
    <definedName name="BExIYEXJBK8JDWIRSVV4RJSKZVV1" hidden="1">'[2]Reco Sheet for Fcast'!$I$8:$J$8</definedName>
    <definedName name="BExIYI2RH0K4225XO970K2IQ1E79" localSheetId="5" hidden="1">'[3]AMI P &amp; L'!#REF!</definedName>
    <definedName name="BExIYI2RH0K4225XO970K2IQ1E79" localSheetId="13" hidden="1">'[3]AMI P &amp; L'!#REF!</definedName>
    <definedName name="BExIYI2RH0K4225XO970K2IQ1E79" hidden="1">'[3]AMI P &amp; L'!#REF!</definedName>
    <definedName name="BExIYMPZ0KS2KOJFQAUQJ77L7701" hidden="1">'[2]Reco Sheet for Fcast'!$G$2</definedName>
    <definedName name="BExIYP9Q6FV9T0R9G3UDKLS4TTYX" hidden="1">'[2]Reco Sheet for Fcast'!$F$6:$G$6</definedName>
    <definedName name="BExIYZGLDQ1TN7BIIN4RLDP31GIM" hidden="1">'[2]Reco Sheet for Fcast'!$F$8:$G$8</definedName>
    <definedName name="BExIZ4K0EZJK6PW3L8SVKTJFSWW9" hidden="1">'[2]Reco Sheet for Fcast'!$F$15:$F$15</definedName>
    <definedName name="BExIZAECINL6JE573R3GB2W6M9LF" localSheetId="5" hidden="1">#REF!</definedName>
    <definedName name="BExIZAECINL6JE573R3GB2W6M9LF" localSheetId="13" hidden="1">#REF!</definedName>
    <definedName name="BExIZAECINL6JE573R3GB2W6M9LF" hidden="1">#REF!</definedName>
    <definedName name="BExIZAECOEZGBAO29QMV14E6XDIV" hidden="1">'[2]Reco Sheet for Fcast'!$G$2:$H$2</definedName>
    <definedName name="BExIZKVXYD5O2JBU81F2UFJZLLSI" hidden="1">'[2]Reco Sheet for Fcast'!$F$8:$G$8</definedName>
    <definedName name="BExIZPZDHC8HGER83WHCZAHOX7LK" hidden="1">'[2]Reco Sheet for Fcast'!$F$11:$G$11</definedName>
    <definedName name="BExIZS2X10QUS4CITNIUIELXAFAJ" localSheetId="5" hidden="1">#REF!</definedName>
    <definedName name="BExIZS2X10QUS4CITNIUIELXAFAJ" localSheetId="13" hidden="1">#REF!</definedName>
    <definedName name="BExIZS2X10QUS4CITNIUIELXAFAJ" hidden="1">#REF!</definedName>
    <definedName name="BExIZY2PUZ0OF9YKK1B13IW0VS6G" hidden="1">'[2]Reco Sheet for Fcast'!$F$15</definedName>
    <definedName name="BExJ08KBRR2XMWW3VZMPSQKXHZUH" localSheetId="5" hidden="1">'[3]AMI P &amp; L'!#REF!</definedName>
    <definedName name="BExJ08KBRR2XMWW3VZMPSQKXHZUH" localSheetId="13" hidden="1">'[3]AMI P &amp; L'!#REF!</definedName>
    <definedName name="BExJ08KBRR2XMWW3VZMPSQKXHZUH" hidden="1">'[3]AMI P &amp; L'!#REF!</definedName>
    <definedName name="BExJ0DYJWXGE7DA39PYL3WM05U9O" hidden="1">'[2]Reco Sheet for Fcast'!$F$15</definedName>
    <definedName name="BExJ0MY8SY5J5V50H3UKE78ODTVB" hidden="1">'[2]Reco Sheet for Fcast'!$I$8:$J$8</definedName>
    <definedName name="BExJ0SCG7GD0KHI9T46FKP68270U" localSheetId="5" hidden="1">'[5]Capital orders'!#REF!</definedName>
    <definedName name="BExJ0SCG7GD0KHI9T46FKP68270U" localSheetId="13" hidden="1">'[5]Capital orders'!#REF!</definedName>
    <definedName name="BExJ0SCG7GD0KHI9T46FKP68270U" hidden="1">'[5]Capital orders'!#REF!</definedName>
    <definedName name="BExJ0YC98G37ML4N8FLP8D95EFRF" hidden="1">'[2]Reco Sheet for Fcast'!$G$2</definedName>
    <definedName name="BExKCDYKAEV45AFXHVHZZ62E5BM3" hidden="1">'[2]Reco Sheet for Fcast'!$G$2</definedName>
    <definedName name="BExKDKO0W4AGQO1V7K6Q4VM750FT" hidden="1">'[2]Reco Sheet for Fcast'!$F$11:$G$11</definedName>
    <definedName name="BExKDLF10G7W77J87QWH3ZGLUCLW" hidden="1">'[2]Reco Sheet for Fcast'!$I$10:$J$10</definedName>
    <definedName name="BExKDYWMP2XKZPZZ3JN74IZA31I4" localSheetId="5" hidden="1">#REF!</definedName>
    <definedName name="BExKDYWMP2XKZPZZ3JN74IZA31I4" localSheetId="13" hidden="1">#REF!</definedName>
    <definedName name="BExKDYWMP2XKZPZZ3JN74IZA31I4" hidden="1">#REF!</definedName>
    <definedName name="BExKEFE0I3MT6ZLC4T1L9465HKTN" hidden="1">'[2]Reco Sheet for Fcast'!$F$8:$G$8</definedName>
    <definedName name="BExKEK6O5BVJP4VY02FY7JNAZ6BT" hidden="1">'[2]Reco Sheet for Fcast'!$I$6:$J$6</definedName>
    <definedName name="BExKEKXK6E6QX339ELPXDIRZSJE0" hidden="1">'[2]Reco Sheet for Fcast'!$I$7:$J$7</definedName>
    <definedName name="BExKEOOIBMP7N8033EY2CJYCBX6H" hidden="1">'[2]Reco Sheet for Fcast'!$F$10:$G$10</definedName>
    <definedName name="BExKEW0RR5LA3VC46A2BEOOMQE56" hidden="1">'[2]Reco Sheet for Fcast'!$F$8:$G$8</definedName>
    <definedName name="BExKFA3VI1CZK21SM0N3LZWT9LA1" hidden="1">'[2]Reco Sheet for Fcast'!$F$11:$G$11</definedName>
    <definedName name="BExKFINBFV5J2NFRCL4YUO3YF0ZE" hidden="1">'[2]Reco Sheet for Fcast'!$F$11:$G$11</definedName>
    <definedName name="BExKFISRBFACTAMJSALEYMY66F6X" hidden="1">'[2]Reco Sheet for Fcast'!$F$8:$G$8</definedName>
    <definedName name="BExKFOSK5DJ151C4E8544UWMYTOC" hidden="1">'[2]Reco Sheet for Fcast'!$I$7:$J$7</definedName>
    <definedName name="BExKFYJC4EVEV54F82K6VKP7Q3OU" hidden="1">'[2]Reco Sheet for Fcast'!$I$6:$J$6</definedName>
    <definedName name="BExKG4IYHBKQQ8J8FN10GB2IKO33" hidden="1">'[2]Reco Sheet for Fcast'!$I$8:$J$8</definedName>
    <definedName name="BExKGF0L44S78D33WMQ1A75TRKB9" hidden="1">'[2]Reco Sheet for Fcast'!$I$10:$J$10</definedName>
    <definedName name="BExKGFRN31B3G20LMQ4LRF879J68" hidden="1">'[2]Reco Sheet for Fcast'!$I$8:$J$8</definedName>
    <definedName name="BExKGJD3U3ADZILP20U3EURP0UQP" hidden="1">'[2]Reco Sheet for Fcast'!$I$9:$J$9</definedName>
    <definedName name="BExKGNK5YGKP0YHHTAAOV17Z9EIM" hidden="1">'[2]Reco Sheet for Fcast'!$F$10:$G$10</definedName>
    <definedName name="BExKGTJTGZ5J6MUJ1UXP14KX6XN1" localSheetId="5" hidden="1">#REF!</definedName>
    <definedName name="BExKGTJTGZ5J6MUJ1UXP14KX6XN1" localSheetId="13" hidden="1">#REF!</definedName>
    <definedName name="BExKGTJTGZ5J6MUJ1UXP14KX6XN1" hidden="1">#REF!</definedName>
    <definedName name="BExKGV77YH9YXIQTRKK2331QGYKF" hidden="1">'[2]Reco Sheet for Fcast'!$F$8:$G$8</definedName>
    <definedName name="BExKGXLJQX4WJ1YCKHSMCPSSKX21" localSheetId="5" hidden="1">#REF!</definedName>
    <definedName name="BExKGXLJQX4WJ1YCKHSMCPSSKX21" localSheetId="13" hidden="1">#REF!</definedName>
    <definedName name="BExKGXLJQX4WJ1YCKHSMCPSSKX21" hidden="1">#REF!</definedName>
    <definedName name="BExKH3FTZ5VGTB86W9M4AB39R0G8" hidden="1">'[2]Reco Sheet for Fcast'!$F$6:$G$6</definedName>
    <definedName name="BExKH3FV5U5O6XZM7STS3NZKQFGJ" hidden="1">'[2]Reco Sheet for Fcast'!$H$2:$I$2</definedName>
    <definedName name="BExKH8JEZRE8MEZ9VRCNMJT15RST" hidden="1">'[4]Bud Mth'!$E$1</definedName>
    <definedName name="BExKHAMUH8NR3HRV0V6FHJE3ROLN" hidden="1">'[2]Reco Sheet for Fcast'!$I$8:$J$8</definedName>
    <definedName name="BExKHCFKOWFHO2WW0N7Y5XDXEWAO" hidden="1">'[2]Reco Sheet for Fcast'!$I$11:$J$11</definedName>
    <definedName name="BExKHDMPODAJPZY7M2BN39326C43" localSheetId="5" hidden="1">#REF!</definedName>
    <definedName name="BExKHDMPODAJPZY7M2BN39326C43" localSheetId="13" hidden="1">#REF!</definedName>
    <definedName name="BExKHDMPODAJPZY7M2BN39326C43" hidden="1">#REF!</definedName>
    <definedName name="BExKHIVLONZ46HLMR50DEXKEUNEP" hidden="1">'[2]Reco Sheet for Fcast'!$F$7:$G$7</definedName>
    <definedName name="BExKHPM9XA0ADDK7TUR0N38EXWEP" hidden="1">'[2]Reco Sheet for Fcast'!$F$10:$G$10</definedName>
    <definedName name="BExKHWNRIZ5D7KKG5MQK7WNAIKUJ" localSheetId="5" hidden="1">#REF!</definedName>
    <definedName name="BExKHWNRIZ5D7KKG5MQK7WNAIKUJ" localSheetId="13" hidden="1">#REF!</definedName>
    <definedName name="BExKHWNRIZ5D7KKG5MQK7WNAIKUJ" hidden="1">#REF!</definedName>
    <definedName name="BExKI4076KXCDE5KXL79KT36OKLO" localSheetId="5" hidden="1">'[3]AMI P &amp; L'!#REF!</definedName>
    <definedName name="BExKI4076KXCDE5KXL79KT36OKLO" localSheetId="13" hidden="1">'[3]AMI P &amp; L'!#REF!</definedName>
    <definedName name="BExKI4076KXCDE5KXL79KT36OKLO" hidden="1">'[3]AMI P &amp; L'!#REF!</definedName>
    <definedName name="BExKI7LO70WYISR7Q0Y1ZDWO9M3B" hidden="1">'[2]Reco Sheet for Fcast'!$I$8:$J$8</definedName>
    <definedName name="BExKI8STNKBGV3XDC4DWP9DUI95F" hidden="1">'[4]Bud Mth'!$I$11:$J$11</definedName>
    <definedName name="BExKIGQV6TXIZG039HBOJU62WP2U" hidden="1">'[2]Reco Sheet for Fcast'!$I$11:$J$11</definedName>
    <definedName name="BExKILE008SF3KTAN8WML3XKI1NZ" hidden="1">'[2]Reco Sheet for Fcast'!$K$2</definedName>
    <definedName name="BExKILE0KASW8HUYMPSCDCLPF7G9" localSheetId="5" hidden="1">'[5]Capital orders'!#REF!</definedName>
    <definedName name="BExKILE0KASW8HUYMPSCDCLPF7G9" localSheetId="13" hidden="1">'[5]Capital orders'!#REF!</definedName>
    <definedName name="BExKILE0KASW8HUYMPSCDCLPF7G9" hidden="1">'[5]Capital orders'!#REF!</definedName>
    <definedName name="BExKINSBB6RS7I489QHMCOMU4Z2X" hidden="1">'[2]Reco Sheet for Fcast'!$F$15</definedName>
    <definedName name="BExKIU87ZKSOC2DYZWFK6SAK9I8E" hidden="1">'[2]Reco Sheet for Fcast'!$F$6:$G$6</definedName>
    <definedName name="BExKJ449HLYX2DJ9UF0H9GTPSQ73" hidden="1">'[2]Reco Sheet for Fcast'!$I$8:$J$8</definedName>
    <definedName name="BExKJ80JCKTCTLIXPIWZCK93PF9N" localSheetId="5" hidden="1">'[5]Capital orders'!#REF!</definedName>
    <definedName name="BExKJ80JCKTCTLIXPIWZCK93PF9N" localSheetId="13" hidden="1">'[5]Capital orders'!#REF!</definedName>
    <definedName name="BExKJ80JCKTCTLIXPIWZCK93PF9N" hidden="1">'[5]Capital orders'!#REF!</definedName>
    <definedName name="BExKJC7MJKEAMFD3Y9Q6TXP4MP3L" hidden="1">'[2]Reco Sheet for Fcast'!$I$9:$J$9</definedName>
    <definedName name="BExKJELX2RUC8UEC56IZPYYZXHA7" hidden="1">'[2]Reco Sheet for Fcast'!$F$8:$G$8</definedName>
    <definedName name="BExKJINMXS61G2TZEXCJAWVV4F57" hidden="1">'[2]Reco Sheet for Fcast'!$F$6:$G$6</definedName>
    <definedName name="BExKJK5ME8KB7HA0180L7OUZDDGV" hidden="1">'[2]Reco Sheet for Fcast'!$F$11:$G$11</definedName>
    <definedName name="BExKJN5IF0VMDILJ5K8ZENF2QYV1" hidden="1">'[2]Reco Sheet for Fcast'!$H$2:$I$2</definedName>
    <definedName name="BExKJUSJPFUIK20FTVAFJWR2OUYX" hidden="1">'[2]Reco Sheet for Fcast'!$I$11:$J$11</definedName>
    <definedName name="BExKK6136BZL98KXU16PG6QG8APU" localSheetId="5" hidden="1">'[5]Capital orders'!#REF!</definedName>
    <definedName name="BExKK6136BZL98KXU16PG6QG8APU" localSheetId="13" hidden="1">'[5]Capital orders'!#REF!</definedName>
    <definedName name="BExKK6136BZL98KXU16PG6QG8APU" hidden="1">'[5]Capital orders'!#REF!</definedName>
    <definedName name="BExKK8VP5RS3D0UXZVKA37C4SYBP" hidden="1">'[2]Reco Sheet for Fcast'!$F$11:$G$11</definedName>
    <definedName name="BExKKIM9NPF6B3SPMPIQB27HQME4" hidden="1">'[2]Reco Sheet for Fcast'!$F$11:$G$11</definedName>
    <definedName name="BExKKIX1BCBQ4R3K41QD8NTV0OV0" hidden="1">'[2]Reco Sheet for Fcast'!$I$8:$J$8</definedName>
    <definedName name="BExKKQ3ZWADYV03YHMXDOAMU90EB" localSheetId="5" hidden="1">'[3]AMI P &amp; L'!#REF!</definedName>
    <definedName name="BExKKQ3ZWADYV03YHMXDOAMU90EB" localSheetId="13" hidden="1">'[3]AMI P &amp; L'!#REF!</definedName>
    <definedName name="BExKKQ3ZWADYV03YHMXDOAMU90EB" hidden="1">'[3]AMI P &amp; L'!#REF!</definedName>
    <definedName name="BExKKUGD2HMJWQEYZ8H3X1BMXFS9" hidden="1">'[2]Reco Sheet for Fcast'!$F$9:$G$9</definedName>
    <definedName name="BExKKX05KCZZZPKOR1NE5A8RGVT4" hidden="1">'[2]Reco Sheet for Fcast'!$I$11:$J$11</definedName>
    <definedName name="BExKL3AQ1IV1NVX782PTFKU7U16A" localSheetId="5" hidden="1">#REF!</definedName>
    <definedName name="BExKL3AQ1IV1NVX782PTFKU7U16A" localSheetId="13" hidden="1">#REF!</definedName>
    <definedName name="BExKL3AQ1IV1NVX782PTFKU7U16A" hidden="1">#REF!</definedName>
    <definedName name="BExKLD6S9L66QYREYHBE5J44OK7X" hidden="1">'[2]Reco Sheet for Fcast'!$I$6:$J$6</definedName>
    <definedName name="BExKLEZK32L28GYJWVO63BZ5E1JD" hidden="1">'[2]Reco Sheet for Fcast'!$F$9:$G$9</definedName>
    <definedName name="BExKLLKVVHT06LA55JB2FC871DC5" hidden="1">'[2]Reco Sheet for Fcast'!$I$8:$J$8</definedName>
    <definedName name="BExKMHSPAJPHUEZXSHTFJNWYFCQR" hidden="1">'[2]Reco Sheet for Fcast'!$L$6:$M$10</definedName>
    <definedName name="BExKMWBX4EH3EYJ07UFEM08NB40Z" hidden="1">'[2]Reco Sheet for Fcast'!$F$10:$G$10</definedName>
    <definedName name="BExKMX8A5ZOYAIX1JNJ198214P08" hidden="1">'[2]Reco Sheet for Fcast'!$I$6:$J$6</definedName>
    <definedName name="BExKNBGV2IR3S7M0BX4810KZB4V3" hidden="1">'[2]Reco Sheet for Fcast'!$H$2:$I$2</definedName>
    <definedName name="BExKNCTBZTSY3MO42VU5PLV6YUHZ" hidden="1">'[2]Reco Sheet for Fcast'!$F$10:$G$10</definedName>
    <definedName name="BExKNGV2YY749C42AQ2T9QNIE5C3" hidden="1">'[2]Reco Sheet for Fcast'!$F$7:$G$7</definedName>
    <definedName name="BExKNTG8WOYHOW9I6K6WBGXTRX0X" localSheetId="5" hidden="1">#REF!</definedName>
    <definedName name="BExKNTG8WOYHOW9I6K6WBGXTRX0X" localSheetId="13" hidden="1">#REF!</definedName>
    <definedName name="BExKNTG8WOYHOW9I6K6WBGXTRX0X" hidden="1">#REF!</definedName>
    <definedName name="BExKNV8UOHVWEHDJWI2WMJ9X6QHZ" hidden="1">'[2]Reco Sheet for Fcast'!$I$9:$J$9</definedName>
    <definedName name="BExKNZLD7UATC1MYRNJD8H2NH4KU" hidden="1">'[2]Reco Sheet for Fcast'!$F$15</definedName>
    <definedName name="BExKNZQUKQQG2Y97R74G4O4BJP1L" hidden="1">'[2]Reco Sheet for Fcast'!$F$10:$G$10</definedName>
    <definedName name="BExKO06X0EAD3ABEG1E8PWLDWHBA" hidden="1">'[2]Reco Sheet for Fcast'!$I$9:$J$9</definedName>
    <definedName name="BExKO2AHHSGNI1AZOIOW21KPXKPE" hidden="1">'[2]Reco Sheet for Fcast'!$F$11:$G$11</definedName>
    <definedName name="BExKO2FXWJWC5IZLDN8JHYILQJ2N" hidden="1">'[2]Reco Sheet for Fcast'!$I$11:$J$11</definedName>
    <definedName name="BExKO438WZ8FKOU00NURGFMOYXWN" hidden="1">'[2]Reco Sheet for Fcast'!$I$6:$J$6</definedName>
    <definedName name="BExKODIZGWW2EQD0FEYW6WK6XLCM" hidden="1">'[2]Reco Sheet for Fcast'!$I$6:$J$6</definedName>
    <definedName name="BExKOPO2HPWVQGAKW8LOZMPIDEFG" hidden="1">'[2]Reco Sheet for Fcast'!$F$9:$G$9</definedName>
    <definedName name="BExKPBJJN98NVSALRMK9B8P0823D" localSheetId="5" hidden="1">#REF!</definedName>
    <definedName name="BExKPBJJN98NVSALRMK9B8P0823D" localSheetId="13" hidden="1">#REF!</definedName>
    <definedName name="BExKPBJJN98NVSALRMK9B8P0823D" hidden="1">#REF!</definedName>
    <definedName name="BExKPEZP0QTKOTLIMMIFSVTHQEEK" hidden="1">'[2]Reco Sheet for Fcast'!$F$8:$G$8</definedName>
    <definedName name="BExKPLQJX0HJ8OTXBXH9IC9J2V0W" localSheetId="5" hidden="1">'[3]AMI P &amp; L'!#REF!</definedName>
    <definedName name="BExKPLQJX0HJ8OTXBXH9IC9J2V0W" localSheetId="13" hidden="1">'[3]AMI P &amp; L'!#REF!</definedName>
    <definedName name="BExKPLQJX0HJ8OTXBXH9IC9J2V0W" hidden="1">'[3]AMI P &amp; L'!#REF!</definedName>
    <definedName name="BExKPN8C7GN36ZJZHLOB74LU6KT0" hidden="1">'[2]Reco Sheet for Fcast'!$F$7:$G$7</definedName>
    <definedName name="BExKPOA7KQEO5H53FUG2NPXVNY9Z" hidden="1">'[4]Bud Mth'!$L$6:$M$11</definedName>
    <definedName name="BExKPX9VZ1J5021Q98K60HMPJU58" hidden="1">'[2]Reco Sheet for Fcast'!$G$2</definedName>
    <definedName name="BExKQJGAAWNM3NT19E9I0CQDBTU0" localSheetId="5" hidden="1">'[3]AMI P &amp; L'!#REF!</definedName>
    <definedName name="BExKQJGAAWNM3NT19E9I0CQDBTU0" localSheetId="13" hidden="1">'[3]AMI P &amp; L'!#REF!</definedName>
    <definedName name="BExKQJGAAWNM3NT19E9I0CQDBTU0" hidden="1">'[3]AMI P &amp; L'!#REF!</definedName>
    <definedName name="BExKQM5GJ1ZN5REKFE7YVBQ0KXWF" hidden="1">'[2]Reco Sheet for Fcast'!$F$8:$G$8</definedName>
    <definedName name="BExKQPLDXXZOE89AAUX3S6BSJMIK" localSheetId="5" hidden="1">#REF!</definedName>
    <definedName name="BExKQPLDXXZOE89AAUX3S6BSJMIK" localSheetId="13" hidden="1">#REF!</definedName>
    <definedName name="BExKQPLDXXZOE89AAUX3S6BSJMIK" hidden="1">#REF!</definedName>
    <definedName name="BExKQQ71278061G7ZFYGPWOMOMY2" hidden="1">'[2]Reco Sheet for Fcast'!$F$7:$G$7</definedName>
    <definedName name="BExKQTXRG3ECU8NT47UR7643LO5G" hidden="1">'[2]Reco Sheet for Fcast'!$F$7:$G$7</definedName>
    <definedName name="BExKQVL7HPOIZ4FHANDFMVOJLEPR" hidden="1">'[2]Reco Sheet for Fcast'!$F$10:$G$10</definedName>
    <definedName name="BExKR8RZSEHW184G0Z56B4EGNU72" hidden="1">'[2]Reco Sheet for Fcast'!$F$15:$G$26</definedName>
    <definedName name="BExKRCO7LYZM5H2ESGUGVF5TQICB" localSheetId="5" hidden="1">#REF!</definedName>
    <definedName name="BExKRCO7LYZM5H2ESGUGVF5TQICB" localSheetId="13" hidden="1">#REF!</definedName>
    <definedName name="BExKRCO7LYZM5H2ESGUGVF5TQICB" hidden="1">#REF!</definedName>
    <definedName name="BExKRKRIT575GO53KC15JKG2VLFG" hidden="1">'[4]Bud Mth'!$I$11:$J$11</definedName>
    <definedName name="BExKRVUSQ6PA7ZYQSTEQL3X7PB9P" hidden="1">'[2]Reco Sheet for Fcast'!$I$6:$J$6</definedName>
    <definedName name="BExKRY3KZ7F7RB2KH8HXSQ85IEQO" hidden="1">'[2]Reco Sheet for Fcast'!$I$9:$J$9</definedName>
    <definedName name="BExKSA37DZTCK6H13HPIKR0ZFVL8" hidden="1">'[2]Reco Sheet for Fcast'!$F$10:$G$10</definedName>
    <definedName name="BExKSFMOMSZYDE0WNC94F40S6636" hidden="1">'[2]Reco Sheet for Fcast'!$F$10:$G$10</definedName>
    <definedName name="BExKSHQ9K79S8KYUWIV5M5LAHHF1" hidden="1">'[2]Reco Sheet for Fcast'!$I$9:$J$9</definedName>
    <definedName name="BExKSJTWG9L3FCX8FLK4EMUJMF27" hidden="1">'[2]Reco Sheet for Fcast'!$F$7:$G$7</definedName>
    <definedName name="BExKSU0MKNAVZYYPKCYTZDWQX4R8" hidden="1">'[2]Reco Sheet for Fcast'!$F$15:$G$34</definedName>
    <definedName name="BExKSX60G1MUS689FXIGYP2F7C62" hidden="1">'[2]Reco Sheet for Fcast'!$I$10:$J$10</definedName>
    <definedName name="BExKT2UZ7Y2VWF5NQE18SJRLD2RN" hidden="1">'[2]Reco Sheet for Fcast'!$I$9:$J$9</definedName>
    <definedName name="BExKT3GJFNGAM09H5F615E36A38C" hidden="1">'[2]Reco Sheet for Fcast'!$I$11:$J$11</definedName>
    <definedName name="BExKTANIAETULCMHDF2ZODPC0VO9" localSheetId="5" hidden="1">'[5]Capital orders'!#REF!</definedName>
    <definedName name="BExKTANIAETULCMHDF2ZODPC0VO9" localSheetId="13" hidden="1">'[5]Capital orders'!#REF!</definedName>
    <definedName name="BExKTANIAETULCMHDF2ZODPC0VO9" hidden="1">'[5]Capital orders'!#REF!</definedName>
    <definedName name="BExKTQZGN8GI3XGSEXMPCCA3S19H" hidden="1">'[2]Reco Sheet for Fcast'!$F$9:$G$9</definedName>
    <definedName name="BExKTUKYYU0F6TUW1RXV24LRAZFE" hidden="1">'[2]Reco Sheet for Fcast'!$I$11:$J$11</definedName>
    <definedName name="BExKTZIWB189ZS2J613U4KZO1QG6" localSheetId="5" hidden="1">'[5]Capital orders'!#REF!</definedName>
    <definedName name="BExKTZIWB189ZS2J613U4KZO1QG6" localSheetId="13" hidden="1">'[5]Capital orders'!#REF!</definedName>
    <definedName name="BExKTZIWB189ZS2J613U4KZO1QG6" hidden="1">'[5]Capital orders'!#REF!</definedName>
    <definedName name="BExKU3FBLHQBIUTN6XEZW5GC9OG1" hidden="1">'[2]Reco Sheet for Fcast'!$F$7:$G$7</definedName>
    <definedName name="BExKU6PVEJJWP8VRA5YJY2K0HNEG" localSheetId="5" hidden="1">#REF!</definedName>
    <definedName name="BExKU6PVEJJWP8VRA5YJY2K0HNEG" localSheetId="13" hidden="1">#REF!</definedName>
    <definedName name="BExKU6PVEJJWP8VRA5YJY2K0HNEG" hidden="1">#REF!</definedName>
    <definedName name="BExKU82I99FEUIZLODXJDOJC96CQ" hidden="1">'[2]Reco Sheet for Fcast'!$F$10:$G$10</definedName>
    <definedName name="BExKUD0FMBF362EUFCQISBRY7WZ0" localSheetId="5" hidden="1">'[5]Capital orders'!#REF!</definedName>
    <definedName name="BExKUD0FMBF362EUFCQISBRY7WZ0" localSheetId="13" hidden="1">'[5]Capital orders'!#REF!</definedName>
    <definedName name="BExKUD0FMBF362EUFCQISBRY7WZ0" hidden="1">'[5]Capital orders'!#REF!</definedName>
    <definedName name="BExKUDM0DFSCM3D91SH0XLXJSL18" hidden="1">'[2]Reco Sheet for Fcast'!$G$2</definedName>
    <definedName name="BExKULEKJLA77AUQPDUHSM94Y76Z" hidden="1">'[2]Reco Sheet for Fcast'!$I$9:$J$9</definedName>
    <definedName name="BExKV08R85MKI3MAX9E2HERNQUNL" hidden="1">'[2]Reco Sheet for Fcast'!$H$2:$I$2</definedName>
    <definedName name="BExKV4AAUNNJL5JWD7PX6BFKVS6O" hidden="1">'[2]Reco Sheet for Fcast'!$F$8:$G$8</definedName>
    <definedName name="BExKVDVK6HN74GQPTXICP9BFC8CF" hidden="1">'[2]Reco Sheet for Fcast'!$I$10:$J$10</definedName>
    <definedName name="BExKVFDI6VT9LE5D9GFPZX51AC4I" hidden="1">'[2]Reco Sheet for Fcast'!$I$8:$J$8</definedName>
    <definedName name="BExKVFZ3ZZGIC1QI8XN6BYFWN0ZY" localSheetId="5" hidden="1">'[3]AMI P &amp; L'!#REF!</definedName>
    <definedName name="BExKVFZ3ZZGIC1QI8XN6BYFWN0ZY" localSheetId="13" hidden="1">'[3]AMI P &amp; L'!#REF!</definedName>
    <definedName name="BExKVFZ3ZZGIC1QI8XN6BYFWN0ZY" hidden="1">'[3]AMI P &amp; L'!#REF!</definedName>
    <definedName name="BExKVG4KGO28KPGTAFL1R8TTZ10N" hidden="1">'[2]Reco Sheet for Fcast'!$H$2:$I$2</definedName>
    <definedName name="BExKVZR7CUPJCB2M8WO0J2ESDEUX" hidden="1">'[4]Bud Mth'!$F$7:$G$7</definedName>
    <definedName name="BExKW0CSH7DA02YSNV64PSEIXB2P" hidden="1">'[2]Reco Sheet for Fcast'!$I$11:$J$11</definedName>
    <definedName name="BExKWG8MR20O13C3YSUIHBD2BWQ2" localSheetId="5" hidden="1">#REF!</definedName>
    <definedName name="BExKWG8MR20O13C3YSUIHBD2BWQ2" localSheetId="13" hidden="1">#REF!</definedName>
    <definedName name="BExKWG8MR20O13C3YSUIHBD2BWQ2" hidden="1">#REF!</definedName>
    <definedName name="BExM9NUG3Q31X01AI9ZJCZIX25CS" hidden="1">'[2]Reco Sheet for Fcast'!$F$10:$G$10</definedName>
    <definedName name="BExM9OG182RP30MY23PG49LVPZ1C" localSheetId="5" hidden="1">'[3]AMI P &amp; L'!#REF!</definedName>
    <definedName name="BExM9OG182RP30MY23PG49LVPZ1C" localSheetId="13" hidden="1">'[3]AMI P &amp; L'!#REF!</definedName>
    <definedName name="BExM9OG182RP30MY23PG49LVPZ1C" hidden="1">'[3]AMI P &amp; L'!#REF!</definedName>
    <definedName name="BExMA64MW1S18NH8DCKPCCEI5KCB" hidden="1">'[2]Reco Sheet for Fcast'!$F$9:$G$9</definedName>
    <definedName name="BExMALEWFUEM8Y686IT03ECURUBR" localSheetId="5" hidden="1">'[3]AMI P &amp; L'!#REF!</definedName>
    <definedName name="BExMALEWFUEM8Y686IT03ECURUBR" localSheetId="13" hidden="1">'[3]AMI P &amp; L'!#REF!</definedName>
    <definedName name="BExMALEWFUEM8Y686IT03ECURUBR" hidden="1">'[3]AMI P &amp; L'!#REF!</definedName>
    <definedName name="BExMAXJS82ZJ8RS22VLE0V0LDUII" hidden="1">'[2]Reco Sheet for Fcast'!$I$10:$J$10</definedName>
    <definedName name="BExMB4QRS0R3MTB4CMUHFZ84LNZQ" hidden="1">'[2]Reco Sheet for Fcast'!$F$15</definedName>
    <definedName name="BExMBC35WKQY5CWQJLV4D05O6971" hidden="1">'[2]Reco Sheet for Fcast'!$I$2</definedName>
    <definedName name="BExMBFTZV4Q1A5KG25C1N9PHQNSW" hidden="1">'[2]Reco Sheet for Fcast'!$F$15</definedName>
    <definedName name="BExMBK6ISK3U7KHZKUJXIDKGF6VW" hidden="1">'[2]Reco Sheet for Fcast'!$G$2</definedName>
    <definedName name="BExMBTBHSHFUHXZPKH8T1T26W5AQ" hidden="1">'[2]Reco Sheet for Fcast'!$C$15:$D$23</definedName>
    <definedName name="BExMBYPQDG9AYDQ5E8IECVFREPO6" localSheetId="5" hidden="1">'[3]AMI P &amp; L'!#REF!</definedName>
    <definedName name="BExMBYPQDG9AYDQ5E8IECVFREPO6" localSheetId="13" hidden="1">'[3]AMI P &amp; L'!#REF!</definedName>
    <definedName name="BExMBYPQDG9AYDQ5E8IECVFREPO6" hidden="1">'[3]AMI P &amp; L'!#REF!</definedName>
    <definedName name="BExMC7K41G5WMXC4OKZPL523IN5C" hidden="1">'[2]Reco Sheet for Fcast'!$I$10:$J$10</definedName>
    <definedName name="BExMC8AZUTX8LG89K2JJR7ZG62XX" hidden="1">'[2]Reco Sheet for Fcast'!$F$7:$G$7</definedName>
    <definedName name="BExMCA96YR10V72G2R0SCIKPZLIZ" localSheetId="5" hidden="1">'[3]AMI P &amp; L'!#REF!</definedName>
    <definedName name="BExMCA96YR10V72G2R0SCIKPZLIZ" localSheetId="13" hidden="1">'[3]AMI P &amp; L'!#REF!</definedName>
    <definedName name="BExMCA96YR10V72G2R0SCIKPZLIZ" hidden="1">'[3]AMI P &amp; L'!#REF!</definedName>
    <definedName name="BExMCB5JU5I2VQDUBS4O42BTEVKI" hidden="1">'[2]Reco Sheet for Fcast'!$H$2:$I$2</definedName>
    <definedName name="BExMCFSQFSEMPY5IXDIRKZDASDBR" localSheetId="5" hidden="1">'[3]AMI P &amp; L'!#REF!</definedName>
    <definedName name="BExMCFSQFSEMPY5IXDIRKZDASDBR" localSheetId="13" hidden="1">'[3]AMI P &amp; L'!#REF!</definedName>
    <definedName name="BExMCFSQFSEMPY5IXDIRKZDASDBR" hidden="1">'[3]AMI P &amp; L'!#REF!</definedName>
    <definedName name="BExMCI726Y7CQ98CFILJNB189OL7" localSheetId="5" hidden="1">#REF!</definedName>
    <definedName name="BExMCI726Y7CQ98CFILJNB189OL7" localSheetId="13" hidden="1">#REF!</definedName>
    <definedName name="BExMCI726Y7CQ98CFILJNB189OL7" hidden="1">#REF!</definedName>
    <definedName name="BExMCMZOEYWVOOJ98TBHTTCS7XB8" hidden="1">'[2]Reco Sheet for Fcast'!$F$7:$G$7</definedName>
    <definedName name="BExMCS8EF2W3FS9QADNKREYSI8P0" hidden="1">'[2]Reco Sheet for Fcast'!$I$8:$J$8</definedName>
    <definedName name="BExMCUS7GSOM96J0HJ7EH0FFM2AC" hidden="1">'[2]Reco Sheet for Fcast'!$F$6:$G$6</definedName>
    <definedName name="BExMCYTT6TVDWMJXO1NZANRTVNAN" hidden="1">'[2]Reco Sheet for Fcast'!$I$10:$J$10</definedName>
    <definedName name="BExMD3GYN2LDARCNPWPZAMRBJJI7" localSheetId="5" hidden="1">'[5]Capital orders'!#REF!</definedName>
    <definedName name="BExMD3GYN2LDARCNPWPZAMRBJJI7" localSheetId="13" hidden="1">'[5]Capital orders'!#REF!</definedName>
    <definedName name="BExMD3GYN2LDARCNPWPZAMRBJJI7" hidden="1">'[5]Capital orders'!#REF!</definedName>
    <definedName name="BExMD5F6IAV108XYJLXUO9HD0IT6" hidden="1">'[2]Reco Sheet for Fcast'!$F$10:$G$10</definedName>
    <definedName name="BExMDANV66W9T3XAXID40XFJ0J93" hidden="1">'[2]Reco Sheet for Fcast'!$F$6:$G$6</definedName>
    <definedName name="BExMDB9N9PYO86JHHFQP7ONO2P9B" localSheetId="5" hidden="1">#REF!</definedName>
    <definedName name="BExMDB9N9PYO86JHHFQP7ONO2P9B" localSheetId="13" hidden="1">#REF!</definedName>
    <definedName name="BExMDB9N9PYO86JHHFQP7ONO2P9B" hidden="1">#REF!</definedName>
    <definedName name="BExMDFWS9BJGE5SKB9YDJZR8AV48" hidden="1">'[2]Reco Sheet for Fcast'!$E$1</definedName>
    <definedName name="BExMDGD1KQP7NNR78X2ZX4FCBQ1S" localSheetId="5" hidden="1">'[3]AMI P &amp; L'!#REF!</definedName>
    <definedName name="BExMDGD1KQP7NNR78X2ZX4FCBQ1S" localSheetId="13" hidden="1">'[3]AMI P &amp; L'!#REF!</definedName>
    <definedName name="BExMDGD1KQP7NNR78X2ZX4FCBQ1S" hidden="1">'[3]AMI P &amp; L'!#REF!</definedName>
    <definedName name="BExMDIRDK0DI8P86HB7WPH8QWLSQ" hidden="1">'[2]Reco Sheet for Fcast'!$I$11:$J$11</definedName>
    <definedName name="BExMDJT3GXQN5F3BE6X3BGLJRVP6" localSheetId="5" hidden="1">#REF!</definedName>
    <definedName name="BExMDJT3GXQN5F3BE6X3BGLJRVP6" localSheetId="13" hidden="1">#REF!</definedName>
    <definedName name="BExMDJT3GXQN5F3BE6X3BGLJRVP6" hidden="1">#REF!</definedName>
    <definedName name="BExMDPI2FVMORSWDDCVAJ85WYAYO" hidden="1">'[2]Reco Sheet for Fcast'!$I$11:$J$11</definedName>
    <definedName name="BExMDUWB7VWHFFR266QXO46BNV2S" hidden="1">'[2]Reco Sheet for Fcast'!$F$11:$G$11</definedName>
    <definedName name="BExME2U47N8LZG0BPJ49ANY5QVV2" hidden="1">'[2]Reco Sheet for Fcast'!$F$15</definedName>
    <definedName name="BExME7165EDUSONBWV5AZ51HSY4H" localSheetId="5" hidden="1">#REF!</definedName>
    <definedName name="BExME7165EDUSONBWV5AZ51HSY4H" localSheetId="13" hidden="1">#REF!</definedName>
    <definedName name="BExME7165EDUSONBWV5AZ51HSY4H" hidden="1">#REF!</definedName>
    <definedName name="BExME88DH5DUKMUFI9FNVECXFD2E" hidden="1">'[2]Reco Sheet for Fcast'!$F$15:$G$16</definedName>
    <definedName name="BExME9A7MOGAK7YTTQYXP5DL6VYA" hidden="1">'[2]Reco Sheet for Fcast'!$F$9:$G$9</definedName>
    <definedName name="BExMEOV9YFRY5C3GDLU60GIX10BY" hidden="1">'[2]Reco Sheet for Fcast'!$I$7:$J$7</definedName>
    <definedName name="BExMEY09ESM4H2YGKEQQRYUD114R" hidden="1">'[2]Reco Sheet for Fcast'!$F$8:$G$8</definedName>
    <definedName name="BExMF4G4IUPQY1Y5GEY5N3E04CL6" hidden="1">'[2]Reco Sheet for Fcast'!$G$2</definedName>
    <definedName name="BExMF9UIGYMOAQK0ELUWP0S0HZZY" hidden="1">'[2]Reco Sheet for Fcast'!$F$9:$G$9</definedName>
    <definedName name="BExMFDLBSWFMRDYJ2DZETI3EXKN2" hidden="1">'[2]Reco Sheet for Fcast'!$F$11:$G$11</definedName>
    <definedName name="BExMFJFS7Y0MW1N26ORGBGS696R0" localSheetId="5" hidden="1">#REF!</definedName>
    <definedName name="BExMFJFS7Y0MW1N26ORGBGS696R0" localSheetId="13" hidden="1">#REF!</definedName>
    <definedName name="BExMFJFS7Y0MW1N26ORGBGS696R0" hidden="1">#REF!</definedName>
    <definedName name="BExMFLDTMRTCHKA37LQW67BG8D5C" hidden="1">'[2]Reco Sheet for Fcast'!$F$7:$G$7</definedName>
    <definedName name="BExMH0XGUY9O1W5KGWNFPGQRE7FI" hidden="1">'[2]Reco Sheet for Fcast'!$E$1</definedName>
    <definedName name="BExMH3H9TW5TJCNU5Z1EWXP3BAEP" hidden="1">'[2]Reco Sheet for Fcast'!$I$8:$J$8</definedName>
    <definedName name="BExMHFBDKU7SL1XYKYR6CGEO8CEL" localSheetId="5" hidden="1">#REF!</definedName>
    <definedName name="BExMHFBDKU7SL1XYKYR6CGEO8CEL" localSheetId="13" hidden="1">#REF!</definedName>
    <definedName name="BExMHFBDKU7SL1XYKYR6CGEO8CEL" hidden="1">#REF!</definedName>
    <definedName name="BExMHOWPB34KPZ76M2KIX2C9R2VB" localSheetId="5" hidden="1">'[3]AMI P &amp; L'!#REF!</definedName>
    <definedName name="BExMHOWPB34KPZ76M2KIX2C9R2VB" localSheetId="13" hidden="1">'[3]AMI P &amp; L'!#REF!</definedName>
    <definedName name="BExMHOWPB34KPZ76M2KIX2C9R2VB" hidden="1">'[3]AMI P &amp; L'!#REF!</definedName>
    <definedName name="BExMHSSYC6KVHA3QDTSYPN92TWMI" hidden="1">'[2]Reco Sheet for Fcast'!$F$6:$G$6</definedName>
    <definedName name="BExMI3AJ9477KDL4T9DHET4LJJTW" localSheetId="5" hidden="1">'[3]AMI P &amp; L'!#REF!</definedName>
    <definedName name="BExMI3AJ9477KDL4T9DHET4LJJTW" localSheetId="13" hidden="1">'[3]AMI P &amp; L'!#REF!</definedName>
    <definedName name="BExMI3AJ9477KDL4T9DHET4LJJTW" hidden="1">'[3]AMI P &amp; L'!#REF!</definedName>
    <definedName name="BExMI6QQ20XHD0NWJUN741B37182" hidden="1">'[2]Reco Sheet for Fcast'!$F$9:$G$9</definedName>
    <definedName name="BExMI8JB94SBD9EMNJEK7Y2T6GYU" hidden="1">'[2]Reco Sheet for Fcast'!$I$10:$J$10</definedName>
    <definedName name="BExMI8OS85YTW3KYVE4YD0R7Z6UV" hidden="1">'[2]Reco Sheet for Fcast'!$G$2</definedName>
    <definedName name="BExMIBOOZU40JS3F89OMPSRCE9MM" localSheetId="5" hidden="1">'[3]AMI P &amp; L'!#REF!</definedName>
    <definedName name="BExMIBOOZU40JS3F89OMPSRCE9MM" localSheetId="13" hidden="1">'[3]AMI P &amp; L'!#REF!</definedName>
    <definedName name="BExMIBOOZU40JS3F89OMPSRCE9MM" hidden="1">'[3]AMI P &amp; L'!#REF!</definedName>
    <definedName name="BExMIETWI175OVTQ66FIIUOEG2VO" localSheetId="5" hidden="1">#REF!</definedName>
    <definedName name="BExMIETWI175OVTQ66FIIUOEG2VO" localSheetId="13" hidden="1">#REF!</definedName>
    <definedName name="BExMIETWI175OVTQ66FIIUOEG2VO" hidden="1">#REF!</definedName>
    <definedName name="BExMIIQ5MBWSIHTFWAQADXMZC22Q" hidden="1">'[2]Reco Sheet for Fcast'!$I$10:$J$10</definedName>
    <definedName name="BExMIL4I2GE866I25CR5JBLJWJ6A" hidden="1">'[2]Reco Sheet for Fcast'!$G$2</definedName>
    <definedName name="BExMIRKIPF27SNO82SPFSB3T5U17" hidden="1">'[2]Reco Sheet for Fcast'!$G$2</definedName>
    <definedName name="BExMIV0KC8555D5E42ZGWG15Y0MO" localSheetId="5" hidden="1">'[3]AMI P &amp; L'!#REF!</definedName>
    <definedName name="BExMIV0KC8555D5E42ZGWG15Y0MO" localSheetId="13" hidden="1">'[3]AMI P &amp; L'!#REF!</definedName>
    <definedName name="BExMIV0KC8555D5E42ZGWG15Y0MO" hidden="1">'[3]AMI P &amp; L'!#REF!</definedName>
    <definedName name="BExMIZT6AN7E6YMW2S87CTCN2UXH" hidden="1">'[2]Reco Sheet for Fcast'!$F$10:$G$10</definedName>
    <definedName name="BExMJNC8ZFB9DRFOJ961ZAJ8U3A8" hidden="1">'[2]Reco Sheet for Fcast'!$G$2</definedName>
    <definedName name="BExMJTBV8A3D31W2IQHP9RDFPPHQ" hidden="1">'[2]Reco Sheet for Fcast'!$F$8:$G$8</definedName>
    <definedName name="BExMK2RTXN4QJWEUNX002XK8VQP8" hidden="1">'[2]Reco Sheet for Fcast'!$F$8:$G$8</definedName>
    <definedName name="BExMKBGQDUZ8AWXYHA3QVMSDVZ3D" hidden="1">'[2]Reco Sheet for Fcast'!$I$10:$J$10</definedName>
    <definedName name="BExMKBM1467553LDFZRRKVSHN374" hidden="1">'[2]Reco Sheet for Fcast'!$F$11:$G$11</definedName>
    <definedName name="BExMKGK5FJUC0AU8MABRGDC5ZM70" hidden="1">'[2]Reco Sheet for Fcast'!$F$11:$G$11</definedName>
    <definedName name="BExMKTW7R5SOV4PHAFGHU3W73DYE" hidden="1">'[2]Reco Sheet for Fcast'!$J$2:$K$2</definedName>
    <definedName name="BExMKU7051J2W1RQXGZGE62NBRUZ" hidden="1">'[2]Reco Sheet for Fcast'!$F$11:$G$11</definedName>
    <definedName name="BExMKUN3WPECJR2XRID2R7GZRGNX" localSheetId="5" hidden="1">'[3]AMI P &amp; L'!#REF!</definedName>
    <definedName name="BExMKUN3WPECJR2XRID2R7GZRGNX" localSheetId="13" hidden="1">'[3]AMI P &amp; L'!#REF!</definedName>
    <definedName name="BExMKUN3WPECJR2XRID2R7GZRGNX" hidden="1">'[3]AMI P &amp; L'!#REF!</definedName>
    <definedName name="BExMKZ535P011X4TNV16GCOH4H21" localSheetId="5" hidden="1">'[3]AMI P &amp; L'!#REF!</definedName>
    <definedName name="BExMKZ535P011X4TNV16GCOH4H21" localSheetId="13" hidden="1">'[3]AMI P &amp; L'!#REF!</definedName>
    <definedName name="BExMKZ535P011X4TNV16GCOH4H21" hidden="1">'[3]AMI P &amp; L'!#REF!</definedName>
    <definedName name="BExML3XQNDIMX55ZCHHXKUV3D6E6" hidden="1">'[2]Reco Sheet for Fcast'!$I$11:$J$11</definedName>
    <definedName name="BExML5QGSWHLI18BGY4CGOTD3UWH" hidden="1">'[2]Reco Sheet for Fcast'!$I$11:$J$11</definedName>
    <definedName name="BExMLKF1HGC9W2MK37E42OJJP44E" localSheetId="5" hidden="1">'[5]Capital orders'!#REF!</definedName>
    <definedName name="BExMLKF1HGC9W2MK37E42OJJP44E" localSheetId="13" hidden="1">'[5]Capital orders'!#REF!</definedName>
    <definedName name="BExMLKF1HGC9W2MK37E42OJJP44E" hidden="1">'[5]Capital orders'!#REF!</definedName>
    <definedName name="BExMLO5Z61RE85X8HHX2G4IU3AZW" hidden="1">'[2]Reco Sheet for Fcast'!$I$7:$J$7</definedName>
    <definedName name="BExMLVI7UORSHM9FMO8S2EI0TMTS" localSheetId="5" hidden="1">'[3]AMI P &amp; L'!#REF!</definedName>
    <definedName name="BExMLVI7UORSHM9FMO8S2EI0TMTS" localSheetId="13" hidden="1">'[3]AMI P &amp; L'!#REF!</definedName>
    <definedName name="BExMLVI7UORSHM9FMO8S2EI0TMTS" hidden="1">'[3]AMI P &amp; L'!#REF!</definedName>
    <definedName name="BExMM5UCOT2HSSN0ZIPZW55GSOVO" localSheetId="5" hidden="1">'[3]AMI P &amp; L'!#REF!</definedName>
    <definedName name="BExMM5UCOT2HSSN0ZIPZW55GSOVO" localSheetId="13" hidden="1">'[3]AMI P &amp; L'!#REF!</definedName>
    <definedName name="BExMM5UCOT2HSSN0ZIPZW55GSOVO" hidden="1">'[3]AMI P &amp; L'!#REF!</definedName>
    <definedName name="BExMM8ZRS5RQ8H1H55RVPVTDL5NL" hidden="1">'[2]Reco Sheet for Fcast'!$F$7:$G$7</definedName>
    <definedName name="BExMMH8EAZB09XXQ5X4LR0P4NHG9" hidden="1">'[2]Reco Sheet for Fcast'!$I$11:$J$11</definedName>
    <definedName name="BExMMIQH5BABNZVCIQ7TBCQ10AY5" hidden="1">'[2]Reco Sheet for Fcast'!$F$6:$G$6</definedName>
    <definedName name="BExMMNIZ2T7M22WECMUQXEF4NJ71" localSheetId="5" hidden="1">'[3]AMI P &amp; L'!#REF!</definedName>
    <definedName name="BExMMNIZ2T7M22WECMUQXEF4NJ71" localSheetId="13" hidden="1">'[3]AMI P &amp; L'!#REF!</definedName>
    <definedName name="BExMMNIZ2T7M22WECMUQXEF4NJ71" hidden="1">'[3]AMI P &amp; L'!#REF!</definedName>
    <definedName name="BExMMPMIOU7BURTV0L1K6ACW9X73" hidden="1">'[2]Reco Sheet for Fcast'!$G$2</definedName>
    <definedName name="BExMMQ835AJDHS4B419SS645P67Q" hidden="1">'[2]Reco Sheet for Fcast'!$F$7:$G$7</definedName>
    <definedName name="BExMMQIUVPCOBISTEJJYNCCLUCPY" hidden="1">'[2]Reco Sheet for Fcast'!$G$2:$H$2</definedName>
    <definedName name="BExMMTIXETA5VAKBSOFDD5SRU887" hidden="1">'[2]Reco Sheet for Fcast'!$F$11:$G$11</definedName>
    <definedName name="BExMMV0P6P5YS3C35G0JYYHI7992" hidden="1">'[2]Reco Sheet for Fcast'!$K$2</definedName>
    <definedName name="BExMNJLFWZBRN9PZF1IO9CYWV1B2" hidden="1">'[2]Reco Sheet for Fcast'!$F$9:$G$9</definedName>
    <definedName name="BExMNKCJ0FA57YEUUAJE43U1QN5P" hidden="1">'[2]Reco Sheet for Fcast'!$F$6:$G$6</definedName>
    <definedName name="BExMNKN5D1WEF2OOJVP6LZ6DLU3Y" hidden="1">'[2]Reco Sheet for Fcast'!$I$6:$J$6</definedName>
    <definedName name="BExMNQMYHO8P4UBDPYK2S8W4EQCA" localSheetId="5" hidden="1">#REF!</definedName>
    <definedName name="BExMNQMYHO8P4UBDPYK2S8W4EQCA" localSheetId="13" hidden="1">#REF!</definedName>
    <definedName name="BExMNQMYHO8P4UBDPYK2S8W4EQCA" hidden="1">#REF!</definedName>
    <definedName name="BExMNQXWSJGR1IZ33DHEA6H4C8X4" hidden="1">'[2]Reco Sheet for Fcast'!$I$10:$J$10</definedName>
    <definedName name="BExMNR38HMPLWAJRQ9MMS3ZAZ9IU" hidden="1">'[2]Reco Sheet for Fcast'!$F$9:$G$9</definedName>
    <definedName name="BExMNRDZULKJMVY2VKIIRM2M5A1M" hidden="1">'[2]Reco Sheet for Fcast'!$I$7:$J$7</definedName>
    <definedName name="BExMO9IOWKTWHO8LQJJQI5P3INWY" hidden="1">'[2]Reco Sheet for Fcast'!$F$6:$G$6</definedName>
    <definedName name="BExMOI29DOEK5R1A5QZPUDKF7N6T" hidden="1">'[2]Reco Sheet for Fcast'!$F$11:$G$11</definedName>
    <definedName name="BExMOUHYJ7S5Q4B9QB0G3KR526U3" localSheetId="5" hidden="1">#REF!</definedName>
    <definedName name="BExMOUHYJ7S5Q4B9QB0G3KR526U3" localSheetId="13" hidden="1">#REF!</definedName>
    <definedName name="BExMOUHYJ7S5Q4B9QB0G3KR526U3" hidden="1">#REF!</definedName>
    <definedName name="BExMPAJ5AJAXGKGK3F6H3ODS6RF4" hidden="1">'[2]Reco Sheet for Fcast'!$F$7:$G$7</definedName>
    <definedName name="BExMPD2X55FFBVJ6CBUKNPROIOEU" hidden="1">'[2]Reco Sheet for Fcast'!$F$7:$G$7</definedName>
    <definedName name="BExMPGZ848E38FUH1JBQN97DGWAT" hidden="1">'[2]Reco Sheet for Fcast'!$I$10:$J$10</definedName>
    <definedName name="BExMPMTICOSMQENOFKQ18K0ZT4S8" hidden="1">'[2]Reco Sheet for Fcast'!$I$10:$J$10</definedName>
    <definedName name="BExMPMZ07II0R4KGWQQ7PGS3RZS4" hidden="1">'[2]Reco Sheet for Fcast'!$F$9:$G$9</definedName>
    <definedName name="BExMPOBH04JMDO6Z8DMSEJZM4ANN" hidden="1">'[2]Reco Sheet for Fcast'!$F$15</definedName>
    <definedName name="BExMPSD77XQ3HA6A4FZOJK8G2JP3" localSheetId="5" hidden="1">'[3]AMI P &amp; L'!#REF!</definedName>
    <definedName name="BExMPSD77XQ3HA6A4FZOJK8G2JP3" localSheetId="13" hidden="1">'[3]AMI P &amp; L'!#REF!</definedName>
    <definedName name="BExMPSD77XQ3HA6A4FZOJK8G2JP3" hidden="1">'[3]AMI P &amp; L'!#REF!</definedName>
    <definedName name="BExMQ4I3Q7F0BMPHSFMFW9TZ87UD" hidden="1">'[2]Reco Sheet for Fcast'!$F$9:$G$9</definedName>
    <definedName name="BExMQ4SWDWI4N16AZ0T5CJ6HH8WC" hidden="1">'[2]Reco Sheet for Fcast'!$H$2:$I$2</definedName>
    <definedName name="BExMQ71WHW50GVX45JU951AGPLFQ" localSheetId="5" hidden="1">'[3]AMI P &amp; L'!#REF!</definedName>
    <definedName name="BExMQ71WHW50GVX45JU951AGPLFQ" localSheetId="13" hidden="1">'[3]AMI P &amp; L'!#REF!</definedName>
    <definedName name="BExMQ71WHW50GVX45JU951AGPLFQ" hidden="1">'[3]AMI P &amp; L'!#REF!</definedName>
    <definedName name="BExMQFLC51WC0ZQ3ISX3C0WWY8ON" localSheetId="5" hidden="1">#REF!</definedName>
    <definedName name="BExMQFLC51WC0ZQ3ISX3C0WWY8ON" localSheetId="13" hidden="1">#REF!</definedName>
    <definedName name="BExMQFLC51WC0ZQ3ISX3C0WWY8ON" hidden="1">#REF!</definedName>
    <definedName name="BExMQGXSLPT4A6N47LE6FBVHWBOF" hidden="1">'[2]Reco Sheet for Fcast'!$F$6:$G$6</definedName>
    <definedName name="BExMQSBR7PL4KLB1Q4961QO45Y4G" hidden="1">'[2]Reco Sheet for Fcast'!$F$10:$G$10</definedName>
    <definedName name="BExMR1MA4I1X77714ZEPUVC8W398" hidden="1">'[2]Reco Sheet for Fcast'!$F$9:$G$9</definedName>
    <definedName name="BExMR8YQHA7N77HGHY4Y6R30I3XT" hidden="1">'[2]Reco Sheet for Fcast'!$F$10:$G$10</definedName>
    <definedName name="BExMRENOIARWRYOIVPDIEBVNRDO7" hidden="1">'[2]Reco Sheet for Fcast'!$G$2</definedName>
    <definedName name="BExMRJGBMBQR02EUGWJB4OYWVQPC" hidden="1">'[2]Reco Sheet for Fcast'!$F$15:$AI$18</definedName>
    <definedName name="BExMRRJNUMGRSDD5GGKKGEIZ6FTS" hidden="1">'[2]Reco Sheet for Fcast'!$I$10:$J$10</definedName>
    <definedName name="BExMRU3ACIU0RD2BNWO55LH5U2BR" hidden="1">'[2]Reco Sheet for Fcast'!$F$15</definedName>
    <definedName name="BExMRYVXZYRCNM005S74K8KVJXSW" hidden="1">'[4]Bud Mth'!$F$8:$G$8</definedName>
    <definedName name="BExMSQRCC40AP8BDUPL2I2DNC210" hidden="1">'[2]Reco Sheet for Fcast'!$I$6:$J$6</definedName>
    <definedName name="BExMTLXHZ9H4QYDQ0VMHUXWSVD3Q" hidden="1">'[2]Reco Sheet for Fcast'!$F$10:$G$10</definedName>
    <definedName name="BExO4J9LR712G00TVA82VNTG8O7H" hidden="1">'[2]Reco Sheet for Fcast'!$F$10:$G$10</definedName>
    <definedName name="BExO55G2KVZ7MIJ30N827CLH0I2A" hidden="1">'[2]Reco Sheet for Fcast'!$F$8:$G$8</definedName>
    <definedName name="BExO5A8PZD9EUHC5CMPU6N3SQ15L" hidden="1">'[2]Reco Sheet for Fcast'!$I$7:$J$7</definedName>
    <definedName name="BExO5XMAHL7CY3X0B1OPKZ28DCJ5" hidden="1">'[2]Reco Sheet for Fcast'!$G$2</definedName>
    <definedName name="BExO66LZJKY4PTQVREELI6POS4AY" hidden="1">'[2]Reco Sheet for Fcast'!$H$2:$I$2</definedName>
    <definedName name="BExO6A7G3T6F15S63S1OQ24SFQJH" localSheetId="5" hidden="1">'[5]Capital orders'!#REF!</definedName>
    <definedName name="BExO6A7G3T6F15S63S1OQ24SFQJH" localSheetId="13" hidden="1">'[5]Capital orders'!#REF!</definedName>
    <definedName name="BExO6A7G3T6F15S63S1OQ24SFQJH" hidden="1">'[5]Capital orders'!#REF!</definedName>
    <definedName name="BExO6LLHCYTF7CIVHKAO0NMET14Q" hidden="1">'[2]Reco Sheet for Fcast'!$I$6:$J$6</definedName>
    <definedName name="BExO764GVLC6R6LREFVX7QYWT3RE" localSheetId="5" hidden="1">'[5]Capital orders'!#REF!</definedName>
    <definedName name="BExO764GVLC6R6LREFVX7QYWT3RE" localSheetId="13" hidden="1">'[5]Capital orders'!#REF!</definedName>
    <definedName name="BExO764GVLC6R6LREFVX7QYWT3RE" hidden="1">'[5]Capital orders'!#REF!</definedName>
    <definedName name="BExO7OUQS3XTUQ2LDKGQ8AAQ3OJJ" hidden="1">'[2]Reco Sheet for Fcast'!$F$6:$G$6</definedName>
    <definedName name="BExO85HMYXZJ7SONWBKKIAXMCI3C" hidden="1">'[2]Reco Sheet for Fcast'!$F$10:$G$10</definedName>
    <definedName name="BExO863922O4PBGQMUNEQKGN3K96" hidden="1">'[2]Reco Sheet for Fcast'!$F$7:$G$7</definedName>
    <definedName name="BExO89ZCBQDFNQMXBL81B6NYT5U3" localSheetId="5" hidden="1">#REF!</definedName>
    <definedName name="BExO89ZCBQDFNQMXBL81B6NYT5U3" localSheetId="13" hidden="1">#REF!</definedName>
    <definedName name="BExO89ZCBQDFNQMXBL81B6NYT5U3" hidden="1">#REF!</definedName>
    <definedName name="BExO89ZIOXN0HOKHY24F7HDZ87UT" hidden="1">'[2]Reco Sheet for Fcast'!$F$11:$G$11</definedName>
    <definedName name="BExO8A4S3VKZ6N6VX4CXOWCPKHWC" localSheetId="5" hidden="1">#REF!</definedName>
    <definedName name="BExO8A4S3VKZ6N6VX4CXOWCPKHWC" localSheetId="13" hidden="1">#REF!</definedName>
    <definedName name="BExO8A4S3VKZ6N6VX4CXOWCPKHWC" hidden="1">#REF!</definedName>
    <definedName name="BExO8CDTBCABLEUD6PE2UM2EZ6C4" hidden="1">'[2]Reco Sheet for Fcast'!$I$6:$J$6</definedName>
    <definedName name="BExO8UTAGQWDBQZEEF4HUNMLQCVU" hidden="1">'[2]Reco Sheet for Fcast'!$H$2:$I$2</definedName>
    <definedName name="BExO937E20IHMGQOZMECL3VZC7OX" hidden="1">'[2]Reco Sheet for Fcast'!$F$15</definedName>
    <definedName name="BExO94UTJKQQ7TJTTJRTSR70YVJC" hidden="1">'[2]Reco Sheet for Fcast'!$F$9:$G$9</definedName>
    <definedName name="BExO9I1E64ENA8Z42JI2J81DKZ8T" localSheetId="5" hidden="1">#REF!</definedName>
    <definedName name="BExO9I1E64ENA8Z42JI2J81DKZ8T" localSheetId="13" hidden="1">#REF!</definedName>
    <definedName name="BExO9I1E64ENA8Z42JI2J81DKZ8T" hidden="1">#REF!</definedName>
    <definedName name="BExO9J3A438976RXIUX5U9SU5T55" hidden="1">'[2]Reco Sheet for Fcast'!$K$2</definedName>
    <definedName name="BExO9RS5RXFJ1911HL3CCK6M74EP" hidden="1">'[2]Reco Sheet for Fcast'!$I$8:$J$8</definedName>
    <definedName name="BExO9SDRI1M6KMHXSG3AE5L0F2U3" hidden="1">'[2]Reco Sheet for Fcast'!$F$15</definedName>
    <definedName name="BExO9V2U2YXAY904GYYGU6TD8Y7M" hidden="1">'[2]Reco Sheet for Fcast'!$F$7:$G$7</definedName>
    <definedName name="BExOA3M8QPKLDQSMPYFUCAQJNK70" hidden="1">'[2]Reco Sheet for Fcast'!$F$7:$G$7</definedName>
    <definedName name="BExOAFR4YY8GPWAZ4GI5AYC2OHJ4" localSheetId="5" hidden="1">#REF!</definedName>
    <definedName name="BExOAFR4YY8GPWAZ4GI5AYC2OHJ4" localSheetId="13" hidden="1">#REF!</definedName>
    <definedName name="BExOAFR4YY8GPWAZ4GI5AYC2OHJ4" hidden="1">#REF!</definedName>
    <definedName name="BExOAQ3GKCT7YZW1EMVU3EILSZL2" hidden="1">'[2]Reco Sheet for Fcast'!$F$9:$G$9</definedName>
    <definedName name="BExOB9KT2THGV4SPLDVFTFXS4B14" hidden="1">'[2]Reco Sheet for Fcast'!$F$8:$G$8</definedName>
    <definedName name="BExOBARY8ORR3FTR16NG5BCOPOIX" localSheetId="5" hidden="1">#REF!</definedName>
    <definedName name="BExOBARY8ORR3FTR16NG5BCOPOIX" localSheetId="13" hidden="1">#REF!</definedName>
    <definedName name="BExOBARY8ORR3FTR16NG5BCOPOIX" hidden="1">#REF!</definedName>
    <definedName name="BExOBEZ0IE2WBEYY3D3CMRI72N1K" hidden="1">'[2]Reco Sheet for Fcast'!$F$15</definedName>
    <definedName name="BExOBIPU8760ITY0C8N27XZ3KWEF" hidden="1">'[2]Reco Sheet for Fcast'!$G$2</definedName>
    <definedName name="BExOBM0I5L0MZ1G4H9MGMD87SBMZ" hidden="1">'[2]Reco Sheet for Fcast'!$F$7:$G$7</definedName>
    <definedName name="BExOBOUXMP88KJY2BX2JLUJH5N0K" hidden="1">'[2]Reco Sheet for Fcast'!$F$6:$G$6</definedName>
    <definedName name="BExOBP0FKQ4SVR59FB48UNLKCOR6" localSheetId="5" hidden="1">'[3]AMI P &amp; L'!#REF!</definedName>
    <definedName name="BExOBP0FKQ4SVR59FB48UNLKCOR6" localSheetId="13" hidden="1">'[3]AMI P &amp; L'!#REF!</definedName>
    <definedName name="BExOBP0FKQ4SVR59FB48UNLKCOR6" hidden="1">'[3]AMI P &amp; L'!#REF!</definedName>
    <definedName name="BExOBYAVUCQ0IGM0Y6A75QHP0Q1A" hidden="1">'[2]Reco Sheet for Fcast'!$F$9:$G$9</definedName>
    <definedName name="BExOC1G3P4Z633NKFJLRITBBHVCY" localSheetId="5" hidden="1">#REF!</definedName>
    <definedName name="BExOC1G3P4Z633NKFJLRITBBHVCY" localSheetId="13" hidden="1">#REF!</definedName>
    <definedName name="BExOC1G3P4Z633NKFJLRITBBHVCY" hidden="1">#REF!</definedName>
    <definedName name="BExOC3UEHB1CZNINSQHZANWJYKR8" hidden="1">'[2]Reco Sheet for Fcast'!$I$9:$J$9</definedName>
    <definedName name="BExOCBSF3XGO9YJ23LX2H78VOUR7" hidden="1">'[2]Reco Sheet for Fcast'!$G$2</definedName>
    <definedName name="BExOCKXFMOW6WPFEVX1I7R7FNDSS" hidden="1">'[2]Reco Sheet for Fcast'!$I$9:$J$9</definedName>
    <definedName name="BExOCYEXOB95DH5NOB0M5NOYX398" hidden="1">'[2]Reco Sheet for Fcast'!$F$6:$G$6</definedName>
    <definedName name="BExOD4ERMDMFD8X1016N4EXOUR0S" hidden="1">'[2]Reco Sheet for Fcast'!$F$8:$G$8</definedName>
    <definedName name="BExOD55RS7BQUHRQ6H3USVGKR0P7" hidden="1">'[2]Reco Sheet for Fcast'!$H$2:$I$2</definedName>
    <definedName name="BExODEWDDEABM4ZY3XREJIBZ8IVP" hidden="1">'[2]Reco Sheet for Fcast'!$G$2</definedName>
    <definedName name="BExODZFEIWV26E8RFU7XQYX1J458" hidden="1">'[2]Reco Sheet for Fcast'!$F$11:$G$11</definedName>
    <definedName name="BExOEBKG55EROA2VL360A06LKASE" hidden="1">'[2]Reco Sheet for Fcast'!$F$11:$G$11</definedName>
    <definedName name="BExOERG5LWXYYEN1DY1H2FWRJS9T" hidden="1">'[2]Reco Sheet for Fcast'!$I$6:$J$6</definedName>
    <definedName name="BExOERR3JZBGPM0JUHNGZKIHF51J" localSheetId="5" hidden="1">#REF!</definedName>
    <definedName name="BExOERR3JZBGPM0JUHNGZKIHF51J" localSheetId="13" hidden="1">#REF!</definedName>
    <definedName name="BExOERR3JZBGPM0JUHNGZKIHF51J" hidden="1">#REF!</definedName>
    <definedName name="BExOEV1S6JJVO5PP4BZ20SNGZR7D" hidden="1">'[2]Reco Sheet for Fcast'!$I$7:$J$7</definedName>
    <definedName name="BExOF8J5ENHOI8E3NE2IDX8Q1PAA" localSheetId="5" hidden="1">'[5]Capital orders'!#REF!</definedName>
    <definedName name="BExOF8J5ENHOI8E3NE2IDX8Q1PAA" localSheetId="13" hidden="1">'[5]Capital orders'!#REF!</definedName>
    <definedName name="BExOF8J5ENHOI8E3NE2IDX8Q1PAA" hidden="1">'[5]Capital orders'!#REF!</definedName>
    <definedName name="BExOFEDNCYI2TPTMQ8SJN3AW4YMF" hidden="1">'[2]Reco Sheet for Fcast'!$F$9:$G$9</definedName>
    <definedName name="BExOFVLXVD6RVHSQO8KZOOACSV24" localSheetId="5" hidden="1">'[3]AMI P &amp; L'!#REF!</definedName>
    <definedName name="BExOFVLXVD6RVHSQO8KZOOACSV24" localSheetId="13" hidden="1">'[3]AMI P &amp; L'!#REF!</definedName>
    <definedName name="BExOFVLXVD6RVHSQO8KZOOACSV24" hidden="1">'[3]AMI P &amp; L'!#REF!</definedName>
    <definedName name="BExOFVWR29JOZ66F7LOP8BWQPXPI" localSheetId="5" hidden="1">#REF!</definedName>
    <definedName name="BExOFVWR29JOZ66F7LOP8BWQPXPI" localSheetId="13" hidden="1">#REF!</definedName>
    <definedName name="BExOFVWR29JOZ66F7LOP8BWQPXPI" hidden="1">#REF!</definedName>
    <definedName name="BExOG2SW3XOGP9VAPQ3THV3VWV12" hidden="1">'[2]Reco Sheet for Fcast'!$F$8:$G$8</definedName>
    <definedName name="BExOG45J81K4OPA40KW5VQU54KY3" hidden="1">'[2]Reco Sheet for Fcast'!$F$7:$G$7</definedName>
    <definedName name="BExOGFE2SCL8HHT4DFAXKLUTJZOG" hidden="1">'[2]Reco Sheet for Fcast'!$F$11:$G$11</definedName>
    <definedName name="BExOGR2VS4QGVJ34NR8UE7CLMPQ0" localSheetId="5" hidden="1">#REF!</definedName>
    <definedName name="BExOGR2VS4QGVJ34NR8UE7CLMPQ0" localSheetId="13" hidden="1">#REF!</definedName>
    <definedName name="BExOGR2VS4QGVJ34NR8UE7CLMPQ0" hidden="1">#REF!</definedName>
    <definedName name="BExOGT6D0LJ3C22RDW8COECKB1J5" hidden="1">'[2]Reco Sheet for Fcast'!$F$9:$G$9</definedName>
    <definedName name="BExOGTMI1HT31M1RGWVRAVHAK7DE" hidden="1">'[2]Reco Sheet for Fcast'!$F$7:$G$7</definedName>
    <definedName name="BExOGXO9JE5XSE9GC3I6O21UEKAO" hidden="1">'[2]Reco Sheet for Fcast'!$H$2:$I$2</definedName>
    <definedName name="BExOH9ICZ13C1LAW8OTYTR9S7ZP3" hidden="1">'[2]Reco Sheet for Fcast'!$F$9:$G$9</definedName>
    <definedName name="BExOHL75H3OT4WAKKPUXIVXWFVDS" hidden="1">'[2]Reco Sheet for Fcast'!$F$15</definedName>
    <definedName name="BExOHLHXXJL6363CC082M9M5VVXQ" hidden="1">'[2]Reco Sheet for Fcast'!$F$15:$J$123</definedName>
    <definedName name="BExOHNAO5UDXSO73BK2ARHWKS90Y" hidden="1">'[2]Reco Sheet for Fcast'!$F$6:$G$6</definedName>
    <definedName name="BExOHR1G1I9A9CI1HG94EWBLWNM2" hidden="1">'[2]Reco Sheet for Fcast'!$I$6:$J$6</definedName>
    <definedName name="BExOHTQPP8LQ98L6PYUI6QW08YID" hidden="1">'[2]Reco Sheet for Fcast'!$F$11:$G$11</definedName>
    <definedName name="BExOHX6Q6NJI793PGX59O5EKTP4G" hidden="1">'[2]Reco Sheet for Fcast'!$I$7:$J$7</definedName>
    <definedName name="BExOHY8LCO3ZHOEH1ZTL0MQTYQOL" localSheetId="5" hidden="1">'[5]Capital orders'!#REF!</definedName>
    <definedName name="BExOHY8LCO3ZHOEH1ZTL0MQTYQOL" localSheetId="13" hidden="1">'[5]Capital orders'!#REF!</definedName>
    <definedName name="BExOHY8LCO3ZHOEH1ZTL0MQTYQOL" hidden="1">'[5]Capital orders'!#REF!</definedName>
    <definedName name="BExOI5VMTHH7Y8MQQ1N635CHYI0P" hidden="1">'[2]Reco Sheet for Fcast'!$F$9:$G$9</definedName>
    <definedName name="BExOIEVCP4Y6VDS23AK84MCYYHRT" hidden="1">'[2]Reco Sheet for Fcast'!$F$7:$G$7</definedName>
    <definedName name="BExOIHPQIXR0NDR5WD01BZKPKEO3" hidden="1">'[2]Reco Sheet for Fcast'!$F$7:$G$7</definedName>
    <definedName name="BExOIM7L0Z3LSII9P7ZTV4KJ8RMA" hidden="1">'[2]Reco Sheet for Fcast'!$G$2</definedName>
    <definedName name="BExOIWJVMJ6MG6JC4SPD1L00OHU1" hidden="1">'[2]Reco Sheet for Fcast'!$F$10:$G$10</definedName>
    <definedName name="BExOIYCN8Z4JK3OOG86KYUCV0ME8" hidden="1">'[2]Reco Sheet for Fcast'!$I$9:$J$9</definedName>
    <definedName name="BExOJ3AKZ9BCBZT3KD8WMSLK6MN2" hidden="1">'[2]Reco Sheet for Fcast'!$F$8:$G$8</definedName>
    <definedName name="BExOJ7XQK71I4YZDD29AKOOWZ47E" hidden="1">'[2]Reco Sheet for Fcast'!$H$2:$I$2</definedName>
    <definedName name="BExOJM0W6XGSW5MXPTTX0GNF6SFT" hidden="1">'[2]Reco Sheet for Fcast'!$I$6:$J$6</definedName>
    <definedName name="BExOJXEUJJ9SYRJXKYYV2NCCDT2R" localSheetId="5" hidden="1">'[3]AMI P &amp; L'!#REF!</definedName>
    <definedName name="BExOJXEUJJ9SYRJXKYYV2NCCDT2R" localSheetId="13" hidden="1">'[3]AMI P &amp; L'!#REF!</definedName>
    <definedName name="BExOJXEUJJ9SYRJXKYYV2NCCDT2R" hidden="1">'[3]AMI P &amp; L'!#REF!</definedName>
    <definedName name="BExOK0EQYM9JUMAGWOUN7QDH7VMZ" localSheetId="5" hidden="1">'[3]AMI P &amp; L'!#REF!</definedName>
    <definedName name="BExOK0EQYM9JUMAGWOUN7QDH7VMZ" localSheetId="13" hidden="1">'[3]AMI P &amp; L'!#REF!</definedName>
    <definedName name="BExOK0EQYM9JUMAGWOUN7QDH7VMZ" hidden="1">'[3]AMI P &amp; L'!#REF!</definedName>
    <definedName name="BExOK10DPUX7E7X0CT199QVBODEW" localSheetId="5" hidden="1">#REF!</definedName>
    <definedName name="BExOK10DPUX7E7X0CT199QVBODEW" localSheetId="13" hidden="1">#REF!</definedName>
    <definedName name="BExOK10DPUX7E7X0CT199QVBODEW" hidden="1">#REF!</definedName>
    <definedName name="BExOK4WM9O7QNG6O57FOASI5QSN1" hidden="1">'[2]Reco Sheet for Fcast'!$F$8:$G$8</definedName>
    <definedName name="BExOK8SVNS9DXWU2QWBNB1YVNR7L" localSheetId="5" hidden="1">#REF!</definedName>
    <definedName name="BExOK8SVNS9DXWU2QWBNB1YVNR7L" localSheetId="13" hidden="1">#REF!</definedName>
    <definedName name="BExOK8SVNS9DXWU2QWBNB1YVNR7L" hidden="1">#REF!</definedName>
    <definedName name="BExOKTXMJP351VXKH8VT6SXUNIMF" hidden="1">'[2]Reco Sheet for Fcast'!$F$7:$G$7</definedName>
    <definedName name="BExOKU8GMLOCNVORDE329819XN67" hidden="1">'[2]Reco Sheet for Fcast'!$I$10:$J$10</definedName>
    <definedName name="BExOL0Z3Z7IAMHPB91EO2MF49U57" hidden="1">'[2]Reco Sheet for Fcast'!$F$8:$G$8</definedName>
    <definedName name="BExOL7KH12VAR0LG741SIOJTLWFD" hidden="1">'[2]Reco Sheet for Fcast'!$F$9:$G$9</definedName>
    <definedName name="BExOLICXFHJLILCJVFMJE5MGGWKR" localSheetId="5" hidden="1">'[3]AMI P &amp; L'!#REF!</definedName>
    <definedName name="BExOLICXFHJLILCJVFMJE5MGGWKR" localSheetId="13" hidden="1">'[3]AMI P &amp; L'!#REF!</definedName>
    <definedName name="BExOLICXFHJLILCJVFMJE5MGGWKR" hidden="1">'[3]AMI P &amp; L'!#REF!</definedName>
    <definedName name="BExOLMUQP54SNJ4377CSQ2W2VRVE" localSheetId="5" hidden="1">#REF!</definedName>
    <definedName name="BExOLMUQP54SNJ4377CSQ2W2VRVE" localSheetId="13" hidden="1">#REF!</definedName>
    <definedName name="BExOLMUQP54SNJ4377CSQ2W2VRVE" hidden="1">#REF!</definedName>
    <definedName name="BExOLOI0WJS3QC12I3ISL0D9AWOF" hidden="1">'[2]Reco Sheet for Fcast'!$I$10:$J$10</definedName>
    <definedName name="BExOLYZNG5RBD0BTS1OEZJNU92Q5" hidden="1">'[2]Reco Sheet for Fcast'!$F$9:$G$9</definedName>
    <definedName name="BExOM3HIJ3UZPOKJI68KPBJAHPDC" hidden="1">'[2]Reco Sheet for Fcast'!$F$7:$G$7</definedName>
    <definedName name="BExOMKPURE33YQ3K1JG9NVQD4W49" hidden="1">'[2]Reco Sheet for Fcast'!$I$8:$J$8</definedName>
    <definedName name="BExOMP7NGCLUNFK50QD2LPKRG078" hidden="1">'[2]Reco Sheet for Fcast'!$I$8:$J$8</definedName>
    <definedName name="BExOMU0A6XMY48SZRYL4WQZD13BI" localSheetId="5" hidden="1">'[3]AMI P &amp; L'!#REF!</definedName>
    <definedName name="BExOMU0A6XMY48SZRYL4WQZD13BI" localSheetId="13" hidden="1">'[3]AMI P &amp; L'!#REF!</definedName>
    <definedName name="BExOMU0A6XMY48SZRYL4WQZD13BI" hidden="1">'[3]AMI P &amp; L'!#REF!</definedName>
    <definedName name="BExOMVT0HSNC59DJP4CLISASGHKL" hidden="1">'[2]Reco Sheet for Fcast'!$I$7:$J$7</definedName>
    <definedName name="BExON0AX35F2SI0UCVMGWGVIUNI3" hidden="1">'[2]Reco Sheet for Fcast'!$I$11:$J$11</definedName>
    <definedName name="BExON41U4296DV3DPG6I5EF3OEYF" hidden="1">'[2]Reco Sheet for Fcast'!$F$9:$G$9</definedName>
    <definedName name="BExONB3A7CO4YD8RB41PHC93BQ9M" hidden="1">'[2]Reco Sheet for Fcast'!$F$15:$J$123</definedName>
    <definedName name="BExONFQH6UUXF8V0GI4BRIST9RFO" hidden="1">'[2]Reco Sheet for Fcast'!$F$6:$G$6</definedName>
    <definedName name="BExONH34JHZ9VP2WPUBTIVZOCPM6" hidden="1">'[4]Bud Mth'!$I$6:$J$6</definedName>
    <definedName name="BExONHU65LML12UB9EWV7FQBQBNE" localSheetId="5" hidden="1">'[5]Capital orders'!#REF!</definedName>
    <definedName name="BExONHU65LML12UB9EWV7FQBQBNE" localSheetId="13" hidden="1">'[5]Capital orders'!#REF!</definedName>
    <definedName name="BExONHU65LML12UB9EWV7FQBQBNE" hidden="1">'[5]Capital orders'!#REF!</definedName>
    <definedName name="BExONIL31DZWU7IFVN3VV0XTXJA1" hidden="1">'[2]Reco Sheet for Fcast'!$F$11:$G$11</definedName>
    <definedName name="BExONJ1BU17R0F5A2UP1UGJBOGKS" hidden="1">'[2]Reco Sheet for Fcast'!$F$9:$G$9</definedName>
    <definedName name="BExONNZ9VMHVX3J6NLNJY7KZA61O" hidden="1">'[2]Reco Sheet for Fcast'!$I$6:$J$6</definedName>
    <definedName name="BExONRQ1BAA4F3TXP2MYQ4YCZ09S" hidden="1">'[2]Reco Sheet for Fcast'!$I$7:$J$7</definedName>
    <definedName name="BExOO1WWIZSGB0YTGKESB45TSVMZ" hidden="1">'[2]Reco Sheet for Fcast'!$F$11:$G$11</definedName>
    <definedName name="BExOO4B8FPAFYPHCTYTX37P1TQM5" hidden="1">'[2]Reco Sheet for Fcast'!$I$11:$J$11</definedName>
    <definedName name="BExOOIULUDOJRMYABWV5CCL906X6" hidden="1">'[2]Reco Sheet for Fcast'!$I$9:$J$9</definedName>
    <definedName name="BExOOTN0KTXJCL7E476XBN1CJ553" hidden="1">'[2]Reco Sheet for Fcast'!$G$2</definedName>
    <definedName name="BExOOUOOR1038J07BOYJJU106NFS" hidden="1">'[2]Reco Sheet for Fcast'!$L$6:$M$10</definedName>
    <definedName name="BExOOUZHJUFHENA2ET6S02TMZRNP" localSheetId="5" hidden="1">#REF!</definedName>
    <definedName name="BExOOUZHJUFHENA2ET6S02TMZRNP" localSheetId="13" hidden="1">#REF!</definedName>
    <definedName name="BExOOUZHJUFHENA2ET6S02TMZRNP" hidden="1">#REF!</definedName>
    <definedName name="BExOP9DEBV5W5P4Q25J3XCJBP5S9" hidden="1">'[2]Reco Sheet for Fcast'!$I$11:$J$11</definedName>
    <definedName name="BExOPFNYRBL0BFM23LZBJTADNOE4" hidden="1">'[2]Reco Sheet for Fcast'!$F$15</definedName>
    <definedName name="BExOPINVFSIZMCVT9YGT2AODVCX3" hidden="1">'[2]Reco Sheet for Fcast'!$F$6:$G$6</definedName>
    <definedName name="BExOQ1JN4SAC44RTMZIGHSW023WA" hidden="1">'[2]Reco Sheet for Fcast'!$I$6:$J$6</definedName>
    <definedName name="BExOQ256YMF115DJL3KBPNKABJ90" hidden="1">'[2]Reco Sheet for Fcast'!$F$6:$G$6</definedName>
    <definedName name="BExOQ31LFF5V955K4N7NSFG61GNX" hidden="1">'[4]Bud Mth'!$I$7:$J$7</definedName>
    <definedName name="BExQ19DEUOLC11IW32E2AMVZLFF1" hidden="1">'[2]Reco Sheet for Fcast'!$H$2:$I$2</definedName>
    <definedName name="BExQ1SJXKHE45NHA4Y912ZWK0BVS" localSheetId="5" hidden="1">#REF!</definedName>
    <definedName name="BExQ1SJXKHE45NHA4Y912ZWK0BVS" localSheetId="13" hidden="1">#REF!</definedName>
    <definedName name="BExQ1SJXKHE45NHA4Y912ZWK0BVS" hidden="1">#REF!</definedName>
    <definedName name="BExQ1V922YTT0W39UMN4F4HNC5AS" localSheetId="5" hidden="1">'[5]Capital orders'!#REF!</definedName>
    <definedName name="BExQ1V922YTT0W39UMN4F4HNC5AS" localSheetId="13" hidden="1">'[5]Capital orders'!#REF!</definedName>
    <definedName name="BExQ1V922YTT0W39UMN4F4HNC5AS" hidden="1">'[5]Capital orders'!#REF!</definedName>
    <definedName name="BExQ1WG83K960T15H8A2VLMPXVU0" hidden="1">'[4]Bud Mth'!$G$2:$H$2</definedName>
    <definedName name="BExQ29C73XR33S3668YYSYZAIHTG" hidden="1">'[2]Reco Sheet for Fcast'!$I$11:$J$11</definedName>
    <definedName name="BExQ2FS228IUDUP2023RA1D4AO4C" hidden="1">'[2]Reco Sheet for Fcast'!$F$11:$G$11</definedName>
    <definedName name="BExQ2L0XYWLY9VPZWXYYFRIRQRJ1" hidden="1">'[2]Reco Sheet for Fcast'!$F$7:$G$7</definedName>
    <definedName name="BExQ2M841F5Z1BQYR8DG5FKK0LIU" localSheetId="5" hidden="1">'[3]AMI P &amp; L'!#REF!</definedName>
    <definedName name="BExQ2M841F5Z1BQYR8DG5FKK0LIU" localSheetId="13" hidden="1">'[3]AMI P &amp; L'!#REF!</definedName>
    <definedName name="BExQ2M841F5Z1BQYR8DG5FKK0LIU" hidden="1">'[3]AMI P &amp; L'!#REF!</definedName>
    <definedName name="BExQ300G8I8TK45A0MVHV15422EU" localSheetId="5" hidden="1">'[3]AMI P &amp; L'!#REF!</definedName>
    <definedName name="BExQ300G8I8TK45A0MVHV15422EU" localSheetId="13" hidden="1">'[3]AMI P &amp; L'!#REF!</definedName>
    <definedName name="BExQ300G8I8TK45A0MVHV15422EU" hidden="1">'[3]AMI P &amp; L'!#REF!</definedName>
    <definedName name="BExQ38JVNZHQEVM20T8PEG1GP01R" localSheetId="5" hidden="1">#REF!</definedName>
    <definedName name="BExQ38JVNZHQEVM20T8PEG1GP01R" localSheetId="13" hidden="1">#REF!</definedName>
    <definedName name="BExQ38JVNZHQEVM20T8PEG1GP01R" hidden="1">#REF!</definedName>
    <definedName name="BExQ39R28MXSG2SEV956F0KZ20AN" localSheetId="5" hidden="1">'[3]AMI P &amp; L'!#REF!</definedName>
    <definedName name="BExQ39R28MXSG2SEV956F0KZ20AN" localSheetId="13" hidden="1">'[3]AMI P &amp; L'!#REF!</definedName>
    <definedName name="BExQ39R28MXSG2SEV956F0KZ20AN" hidden="1">'[3]AMI P &amp; L'!#REF!</definedName>
    <definedName name="BExQ3D1P3M5Z3HLMEZ17E0BLEE4U" localSheetId="5" hidden="1">'[3]AMI P &amp; L'!#REF!</definedName>
    <definedName name="BExQ3D1P3M5Z3HLMEZ17E0BLEE4U" localSheetId="13" hidden="1">'[3]AMI P &amp; L'!#REF!</definedName>
    <definedName name="BExQ3D1P3M5Z3HLMEZ17E0BLEE4U" hidden="1">'[3]AMI P &amp; L'!#REF!</definedName>
    <definedName name="BExQ3O4W7QF8BOXTUT4IOGF6YKUD" hidden="1">'[2]Reco Sheet for Fcast'!$G$2</definedName>
    <definedName name="BExQ3PXOWSN8561ZR8IEY8ZASI3B" hidden="1">'[2]Reco Sheet for Fcast'!$I$8:$J$8</definedName>
    <definedName name="BExQ3TZF04IPY0B0UG9CQQ5736UA" hidden="1">'[2]Reco Sheet for Fcast'!$F$8:$G$8</definedName>
    <definedName name="BExQ42IU9MNDYLODP41DL6YTZMAR" localSheetId="5" hidden="1">'[3]AMI P &amp; L'!#REF!</definedName>
    <definedName name="BExQ42IU9MNDYLODP41DL6YTZMAR" localSheetId="13" hidden="1">'[3]AMI P &amp; L'!#REF!</definedName>
    <definedName name="BExQ42IU9MNDYLODP41DL6YTZMAR" hidden="1">'[3]AMI P &amp; L'!#REF!</definedName>
    <definedName name="BExQ452HF7N1HYPXJXQ8WD6SOWUV" hidden="1">'[2]Reco Sheet for Fcast'!$I$6:$J$6</definedName>
    <definedName name="BExQ4BTBSHPHVEDRCXC2ROW8PLFC" hidden="1">'[2]Reco Sheet for Fcast'!$F$6:$G$6</definedName>
    <definedName name="BExQ4DGKF54SRKQUTUT4B1CZSS62" hidden="1">'[2]Reco Sheet for Fcast'!$I$7:$J$7</definedName>
    <definedName name="BExQ4M04XQFHM953TPL217CAK4ZP" hidden="1">'[2]Reco Sheet for Fcast'!$F$7:$G$7</definedName>
    <definedName name="BExQ4T74LQ5PYTV1MUQUW75A4BDY" hidden="1">'[2]Reco Sheet for Fcast'!$I$11:$J$11</definedName>
    <definedName name="BExQ4XJHD7EJCNH7S1MJDZJ2MNWG" hidden="1">'[2]Reco Sheet for Fcast'!$I$10:$J$10</definedName>
    <definedName name="BExQ5039ZCEWBUJHU682G4S89J03" hidden="1">'[2]Reco Sheet for Fcast'!$F$6:$G$6</definedName>
    <definedName name="BExQ56Z9W6YHZHRXOFFI8EFA7CDI" hidden="1">'[2]Reco Sheet for Fcast'!$H$2:$I$2</definedName>
    <definedName name="BExQ5ITIC66SDM614FOSP325TOY5" localSheetId="5" hidden="1">#REF!</definedName>
    <definedName name="BExQ5ITIC66SDM614FOSP325TOY5" localSheetId="13" hidden="1">#REF!</definedName>
    <definedName name="BExQ5ITIC66SDM614FOSP325TOY5" hidden="1">#REF!</definedName>
    <definedName name="BExQ5KX3Z668H1KUCKZ9J24HUQ1F" hidden="1">'[2]Reco Sheet for Fcast'!$F$7:$G$7</definedName>
    <definedName name="BExQ5SPLEYLGXSVLD9HO5BKQXKIP" localSheetId="5" hidden="1">#REF!</definedName>
    <definedName name="BExQ5SPLEYLGXSVLD9HO5BKQXKIP" localSheetId="13" hidden="1">#REF!</definedName>
    <definedName name="BExQ5SPLEYLGXSVLD9HO5BKQXKIP" hidden="1">#REF!</definedName>
    <definedName name="BExQ5SPMSOCJYLAY20NB5A6O32RE" hidden="1">'[2]Reco Sheet for Fcast'!$F$15</definedName>
    <definedName name="BExQ5UICMGTMK790KTLK49MAGXRC" hidden="1">'[2]Reco Sheet for Fcast'!$F$6:$G$6</definedName>
    <definedName name="BExQ5YUUK9FD0QGTY4WD0W90O7OL" hidden="1">'[2]Reco Sheet for Fcast'!$F$8:$G$8</definedName>
    <definedName name="BExQ63793YQ9BH7JLCNRIATIGTRG" localSheetId="5" hidden="1">'[3]AMI P &amp; L'!#REF!</definedName>
    <definedName name="BExQ63793YQ9BH7JLCNRIATIGTRG" localSheetId="13" hidden="1">'[3]AMI P &amp; L'!#REF!</definedName>
    <definedName name="BExQ63793YQ9BH7JLCNRIATIGTRG" hidden="1">'[3]AMI P &amp; L'!#REF!</definedName>
    <definedName name="BExQ6CN1EF2UPZ57ZYMGK8TUJQSS" hidden="1">'[2]Reco Sheet for Fcast'!$I$9:$J$9</definedName>
    <definedName name="BExQ6M2YXJ8AMRJF3QGHC40ADAHZ" hidden="1">'[2]Reco Sheet for Fcast'!$I$6:$J$6</definedName>
    <definedName name="BExQ6M8B0X44N9TV56ATUVHGDI00" hidden="1">'[2]Reco Sheet for Fcast'!$F$15:$J$123</definedName>
    <definedName name="BExQ6POH065GV0I74XXVD0VUPBJW" hidden="1">'[2]Reco Sheet for Fcast'!$F$10:$G$10</definedName>
    <definedName name="BExQ6WV9KPSMXPPLGZ3KK4WNYTHU" hidden="1">'[2]Reco Sheet for Fcast'!$G$2</definedName>
    <definedName name="BExQ6XRSPHARKJTKTB0NOV3SBZIW" hidden="1">'[2]Reco Sheet for Fcast'!$I$9:$J$9</definedName>
    <definedName name="BExQ783XTMM2A9I3UKCFWJH1PP2N" hidden="1">'[2]Reco Sheet for Fcast'!$F$11:$G$11</definedName>
    <definedName name="BExQ79LX01ZPQB8EGD1ZHR2VK2H3" hidden="1">'[2]Reco Sheet for Fcast'!$I$10:$J$10</definedName>
    <definedName name="BExQ7ANJWDL69ZUG3AW5S2HJL4GL" localSheetId="5" hidden="1">#REF!</definedName>
    <definedName name="BExQ7ANJWDL69ZUG3AW5S2HJL4GL" localSheetId="13" hidden="1">#REF!</definedName>
    <definedName name="BExQ7ANJWDL69ZUG3AW5S2HJL4GL" hidden="1">#REF!</definedName>
    <definedName name="BExQ7B3V9MGDK2OIJ61XXFBFLJFZ" hidden="1">'[2]Reco Sheet for Fcast'!$F$7:$G$7</definedName>
    <definedName name="BExQ7CB046NVPF9ZXDGA7OXOLSLX" hidden="1">'[2]Reco Sheet for Fcast'!$F$6:$G$6</definedName>
    <definedName name="BExQ7IWDCGGOO1HTJ97YGO1CK3R9" hidden="1">'[2]Reco Sheet for Fcast'!$I$7:$J$7</definedName>
    <definedName name="BExQ7JNFIEGS2HKNBALH3Q2N5G7Z" hidden="1">'[2]Reco Sheet for Fcast'!$I$8:$J$8</definedName>
    <definedName name="BExQ7MY3U2Z1IZ71U5LJUD00VVB4" localSheetId="5" hidden="1">'[3]AMI P &amp; L'!#REF!</definedName>
    <definedName name="BExQ7MY3U2Z1IZ71U5LJUD00VVB4" localSheetId="13" hidden="1">'[3]AMI P &amp; L'!#REF!</definedName>
    <definedName name="BExQ7MY3U2Z1IZ71U5LJUD00VVB4" hidden="1">'[3]AMI P &amp; L'!#REF!</definedName>
    <definedName name="BExQ7XL2Q1GVUFL1F9KK0K0EXMWG" localSheetId="5" hidden="1">'[3]AMI P &amp; L'!#REF!</definedName>
    <definedName name="BExQ7XL2Q1GVUFL1F9KK0K0EXMWG" localSheetId="13" hidden="1">'[3]AMI P &amp; L'!#REF!</definedName>
    <definedName name="BExQ7XL2Q1GVUFL1F9KK0K0EXMWG" hidden="1">'[3]AMI P &amp; L'!#REF!</definedName>
    <definedName name="BExQ8469L3ZRZ3KYZPYMSJIDL7Y5" hidden="1">'[2]Reco Sheet for Fcast'!$I$6:$J$6</definedName>
    <definedName name="BExQ84MJB94HL3BWRN50M4NCB6Z0" hidden="1">'[2]Reco Sheet for Fcast'!$F$15</definedName>
    <definedName name="BExQ8583ZE00NW7T9OF11OT9IA14" hidden="1">'[2]Reco Sheet for Fcast'!$F$15</definedName>
    <definedName name="BExQ89PYX7QKH887T258CNA7DPDG" localSheetId="5" hidden="1">'[5]Capital orders'!#REF!</definedName>
    <definedName name="BExQ89PYX7QKH887T258CNA7DPDG" localSheetId="13" hidden="1">'[5]Capital orders'!#REF!</definedName>
    <definedName name="BExQ89PYX7QKH887T258CNA7DPDG" hidden="1">'[5]Capital orders'!#REF!</definedName>
    <definedName name="BExQ8A0RPE3IMIFIZLUE7KD2N21W" localSheetId="5" hidden="1">'[3]AMI P &amp; L'!#REF!</definedName>
    <definedName name="BExQ8A0RPE3IMIFIZLUE7KD2N21W" localSheetId="13" hidden="1">'[3]AMI P &amp; L'!#REF!</definedName>
    <definedName name="BExQ8A0RPE3IMIFIZLUE7KD2N21W" hidden="1">'[3]AMI P &amp; L'!#REF!</definedName>
    <definedName name="BExQ8ABK6H1ADV2R2OYT8NFFYG2N" hidden="1">'[2]Reco Sheet for Fcast'!$H$2:$I$2</definedName>
    <definedName name="BExQ8B2GTATY2SYZWYQKTTDGONE4" localSheetId="5" hidden="1">#REF!</definedName>
    <definedName name="BExQ8B2GTATY2SYZWYQKTTDGONE4" localSheetId="13" hidden="1">#REF!</definedName>
    <definedName name="BExQ8B2GTATY2SYZWYQKTTDGONE4" hidden="1">#REF!</definedName>
    <definedName name="BExQ8DM90XJ6GCJIK9LC5O82I2TJ" hidden="1">'[2]Reco Sheet for Fcast'!$F$15</definedName>
    <definedName name="BExQ8G0K46ZORA0QVQTDI7Z8LXGF" hidden="1">'[2]Reco Sheet for Fcast'!$I$7:$J$7</definedName>
    <definedName name="BExQ8O3WEU8HNTTGKTW5T0QSKCLP" localSheetId="5" hidden="1">'[3]AMI P &amp; L'!#REF!</definedName>
    <definedName name="BExQ8O3WEU8HNTTGKTW5T0QSKCLP" localSheetId="13" hidden="1">'[3]AMI P &amp; L'!#REF!</definedName>
    <definedName name="BExQ8O3WEU8HNTTGKTW5T0QSKCLP" hidden="1">'[3]AMI P &amp; L'!#REF!</definedName>
    <definedName name="BExQ8ZCEDBOBJA3D9LDP5TU2WYGR" hidden="1">'[2]Reco Sheet for Fcast'!$H$2:$I$2</definedName>
    <definedName name="BExQ94LAW6MAQBWY25WTBFV5PPZJ" hidden="1">'[2]Reco Sheet for Fcast'!$H$2:$I$2</definedName>
    <definedName name="BExQ97QIPOSSRK978N8P234Y1XA4" hidden="1">'[2]Reco Sheet for Fcast'!$G$2</definedName>
    <definedName name="BExQ9E6FBAXTHGF3RXANFIA77GXP" hidden="1">'[2]Reco Sheet for Fcast'!$G$2</definedName>
    <definedName name="BExQ9KX9734KIAK7IMRLHCPYDHO2" hidden="1">'[2]Reco Sheet for Fcast'!$F$10:$G$10</definedName>
    <definedName name="BExQ9L81FF4I7816VTPFBDWVU4CW" hidden="1">'[2]Reco Sheet for Fcast'!$I$9:$J$9</definedName>
    <definedName name="BExQ9M4E2ACZOWWWP1JJIQO8AHUM" localSheetId="5" hidden="1">'[3]AMI P &amp; L'!#REF!</definedName>
    <definedName name="BExQ9M4E2ACZOWWWP1JJIQO8AHUM" localSheetId="13" hidden="1">'[3]AMI P &amp; L'!#REF!</definedName>
    <definedName name="BExQ9M4E2ACZOWWWP1JJIQO8AHUM" hidden="1">'[3]AMI P &amp; L'!#REF!</definedName>
    <definedName name="BExQ9UTANMJCK7LJ4OQMD6F2Q01L" hidden="1">'[2]Reco Sheet for Fcast'!$H$2:$I$2</definedName>
    <definedName name="BExQ9ZLYHWABXAA9NJDW8ZS0UQ9P" localSheetId="5" hidden="1">'[3]AMI P &amp; L'!#REF!</definedName>
    <definedName name="BExQ9ZLYHWABXAA9NJDW8ZS0UQ9P" localSheetId="13" hidden="1">'[3]AMI P &amp; L'!#REF!</definedName>
    <definedName name="BExQ9ZLYHWABXAA9NJDW8ZS0UQ9P" hidden="1">'[3]AMI P &amp; L'!#REF!</definedName>
    <definedName name="BExQA324HSCK40ENJUT9CS9EC71B" localSheetId="5" hidden="1">'[3]AMI P &amp; L'!#REF!</definedName>
    <definedName name="BExQA324HSCK40ENJUT9CS9EC71B" localSheetId="13" hidden="1">'[3]AMI P &amp; L'!#REF!</definedName>
    <definedName name="BExQA324HSCK40ENJUT9CS9EC71B" hidden="1">'[3]AMI P &amp; L'!#REF!</definedName>
    <definedName name="BExQA55GY0STSNBWQCWN8E31ZXCS" hidden="1">'[2]Reco Sheet for Fcast'!$I$6:$J$6</definedName>
    <definedName name="BExQA9HZIN9XEMHEEVHT99UU9Z82" hidden="1">'[2]Reco Sheet for Fcast'!$I$10:$J$10</definedName>
    <definedName name="BExQAELFYH92K8CJL155181UDORO" hidden="1">'[2]Reco Sheet for Fcast'!$H$2:$I$2</definedName>
    <definedName name="BExQAG8PP8R5NJKNQD1U4QOSD6X5" hidden="1">'[2]Reco Sheet for Fcast'!$F$15</definedName>
    <definedName name="BExQBC0EAV6PKQT8I8C3GLEZDMZL" localSheetId="5" hidden="1">#REF!</definedName>
    <definedName name="BExQBC0EAV6PKQT8I8C3GLEZDMZL" localSheetId="13" hidden="1">#REF!</definedName>
    <definedName name="BExQBC0EAV6PKQT8I8C3GLEZDMZL" hidden="1">#REF!</definedName>
    <definedName name="BExQBDICMZTSA1X73TMHNO4JSFLN" hidden="1">'[2]Reco Sheet for Fcast'!$K$2</definedName>
    <definedName name="BExQBEER6CRCRPSSL61S0OMH57ZA" hidden="1">'[2]Reco Sheet for Fcast'!$F$11:$G$11</definedName>
    <definedName name="BExQBIGGY5TXI2FJVVZSLZ0LTZYH" hidden="1">'[2]Reco Sheet for Fcast'!$I$10:$J$10</definedName>
    <definedName name="BExQBM1RUSIQ85LLMM2159BYDPIP" hidden="1">'[2]Reco Sheet for Fcast'!$I$7:$J$7</definedName>
    <definedName name="BExQBPSOZ47V81YAEURP0NQJNTJH" hidden="1">'[2]Reco Sheet for Fcast'!$F$9:$G$9</definedName>
    <definedName name="BExQC5TWT21CGBKD0IHAXTIN2QB8" hidden="1">'[2]Reco Sheet for Fcast'!$I$8:$J$8</definedName>
    <definedName name="BExQC94JL9F5GW4S8DQCAF4WB2DA" hidden="1">'[2]Reco Sheet for Fcast'!$F$10:$G$10</definedName>
    <definedName name="BExQCKTD8AT0824LGWREXM1B5D1X" hidden="1">'[2]Reco Sheet for Fcast'!$I$7:$J$7</definedName>
    <definedName name="BExQCP0EE3PKTDKVOL04IOBUGZ6F" hidden="1">'[2]Reco Sheet for Fcast'!$I$11:$J$11</definedName>
    <definedName name="BExQD3ZVGTFSCD9MSWY8NN45FLM3" localSheetId="5" hidden="1">#REF!</definedName>
    <definedName name="BExQD3ZVGTFSCD9MSWY8NN45FLM3" localSheetId="13" hidden="1">#REF!</definedName>
    <definedName name="BExQD3ZVGTFSCD9MSWY8NN45FLM3" hidden="1">#REF!</definedName>
    <definedName name="BExQD571YWOXKR2SX85K5MKQ0AO2" hidden="1">'[2]Reco Sheet for Fcast'!$F$7:$G$7</definedName>
    <definedName name="BExQD7AKUWKH58PNJCJZNN1COR9E" localSheetId="5" hidden="1">#REF!</definedName>
    <definedName name="BExQD7AKUWKH58PNJCJZNN1COR9E" localSheetId="13" hidden="1">#REF!</definedName>
    <definedName name="BExQD7AKUWKH58PNJCJZNN1COR9E" hidden="1">#REF!</definedName>
    <definedName name="BExQDB6VCHN8PNX8EA6JNIEQ2JC2" hidden="1">'[2]Reco Sheet for Fcast'!$G$2</definedName>
    <definedName name="BExQDE1B6U2Q9B73KBENABP71YM1" localSheetId="5" hidden="1">'[3]AMI P &amp; L'!#REF!</definedName>
    <definedName name="BExQDE1B6U2Q9B73KBENABP71YM1" localSheetId="13" hidden="1">'[3]AMI P &amp; L'!#REF!</definedName>
    <definedName name="BExQDE1B6U2Q9B73KBENABP71YM1" hidden="1">'[3]AMI P &amp; L'!#REF!</definedName>
    <definedName name="BExQDGQCN7ZW41QDUHOBJUGQAX40" hidden="1">'[2]Reco Sheet for Fcast'!$I$8:$J$8</definedName>
    <definedName name="BExQE32AI2WOKFCB98XJZ6D7SAOF" localSheetId="5" hidden="1">'[5]Capital orders'!#REF!</definedName>
    <definedName name="BExQE32AI2WOKFCB98XJZ6D7SAOF" localSheetId="13" hidden="1">'[5]Capital orders'!#REF!</definedName>
    <definedName name="BExQE32AI2WOKFCB98XJZ6D7SAOF" hidden="1">'[5]Capital orders'!#REF!</definedName>
    <definedName name="BExQEK54SZATP11ZZ75GH6P9GFQ3" localSheetId="5" hidden="1">'[5]Capital orders'!#REF!</definedName>
    <definedName name="BExQEK54SZATP11ZZ75GH6P9GFQ3" localSheetId="13" hidden="1">'[5]Capital orders'!#REF!</definedName>
    <definedName name="BExQEK54SZATP11ZZ75GH6P9GFQ3" hidden="1">'[5]Capital orders'!#REF!</definedName>
    <definedName name="BExQEMUA4HEFM4OVO8M8MA8PIAW1" localSheetId="13" hidden="1">'[3]AMI P &amp; L'!#REF!</definedName>
    <definedName name="BExQEMUA4HEFM4OVO8M8MA8PIAW1" hidden="1">'[3]AMI P &amp; L'!#REF!</definedName>
    <definedName name="BExQEQ4XZQFIKUXNU9H7WE7AMZ1U" hidden="1">'[2]Reco Sheet for Fcast'!$I$6:$J$6</definedName>
    <definedName name="BExQF1OEB07CRAP6ALNNMJNJ3P2D" hidden="1">'[2]Reco Sheet for Fcast'!$F$8:$G$8</definedName>
    <definedName name="BExQF54F62R5B3N9BG47XYK8T6XS" localSheetId="5" hidden="1">#REF!</definedName>
    <definedName name="BExQF54F62R5B3N9BG47XYK8T6XS" localSheetId="13" hidden="1">#REF!</definedName>
    <definedName name="BExQF54F62R5B3N9BG47XYK8T6XS" hidden="1">#REF!</definedName>
    <definedName name="BExQF9X2AQPFJZTCHTU5PTTR0JAH" hidden="1">'[2]Reco Sheet for Fcast'!$F$10:$G$10</definedName>
    <definedName name="BExQFC0M9KKFMQKPLPEO2RQDB7MM" hidden="1">'[2]Reco Sheet for Fcast'!$I$10:$J$10</definedName>
    <definedName name="BExQFEEV7627R8TYZCM28C6V6WHE" hidden="1">'[2]Reco Sheet for Fcast'!$F$15</definedName>
    <definedName name="BExQFEK8NUD04X2OBRA275ADPSDL" localSheetId="5" hidden="1">'[3]AMI P &amp; L'!#REF!</definedName>
    <definedName name="BExQFEK8NUD04X2OBRA275ADPSDL" localSheetId="13" hidden="1">'[3]AMI P &amp; L'!#REF!</definedName>
    <definedName name="BExQFEK8NUD04X2OBRA275ADPSDL" hidden="1">'[3]AMI P &amp; L'!#REF!</definedName>
    <definedName name="BExQFGYIWDR4W0YF7XR6E4EWWJ02" hidden="1">'[2]Reco Sheet for Fcast'!$I$6:$J$6</definedName>
    <definedName name="BExQFOGG5ULYNV6XAFVJ1T69RAUZ" hidden="1">'[4]Bud Mth'!$I$10:$J$10</definedName>
    <definedName name="BExQFPNFKA36IAPS22LAUMBDI4KE" hidden="1">'[2]Reco Sheet for Fcast'!$I$10:$J$10</definedName>
    <definedName name="BExQFPSWEMA8WBUZ4WK20LR13VSU" hidden="1">'[2]Reco Sheet for Fcast'!$K$2</definedName>
    <definedName name="BExQFSYARQ5AIUI2V7O1EDCDM882" localSheetId="5" hidden="1">'[3]AMI P &amp; L'!#REF!</definedName>
    <definedName name="BExQFSYARQ5AIUI2V7O1EDCDM882" localSheetId="13" hidden="1">'[3]AMI P &amp; L'!#REF!</definedName>
    <definedName name="BExQFSYARQ5AIUI2V7O1EDCDM882" hidden="1">'[3]AMI P &amp; L'!#REF!</definedName>
    <definedName name="BExQFVSPOSCCPF1TLJPIWYWYB8A9" hidden="1">'[2]Reco Sheet for Fcast'!$F$10:$G$10</definedName>
    <definedName name="BExQFWJQXNQAW6LUMOEDS6KMJMYL" hidden="1">'[2]Reco Sheet for Fcast'!$F$7:$G$7</definedName>
    <definedName name="BExQG8TYRD2G42UA5ZPCRLNKUDMX" hidden="1">'[2]Reco Sheet for Fcast'!$F$7:$G$7</definedName>
    <definedName name="BExQGO48J9MPCDQ96RBB9UN9AIGT" hidden="1">'[2]Reco Sheet for Fcast'!$F$9:$G$9</definedName>
    <definedName name="BExQGSBB6MJWDW7AYWA0MSFTXKRR" hidden="1">'[2]Reco Sheet for Fcast'!$I$8:$J$8</definedName>
    <definedName name="BExQGZ7H6ND6DRMZMKKTMXLFYHJC" localSheetId="5" hidden="1">#REF!</definedName>
    <definedName name="BExQGZ7H6ND6DRMZMKKTMXLFYHJC" localSheetId="13" hidden="1">#REF!</definedName>
    <definedName name="BExQGZ7H6ND6DRMZMKKTMXLFYHJC" hidden="1">#REF!</definedName>
    <definedName name="BExQH0UURAJ13AVO5UI04HSRGVYW" hidden="1">'[2]Reco Sheet for Fcast'!$F$6:$G$6</definedName>
    <definedName name="BExQH6ZZY0NR8SE48PSI9D0CU1TC" hidden="1">'[2]Reco Sheet for Fcast'!$I$10:$J$10</definedName>
    <definedName name="BExQH9P2MCXAJOVEO4GFQT6MNW22" hidden="1">'[2]Reco Sheet for Fcast'!$F$15</definedName>
    <definedName name="BExQHC3DXXZX5BWEIV17DNSO0EB6" localSheetId="5" hidden="1">'[3]AMI P &amp; L'!#REF!</definedName>
    <definedName name="BExQHC3DXXZX5BWEIV17DNSO0EB6" localSheetId="13" hidden="1">'[3]AMI P &amp; L'!#REF!</definedName>
    <definedName name="BExQHC3DXXZX5BWEIV17DNSO0EB6" hidden="1">'[3]AMI P &amp; L'!#REF!</definedName>
    <definedName name="BExQHCZSBYUY8OKKJXFYWKBBM6AH" hidden="1">'[2]Reco Sheet for Fcast'!$I$11:$J$11</definedName>
    <definedName name="BExQHPKXZ1K33V2F90NZIQRZYIAW" hidden="1">'[2]Reco Sheet for Fcast'!$I$11:$J$11</definedName>
    <definedName name="BExQHVF9KD06AG2RXUQJ9X4PVGX4" hidden="1">'[2]Reco Sheet for Fcast'!$I$7:$J$7</definedName>
    <definedName name="BExQHZBHVN2L4HC7ACTR73T5OCV0" hidden="1">'[2]Reco Sheet for Fcast'!$G$2</definedName>
    <definedName name="BExQI85V9TNLDJT5LTRZS10Y26SG" hidden="1">'[2]Reco Sheet for Fcast'!$G$2</definedName>
    <definedName name="BExQIAPKHVEV8CU1L3TTHJW67FJ5" hidden="1">'[2]Reco Sheet for Fcast'!$F$6:$G$6</definedName>
    <definedName name="BExQIBB4I3Z6AUU0HYV1DHRS13M4" hidden="1">'[2]Reco Sheet for Fcast'!$I$9:$J$9</definedName>
    <definedName name="BExQIBWPAXU7HJZLKGJZY3EB7MIS" hidden="1">'[2]Reco Sheet for Fcast'!$I$11:$J$11</definedName>
    <definedName name="BExQIM3J1Y2DOI3BDUM8WV3BMSIN" hidden="1">'[2]Reco Sheet for Fcast'!$F$9:$G$9</definedName>
    <definedName name="BExQIS8O6R36CI01XRY9ISM99TW9" hidden="1">'[2]Reco Sheet for Fcast'!$F$15</definedName>
    <definedName name="BExQIVJB9MJ25NDUHTCVMSODJY2C" hidden="1">'[2]Reco Sheet for Fcast'!$F$11:$G$11</definedName>
    <definedName name="BExQJBF7LAX128WR7VTMJC88ZLPG" hidden="1">'[2]Reco Sheet for Fcast'!$I$10:$J$10</definedName>
    <definedName name="BExQJEVCKX6KZHNCLYXY7D0MX5KN" hidden="1">'[2]Reco Sheet for Fcast'!$G$2</definedName>
    <definedName name="BExQJIBC34O4SDXEWBX0XXJ9F93B" localSheetId="5" hidden="1">#REF!</definedName>
    <definedName name="BExQJIBC34O4SDXEWBX0XXJ9F93B" localSheetId="13" hidden="1">#REF!</definedName>
    <definedName name="BExQJIBC34O4SDXEWBX0XXJ9F93B" hidden="1">#REF!</definedName>
    <definedName name="BExQJJYSDX8B0J1QGF2HL071KKA3" hidden="1">'[2]Reco Sheet for Fcast'!$F$7:$G$7</definedName>
    <definedName name="BExQJL0FR3OWBYI6TVYE6R6KPU28" localSheetId="5" hidden="1">#REF!</definedName>
    <definedName name="BExQJL0FR3OWBYI6TVYE6R6KPU28" localSheetId="13" hidden="1">#REF!</definedName>
    <definedName name="BExQJL0FR3OWBYI6TVYE6R6KPU28" hidden="1">#REF!</definedName>
    <definedName name="BExQK1HV6SQQ7CP8H8IUKI9TYXTD" hidden="1">'[2]Reco Sheet for Fcast'!$I$7:$J$7</definedName>
    <definedName name="BExQK3LE5CSBW1E4H4KHW548FL2R" hidden="1">'[2]Reco Sheet for Fcast'!$I$7:$J$7</definedName>
    <definedName name="BExQKG6LD6PLNDGNGO9DJXY865BR" hidden="1">'[2]Reco Sheet for Fcast'!$I$10:$J$10</definedName>
    <definedName name="BExQLE1TOW3A287TQB0AVWENT8O1" hidden="1">'[2]Reco Sheet for Fcast'!$I$6:$J$6</definedName>
    <definedName name="BExRYOYB4A3E5F6MTROY69LR0PMG" hidden="1">'[2]Reco Sheet for Fcast'!$F$7:$G$7</definedName>
    <definedName name="BExRYZLA9EW71H4SXQR525S72LLP" hidden="1">'[2]Reco Sheet for Fcast'!$I$9:$J$9</definedName>
    <definedName name="BExRZ66M8G9FQ0VFP077QSZBSOA5" hidden="1">'[2]Reco Sheet for Fcast'!$F$6:$G$6</definedName>
    <definedName name="BExRZ8FMQQL46I8AQWU17LRNZD5T" hidden="1">'[2]Reco Sheet for Fcast'!$I$6:$J$6</definedName>
    <definedName name="BExRZIRRIXRUMZ5GOO95S7460BMP" hidden="1">'[2]Reco Sheet for Fcast'!$K$2</definedName>
    <definedName name="BExRZK9RAHMM0ZLTNSK7A4LDC42D" hidden="1">'[2]Reco Sheet for Fcast'!$I$7:$J$7</definedName>
    <definedName name="BExRZOGSR69INI6GAEPHDWSNK5Q4" hidden="1">'[2]Reco Sheet for Fcast'!$F$6:$G$6</definedName>
    <definedName name="BExRZR0LVVK3899VBSAJ65GT2E3B" localSheetId="5" hidden="1">#REF!</definedName>
    <definedName name="BExRZR0LVVK3899VBSAJ65GT2E3B" localSheetId="13" hidden="1">#REF!</definedName>
    <definedName name="BExRZR0LVVK3899VBSAJ65GT2E3B" hidden="1">#REF!</definedName>
    <definedName name="BExS0ASQBKRTPDWFK0KUDFOS9LE5" hidden="1">'[2]Reco Sheet for Fcast'!$F$8:$G$8</definedName>
    <definedName name="BExS0GHQUF6YT0RU3TKDEO8CSJYB" hidden="1">'[2]Reco Sheet for Fcast'!$K$2</definedName>
    <definedName name="BExS0JSDQ1GV78JIPV6TBXM2DTJL" hidden="1">'[4]Bud Mth'!$F$11:$G$11</definedName>
    <definedName name="BExS0K8IHC45I78DMZBOJ1P13KQA" hidden="1">'[2]Reco Sheet for Fcast'!$F$7:$G$7</definedName>
    <definedName name="BExS15IJV0WW662NXQUVT3FGP4ST" hidden="1">'[2]Reco Sheet for Fcast'!$F$7:$G$7</definedName>
    <definedName name="BExS194110MR25BYJI3CJ2EGZ8XT" hidden="1">'[2]Reco Sheet for Fcast'!$F$9:$G$9</definedName>
    <definedName name="BExS1BNVGNSGD4EP90QL8WXYWZ66" hidden="1">'[2]Reco Sheet for Fcast'!$F$2:$G$2</definedName>
    <definedName name="BExS1UE39N6NCND7MAARSBWXS6HU" hidden="1">'[2]Reco Sheet for Fcast'!$G$2</definedName>
    <definedName name="BExS1VL8PBT2LUQ4ZEAPPFJ4XW2N" hidden="1">'[4]Bud Mth'!$F$7:$G$7</definedName>
    <definedName name="BExS226HTWL5WVC76MP5A1IBI8WD" hidden="1">'[2]Reco Sheet for Fcast'!$F$6:$G$6</definedName>
    <definedName name="BExS26OI2QNNAH2WMDD95Z400048" hidden="1">'[2]Reco Sheet for Fcast'!$F$10:$G$10</definedName>
    <definedName name="BExS2BH5B8XAQLRCALR1KDKIS6AP" hidden="1">'[4]Bud Mth'!$F$10:$G$10</definedName>
    <definedName name="BExS2DF6B4ZUF3VZLI4G6LJ3BF38" hidden="1">'[2]Reco Sheet for Fcast'!$F$8:$G$8</definedName>
    <definedName name="BExS2QB5FS5LYTFYO4BROTWG3OV5" hidden="1">'[2]Reco Sheet for Fcast'!$H$2:$I$2</definedName>
    <definedName name="BExS2TLU1HONYV6S3ZD9T12D7CIG" hidden="1">'[2]Reco Sheet for Fcast'!$F$10:$G$10</definedName>
    <definedName name="BExS318UV9I2FXPQQWUKKX00QLPJ" hidden="1">'[2]Reco Sheet for Fcast'!$J$2:$K$2</definedName>
    <definedName name="BExS3LBS0SMTHALVM4NRI1BAV1NP" hidden="1">'[2]Reco Sheet for Fcast'!$F$8:$G$8</definedName>
    <definedName name="BExS3MTQ75VBXDGEBURP6YT8RROE" hidden="1">'[2]Reco Sheet for Fcast'!$I$10:$J$10</definedName>
    <definedName name="BExS3OMGYO0DFN5186UFKEXZ2RX3" hidden="1">'[2]Reco Sheet for Fcast'!$I$11:$J$11</definedName>
    <definedName name="BExS3SDERJ27OER67TIGOVZU13A2" hidden="1">'[2]Reco Sheet for Fcast'!$F$7:$G$7</definedName>
    <definedName name="BExS46R5WDNU5KL04FKY5LHJUCB8" hidden="1">'[2]Reco Sheet for Fcast'!$I$6:$J$6</definedName>
    <definedName name="BExS4ASWKM93XA275AXHYP8AG6SU" hidden="1">'[2]Reco Sheet for Fcast'!$I$10:$J$10</definedName>
    <definedName name="BExS4DSSYMU66HS480YWZC1VZML6" localSheetId="5" hidden="1">'[5]Capital orders'!#REF!</definedName>
    <definedName name="BExS4DSSYMU66HS480YWZC1VZML6" localSheetId="13" hidden="1">'[5]Capital orders'!#REF!</definedName>
    <definedName name="BExS4DSSYMU66HS480YWZC1VZML6" hidden="1">'[5]Capital orders'!#REF!</definedName>
    <definedName name="BExS4JN3Y6SVBKILQK0R9HS45Y52" hidden="1">'[2]Reco Sheet for Fcast'!$F$8:$G$8</definedName>
    <definedName name="BExS4LQMUTP91FH4M5NM9Y7L6XN6" localSheetId="5" hidden="1">#REF!</definedName>
    <definedName name="BExS4LQMUTP91FH4M5NM9Y7L6XN6" localSheetId="13" hidden="1">#REF!</definedName>
    <definedName name="BExS4LQMUTP91FH4M5NM9Y7L6XN6" hidden="1">#REF!</definedName>
    <definedName name="BExS4P6S41O6Z6BED77U3GD9PNH1" hidden="1">'[2]Reco Sheet for Fcast'!$I$8:$J$8</definedName>
    <definedName name="BExS51H0N51UT0FZOPZRCF1GU063" hidden="1">'[2]Reco Sheet for Fcast'!$I$9:$J$9</definedName>
    <definedName name="BExS54X72TJFC41FJK72MLRR2OO7" hidden="1">'[2]Reco Sheet for Fcast'!$I$11:$J$11</definedName>
    <definedName name="BExS59F0PA1V2ZC7S5TN6IT41SXP" hidden="1">'[2]Reco Sheet for Fcast'!$F$11:$G$11</definedName>
    <definedName name="BExS5L3TGB8JVW9ROYWTKYTUPW27" hidden="1">'[2]Reco Sheet for Fcast'!$F$7:$G$7</definedName>
    <definedName name="BExS5TCGLYOBBY10G49VWHGM40DJ" localSheetId="5" hidden="1">#REF!</definedName>
    <definedName name="BExS5TCGLYOBBY10G49VWHGM40DJ" localSheetId="13" hidden="1">#REF!</definedName>
    <definedName name="BExS5TCGLYOBBY10G49VWHGM40DJ" hidden="1">#REF!</definedName>
    <definedName name="BExS6GKQ96EHVLYWNJDWXZXUZW90" hidden="1">'[2]Reco Sheet for Fcast'!$F$8:$G$8</definedName>
    <definedName name="BExS6ITKSZFRR01YD5B0F676SYN7" localSheetId="5" hidden="1">'[3]AMI P &amp; L'!#REF!</definedName>
    <definedName name="BExS6ITKSZFRR01YD5B0F676SYN7" localSheetId="13" hidden="1">'[3]AMI P &amp; L'!#REF!</definedName>
    <definedName name="BExS6ITKSZFRR01YD5B0F676SYN7" hidden="1">'[3]AMI P &amp; L'!#REF!</definedName>
    <definedName name="BExS6N0LI574IAC89EFW6CLTCQ33" hidden="1">'[2]Reco Sheet for Fcast'!$I$10:$J$10</definedName>
    <definedName name="BExS6WRDBF3ST86ZOBBUL3GTCR11" hidden="1">'[2]Reco Sheet for Fcast'!$I$8:$J$8</definedName>
    <definedName name="BExS6XNRKR0C3MTA0LV5B60UB908" hidden="1">'[2]Reco Sheet for Fcast'!$F$6:$G$6</definedName>
    <definedName name="BExS7CSJZR2R51S2LFXJ1OO82L9R" hidden="1">'[4]Bud Mth'!$L$6:$M$11</definedName>
    <definedName name="BExS7TKQYLRZGM93UY3ZJZJBQNFJ" hidden="1">'[2]Reco Sheet for Fcast'!$I$6:$J$6</definedName>
    <definedName name="BExS7Y2LNGVHSIBKC7C3R6X4LDR6" hidden="1">'[2]Reco Sheet for Fcast'!$I$11:$J$11</definedName>
    <definedName name="BExS81TE0EY44Y3W2M4Z4MGNP5OM" localSheetId="5" hidden="1">'[3]AMI P &amp; L'!#REF!</definedName>
    <definedName name="BExS81TE0EY44Y3W2M4Z4MGNP5OM" localSheetId="13" hidden="1">'[3]AMI P &amp; L'!#REF!</definedName>
    <definedName name="BExS81TE0EY44Y3W2M4Z4MGNP5OM" hidden="1">'[3]AMI P &amp; L'!#REF!</definedName>
    <definedName name="BExS81YPDZDVJJVS15HV2HDXAC3Y" hidden="1">'[2]Reco Sheet for Fcast'!$I$10:$J$10</definedName>
    <definedName name="BExS82PRVNUTEKQZS56YT2DVF6C2" hidden="1">'[2]Reco Sheet for Fcast'!$I$6:$J$6</definedName>
    <definedName name="BExS8BPG5A0GR5AO1U951NDGGR0L" hidden="1">'[2]Reco Sheet for Fcast'!$F$9:$G$9</definedName>
    <definedName name="BExS8FR1778VV7DHWQTG4B927FMB" localSheetId="5" hidden="1">#REF!</definedName>
    <definedName name="BExS8FR1778VV7DHWQTG4B927FMB" localSheetId="13" hidden="1">#REF!</definedName>
    <definedName name="BExS8FR1778VV7DHWQTG4B927FMB" hidden="1">#REF!</definedName>
    <definedName name="BExS8GSUS17UY50TEM2AWF36BR9Z" hidden="1">'[2]Reco Sheet for Fcast'!$F$7:$G$7</definedName>
    <definedName name="BExS8HJRBVG0XI6PWA9KTMJZMQXK" hidden="1">'[2]Reco Sheet for Fcast'!$F$7:$G$7</definedName>
    <definedName name="BExS8R51C8RM2FS6V6IRTYO9GA4A" hidden="1">'[2]Reco Sheet for Fcast'!$F$15</definedName>
    <definedName name="BExS8WDX408F60MH1X9B9UZ2H4R7" hidden="1">'[2]Reco Sheet for Fcast'!$I$9:$J$9</definedName>
    <definedName name="BExS8Z2W2QEC3MH0BZIYLDFQNUIP" hidden="1">'[2]Reco Sheet for Fcast'!$F$11:$G$11</definedName>
    <definedName name="BExS92DKGRFFCIA9C0IXDOLO57EP" hidden="1">'[2]Reco Sheet for Fcast'!$I$9:$J$9</definedName>
    <definedName name="BExS96Q4LPS2XW49NMVPAVI6Y2PQ" localSheetId="5" hidden="1">'[5]Capital orders'!#REF!</definedName>
    <definedName name="BExS96Q4LPS2XW49NMVPAVI6Y2PQ" localSheetId="13" hidden="1">'[5]Capital orders'!#REF!</definedName>
    <definedName name="BExS96Q4LPS2XW49NMVPAVI6Y2PQ" hidden="1">'[5]Capital orders'!#REF!</definedName>
    <definedName name="BExS98OB4321YCHLCQ022PXKTT2W" hidden="1">'[2]Reco Sheet for Fcast'!$I$10:$J$10</definedName>
    <definedName name="BExS9C9N8GFISC6HUERJ0EI06GB2" hidden="1">'[2]Reco Sheet for Fcast'!$I$6:$J$6</definedName>
    <definedName name="BExS9DX13CACP3J8JDREK30JB1SQ" hidden="1">'[2]Reco Sheet for Fcast'!$F$9:$G$9</definedName>
    <definedName name="BExS9FPRS2KRRCS33SE6WFNF5GYL" hidden="1">'[2]Reco Sheet for Fcast'!$F$9:$G$9</definedName>
    <definedName name="BExS9WI0A6PSEB8N9GPXF2Z7MWHM" hidden="1">'[2]Reco Sheet for Fcast'!$I$7:$J$7</definedName>
    <definedName name="BExSA5HP306TN9XJS0TU619DLRR7" hidden="1">'[2]Reco Sheet for Fcast'!$H$2:$I$2</definedName>
    <definedName name="BExSAAVWQOOIA6B3JHQVGP08HFEM" hidden="1">'[2]Reco Sheet for Fcast'!$I$8:$J$8</definedName>
    <definedName name="BExSAFJ3IICU2M7QPVE4ARYMXZKX" hidden="1">'[2]Reco Sheet for Fcast'!$F$7:$G$7</definedName>
    <definedName name="BExSAH6ID8OHX379UXVNGFO8J6KQ" hidden="1">'[2]Reco Sheet for Fcast'!$F$8:$G$8</definedName>
    <definedName name="BExSAQBHIXGQRNIRGCJMBXUPCZQA" hidden="1">'[2]Reco Sheet for Fcast'!$I$8:$J$8</definedName>
    <definedName name="BExSAUTCT4P7JP57NOR9MTX33QJZ" hidden="1">'[2]Reco Sheet for Fcast'!$F$10:$G$10</definedName>
    <definedName name="BExSAY9CA9TFXQ9M9FBJRGJO9T9E" localSheetId="5" hidden="1">'[3]AMI P &amp; L'!#REF!</definedName>
    <definedName name="BExSAY9CA9TFXQ9M9FBJRGJO9T9E" localSheetId="13" hidden="1">'[3]AMI P &amp; L'!#REF!</definedName>
    <definedName name="BExSAY9CA9TFXQ9M9FBJRGJO9T9E" hidden="1">'[3]AMI P &amp; L'!#REF!</definedName>
    <definedName name="BExSB4JYKQ3MINI7RAYK5M8BLJDC" hidden="1">'[2]Reco Sheet for Fcast'!$I$10:$J$10</definedName>
    <definedName name="BExSB85FV73BJGCHMB5WBRYZT69Z" localSheetId="5" hidden="1">'[5]Capital orders'!#REF!</definedName>
    <definedName name="BExSB85FV73BJGCHMB5WBRYZT69Z" localSheetId="13" hidden="1">'[5]Capital orders'!#REF!</definedName>
    <definedName name="BExSB85FV73BJGCHMB5WBRYZT69Z" hidden="1">'[5]Capital orders'!#REF!</definedName>
    <definedName name="BExSBD8TZE1B5CZK6VNCCA977BCZ" localSheetId="5" hidden="1">#REF!</definedName>
    <definedName name="BExSBD8TZE1B5CZK6VNCCA977BCZ" localSheetId="13" hidden="1">#REF!</definedName>
    <definedName name="BExSBD8TZE1B5CZK6VNCCA977BCZ" hidden="1">#REF!</definedName>
    <definedName name="BExSBMOS41ZRLWYLOU29V6Y7YORR" localSheetId="5" hidden="1">'[3]AMI P &amp; L'!#REF!</definedName>
    <definedName name="BExSBMOS41ZRLWYLOU29V6Y7YORR" localSheetId="13" hidden="1">'[3]AMI P &amp; L'!#REF!</definedName>
    <definedName name="BExSBMOS41ZRLWYLOU29V6Y7YORR" hidden="1">'[3]AMI P &amp; L'!#REF!</definedName>
    <definedName name="BExSBRBXXQMBU1TYDW1BXTEVEPRU" hidden="1">'[2]Reco Sheet for Fcast'!$F$8:$G$8</definedName>
    <definedName name="BExSC54998WTZ21DSL0R8UN0Y9JH" hidden="1">'[2]Reco Sheet for Fcast'!$F$8:$G$8</definedName>
    <definedName name="BExSC60N7WR9PJSNC9B7ORCX9NGY" hidden="1">'[2]Reco Sheet for Fcast'!$I$7:$J$7</definedName>
    <definedName name="BExSCE99EZTILTTCE4NJJF96OYYM" hidden="1">'[2]Reco Sheet for Fcast'!$G$2</definedName>
    <definedName name="BExSCHUQZ2HFEWS54X67DIS8OSXZ" hidden="1">'[2]Reco Sheet for Fcast'!$F$6:$G$6</definedName>
    <definedName name="BExSCOG41SKKG4GYU76WRWW1CTE6" hidden="1">'[2]Reco Sheet for Fcast'!$F$11:$G$11</definedName>
    <definedName name="BExSCVC9P86YVFMRKKUVRV29MZXZ" hidden="1">'[2]Reco Sheet for Fcast'!$G$2</definedName>
    <definedName name="BExSD233CH4MU9ZMGNRF97ZV7KWU" hidden="1">'[2]Reco Sheet for Fcast'!$F$8:$G$8</definedName>
    <definedName name="BExSD2U0F3BN6IN9N4R2DTTJG15H" hidden="1">'[2]Reco Sheet for Fcast'!$I$6:$J$6</definedName>
    <definedName name="BExSD6A6NY15YSMFH51ST6XJY429" hidden="1">'[2]Reco Sheet for Fcast'!$K$2</definedName>
    <definedName name="BExSD9VH6PF6RQ135VOEE08YXPAW" hidden="1">'[2]Reco Sheet for Fcast'!$F$11:$G$11</definedName>
    <definedName name="BExSDP5Y04WWMX2WWRITWOX8R5I9" hidden="1">'[2]Reco Sheet for Fcast'!$F$6:$G$6</definedName>
    <definedName name="BExSDSGM203BJTNS9MKCBX453HMD" hidden="1">'[2]Reco Sheet for Fcast'!$F$8:$G$8</definedName>
    <definedName name="BExSDT20XUFXTDM37M148AXAP7HN" hidden="1">'[2]Reco Sheet for Fcast'!$I$11:$J$11</definedName>
    <definedName name="BExSEEHK1VLWD7JBV9SVVVIKQZ3I" hidden="1">'[2]Reco Sheet for Fcast'!$F$8:$G$8</definedName>
    <definedName name="BExSEJKZLX37P3V33TRTFJ30BFRK" hidden="1">'[2]Reco Sheet for Fcast'!$F$9:$G$9</definedName>
    <definedName name="BExSEP9UVOAI6TMXKNK587PQ3328" hidden="1">'[2]Reco Sheet for Fcast'!$I$10:$J$10</definedName>
    <definedName name="BExSF07QFLZCO4P6K6QF05XG7PH1" hidden="1">'[2]Reco Sheet for Fcast'!$F$11:$G$11</definedName>
    <definedName name="BExSFJ8ZAGQ63A4MVMZRQWLVRGQ5" hidden="1">'[2]Reco Sheet for Fcast'!$F$8:$G$8</definedName>
    <definedName name="BExSFKQRST2S9KXWWLCXYLKSF4G1" hidden="1">'[2]Reco Sheet for Fcast'!$F$8:$G$8</definedName>
    <definedName name="BExSFYDRRTAZVPXRWUF5PDQ97WFF" hidden="1">'[2]Reco Sheet for Fcast'!$G$2</definedName>
    <definedName name="BExSFZVPFTXA3F0IJ2NGH1GXX9R7" hidden="1">'[2]Reco Sheet for Fcast'!$I$9:$J$9</definedName>
    <definedName name="BExSG60TZAT2SKO046IKGMD8SGUE" localSheetId="5" hidden="1">#REF!</definedName>
    <definedName name="BExSG60TZAT2SKO046IKGMD8SGUE" localSheetId="13" hidden="1">#REF!</definedName>
    <definedName name="BExSG60TZAT2SKO046IKGMD8SGUE" hidden="1">#REF!</definedName>
    <definedName name="BExSG90Q4ZUU2IPGDYOM169NJV9S" hidden="1">'[2]Reco Sheet for Fcast'!$I$9:$J$9</definedName>
    <definedName name="BExSG9X3DU845PNXYJGGLBQY2UHG" localSheetId="5" hidden="1">'[3]AMI P &amp; L'!#REF!</definedName>
    <definedName name="BExSG9X3DU845PNXYJGGLBQY2UHG" localSheetId="13" hidden="1">'[3]AMI P &amp; L'!#REF!</definedName>
    <definedName name="BExSG9X3DU845PNXYJGGLBQY2UHG" hidden="1">'[3]AMI P &amp; L'!#REF!</definedName>
    <definedName name="BExSGE45J27MDUUNXW7Z8Q33UAON" hidden="1">'[2]Reco Sheet for Fcast'!$F$9:$G$9</definedName>
    <definedName name="BExSGE9LY91Q0URHB4YAMX0UAMYI" hidden="1">'[2]Reco Sheet for Fcast'!$I$6:$J$6</definedName>
    <definedName name="BExSGEPPAC5VNZNBFZ6X4J18CUCB" hidden="1">'[4]Bud Mth'!$F$15</definedName>
    <definedName name="BExSGIB6UEU4H2UHIK30B61ELOCC" hidden="1">'[4]Bud Mth'!$I$7:$J$7</definedName>
    <definedName name="BExSGLB2URTLBCKBB4Y885W925F2" hidden="1">'[2]Reco Sheet for Fcast'!$H$2:$I$2</definedName>
    <definedName name="BExSGM25R69NWJV48BYBJO2J24VT" hidden="1">'[4]Bud Mth'!$I$8:$J$8</definedName>
    <definedName name="BExSGOAYG73SFWOPAQV80P710GID" localSheetId="5" hidden="1">'[3]AMI P &amp; L'!#REF!</definedName>
    <definedName name="BExSGOAYG73SFWOPAQV80P710GID" localSheetId="13" hidden="1">'[3]AMI P &amp; L'!#REF!</definedName>
    <definedName name="BExSGOAYG73SFWOPAQV80P710GID" hidden="1">'[3]AMI P &amp; L'!#REF!</definedName>
    <definedName name="BExSGOWJHRW7FWKLO2EHUOOGHNAF" hidden="1">'[2]Reco Sheet for Fcast'!$G$2</definedName>
    <definedName name="BExSGOWJTAP41ZV5Q23H7MI9C76W" hidden="1">'[2]Reco Sheet for Fcast'!$F$8:$G$8</definedName>
    <definedName name="BExSGR5JQVX2HQ0PKCGZNSSUM1RV" hidden="1">'[2]Reco Sheet for Fcast'!$F$8:$G$8</definedName>
    <definedName name="BExSGVHX69GJZHD99DKE4RZ042B1" hidden="1">'[2]Reco Sheet for Fcast'!$F$8:$G$8</definedName>
    <definedName name="BExSGZJO4J4ZO04E2N2ECVYS9DEZ" hidden="1">'[2]Reco Sheet for Fcast'!$I$11:$J$11</definedName>
    <definedName name="BExSHAHFHS7MMNJR8JPVABRGBVIT" hidden="1">'[2]Reco Sheet for Fcast'!$I$9:$J$9</definedName>
    <definedName name="BExSHGH88QZWW4RNAX4YKAZ5JEBL" hidden="1">'[2]Reco Sheet for Fcast'!$H$2:$I$2</definedName>
    <definedName name="BExSHOKK1OO3CX9Z28C58E5J1D9W" hidden="1">'[2]Reco Sheet for Fcast'!$F$7:$G$7</definedName>
    <definedName name="BExSHQD8KYLTQGDXIRKCHQQ7MKIH" hidden="1">'[2]Reco Sheet for Fcast'!$I$11:$J$11</definedName>
    <definedName name="BExSHVGPIAHXI97UBLI9G4I4M29F" hidden="1">'[2]Reco Sheet for Fcast'!$I$7:$J$7</definedName>
    <definedName name="BExSI0K2YL3HTCQAD8A7TR4QCUR6" hidden="1">'[2]Reco Sheet for Fcast'!$F$15:$J$123</definedName>
    <definedName name="BExSIFUDNRWXWIWNGCCFOOD8WIAZ" hidden="1">'[2]Reco Sheet for Fcast'!$F$10:$G$10</definedName>
    <definedName name="BExTTZNS2PBCR93C9IUW49UZ4I6T" localSheetId="5" hidden="1">'[3]AMI P &amp; L'!#REF!</definedName>
    <definedName name="BExTTZNS2PBCR93C9IUW49UZ4I6T" localSheetId="13" hidden="1">'[3]AMI P &amp; L'!#REF!</definedName>
    <definedName name="BExTTZNS2PBCR93C9IUW49UZ4I6T" hidden="1">'[3]AMI P &amp; L'!#REF!</definedName>
    <definedName name="BExTU2YFQ25JQ6MEMRHHN66VLTPJ" hidden="1">'[2]Reco Sheet for Fcast'!$F$9:$G$9</definedName>
    <definedName name="BExTU75IOII1V5O0C9X2VAYYVJUG" hidden="1">'[2]Reco Sheet for Fcast'!$F$15</definedName>
    <definedName name="BExTUA5F7V4LUIIAM17J3A8XF3JE" hidden="1">'[2]Reco Sheet for Fcast'!$F$8:$G$8</definedName>
    <definedName name="BExTUJ53ANGZ3H1KDK4CR4Q0OD6P" hidden="1">'[2]Reco Sheet for Fcast'!$F$11:$G$11</definedName>
    <definedName name="BExTUKXSZBM7C57G6NGLWGU4WOHY" hidden="1">'[2]Reco Sheet for Fcast'!$I$6:$J$6</definedName>
    <definedName name="BExTUSQCFFYZCDNHWHADBC2E1ZP1" hidden="1">'[2]Reco Sheet for Fcast'!$I$7:$J$7</definedName>
    <definedName name="BExTUVFGOJEYS28JURA5KHQFDU5J" hidden="1">'[2]Reco Sheet for Fcast'!$F$7:$G$7</definedName>
    <definedName name="BExTUW10U40QCYGHM5NJ3YR1O5SP" hidden="1">'[2]Reco Sheet for Fcast'!$F$9:$G$9</definedName>
    <definedName name="BExTUWXFQHINU66YG82BI20ATMB5" hidden="1">'[2]Reco Sheet for Fcast'!$F$15:$G$26</definedName>
    <definedName name="BExTUY9WNSJ91GV8CP0SKJTEIV82" localSheetId="5" hidden="1">'[3]AMI P &amp; L'!#REF!</definedName>
    <definedName name="BExTUY9WNSJ91GV8CP0SKJTEIV82" localSheetId="13" hidden="1">'[3]AMI P &amp; L'!#REF!</definedName>
    <definedName name="BExTUY9WNSJ91GV8CP0SKJTEIV82" hidden="1">'[3]AMI P &amp; L'!#REF!</definedName>
    <definedName name="BExTV67VIM8PV6KO253M4DUBJQLC" hidden="1">'[2]Reco Sheet for Fcast'!$F$15</definedName>
    <definedName name="BExTVELZCF2YA5L6F23BYZZR6WHF" localSheetId="5" hidden="1">'[3]AMI P &amp; L'!#REF!</definedName>
    <definedName name="BExTVELZCF2YA5L6F23BYZZR6WHF" localSheetId="13" hidden="1">'[3]AMI P &amp; L'!#REF!</definedName>
    <definedName name="BExTVELZCF2YA5L6F23BYZZR6WHF" hidden="1">'[3]AMI P &amp; L'!#REF!</definedName>
    <definedName name="BExTVGPIQZ99YFXUC8OONUX5BD42" hidden="1">'[2]Reco Sheet for Fcast'!$F$11:$G$11</definedName>
    <definedName name="BExTVS8U0EZLJRZ2MIUYGE8U301G" localSheetId="5" hidden="1">#REF!</definedName>
    <definedName name="BExTVS8U0EZLJRZ2MIUYGE8U301G" localSheetId="13" hidden="1">#REF!</definedName>
    <definedName name="BExTVS8U0EZLJRZ2MIUYGE8U301G" hidden="1">#REF!</definedName>
    <definedName name="BExTVZQLP9VFLEYQ9280W13X7E8K" hidden="1">'[2]Reco Sheet for Fcast'!$I$7:$J$7</definedName>
    <definedName name="BExTW5QDSCAJ7RXS743LW6RL5SJK" hidden="1">'[4]Bud Mth'!$L$6:$M$11</definedName>
    <definedName name="BExTWB4LA1PODQOH4LDTHQKBN16K" hidden="1">'[2]Reco Sheet for Fcast'!$F$15</definedName>
    <definedName name="BExTWI0Q8AWXUA3ZN7I5V3QK2KM1" hidden="1">'[2]Reco Sheet for Fcast'!$I$11:$J$11</definedName>
    <definedName name="BExTWJTIA3WUW1PUWXAOP9O8NKLZ" hidden="1">'[2]Reco Sheet for Fcast'!$F$6:$G$6</definedName>
    <definedName name="BExTWW95OX07FNA01WF5MSSSFQLX" hidden="1">'[2]Reco Sheet for Fcast'!$F$7:$G$7</definedName>
    <definedName name="BExTX11TGMK4J1I8SCX5QV40L2NX" localSheetId="5" hidden="1">#REF!</definedName>
    <definedName name="BExTX11TGMK4J1I8SCX5QV40L2NX" localSheetId="13" hidden="1">#REF!</definedName>
    <definedName name="BExTX11TGMK4J1I8SCX5QV40L2NX" hidden="1">#REF!</definedName>
    <definedName name="BExTX1NDJMYRERGKCYTBGJXXUSGU" localSheetId="13" hidden="1">#REF!</definedName>
    <definedName name="BExTX1NDJMYRERGKCYTBGJXXUSGU" hidden="1">#REF!</definedName>
    <definedName name="BExTX476KI0RNB71XI5TYMANSGBG" hidden="1">'[2]Reco Sheet for Fcast'!$F$10:$G$10</definedName>
    <definedName name="BExTX8UBV7014XRKCDCLI03YH4RN" localSheetId="5" hidden="1">'[5]Capital orders'!#REF!</definedName>
    <definedName name="BExTX8UBV7014XRKCDCLI03YH4RN" localSheetId="13" hidden="1">'[5]Capital orders'!#REF!</definedName>
    <definedName name="BExTX8UBV7014XRKCDCLI03YH4RN" hidden="1">'[5]Capital orders'!#REF!</definedName>
    <definedName name="BExTXJ6HBAIXMMWKZTJNFDYVZCAY" localSheetId="5" hidden="1">'[3]AMI P &amp; L'!#REF!</definedName>
    <definedName name="BExTXJ6HBAIXMMWKZTJNFDYVZCAY" localSheetId="13" hidden="1">'[3]AMI P &amp; L'!#REF!</definedName>
    <definedName name="BExTXJ6HBAIXMMWKZTJNFDYVZCAY" hidden="1">'[3]AMI P &amp; L'!#REF!</definedName>
    <definedName name="BExTXT812NQT8GAEGH738U29BI0D" localSheetId="13" hidden="1">'[3]AMI P &amp; L'!#REF!</definedName>
    <definedName name="BExTXT812NQT8GAEGH738U29BI0D" hidden="1">'[3]AMI P &amp; L'!#REF!</definedName>
    <definedName name="BExTXWIP2TFPTQ76NHFOB72NICRZ" hidden="1">'[2]Reco Sheet for Fcast'!$H$2:$I$2</definedName>
    <definedName name="BExTY5T62H651VC86QM4X7E28JVA" localSheetId="5" hidden="1">'[3]AMI P &amp; L'!#REF!</definedName>
    <definedName name="BExTY5T62H651VC86QM4X7E28JVA" localSheetId="13" hidden="1">'[3]AMI P &amp; L'!#REF!</definedName>
    <definedName name="BExTY5T62H651VC86QM4X7E28JVA" hidden="1">'[3]AMI P &amp; L'!#REF!</definedName>
    <definedName name="BExTYKCEFJ83LZM95M1V7CSFQVEA" hidden="1">'[2]Reco Sheet for Fcast'!$G$2</definedName>
    <definedName name="BExTYNHRQ0T9YWN16KKDWXQ3D73B" hidden="1">'[2]Reco Sheet for Fcast'!$F$9:$G$9</definedName>
    <definedName name="BExTYPLA9N640MFRJJQPKXT7P88M" hidden="1">'[2]Reco Sheet for Fcast'!$I$10:$J$10</definedName>
    <definedName name="BExTZ7F71SNTOX4LLZCK5R9VUMIJ" hidden="1">'[2]Reco Sheet for Fcast'!$F$8:$G$8</definedName>
    <definedName name="BExTZ8X5G9S3PA4FPSNK7T69W7QT" hidden="1">'[2]Reco Sheet for Fcast'!$F$15</definedName>
    <definedName name="BExTZ97Y0RMR8V5BI9F2H4MFB77O" hidden="1">'[2]Reco Sheet for Fcast'!$F$8:$G$8</definedName>
    <definedName name="BExTZK5PMCAXJL4DUIGL6H9Y8U4C" hidden="1">'[2]Reco Sheet for Fcast'!$G$2</definedName>
    <definedName name="BExTZKB6L5SXV5UN71YVTCBEIGWY" hidden="1">'[2]Reco Sheet for Fcast'!$F$11:$G$11</definedName>
    <definedName name="BExTZLICVKK4NBJFEGL270GJ2VQO" hidden="1">'[2]Reco Sheet for Fcast'!$F$11:$G$11</definedName>
    <definedName name="BExTZO2596CBZKPI7YNA1QQNPAIJ" localSheetId="5" hidden="1">'[3]AMI P &amp; L'!#REF!</definedName>
    <definedName name="BExTZO2596CBZKPI7YNA1QQNPAIJ" localSheetId="13" hidden="1">'[3]AMI P &amp; L'!#REF!</definedName>
    <definedName name="BExTZO2596CBZKPI7YNA1QQNPAIJ" hidden="1">'[3]AMI P &amp; L'!#REF!</definedName>
    <definedName name="BExTZRI5JZ4A251Y611W94RCOSWH" localSheetId="5" hidden="1">#REF!</definedName>
    <definedName name="BExTZRI5JZ4A251Y611W94RCOSWH" localSheetId="13" hidden="1">#REF!</definedName>
    <definedName name="BExTZRI5JZ4A251Y611W94RCOSWH" hidden="1">#REF!</definedName>
    <definedName name="BExTZY8TDV4U7FQL7O10G6VKWKPJ" hidden="1">'[2]Reco Sheet for Fcast'!$F$10:$G$10</definedName>
    <definedName name="BExU02QNT4LT7H9JPUC4FXTLVGZT" localSheetId="5" hidden="1">'[3]AMI P &amp; L'!#REF!</definedName>
    <definedName name="BExU02QNT4LT7H9JPUC4FXTLVGZT" localSheetId="13" hidden="1">'[3]AMI P &amp; L'!#REF!</definedName>
    <definedName name="BExU02QNT4LT7H9JPUC4FXTLVGZT" hidden="1">'[3]AMI P &amp; L'!#REF!</definedName>
    <definedName name="BExU0BFJJQO1HJZKI14QGOQ6JROO" hidden="1">'[2]Reco Sheet for Fcast'!$I$9:$J$9</definedName>
    <definedName name="BExU0FH5WTGW8MRFUFMDDSMJ6YQ5" hidden="1">'[2]Reco Sheet for Fcast'!$F$10:$G$10</definedName>
    <definedName name="BExU0GDOIL9U33QGU9ZU3YX3V1I4" hidden="1">'[2]Reco Sheet for Fcast'!$F$10:$G$10</definedName>
    <definedName name="BExU0GTRJDB0T7KEE27AHPJ1VG21" localSheetId="5" hidden="1">#REF!</definedName>
    <definedName name="BExU0GTRJDB0T7KEE27AHPJ1VG21" localSheetId="13" hidden="1">#REF!</definedName>
    <definedName name="BExU0GTRJDB0T7KEE27AHPJ1VG21" hidden="1">#REF!</definedName>
    <definedName name="BExU0HKTO8WJDQDWRTUK5TETM3HS" hidden="1">'[2]Reco Sheet for Fcast'!$F$15</definedName>
    <definedName name="BExU0MO3IK2BK6Z03N91DRPAM4ZL" localSheetId="5" hidden="1">'[5]Capital orders'!#REF!</definedName>
    <definedName name="BExU0MO3IK2BK6Z03N91DRPAM4ZL" localSheetId="13" hidden="1">'[5]Capital orders'!#REF!</definedName>
    <definedName name="BExU0MO3IK2BK6Z03N91DRPAM4ZL" hidden="1">'[5]Capital orders'!#REF!</definedName>
    <definedName name="BExU0MTJQPE041ZN7H8UKGV6MZT7" hidden="1">'[2]Reco Sheet for Fcast'!$F$10:$G$10</definedName>
    <definedName name="BExU0XWRUGFUSOVL9IX14W0517FO" localSheetId="5" hidden="1">'[5]Capital orders'!#REF!</definedName>
    <definedName name="BExU0XWRUGFUSOVL9IX14W0517FO" localSheetId="13" hidden="1">'[5]Capital orders'!#REF!</definedName>
    <definedName name="BExU0XWRUGFUSOVL9IX14W0517FO" hidden="1">'[5]Capital orders'!#REF!</definedName>
    <definedName name="BExU0ZUUFYHLUK4M4E8GLGIBBNT0" hidden="1">'[2]Reco Sheet for Fcast'!$F$10:$G$10</definedName>
    <definedName name="BExU147D6RPG6ZVTSXRKFSVRHSBG" hidden="1">'[2]Reco Sheet for Fcast'!$F$11:$G$11</definedName>
    <definedName name="BExU16R10W1SOAPNG4CDJ01T7JRE" hidden="1">'[2]Reco Sheet for Fcast'!$I$6:$J$6</definedName>
    <definedName name="BExU17CKOR3GNIHDNVLH9L1IOJS9" hidden="1">'[2]Reco Sheet for Fcast'!$F$10:$G$10</definedName>
    <definedName name="BExU1CQSGHIYEUTB4X944L0P5KO6" hidden="1">'[2]Reco Sheet for Fcast'!$I$8:$J$8</definedName>
    <definedName name="BExU1GXUTLRPJN4MRINLAPHSZQFG" hidden="1">'[2]Reco Sheet for Fcast'!$F$15</definedName>
    <definedName name="BExU1IL9AOHFO85BZB6S60DK3N8H" localSheetId="5" hidden="1">'[3]AMI P &amp; L'!#REF!</definedName>
    <definedName name="BExU1IL9AOHFO85BZB6S60DK3N8H" localSheetId="13" hidden="1">'[3]AMI P &amp; L'!#REF!</definedName>
    <definedName name="BExU1IL9AOHFO85BZB6S60DK3N8H" hidden="1">'[3]AMI P &amp; L'!#REF!</definedName>
    <definedName name="BExU1NOPS09CLFZL1O31RAF9BQNQ" localSheetId="5" hidden="1">'[3]AMI P &amp; L'!#REF!</definedName>
    <definedName name="BExU1NOPS09CLFZL1O31RAF9BQNQ" localSheetId="13" hidden="1">'[3]AMI P &amp; L'!#REF!</definedName>
    <definedName name="BExU1NOPS09CLFZL1O31RAF9BQNQ" hidden="1">'[3]AMI P &amp; L'!#REF!</definedName>
    <definedName name="BExU1PH9MOEX1JZVZ3D5M9DXB191" hidden="1">'[2]Reco Sheet for Fcast'!$H$2:$I$2</definedName>
    <definedName name="BExU1QZEEKJA35IMEOLOJ3ODX0ZA" hidden="1">'[2]Reco Sheet for Fcast'!$F$9:$G$9</definedName>
    <definedName name="BExU1VRURIWWVJ95O40WA23LMTJD" localSheetId="5" hidden="1">'[3]AMI P &amp; L'!#REF!</definedName>
    <definedName name="BExU1VRURIWWVJ95O40WA23LMTJD" localSheetId="13" hidden="1">'[3]AMI P &amp; L'!#REF!</definedName>
    <definedName name="BExU1VRURIWWVJ95O40WA23LMTJD" hidden="1">'[3]AMI P &amp; L'!#REF!</definedName>
    <definedName name="BExU2M5CK6XK55UIHDVYRXJJJRI4" hidden="1">'[2]Reco Sheet for Fcast'!$F$15</definedName>
    <definedName name="BExU2TXVT25ZTOFQAF6CM53Z1RLF" hidden="1">'[2]Reco Sheet for Fcast'!$K$2</definedName>
    <definedName name="BExU2XZLYIU19G7358W5T9E87AFR" hidden="1">'[2]Reco Sheet for Fcast'!$I$7:$J$7</definedName>
    <definedName name="BExU31FMG5EZ3RLMEW3HTVQ1N7XG" localSheetId="5" hidden="1">#REF!</definedName>
    <definedName name="BExU31FMG5EZ3RLMEW3HTVQ1N7XG" localSheetId="13" hidden="1">#REF!</definedName>
    <definedName name="BExU31FMG5EZ3RLMEW3HTVQ1N7XG" hidden="1">#REF!</definedName>
    <definedName name="BExU3B66MCKJFSKT3HL8B5EJGVX0" hidden="1">'[2]Reco Sheet for Fcast'!$G$2</definedName>
    <definedName name="BExU3RYEDSJFAKYWNZXCULXMIK83" hidden="1">'[4]Bud Mth'!$F$11:$G$11</definedName>
    <definedName name="BExU3UNI9NR1RNZR07NSLSZMDOQQ" hidden="1">'[2]Reco Sheet for Fcast'!$I$6:$J$6</definedName>
    <definedName name="BExU401R18N6XKZKL7CNFOZQCM14" hidden="1">'[2]Reco Sheet for Fcast'!$F$10:$G$10</definedName>
    <definedName name="BExU42QVGY7TK39W1BIN6CDRG2OE" hidden="1">'[2]Reco Sheet for Fcast'!$I$10:$J$10</definedName>
    <definedName name="BExU47OZMS6TCWMEHHF0UCSFLLPI" hidden="1">'[2]Reco Sheet for Fcast'!$F$10:$G$10</definedName>
    <definedName name="BExU4D36E8TXN0M8KSNGEAFYP4DQ" hidden="1">'[2]Reco Sheet for Fcast'!$F$11:$G$11</definedName>
    <definedName name="BExU4G31RRVLJ3AC6E1FNEFMXM3O" hidden="1">'[2]Reco Sheet for Fcast'!$I$7:$J$7</definedName>
    <definedName name="BExU4GDVLPUEWBA4MRYRTQAUNO7B" localSheetId="5" hidden="1">'[3]AMI P &amp; L'!#REF!</definedName>
    <definedName name="BExU4GDVLPUEWBA4MRYRTQAUNO7B" localSheetId="13" hidden="1">'[3]AMI P &amp; L'!#REF!</definedName>
    <definedName name="BExU4GDVLPUEWBA4MRYRTQAUNO7B" hidden="1">'[3]AMI P &amp; L'!#REF!</definedName>
    <definedName name="BExU4I148DA7PRCCISLWQ6ABXFK6" hidden="1">'[2]Reco Sheet for Fcast'!$F$2:$G$2</definedName>
    <definedName name="BExU4L101H2KQHVKCKQ4PBAWZV6K" hidden="1">'[2]Reco Sheet for Fcast'!$G$2</definedName>
    <definedName name="BExU4NA00RRRBGRT6TOB0MXZRCRZ" hidden="1">'[2]Reco Sheet for Fcast'!$I$8:$J$8</definedName>
    <definedName name="BExU529I6YHVOG83TJHWSILIQU1S" hidden="1">'[2]Reco Sheet for Fcast'!$F$6:$G$6</definedName>
    <definedName name="BExU57YCIKPRD8QWL6EU0YR3NG3J" hidden="1">'[2]Reco Sheet for Fcast'!$G$2</definedName>
    <definedName name="BExU59WK17RXBRY6DNZSMRYEZFUD" hidden="1">'[2]Reco Sheet for Fcast'!$F$6:$G$6</definedName>
    <definedName name="BExU5DSTBWXLN6E59B757KRWRI6E" hidden="1">'[2]Reco Sheet for Fcast'!$H$2:$I$2</definedName>
    <definedName name="BExU5TDWM8NNDHYPQ7OQODTQ368A" hidden="1">'[2]Reco Sheet for Fcast'!$I$9:$J$9</definedName>
    <definedName name="BExU5X4OX1V1XHS6WSSORVQPP6Z3" hidden="1">'[2]Reco Sheet for Fcast'!$I$8:$J$8</definedName>
    <definedName name="BExU5XVPARTFMRYHNUTBKDIL4UJN" hidden="1">'[2]Reco Sheet for Fcast'!$F$9:$G$9</definedName>
    <definedName name="BExU66KMFBAP8JCVG9VM1RD1TNFF" hidden="1">'[2]Reco Sheet for Fcast'!$F$8:$G$8</definedName>
    <definedName name="BExU68IOM3CB3TACNAE9565TW7SH" hidden="1">'[2]Reco Sheet for Fcast'!$H$2:$I$2</definedName>
    <definedName name="BExU6AM82KN21E82HMWVP3LWP9IL" hidden="1">'[2]Reco Sheet for Fcast'!$I$8:$J$8</definedName>
    <definedName name="BExU6FEU1MRHU98R9YOJC5OKUJ6L" hidden="1">'[2]Reco Sheet for Fcast'!$I$11:$J$11</definedName>
    <definedName name="BExU6KIAJ663Y8W8QMU4HCF183DF" hidden="1">'[2]Reco Sheet for Fcast'!$F$7:$G$7</definedName>
    <definedName name="BExU6KT19B4PG6SHXFBGBPLM66KT" hidden="1">'[2]Reco Sheet for Fcast'!$G$2</definedName>
    <definedName name="BExU6PAVKIOAIMQ9XQIHHF1SUAGO" hidden="1">'[2]Reco Sheet for Fcast'!$F$6:$G$6</definedName>
    <definedName name="BExU6WXXC7SSQDMHSLUN5C2V4IYX" hidden="1">'[2]Reco Sheet for Fcast'!$I$7:$J$7</definedName>
    <definedName name="BExU73387E74XE8A9UKZLZNJYY65" hidden="1">'[2]Reco Sheet for Fcast'!$I$7:$J$7</definedName>
    <definedName name="BExU76ZHCJM8I7VSICCMSTC33O6U" hidden="1">'[2]Reco Sheet for Fcast'!$I$9:$J$9</definedName>
    <definedName name="BExU7BBTUF8BQ42DSGM94X5TG5GF" hidden="1">'[2]Reco Sheet for Fcast'!$I$10:$J$10</definedName>
    <definedName name="BExU7ES0XCYMF26C2IBWVI4GIYRC" localSheetId="5" hidden="1">#REF!</definedName>
    <definedName name="BExU7ES0XCYMF26C2IBWVI4GIYRC" localSheetId="13" hidden="1">#REF!</definedName>
    <definedName name="BExU7ES0XCYMF26C2IBWVI4GIYRC" hidden="1">#REF!</definedName>
    <definedName name="BExU7HH4EAHFQHT4AXKGWAWZP3I0" hidden="1">'[2]Reco Sheet for Fcast'!$I$8:$J$8</definedName>
    <definedName name="BExU7MF1ZVPDHOSMCAXOSYICHZ4I" hidden="1">'[2]Reco Sheet for Fcast'!$F$11:$G$11</definedName>
    <definedName name="BExU7O2BJ6D5YCKEL6FD2EFCWYRX" hidden="1">'[2]Reco Sheet for Fcast'!$I$7:$J$7</definedName>
    <definedName name="BExU7Q0JS9YIUKUPNSSAIDK2KJAV" hidden="1">'[2]Reco Sheet for Fcast'!$F$10:$G$10</definedName>
    <definedName name="BExU80I6AE5OU7P7F5V7HWIZBJ4P" localSheetId="5" hidden="1">'[3]AMI P &amp; L'!#REF!</definedName>
    <definedName name="BExU80I6AE5OU7P7F5V7HWIZBJ4P" localSheetId="13" hidden="1">'[3]AMI P &amp; L'!#REF!</definedName>
    <definedName name="BExU80I6AE5OU7P7F5V7HWIZBJ4P" hidden="1">'[3]AMI P &amp; L'!#REF!</definedName>
    <definedName name="BExU86NB26MCPYIISZ36HADONGT2" hidden="1">'[2]Reco Sheet for Fcast'!$H$2:$I$2</definedName>
    <definedName name="BExU885EZZNSZV3GP298UJ8LB7OL" hidden="1">'[2]Reco Sheet for Fcast'!$F$9:$G$9</definedName>
    <definedName name="BExU8FSAUP9TUZ1NO9WXK80QPHWV" hidden="1">'[2]Reco Sheet for Fcast'!$H$2:$I$2</definedName>
    <definedName name="BExU8KFLAN778MBN93NYZB0FV30G" hidden="1">'[2]Reco Sheet for Fcast'!$I$6:$J$6</definedName>
    <definedName name="BExU8UX9JX3XLB47YZ8GFXE0V7R2" hidden="1">'[2]Reco Sheet for Fcast'!$I$11:$J$11</definedName>
    <definedName name="BExU96M1J7P9DZQ3S9H0C12KGYTW" hidden="1">'[2]Reco Sheet for Fcast'!$F$11:$G$11</definedName>
    <definedName name="BExU9F05OR1GZ3057R6UL3WPEIYI" hidden="1">'[2]Reco Sheet for Fcast'!$I$10:$J$10</definedName>
    <definedName name="BExU9GCSO5YILIKG6VAHN13DL75K" hidden="1">'[2]Reco Sheet for Fcast'!$F$15</definedName>
    <definedName name="BExU9KJOZLO15N11MJVN782NFGJ0" hidden="1">'[2]Reco Sheet for Fcast'!$G$2</definedName>
    <definedName name="BExU9LG29XU2K1GNKRO4438JYQZE" hidden="1">'[2]Reco Sheet for Fcast'!$F$10:$G$10</definedName>
    <definedName name="BExU9RW36I5Z6JIXUIUB3PJH86LT" hidden="1">'[2]Reco Sheet for Fcast'!$I$11:$J$11</definedName>
    <definedName name="BExUA28AO7OWDG3H23Q0CL4B7BHW" hidden="1">'[2]Reco Sheet for Fcast'!$I$10:$J$10</definedName>
    <definedName name="BExUA5O923FFNEBY8BPO1TU3QGBM" hidden="1">'[2]Reco Sheet for Fcast'!$F$8:$G$8</definedName>
    <definedName name="BExUA6Q4K25VH452AQ3ZIRBCMS61" hidden="1">'[2]Reco Sheet for Fcast'!$I$11:$J$11</definedName>
    <definedName name="BExUAD618VJT7Y268F09VY8TCB6I" hidden="1">'[2]Reco Sheet for Fcast'!$F$11:$G$11</definedName>
    <definedName name="BExUAFV4JMBSM2SKBQL9NHL0NIBS" hidden="1">'[2]Reco Sheet for Fcast'!$I$8:$J$8</definedName>
    <definedName name="BExUAMWQODKBXMRH1QCMJLJBF8M7" hidden="1">'[2]Reco Sheet for Fcast'!$I$8:$J$8</definedName>
    <definedName name="BExUAX8WS5OPVLCDXRGKTU2QMTFO" hidden="1">'[2]Reco Sheet for Fcast'!$F$11:$G$11</definedName>
    <definedName name="BExUB08T2BYPVAJVBMXLIDWLL1OE" localSheetId="5" hidden="1">#REF!</definedName>
    <definedName name="BExUB08T2BYPVAJVBMXLIDWLL1OE" localSheetId="13" hidden="1">#REF!</definedName>
    <definedName name="BExUB08T2BYPVAJVBMXLIDWLL1OE" hidden="1">#REF!</definedName>
    <definedName name="BExUB33EK29TFQ0BN3SU5AAHUXYI" hidden="1">'[4]Bud Mth'!$I$9:$J$9</definedName>
    <definedName name="BExUB8HLEXSBVPZ5AXNQEK96F1N4" hidden="1">'[2]Reco Sheet for Fcast'!$I$8:$J$8</definedName>
    <definedName name="BExUBCDVZIEA7YT0LPSMHL5ZSERQ" hidden="1">'[2]Reco Sheet for Fcast'!$F$11:$G$11</definedName>
    <definedName name="BExUBKXBUCN760QYU7Q8GESBWOQH" hidden="1">'[2]Reco Sheet for Fcast'!$I$9:$J$9</definedName>
    <definedName name="BExUBL83ED0P076RN9RJ8P1MZ299" hidden="1">'[2]Reco Sheet for Fcast'!$H$2:$I$2</definedName>
    <definedName name="BExUBWBBDMQYIMES51STJPTYF2KB" localSheetId="5" hidden="1">'[5]Capital orders'!#REF!</definedName>
    <definedName name="BExUBWBBDMQYIMES51STJPTYF2KB" localSheetId="13" hidden="1">'[5]Capital orders'!#REF!</definedName>
    <definedName name="BExUBWBBDMQYIMES51STJPTYF2KB" hidden="1">'[5]Capital orders'!#REF!</definedName>
    <definedName name="BExUC623BDYEODBN0N4DO6PJQ7NU" localSheetId="5" hidden="1">'[3]AMI P &amp; L'!#REF!</definedName>
    <definedName name="BExUC623BDYEODBN0N4DO6PJQ7NU" localSheetId="13" hidden="1">'[3]AMI P &amp; L'!#REF!</definedName>
    <definedName name="BExUC623BDYEODBN0N4DO6PJQ7NU" hidden="1">'[3]AMI P &amp; L'!#REF!</definedName>
    <definedName name="BExUC8G72O2YXWX0KZM5IEBC5NYF" hidden="1">'[4]Bud Mth'!$C$15:$D$29</definedName>
    <definedName name="BExUC8WH8TCKBB5313JGYYQ1WFLT" hidden="1">'[2]Reco Sheet for Fcast'!$I$11:$J$11</definedName>
    <definedName name="BExUCFCDK6SPH86I6STXX8X3WMC4" hidden="1">'[2]Reco Sheet for Fcast'!$F$11:$G$11</definedName>
    <definedName name="BExUCLC6AQ5KR6LXSAXV4QQ8ASVG" hidden="1">'[2]Reco Sheet for Fcast'!$I$9:$J$9</definedName>
    <definedName name="BExUD4IOJ12X3PJG5WXNNGDRCKAP" hidden="1">'[2]Reco Sheet for Fcast'!$G$2</definedName>
    <definedName name="BExUD9WX9BWK72UWVSLYZJLAY5VY" hidden="1">'[2]Reco Sheet for Fcast'!$I$6:$J$6</definedName>
    <definedName name="BExUDEV0CYVO7Y5IQQBEJ6FUY9S6" localSheetId="5" hidden="1">'[3]AMI P &amp; L'!#REF!</definedName>
    <definedName name="BExUDEV0CYVO7Y5IQQBEJ6FUY9S6" localSheetId="13" hidden="1">'[3]AMI P &amp; L'!#REF!</definedName>
    <definedName name="BExUDEV0CYVO7Y5IQQBEJ6FUY9S6" hidden="1">'[3]AMI P &amp; L'!#REF!</definedName>
    <definedName name="BExUDJ7DYJ87DXRZ8X55DX7WPECP" hidden="1">'[4]Bud Mth'!$F$11:$G$11</definedName>
    <definedName name="BExUDWOXQGIZW0EAIIYLQUPXF8YV" hidden="1">'[2]Reco Sheet for Fcast'!$H$2:$I$2</definedName>
    <definedName name="BExUDXAIC17W1FUU8Z10XUAVB7CS" hidden="1">'[2]Reco Sheet for Fcast'!$I$6:$J$6</definedName>
    <definedName name="BExUE5OMY7OAJQ9WR8C8HG311ORP" hidden="1">'[2]Reco Sheet for Fcast'!$F$6:$G$6</definedName>
    <definedName name="BExUEFKOQWXXGRNLAOJV2BJ66UB8" hidden="1">'[2]Reco Sheet for Fcast'!$K$2</definedName>
    <definedName name="BExUEJGX3OQQP5KFRJSRCZ70EI9V" localSheetId="5" hidden="1">'[3]AMI P &amp; L'!#REF!</definedName>
    <definedName name="BExUEJGX3OQQP5KFRJSRCZ70EI9V" localSheetId="13" hidden="1">'[3]AMI P &amp; L'!#REF!</definedName>
    <definedName name="BExUEJGX3OQQP5KFRJSRCZ70EI9V" hidden="1">'[3]AMI P &amp; L'!#REF!</definedName>
    <definedName name="BExUEYR71COFS2X8PDNU21IPMQEU" hidden="1">'[2]Reco Sheet for Fcast'!$F$8:$G$8</definedName>
    <definedName name="BExVPRLJ9I6RX45EDVFSQGCPJSOK" hidden="1">'[2]Reco Sheet for Fcast'!$I$10:$J$10</definedName>
    <definedName name="BExVRSFF20PCW4U8ETRBU8GKPJ09" localSheetId="5" hidden="1">'[5]Capital orders'!#REF!</definedName>
    <definedName name="BExVRSFF20PCW4U8ETRBU8GKPJ09" localSheetId="13" hidden="1">'[5]Capital orders'!#REF!</definedName>
    <definedName name="BExVRSFF20PCW4U8ETRBU8GKPJ09" hidden="1">'[5]Capital orders'!#REF!</definedName>
    <definedName name="BExVSK5E1T5C3Z7L1TS7KHBIC1EB" hidden="1">'[4]Bud Mth'!$F$8:$G$8</definedName>
    <definedName name="BExVSL787C8E4HFQZ2NVLT35I2XV" hidden="1">'[2]Reco Sheet for Fcast'!$I$10:$J$10</definedName>
    <definedName name="BExVSTFTVV14SFGHQUOJL5SQ5TX9" hidden="1">'[2]Reco Sheet for Fcast'!$G$2</definedName>
    <definedName name="BExVT3MPE8LQ5JFN3HQIFKSQ80U4" hidden="1">'[2]Reco Sheet for Fcast'!$F$8:$G$8</definedName>
    <definedName name="BExVT7TRK3NZHPME2TFBXOF1WBR9" hidden="1">'[2]Reco Sheet for Fcast'!$I$9:$J$9</definedName>
    <definedName name="BExVT9H0R0T7WGQAAC0HABMG54YM" hidden="1">'[2]Reco Sheet for Fcast'!$K$2</definedName>
    <definedName name="BExVTCMDDEDGLUIMUU6BSFHEWTOP" localSheetId="5" hidden="1">'[3]AMI P &amp; L'!#REF!</definedName>
    <definedName name="BExVTCMDDEDGLUIMUU6BSFHEWTOP" localSheetId="13" hidden="1">'[3]AMI P &amp; L'!#REF!</definedName>
    <definedName name="BExVTCMDDEDGLUIMUU6BSFHEWTOP" hidden="1">'[3]AMI P &amp; L'!#REF!</definedName>
    <definedName name="BExVTCMDQMLKRA2NQR72XU6Y54IK" hidden="1">'[2]Reco Sheet for Fcast'!$H$2:$I$2</definedName>
    <definedName name="BExVTCRV8FQ5U9OYWWL44N6KFNHU" hidden="1">'[2]Reco Sheet for Fcast'!$I$11:$J$11</definedName>
    <definedName name="BExVTNESHPVG0A0KZ7BRX26MS0PF" hidden="1">'[2]Reco Sheet for Fcast'!$I$7:$J$7</definedName>
    <definedName name="BExVTTJVTNRSBHBTUZ78WG2JM5MK" hidden="1">'[2]Reco Sheet for Fcast'!$I$6:$J$6</definedName>
    <definedName name="BExVTXLMYR87BC04D1ERALPUFVPG" hidden="1">'[2]Reco Sheet for Fcast'!$F$15</definedName>
    <definedName name="BExVUL9V3H8ZF6Y72LQBBN639YAA" hidden="1">'[2]Reco Sheet for Fcast'!$F$8:$G$8</definedName>
    <definedName name="BExVV4WOJHBCFS30YPAH56TF8XV7" localSheetId="5" hidden="1">#REF!</definedName>
    <definedName name="BExVV4WOJHBCFS30YPAH56TF8XV7" localSheetId="13" hidden="1">#REF!</definedName>
    <definedName name="BExVV4WOJHBCFS30YPAH56TF8XV7" hidden="1">#REF!</definedName>
    <definedName name="BExVV5T14N2HZIK7HQ4P2KG09U0J" hidden="1">'[2]Reco Sheet for Fcast'!$I$10:$J$10</definedName>
    <definedName name="BExVV7R410VYLADLX9LNG63ID6H1" hidden="1">'[2]Reco Sheet for Fcast'!$I$10:$J$10</definedName>
    <definedName name="BExVVCEED4JEKF59OV0G3T4XFMFO" hidden="1">'[2]Reco Sheet for Fcast'!$F$15</definedName>
    <definedName name="BExVVJAKR0OH8T15R52V6Z4K8OAI" localSheetId="5" hidden="1">'[5]Capital orders'!#REF!</definedName>
    <definedName name="BExVVJAKR0OH8T15R52V6Z4K8OAI" localSheetId="13" hidden="1">'[5]Capital orders'!#REF!</definedName>
    <definedName name="BExVVJAKR0OH8T15R52V6Z4K8OAI" hidden="1">'[5]Capital orders'!#REF!</definedName>
    <definedName name="BExVVPFO2J7FMSRPD36909HN4BZJ" localSheetId="5" hidden="1">'[3]AMI P &amp; L'!#REF!</definedName>
    <definedName name="BExVVPFO2J7FMSRPD36909HN4BZJ" localSheetId="13" hidden="1">'[3]AMI P &amp; L'!#REF!</definedName>
    <definedName name="BExVVPFO2J7FMSRPD36909HN4BZJ" hidden="1">'[3]AMI P &amp; L'!#REF!</definedName>
    <definedName name="BExVVQ19AQ3VCARJOC38SF7OYE9Y" hidden="1">'[2]Reco Sheet for Fcast'!$I$11:$J$11</definedName>
    <definedName name="BExVVQ19TAECID45CS4HXT1RD3AQ" localSheetId="5" hidden="1">'[3]AMI P &amp; L'!#REF!</definedName>
    <definedName name="BExVVQ19TAECID45CS4HXT1RD3AQ" localSheetId="13" hidden="1">'[3]AMI P &amp; L'!#REF!</definedName>
    <definedName name="BExVVQ19TAECID45CS4HXT1RD3AQ" hidden="1">'[3]AMI P &amp; L'!#REF!</definedName>
    <definedName name="BExVW3YV5XGIVJ97UUPDJGJ2P15B" hidden="1">'[2]Reco Sheet for Fcast'!$I$8:$J$8</definedName>
    <definedName name="BExVW5X571GEYR5SCU1Z2DHKWM79" hidden="1">'[2]Reco Sheet for Fcast'!$H$2:$I$2</definedName>
    <definedName name="BExVW6YTKA098AF57M4PHNQ54XMH" hidden="1">'[2]Reco Sheet for Fcast'!$F$8:$G$8</definedName>
    <definedName name="BExVWH5O60DAWDALWYLP29FXHNYB" localSheetId="5" hidden="1">#REF!</definedName>
    <definedName name="BExVWH5O60DAWDALWYLP29FXHNYB" localSheetId="13" hidden="1">#REF!</definedName>
    <definedName name="BExVWH5O60DAWDALWYLP29FXHNYB" hidden="1">#REF!</definedName>
    <definedName name="BExVWINKCH0V0NUWH363SMXAZE62" hidden="1">'[2]Reco Sheet for Fcast'!$F$6:$G$6</definedName>
    <definedName name="BExVWSZWDVO3AP2D6EDY5H1QYOXC" hidden="1">'[4]Bud Mth'!$F$6:$G$6</definedName>
    <definedName name="BExVWYU8EK669NP172GEIGCTVPPA" hidden="1">'[2]Reco Sheet for Fcast'!$I$8:$J$8</definedName>
    <definedName name="BExVX2VZNPKLDHY7OGN2A2H5HC14" localSheetId="5" hidden="1">#REF!</definedName>
    <definedName name="BExVX2VZNPKLDHY7OGN2A2H5HC14" localSheetId="13" hidden="1">#REF!</definedName>
    <definedName name="BExVX2VZNPKLDHY7OGN2A2H5HC14" hidden="1">#REF!</definedName>
    <definedName name="BExVX3XN2DRJKL8EDBIG58RYQ36R" hidden="1">'[2]Reco Sheet for Fcast'!$I$6:$J$6</definedName>
    <definedName name="BExVXDZ63PUART77BBR5SI63TPC6" hidden="1">'[2]Reco Sheet for Fcast'!$I$11:$J$11</definedName>
    <definedName name="BExVXHKI6LFYMGWISMPACMO247HL" hidden="1">'[2]Reco Sheet for Fcast'!$F$9:$G$9</definedName>
    <definedName name="BExVXLX2BZ5EF2X6R41BTKRJR1NM" localSheetId="5" hidden="1">'[3]AMI P &amp; L'!#REF!</definedName>
    <definedName name="BExVXLX2BZ5EF2X6R41BTKRJR1NM" localSheetId="13" hidden="1">'[3]AMI P &amp; L'!#REF!</definedName>
    <definedName name="BExVXLX2BZ5EF2X6R41BTKRJR1NM" hidden="1">'[3]AMI P &amp; L'!#REF!</definedName>
    <definedName name="BExVY11V7U1SAY4QKYE0PBSPD7LW" hidden="1">'[2]Reco Sheet for Fcast'!$F$7:$G$7</definedName>
    <definedName name="BExVY1SV37DL5YU59HS4IG3VBCP4" localSheetId="5" hidden="1">'[3]AMI P &amp; L'!#REF!</definedName>
    <definedName name="BExVY1SV37DL5YU59HS4IG3VBCP4" localSheetId="13" hidden="1">'[3]AMI P &amp; L'!#REF!</definedName>
    <definedName name="BExVY1SV37DL5YU59HS4IG3VBCP4" hidden="1">'[3]AMI P &amp; L'!#REF!</definedName>
    <definedName name="BExVY3WFGJKSQA08UF9NCMST928Y" hidden="1">'[2]Reco Sheet for Fcast'!$F$7:$G$7</definedName>
    <definedName name="BExVY954UOEVQEIC5OFO4NEWVKAQ" hidden="1">'[2]Reco Sheet for Fcast'!$F$11:$G$11</definedName>
    <definedName name="BExVYH8GALJI83YRQSC210IEPVCS" hidden="1">'[2]Reco Sheet for Fcast'!$F$8:$G$8</definedName>
    <definedName name="BExVYHDYIV5397LC02V4FEP8VD6W" hidden="1">'[2]Reco Sheet for Fcast'!$I$10:$J$10</definedName>
    <definedName name="BExVYOVIZDA18YIQ0A30Q052PCAK" hidden="1">'[2]Reco Sheet for Fcast'!$H$2:$I$2</definedName>
    <definedName name="BExVYQIXPEM6J4JVP78BRHIC05PV" hidden="1">'[2]Reco Sheet for Fcast'!$F$8:$G$8</definedName>
    <definedName name="BExVYVGWN7SONLVDH9WJ2F1JS264" hidden="1">'[2]Reco Sheet for Fcast'!$I$7:$J$7</definedName>
    <definedName name="BExVZ9EO732IK6MNMG17Y1EFTJQC" hidden="1">'[2]Reco Sheet for Fcast'!$F$8:$G$8</definedName>
    <definedName name="BExVZB1Y5J4UL2LKK0363EU7GIJ1" hidden="1">'[2]Reco Sheet for Fcast'!$F$7:$G$7</definedName>
    <definedName name="BExVZJQVO5LQ0BJH5JEN5NOBIAF6" localSheetId="5" hidden="1">'[3]AMI P &amp; L'!#REF!</definedName>
    <definedName name="BExVZJQVO5LQ0BJH5JEN5NOBIAF6" localSheetId="13" hidden="1">'[3]AMI P &amp; L'!#REF!</definedName>
    <definedName name="BExVZJQVO5LQ0BJH5JEN5NOBIAF6" hidden="1">'[3]AMI P &amp; L'!#REF!</definedName>
    <definedName name="BExVZNXWS91RD7NXV5NE2R3C8WW7" hidden="1">'[2]Reco Sheet for Fcast'!$I$8:$J$8</definedName>
    <definedName name="BExVZYQCU2I82W5UAYV4GQJ2JL8U" hidden="1">'[2]Reco Sheet for Fcast'!$J$2:$K$2</definedName>
    <definedName name="BExW02MMAYD9RIPXIGRXIWU01SWU" localSheetId="5" hidden="1">'[5]Capital orders'!#REF!</definedName>
    <definedName name="BExW02MMAYD9RIPXIGRXIWU01SWU" localSheetId="13" hidden="1">'[5]Capital orders'!#REF!</definedName>
    <definedName name="BExW02MMAYD9RIPXIGRXIWU01SWU" hidden="1">'[5]Capital orders'!#REF!</definedName>
    <definedName name="BExW0386REQRCQCVT9BCX80UPTRY" hidden="1">'[2]Reco Sheet for Fcast'!$K$2</definedName>
    <definedName name="BExW0CIOA9SK0V6OKKWTZOS8F5C5" hidden="1">'[4]Bud Mth'!$I$6:$J$6</definedName>
    <definedName name="BExW0FYP4WXY71CYUG40SUBG9UWU" hidden="1">'[2]Reco Sheet for Fcast'!$H$2:$I$2</definedName>
    <definedName name="BExW0RI61B4VV0ARXTFVBAWRA1C5" hidden="1">'[2]Reco Sheet for Fcast'!$F$9:$G$9</definedName>
    <definedName name="BExW1BVUYQTKMOR56MW7RVRX4L1L" hidden="1">'[2]Reco Sheet for Fcast'!$F$15</definedName>
    <definedName name="BExW1F1220628FOMTW5UAATHRJHK" hidden="1">'[2]Reco Sheet for Fcast'!$F$8:$G$8</definedName>
    <definedName name="BExW1RX03DZ35EAWTOIKB7PS5VV7" localSheetId="5" hidden="1">#REF!</definedName>
    <definedName name="BExW1RX03DZ35EAWTOIKB7PS5VV7" localSheetId="13" hidden="1">#REF!</definedName>
    <definedName name="BExW1RX03DZ35EAWTOIKB7PS5VV7" hidden="1">#REF!</definedName>
    <definedName name="BExW1TKA0Z9OP2DTG50GZR5EG8C7" hidden="1">'[2]Reco Sheet for Fcast'!$K$2</definedName>
    <definedName name="BExW1U0JLKQ094DW5MMOI8UHO09V" hidden="1">'[2]Reco Sheet for Fcast'!$I$8:$J$8</definedName>
    <definedName name="BExW283NP9D366XFPXLGSCI5UB0L" hidden="1">'[2]Reco Sheet for Fcast'!$F$6:$G$6</definedName>
    <definedName name="BExW2H3C8WJSBW5FGTFKVDVJC4CL" hidden="1">'[2]Reco Sheet for Fcast'!$I$7:$J$7</definedName>
    <definedName name="BExW2MSCKPGF5K3I7TL4KF5ISUOL" hidden="1">'[2]Reco Sheet for Fcast'!$F$15</definedName>
    <definedName name="BExW2NJ8EILHC8GHK3EOST8J05U0" hidden="1">'[2]Reco Sheet for Fcast'!$I$8:$J$8</definedName>
    <definedName name="BExW2SMO90FU9W8DVVES6Q4E6BZR" hidden="1">'[2]Reco Sheet for Fcast'!$F$6:$G$6</definedName>
    <definedName name="BExW2ZITSE40OUTU5LH01FV5JEA3" localSheetId="5" hidden="1">'[3]AMI P &amp; L'!#REF!</definedName>
    <definedName name="BExW2ZITSE40OUTU5LH01FV5JEA3" localSheetId="13" hidden="1">'[3]AMI P &amp; L'!#REF!</definedName>
    <definedName name="BExW2ZITSE40OUTU5LH01FV5JEA3" hidden="1">'[3]AMI P &amp; L'!#REF!</definedName>
    <definedName name="BExW36V9N91OHCUMGWJQL3I5P4JK" hidden="1">'[2]Reco Sheet for Fcast'!$F$15</definedName>
    <definedName name="BExW3E7HW3NMLQEPIHSOP33UGJEC" hidden="1">'[4]Bud Mth'!$E$1</definedName>
    <definedName name="BExW3EIBA1J9Q9NA9VCGZGRS8WV7" hidden="1">'[2]Reco Sheet for Fcast'!$F$9:$G$9</definedName>
    <definedName name="BExW3FEO8FI8N6AGQKYEG4SQVJWB" hidden="1">'[2]Reco Sheet for Fcast'!$K$2</definedName>
    <definedName name="BExW3GB28STOMJUSZEIA7YKYNS4Y" hidden="1">'[2]Reco Sheet for Fcast'!$H$2:$I$2</definedName>
    <definedName name="BExW3T1K638HT5E0Y8MMK108P5JT" hidden="1">'[2]Reco Sheet for Fcast'!$F$6:$G$6</definedName>
    <definedName name="BExW4217ZHL9VO39POSTJOD090WU" hidden="1">'[2]Reco Sheet for Fcast'!$F$6:$G$6</definedName>
    <definedName name="BExW4GPW71EBF8XPS2QGVQHBCDX3" hidden="1">'[2]Reco Sheet for Fcast'!$H$2:$I$2</definedName>
    <definedName name="BExW4JKC5837JBPCOJV337ZVYYY3" hidden="1">'[2]Reco Sheet for Fcast'!$G$2</definedName>
    <definedName name="BExW4QR9FV9MP5K610THBSM51RYO" hidden="1">'[2]Reco Sheet for Fcast'!$H$2:$I$2</definedName>
    <definedName name="BExW4Z029R9E19ZENN3WEA3VDAD1" hidden="1">'[2]Reco Sheet for Fcast'!$G$2</definedName>
    <definedName name="BExW4ZLNV6FJGQP2WOU4NKG3GNYO" localSheetId="5" hidden="1">#REF!</definedName>
    <definedName name="BExW4ZLNV6FJGQP2WOU4NKG3GNYO" localSheetId="13" hidden="1">#REF!</definedName>
    <definedName name="BExW4ZLNV6FJGQP2WOU4NKG3GNYO" hidden="1">#REF!</definedName>
    <definedName name="BExW5AZNT6IAZGNF2C879ODHY1B8" hidden="1">'[2]Reco Sheet for Fcast'!$F$11:$G$11</definedName>
    <definedName name="BExW5FMU99PBR9I4QY9LWERMXPCD" hidden="1">'[4]Bud Mth'!$J$2:$K$2</definedName>
    <definedName name="BExW5WPU27WD4NWZOT0ZEJIDLX5J" hidden="1">'[2]Reco Sheet for Fcast'!$I$6:$J$6</definedName>
    <definedName name="BExW660AV1TUV2XNUPD65RZR3QOO" hidden="1">'[2]Reco Sheet for Fcast'!$F$9:$G$9</definedName>
    <definedName name="BExW66LVVZK656PQY1257QMHP2AY" localSheetId="5" hidden="1">'[3]AMI P &amp; L'!#REF!</definedName>
    <definedName name="BExW66LVVZK656PQY1257QMHP2AY" localSheetId="13" hidden="1">'[3]AMI P &amp; L'!#REF!</definedName>
    <definedName name="BExW66LVVZK656PQY1257QMHP2AY" hidden="1">'[3]AMI P &amp; L'!#REF!</definedName>
    <definedName name="BExW6AY8KWN3C31NX1MZHXBFTSK7" localSheetId="5" hidden="1">#REF!</definedName>
    <definedName name="BExW6AY8KWN3C31NX1MZHXBFTSK7" localSheetId="13" hidden="1">#REF!</definedName>
    <definedName name="BExW6AY8KWN3C31NX1MZHXBFTSK7" hidden="1">#REF!</definedName>
    <definedName name="BExW6EJPHAP1TWT380AZLXNHR22P" hidden="1">'[2]Reco Sheet for Fcast'!$I$7:$J$7</definedName>
    <definedName name="BExW6G1PJ38H10DVLL8WPQ736OEB" hidden="1">'[2]Reco Sheet for Fcast'!$I$6:$J$6</definedName>
    <definedName name="BExW75OA5AS517IHUYDHRJXDDOWS" hidden="1">'[2]Reco Sheet for Fcast'!$J$2:$K$2</definedName>
    <definedName name="BExW794A74Z5F2K8LVQLD6VSKXUE" hidden="1">'[2]Reco Sheet for Fcast'!$F$8:$G$8</definedName>
    <definedName name="BExW7H7MHCUHD1MA5VUKYPO21U2I" localSheetId="5" hidden="1">#REF!</definedName>
    <definedName name="BExW7H7MHCUHD1MA5VUKYPO21U2I" localSheetId="13" hidden="1">#REF!</definedName>
    <definedName name="BExW7H7MHCUHD1MA5VUKYPO21U2I" hidden="1">#REF!</definedName>
    <definedName name="BExW7O3S5FIOKIM535S9J7PKA52A" localSheetId="13" hidden="1">#REF!</definedName>
    <definedName name="BExW7O3S5FIOKIM535S9J7PKA52A" hidden="1">#REF!</definedName>
    <definedName name="BExW7RUK8CJ81J4KZCOOP63WMXTX" hidden="1">'[2]Reco Sheet for Fcast'!$I$9:$J$9</definedName>
    <definedName name="BExW886OBR91JIW5EKLII4CQO6E4" hidden="1">'[2]Reco Sheet for Fcast'!$F$8:$G$8</definedName>
    <definedName name="BExW8AFIEPGHQDY6PZGJPQ7YFTB1" localSheetId="5" hidden="1">#REF!</definedName>
    <definedName name="BExW8AFIEPGHQDY6PZGJPQ7YFTB1" localSheetId="13" hidden="1">#REF!</definedName>
    <definedName name="BExW8AFIEPGHQDY6PZGJPQ7YFTB1" hidden="1">#REF!</definedName>
    <definedName name="BExW8K0SSIPSKBVP06IJ71600HJZ" hidden="1">'[2]Reco Sheet for Fcast'!$H$2:$I$2</definedName>
    <definedName name="BExW8T0GVY3ZYO4ACSBLHS8SH895" hidden="1">'[2]Reco Sheet for Fcast'!$F$15</definedName>
    <definedName name="BExW8YEP73JMMU9HZ08PM4WHJQZ4" hidden="1">'[2]Reco Sheet for Fcast'!$I$8:$J$8</definedName>
    <definedName name="BExW937AT53OZQRHNWQZ5BVH24IE" hidden="1">'[2]Reco Sheet for Fcast'!$I$11:$J$11</definedName>
    <definedName name="BExW95LN5N0LYFFVP7GJEGDVDLF0" hidden="1">'[2]Reco Sheet for Fcast'!$G$2</definedName>
    <definedName name="BExW967733Q8RAJOHR2GJ3HO8JIW" hidden="1">'[2]Reco Sheet for Fcast'!$I$6:$J$6</definedName>
    <definedName name="BExW9POK1KIOI0ALS5MZIKTDIYMA" hidden="1">'[2]Reco Sheet for Fcast'!$I$10:$J$10</definedName>
    <definedName name="BExXLDE6PN4ESWT3LXJNQCY94NE4" localSheetId="5" hidden="1">'[3]AMI P &amp; L'!#REF!</definedName>
    <definedName name="BExXLDE6PN4ESWT3LXJNQCY94NE4" localSheetId="13" hidden="1">'[3]AMI P &amp; L'!#REF!</definedName>
    <definedName name="BExXLDE6PN4ESWT3LXJNQCY94NE4" hidden="1">'[3]AMI P &amp; L'!#REF!</definedName>
    <definedName name="BExXLQVPK2H3IF0NDDA5CT612EUK" hidden="1">'[2]Reco Sheet for Fcast'!$I$6:$J$6</definedName>
    <definedName name="BExXLR6IO70TYTACKQH9M5PGV24J" hidden="1">'[2]Reco Sheet for Fcast'!$F$11:$G$11</definedName>
    <definedName name="BExXM065WOLYRYHGHOJE0OOFXA4M" localSheetId="5" hidden="1">'[3]AMI P &amp; L'!#REF!</definedName>
    <definedName name="BExXM065WOLYRYHGHOJE0OOFXA4M" localSheetId="13" hidden="1">'[3]AMI P &amp; L'!#REF!</definedName>
    <definedName name="BExXM065WOLYRYHGHOJE0OOFXA4M" hidden="1">'[3]AMI P &amp; L'!#REF!</definedName>
    <definedName name="BExXM3GUNXVDM82KUR17NNUMQCNI" hidden="1">'[2]Reco Sheet for Fcast'!$F$7:$G$7</definedName>
    <definedName name="BExXMA28M8SH7MKIGETSDA72WUIZ" hidden="1">'[2]Reco Sheet for Fcast'!$I$9:$J$9</definedName>
    <definedName name="BExXMJYBFUWD4HN6WTKX2CX41JCA" hidden="1">'[2]Reco Sheet for Fcast'!$I$10:$J$10</definedName>
    <definedName name="BExXMOLHIAHDLFSA31PUB36SC3I9" hidden="1">'[2]Reco Sheet for Fcast'!$G$2</definedName>
    <definedName name="BExXMT8T5Z3M2JBQN65X2LKH0YQI" hidden="1">'[2]Reco Sheet for Fcast'!$I$7:$J$7</definedName>
    <definedName name="BExXN1XNO7H60M9X1E7EVWFJDM5N" hidden="1">'[2]Reco Sheet for Fcast'!$I$7:$J$7</definedName>
    <definedName name="BExXN22ZOTIW49GPLWFYKVM90FNZ" hidden="1">'[2]Reco Sheet for Fcast'!$F$6:$G$6</definedName>
    <definedName name="BExXN6QAP8UJQVN4R4BQKPP4QK35" hidden="1">'[2]Reco Sheet for Fcast'!$F$7:$G$7</definedName>
    <definedName name="BExXNBOA39T2X6Y5Y5GZ5DDNA1AX" hidden="1">'[2]Reco Sheet for Fcast'!$F$8:$G$8</definedName>
    <definedName name="BExXND6872VJ3M2PGT056WQMWBHD" hidden="1">'[2]Reco Sheet for Fcast'!$G$2</definedName>
    <definedName name="BExXNF4F0489IITD5JLD8XFY5JNZ" localSheetId="5" hidden="1">#REF!</definedName>
    <definedName name="BExXNF4F0489IITD5JLD8XFY5JNZ" localSheetId="13" hidden="1">#REF!</definedName>
    <definedName name="BExXNF4F0489IITD5JLD8XFY5JNZ" hidden="1">#REF!</definedName>
    <definedName name="BExXNPM24UN2PGVL9D1TUBFRIKR4" hidden="1">'[2]Reco Sheet for Fcast'!$F$7:$G$7</definedName>
    <definedName name="BExXNWYB165VO9MHARCL5WLCHWS0" localSheetId="5" hidden="1">'[3]AMI P &amp; L'!#REF!</definedName>
    <definedName name="BExXNWYB165VO9MHARCL5WLCHWS0" localSheetId="13" hidden="1">'[3]AMI P &amp; L'!#REF!</definedName>
    <definedName name="BExXNWYB165VO9MHARCL5WLCHWS0" hidden="1">'[3]AMI P &amp; L'!#REF!</definedName>
    <definedName name="BExXO278QHQN8JDK5425EJ615ECC" hidden="1">'[2]Reco Sheet for Fcast'!$F$7:$G$7</definedName>
    <definedName name="BExXO8N5ROLIUVFKV9AVT4EASFRY" localSheetId="5" hidden="1">'[5]Capital orders'!#REF!</definedName>
    <definedName name="BExXO8N5ROLIUVFKV9AVT4EASFRY" localSheetId="13" hidden="1">'[5]Capital orders'!#REF!</definedName>
    <definedName name="BExXO8N5ROLIUVFKV9AVT4EASFRY" hidden="1">'[5]Capital orders'!#REF!</definedName>
    <definedName name="BExXOBHOP0WGFHI2Y9AO4L440UVQ" hidden="1">'[2]Reco Sheet for Fcast'!$F$11:$G$11</definedName>
    <definedName name="BExXOHSAD2NSHOLLMZ2JWA4I3I1R" hidden="1">'[2]Reco Sheet for Fcast'!$I$7:$J$7</definedName>
    <definedName name="BExXOKH8LRQ9BNMQSYR3RTWXFPLJ" localSheetId="5" hidden="1">'[5]Capital orders'!#REF!</definedName>
    <definedName name="BExXOKH8LRQ9BNMQSYR3RTWXFPLJ" localSheetId="13" hidden="1">'[5]Capital orders'!#REF!</definedName>
    <definedName name="BExXOKH8LRQ9BNMQSYR3RTWXFPLJ" hidden="1">'[5]Capital orders'!#REF!</definedName>
    <definedName name="BExXP80B5FGA00JCM7UXKPI3PB7Y" hidden="1">'[2]Reco Sheet for Fcast'!$I$9:$J$9</definedName>
    <definedName name="BExXP85M4WXYVN1UVHUTOEKEG5XS" hidden="1">'[2]Reco Sheet for Fcast'!$F$8:$G$8</definedName>
    <definedName name="BExXPELOTHOAG0OWILLAH94OZV5J" hidden="1">'[2]Reco Sheet for Fcast'!$H$2:$I$2</definedName>
    <definedName name="BExXPLXY0H93MFKJ5WQCZHXQYOUA" localSheetId="5" hidden="1">#REF!</definedName>
    <definedName name="BExXPLXY0H93MFKJ5WQCZHXQYOUA" localSheetId="13" hidden="1">#REF!</definedName>
    <definedName name="BExXPLXY0H93MFKJ5WQCZHXQYOUA" hidden="1">#REF!</definedName>
    <definedName name="BExXPS31W1VD2NMIE4E37LHVDF0L" hidden="1">'[2]Reco Sheet for Fcast'!$F$8:$G$8</definedName>
    <definedName name="BExXPZKYEMVF5JOC14HYOOYQK6JK" hidden="1">'[2]Reco Sheet for Fcast'!$G$2</definedName>
    <definedName name="BExXQ89PA10X79WBWOEP1AJX1OQM" hidden="1">'[2]Reco Sheet for Fcast'!$F$11:$G$11</definedName>
    <definedName name="BExXQCGQGGYSI0LTRVR73MUO50AW" hidden="1">'[2]Reco Sheet for Fcast'!$I$6:$J$6</definedName>
    <definedName name="BExXQEEXFHDQ8DSRAJSB5ET6J004" hidden="1">'[2]Reco Sheet for Fcast'!$F$6:$G$6</definedName>
    <definedName name="BExXQH41O5HZAH8BO6HCFY8YC3TU" localSheetId="5" hidden="1">'[3]AMI P &amp; L'!#REF!</definedName>
    <definedName name="BExXQH41O5HZAH8BO6HCFY8YC3TU" localSheetId="13" hidden="1">'[3]AMI P &amp; L'!#REF!</definedName>
    <definedName name="BExXQH41O5HZAH8BO6HCFY8YC3TU" hidden="1">'[3]AMI P &amp; L'!#REF!</definedName>
    <definedName name="BExXQJIEF5R3QQ6D8HO3NGPU0IQC" hidden="1">'[2]Reco Sheet for Fcast'!$G$2</definedName>
    <definedName name="BExXQR0550UX7PZCHV6RMVWU8PH7" hidden="1">'[4]Bud Mth'!$E$1</definedName>
    <definedName name="BExXQU00K9ER4I1WM7T9J0W1E7ZC" hidden="1">'[2]Reco Sheet for Fcast'!$I$10:$J$10</definedName>
    <definedName name="BExXQU00KOR7XLM8B13DGJ1MIQDY" hidden="1">'[2]Reco Sheet for Fcast'!$F$10:$G$10</definedName>
    <definedName name="BExXQXG18PS8HGBOS03OSTQ0KEYC" hidden="1">'[2]Reco Sheet for Fcast'!$G$2</definedName>
    <definedName name="BExXQXQT4OAFQT5B0YB3USDJOJOB" hidden="1">'[2]Reco Sheet for Fcast'!$I$9:$J$9</definedName>
    <definedName name="BExXR3FSEXAHSXEQNJORWFCPX86N" hidden="1">'[2]Reco Sheet for Fcast'!$I$6:$J$6</definedName>
    <definedName name="BExXR3W3FKYQBLR299HO9RZ70C43" hidden="1">'[2]Reco Sheet for Fcast'!$F$6:$G$6</definedName>
    <definedName name="BExXR46U23CRRBV6IZT982MAEQKI" hidden="1">'[2]Reco Sheet for Fcast'!$I$7:$J$7</definedName>
    <definedName name="BExXR8OKAVX7O70V5IYG2PRKXSTI" hidden="1">'[2]Reco Sheet for Fcast'!$I$7:$J$7</definedName>
    <definedName name="BExXRA6N6XCLQM6XDV724ZIH6G93" hidden="1">'[2]Reco Sheet for Fcast'!$F$10:$G$10</definedName>
    <definedName name="BExXRABZ1CNKCG6K1MR6OUFHF7J9" hidden="1">'[2]Reco Sheet for Fcast'!$F$10:$G$10</definedName>
    <definedName name="BExXRBOFETC0OTJ6WY3VPMFH03VB" hidden="1">'[2]Reco Sheet for Fcast'!$I$8:$J$8</definedName>
    <definedName name="BExXRD13K1S9Y3JGR7CXSONT7RJZ" localSheetId="5" hidden="1">'[3]AMI P &amp; L'!#REF!</definedName>
    <definedName name="BExXRD13K1S9Y3JGR7CXSONT7RJZ" localSheetId="13" hidden="1">'[3]AMI P &amp; L'!#REF!</definedName>
    <definedName name="BExXRD13K1S9Y3JGR7CXSONT7RJZ" hidden="1">'[3]AMI P &amp; L'!#REF!</definedName>
    <definedName name="BExXRIFB4QQ87QIGA9AG0NXP577K" hidden="1">'[2]Reco Sheet for Fcast'!$F$10:$G$10</definedName>
    <definedName name="BExXRIQ2JF2CVTRDQX2D9SPH7FTN" hidden="1">'[2]Reco Sheet for Fcast'!$I$11:$J$11</definedName>
    <definedName name="BExXRLKJ6CS4AJYAEHD0WH96AEBA" localSheetId="5" hidden="1">#REF!</definedName>
    <definedName name="BExXRLKJ6CS4AJYAEHD0WH96AEBA" localSheetId="13" hidden="1">#REF!</definedName>
    <definedName name="BExXRLKJ6CS4AJYAEHD0WH96AEBA" hidden="1">#REF!</definedName>
    <definedName name="BExXRO4A6VUH1F4XV8N1BRJ4896W" localSheetId="5" hidden="1">'[3]AMI P &amp; L'!#REF!</definedName>
    <definedName name="BExXRO4A6VUH1F4XV8N1BRJ4896W" localSheetId="13" hidden="1">'[3]AMI P &amp; L'!#REF!</definedName>
    <definedName name="BExXRO4A6VUH1F4XV8N1BRJ4896W" hidden="1">'[3]AMI P &amp; L'!#REF!</definedName>
    <definedName name="BExXRO9N1SNJZGKD90P4K7FU1J0P" hidden="1">'[2]Reco Sheet for Fcast'!$F$15</definedName>
    <definedName name="BExXRV5QP3Z0KAQ1EQT9JYT2FV0L" hidden="1">'[2]Reco Sheet for Fcast'!$F$10:$G$10</definedName>
    <definedName name="BExXRZ20LZZCW8LVGDK0XETOTSAI" hidden="1">'[2]Reco Sheet for Fcast'!$F$15</definedName>
    <definedName name="BExXS63O4OMWMNXXAODZQFSDG33N" hidden="1">'[2]Reco Sheet for Fcast'!$F$6:$G$6</definedName>
    <definedName name="BExXS702KUBW3EFNSAYMW64C95M3" localSheetId="5" hidden="1">'[5]Capital orders'!#REF!</definedName>
    <definedName name="BExXS702KUBW3EFNSAYMW64C95M3" localSheetId="13" hidden="1">'[5]Capital orders'!#REF!</definedName>
    <definedName name="BExXS702KUBW3EFNSAYMW64C95M3" hidden="1">'[5]Capital orders'!#REF!</definedName>
    <definedName name="BExXSBSP1TOY051HSPEPM0AEIO2M" hidden="1">'[2]Reco Sheet for Fcast'!$F$6:$G$6</definedName>
    <definedName name="BExXSC8RFK5D68FJD2HI4K66SA6I" hidden="1">'[2]Reco Sheet for Fcast'!$F$10:$G$10</definedName>
    <definedName name="BExXSNHC88W4UMXEOIOOATJAIKZO" hidden="1">'[2]Reco Sheet for Fcast'!$I$8:$J$8</definedName>
    <definedName name="BExXSTBS08WIA9TLALV3UQ2Z3MRG" hidden="1">'[2]Reco Sheet for Fcast'!$I$7:$J$7</definedName>
    <definedName name="BExXSVQ2WOJJ73YEO8Q2FK60V4G8" hidden="1">'[2]Reco Sheet for Fcast'!$I$8:$J$8</definedName>
    <definedName name="BExXTA9CMTC19FSCX4UIQBV2C7R9" localSheetId="5" hidden="1">'[5]Capital orders'!#REF!</definedName>
    <definedName name="BExXTA9CMTC19FSCX4UIQBV2C7R9" localSheetId="13" hidden="1">'[5]Capital orders'!#REF!</definedName>
    <definedName name="BExXTA9CMTC19FSCX4UIQBV2C7R9" hidden="1">'[5]Capital orders'!#REF!</definedName>
    <definedName name="BExXTHLRNL82GN7KZY3TOLO508N7" hidden="1">'[2]Reco Sheet for Fcast'!$F$8:$G$8</definedName>
    <definedName name="BExXTIY89DH3YOJMAQ0Q8WTGODVQ" localSheetId="5" hidden="1">#REF!</definedName>
    <definedName name="BExXTIY89DH3YOJMAQ0Q8WTGODVQ" localSheetId="13" hidden="1">#REF!</definedName>
    <definedName name="BExXTIY89DH3YOJMAQ0Q8WTGODVQ" hidden="1">#REF!</definedName>
    <definedName name="BExXTL72MKEQSQH9L2OTFLU8DM2B" hidden="1">'[2]Reco Sheet for Fcast'!$F$8:$G$8</definedName>
    <definedName name="BExXTM3M4RTCRSX7VGAXGQNPP668" hidden="1">'[2]Reco Sheet for Fcast'!$F$7:$G$7</definedName>
    <definedName name="BExXTOCF78J7WY6FOVBRY1N2RBBR" hidden="1">'[2]Reco Sheet for Fcast'!$H$2:$I$2</definedName>
    <definedName name="BExXTP3GYO6Z9RTKKT10XA0UTV3T" hidden="1">'[2]Reco Sheet for Fcast'!$I$8:$J$8</definedName>
    <definedName name="BExXTZKZ4CG92ZQLIRKEXXH9BFIR" hidden="1">'[2]Reco Sheet for Fcast'!$F$7:$G$7</definedName>
    <definedName name="BExXU4J2BM2964GD5UZHM752Q4NS" hidden="1">'[2]Reco Sheet for Fcast'!$F$9:$G$9</definedName>
    <definedName name="BExXU4ZC2TLLQLLN5Z55LSE6D0AG" hidden="1">'[2]Reco Sheet for Fcast'!$O$6:$P$10</definedName>
    <definedName name="BExXU6XDTT7RM93KILIDEYPA9XKF" hidden="1">'[2]Reco Sheet for Fcast'!$I$6:$J$6</definedName>
    <definedName name="BExXU8VLZA7WLPZ3RAQZGNERUD26" localSheetId="5" hidden="1">'[3]AMI P &amp; L'!#REF!</definedName>
    <definedName name="BExXU8VLZA7WLPZ3RAQZGNERUD26" localSheetId="13" hidden="1">'[3]AMI P &amp; L'!#REF!</definedName>
    <definedName name="BExXU8VLZA7WLPZ3RAQZGNERUD26" hidden="1">'[3]AMI P &amp; L'!#REF!</definedName>
    <definedName name="BExXUB9RSLSCNN5ETLXY72DAPZZM" hidden="1">'[2]Reco Sheet for Fcast'!$I$10:$J$10</definedName>
    <definedName name="BExXUEV8QPATH32AX9XYWBHUVOO8" localSheetId="5" hidden="1">#REF!</definedName>
    <definedName name="BExXUEV8QPATH32AX9XYWBHUVOO8" localSheetId="13" hidden="1">#REF!</definedName>
    <definedName name="BExXUEV8QPATH32AX9XYWBHUVOO8" hidden="1">#REF!</definedName>
    <definedName name="BExXUFRM82XQIN2T8KGLDQL1IBQW" hidden="1">'[2]Reco Sheet for Fcast'!$G$2</definedName>
    <definedName name="BExXUFX23FE72H6IM4JSHIQV4VNK" localSheetId="5" hidden="1">#REF!</definedName>
    <definedName name="BExXUFX23FE72H6IM4JSHIQV4VNK" localSheetId="13" hidden="1">#REF!</definedName>
    <definedName name="BExXUFX23FE72H6IM4JSHIQV4VNK" hidden="1">#REF!</definedName>
    <definedName name="BExXUM27VX063JGHF9FYOOLNOP4V" localSheetId="13" hidden="1">#REF!</definedName>
    <definedName name="BExXUM27VX063JGHF9FYOOLNOP4V" hidden="1">#REF!</definedName>
    <definedName name="BExXUQEQBF6FI240ZGIF9YXZSRAU" hidden="1">'[2]Reco Sheet for Fcast'!$F$10:$G$10</definedName>
    <definedName name="BExXUYND6EJO7CJ5KRICV4O1JNWK" hidden="1">'[2]Reco Sheet for Fcast'!$F$9:$G$9</definedName>
    <definedName name="BExXV3LG12X440HUOAJXFCK9NX6J" localSheetId="5" hidden="1">#REF!</definedName>
    <definedName name="BExXV3LG12X440HUOAJXFCK9NX6J" localSheetId="13" hidden="1">#REF!</definedName>
    <definedName name="BExXV3LG12X440HUOAJXFCK9NX6J" hidden="1">#REF!</definedName>
    <definedName name="BExXV6FWG4H3S2QEUJZYIXILNGJ7" hidden="1">'[2]Reco Sheet for Fcast'!$F$8:$G$8</definedName>
    <definedName name="BExXVK87BMMO6LHKV0CFDNIQVIBS" hidden="1">'[2]Reco Sheet for Fcast'!$I$11:$J$11</definedName>
    <definedName name="BExXVKZ9WXPGL6IVY6T61IDD771I" hidden="1">'[2]Reco Sheet for Fcast'!$F$8:$G$8</definedName>
    <definedName name="BExXVLVNRJK2QSK3UMZRFRADS2G4" localSheetId="5" hidden="1">'[3]AMI P &amp; L'!#REF!</definedName>
    <definedName name="BExXVLVNRJK2QSK3UMZRFRADS2G4" localSheetId="13" hidden="1">'[3]AMI P &amp; L'!#REF!</definedName>
    <definedName name="BExXVLVNRJK2QSK3UMZRFRADS2G4" hidden="1">'[3]AMI P &amp; L'!#REF!</definedName>
    <definedName name="BExXW27MMXHXUXX78SDTBE1JYTHT" hidden="1">'[2]Reco Sheet for Fcast'!$I$7:$J$7</definedName>
    <definedName name="BExXW2YIM2MYBSHRIX0RP9D4PRMN" hidden="1">'[2]Reco Sheet for Fcast'!$I$6:$J$6</definedName>
    <definedName name="BExXWBNE4KTFSXKVSRF6WX039WPB" hidden="1">'[2]Reco Sheet for Fcast'!$F$9:$G$9</definedName>
    <definedName name="BExXWFP5AYE7EHYTJWBZSQ8PQ0YX" hidden="1">'[2]Reco Sheet for Fcast'!$I$9:$J$9</definedName>
    <definedName name="BExXWLJG5TBEL46BL8CA7MCLGTUZ" localSheetId="5" hidden="1">#REF!</definedName>
    <definedName name="BExXWLJG5TBEL46BL8CA7MCLGTUZ" localSheetId="13" hidden="1">#REF!</definedName>
    <definedName name="BExXWLJG5TBEL46BL8CA7MCLGTUZ" hidden="1">#REF!</definedName>
    <definedName name="BExXWVFIBQT8OY1O41FRFPFGXQHK" hidden="1">'[2]Reco Sheet for Fcast'!$K$2</definedName>
    <definedName name="BExXWWXHBZHA9J3N8K47F84X0M0L" hidden="1">'[2]Reco Sheet for Fcast'!$I$10:$J$10</definedName>
    <definedName name="BExXXBM521DL8R4ZX7NZ3DBCUOR5" localSheetId="5" hidden="1">'[3]AMI P &amp; L'!#REF!</definedName>
    <definedName name="BExXXBM521DL8R4ZX7NZ3DBCUOR5" localSheetId="13" hidden="1">'[3]AMI P &amp; L'!#REF!</definedName>
    <definedName name="BExXXBM521DL8R4ZX7NZ3DBCUOR5" hidden="1">'[3]AMI P &amp; L'!#REF!</definedName>
    <definedName name="BExXXC7OZI33XZ03NRMEP7VRLQK4" hidden="1">'[2]Reco Sheet for Fcast'!$I$7:$J$7</definedName>
    <definedName name="BExXXH5N3NKBQ7BCJPJTBF8CYM2Q" hidden="1">'[2]Reco Sheet for Fcast'!$I$6:$J$6</definedName>
    <definedName name="BExXXKWLM4D541BH6O8GOJMHFHMW" hidden="1">'[2]Reco Sheet for Fcast'!$I$9:$J$9</definedName>
    <definedName name="BExXXPPA1Q87XPI97X0OXCPBPDON" hidden="1">'[2]Reco Sheet for Fcast'!$I$11:$J$11</definedName>
    <definedName name="BExXXVUDA98IZTQ6MANKU4MTTDVR" hidden="1">'[2]Reco Sheet for Fcast'!$I$10:$J$10</definedName>
    <definedName name="BExXXZQNZY6IZI45DJXJK0MQZWA7" localSheetId="5" hidden="1">'[3]AMI P &amp; L'!#REF!</definedName>
    <definedName name="BExXXZQNZY6IZI45DJXJK0MQZWA7" localSheetId="13" hidden="1">'[3]AMI P &amp; L'!#REF!</definedName>
    <definedName name="BExXXZQNZY6IZI45DJXJK0MQZWA7" hidden="1">'[3]AMI P &amp; L'!#REF!</definedName>
    <definedName name="BExXY5QFG6QP94SFT3935OBM8Y4K" hidden="1">'[2]Reco Sheet for Fcast'!$I$7:$J$7</definedName>
    <definedName name="BExXY7TYEBFXRYUYIFHTN65RJ8EW" localSheetId="5" hidden="1">'[3]AMI P &amp; L'!#REF!</definedName>
    <definedName name="BExXY7TYEBFXRYUYIFHTN65RJ8EW" localSheetId="13" hidden="1">'[3]AMI P &amp; L'!#REF!</definedName>
    <definedName name="BExXY7TYEBFXRYUYIFHTN65RJ8EW" hidden="1">'[3]AMI P &amp; L'!#REF!</definedName>
    <definedName name="BExXYCBSIHFUY3BDHNBY5TMPFMGL" localSheetId="5" hidden="1">#REF!</definedName>
    <definedName name="BExXYCBSIHFUY3BDHNBY5TMPFMGL" localSheetId="13" hidden="1">#REF!</definedName>
    <definedName name="BExXYCBSIHFUY3BDHNBY5TMPFMGL" hidden="1">#REF!</definedName>
    <definedName name="BExXYLBHANUXC5FCTDDTGOVD3GQS" hidden="1">'[2]Reco Sheet for Fcast'!$I$8:$J$8</definedName>
    <definedName name="BExXYMNYAYH3WA2ZCFAYKZID9ZCI" hidden="1">'[2]Reco Sheet for Fcast'!$I$9:$J$9</definedName>
    <definedName name="BExXYYT12SVN2VDMLVNV4P3ISD8T" hidden="1">'[2]Reco Sheet for Fcast'!$I$7:$J$7</definedName>
    <definedName name="BExXZ3LNUGA4E1LWS1MPLGG3LXKD" localSheetId="5" hidden="1">#REF!</definedName>
    <definedName name="BExXZ3LNUGA4E1LWS1MPLGG3LXKD" localSheetId="13" hidden="1">#REF!</definedName>
    <definedName name="BExXZ3LNUGA4E1LWS1MPLGG3LXKD" hidden="1">#REF!</definedName>
    <definedName name="BExXZFVV4YB42AZ3H1I40YG3JAPU" hidden="1">'[2]Reco Sheet for Fcast'!$I$11:$J$11</definedName>
    <definedName name="BExXZHJ9T2JELF12CHHGD54J1B0C" hidden="1">'[2]Reco Sheet for Fcast'!$F$7:$G$7</definedName>
    <definedName name="BExXZMBX5F1N53KQHPU92S4B5ZZ4" hidden="1">'[2]Reco Sheet for Fcast'!$E$1</definedName>
    <definedName name="BExXZNJ2X1TK2LRK5ZY3MX49H5T7" hidden="1">'[2]Reco Sheet for Fcast'!$J$2:$K$2</definedName>
    <definedName name="BExXZOVPCEP495TQSON6PSRQ8XCY" localSheetId="5" hidden="1">'[3]AMI P &amp; L'!#REF!</definedName>
    <definedName name="BExXZOVPCEP495TQSON6PSRQ8XCY" localSheetId="13" hidden="1">'[3]AMI P &amp; L'!#REF!</definedName>
    <definedName name="BExXZOVPCEP495TQSON6PSRQ8XCY" hidden="1">'[3]AMI P &amp; L'!#REF!</definedName>
    <definedName name="BExXZS0XCQNYYY1DP75R3PCXFSRH" localSheetId="5" hidden="1">#REF!</definedName>
    <definedName name="BExXZS0XCQNYYY1DP75R3PCXFSRH" localSheetId="13" hidden="1">#REF!</definedName>
    <definedName name="BExXZS0XCQNYYY1DP75R3PCXFSRH" hidden="1">#REF!</definedName>
    <definedName name="BExXZXKH7NBARQQAZM69Z57IH1MM" hidden="1">'[2]Reco Sheet for Fcast'!$F$6:$G$6</definedName>
    <definedName name="BExY06EUGA7EW4VVDQKIUQW4P39O" localSheetId="5" hidden="1">#REF!</definedName>
    <definedName name="BExY06EUGA7EW4VVDQKIUQW4P39O" localSheetId="13" hidden="1">#REF!</definedName>
    <definedName name="BExY06EUGA7EW4VVDQKIUQW4P39O" hidden="1">#REF!</definedName>
    <definedName name="BExY07WSDH5QEVM7BJXJK2ZRAI1O" localSheetId="5" hidden="1">'[3]AMI P &amp; L'!#REF!</definedName>
    <definedName name="BExY07WSDH5QEVM7BJXJK2ZRAI1O" localSheetId="13" hidden="1">'[3]AMI P &amp; L'!#REF!</definedName>
    <definedName name="BExY07WSDH5QEVM7BJXJK2ZRAI1O" hidden="1">'[3]AMI P &amp; L'!#REF!</definedName>
    <definedName name="BExY0BI99V6MXLHXBCSPUL0OPF3M" localSheetId="5" hidden="1">#REF!</definedName>
    <definedName name="BExY0BI99V6MXLHXBCSPUL0OPF3M" localSheetId="13" hidden="1">#REF!</definedName>
    <definedName name="BExY0BI99V6MXLHXBCSPUL0OPF3M" hidden="1">#REF!</definedName>
    <definedName name="BExY0C3UBVC4M59JIRXVQ8OWAJC1" hidden="1">'[2]Reco Sheet for Fcast'!$I$7:$J$7</definedName>
    <definedName name="BExY0OE8GFHMLLTEAFIOQTOPEVPB" hidden="1">'[2]Reco Sheet for Fcast'!$F$8:$G$8</definedName>
    <definedName name="BExY0OJHW85S0VKBA8T4HTYPYBOS" hidden="1">'[2]Reco Sheet for Fcast'!$I$10:$J$10</definedName>
    <definedName name="BExY0T1E034D7XAXNC6F7540LLIE" hidden="1">'[2]Reco Sheet for Fcast'!$F$15</definedName>
    <definedName name="BExY0V4VNPA7ZZUMJNNU0ZHE1KOH" localSheetId="5" hidden="1">#REF!</definedName>
    <definedName name="BExY0V4VNPA7ZZUMJNNU0ZHE1KOH" localSheetId="13" hidden="1">#REF!</definedName>
    <definedName name="BExY0V4VNPA7ZZUMJNNU0ZHE1KOH" hidden="1">#REF!</definedName>
    <definedName name="BExY0XTZLHN49J2JH94BYTKBJLT3" hidden="1">'[2]Reco Sheet for Fcast'!$F$10:$G$10</definedName>
    <definedName name="BExY11FH9TXHERUYGG8FE50U7H7J" hidden="1">'[2]Reco Sheet for Fcast'!$F$10:$G$10</definedName>
    <definedName name="BExY16IWJ7CI1QGWVNBVHPYS9JPN" localSheetId="5" hidden="1">#REF!</definedName>
    <definedName name="BExY16IWJ7CI1QGWVNBVHPYS9JPN" localSheetId="13" hidden="1">#REF!</definedName>
    <definedName name="BExY16IWJ7CI1QGWVNBVHPYS9JPN" hidden="1">#REF!</definedName>
    <definedName name="BExY180UKNW5NIAWD6ZUYTFEH8QS" hidden="1">'[2]Reco Sheet for Fcast'!$F$15</definedName>
    <definedName name="BExY1DPTV4LSY9MEOUGXF8X052NA" hidden="1">'[2]Reco Sheet for Fcast'!$F$7:$G$7</definedName>
    <definedName name="BExY1GK9ELBEKDD7O6HR6DUO8YGO" hidden="1">'[2]Reco Sheet for Fcast'!$I$11:$J$11</definedName>
    <definedName name="BExY1HBBZWCVKT5KEBLCKMKR9LKK" hidden="1">'[2]Reco Sheet for Fcast'!$F$9:$G$9</definedName>
    <definedName name="BExY1NWOXXFV9GGZ3PX444LZ8TVX" hidden="1">'[2]Reco Sheet for Fcast'!$F$10:$G$10</definedName>
    <definedName name="BExY1UCL0RND63LLSM9X5SFRG117" hidden="1">'[2]Reco Sheet for Fcast'!$H$2:$I$2</definedName>
    <definedName name="BExY1WAT3937L08HLHIRQHMP2A3H" hidden="1">'[2]Reco Sheet for Fcast'!$I$10:$J$10</definedName>
    <definedName name="BExY1YEBOSLMID7LURP8QB46AI91" hidden="1">'[2]Reco Sheet for Fcast'!$I$10:$J$10</definedName>
    <definedName name="BExY2FS4LFX9OHOTQT7SJ2PXAC25" hidden="1">'[2]Reco Sheet for Fcast'!$I$10:$J$10</definedName>
    <definedName name="BExY2GDPCZPVU0IQ6IJIB1YQQRQ6" hidden="1">'[2]Reco Sheet for Fcast'!$F$6:$G$6</definedName>
    <definedName name="BExY2GTSZ3VA9TXLY7KW1LIAKJ61" hidden="1">'[2]Reco Sheet for Fcast'!$F$6:$G$6</definedName>
    <definedName name="BExY2IXBR1SGYZH08T7QHKEFS8HA" hidden="1">'[2]Reco Sheet for Fcast'!$F$15</definedName>
    <definedName name="BExY2Q4B5FUDA5VU4VRUHX327QN0" hidden="1">'[2]Reco Sheet for Fcast'!$F$9:$G$9</definedName>
    <definedName name="BExY3HOSK7YI364K15OX70AVR6F1" localSheetId="5" hidden="1">'[3]AMI P &amp; L'!#REF!</definedName>
    <definedName name="BExY3HOSK7YI364K15OX70AVR6F1" localSheetId="13" hidden="1">'[3]AMI P &amp; L'!#REF!</definedName>
    <definedName name="BExY3HOSK7YI364K15OX70AVR6F1" hidden="1">'[3]AMI P &amp; L'!#REF!</definedName>
    <definedName name="BExY3T89AUR83SOAZZ3OMDEJDQ39" hidden="1">'[2]Reco Sheet for Fcast'!$F$10:$G$10</definedName>
    <definedName name="BExY45O3XSWT6MQU6R33GI3YUAUM" localSheetId="5" hidden="1">#REF!</definedName>
    <definedName name="BExY45O3XSWT6MQU6R33GI3YUAUM" localSheetId="13" hidden="1">#REF!</definedName>
    <definedName name="BExY45O3XSWT6MQU6R33GI3YUAUM" hidden="1">#REF!</definedName>
    <definedName name="BExY4ET3RLNWSSJL6DIXQZOTATID" hidden="1">'[4]Bud Mth'!$G$2:$H$2</definedName>
    <definedName name="BExY4MG771JQ84EMIVB6HQGGHZY7" hidden="1">'[2]Reco Sheet for Fcast'!$H$2:$I$2</definedName>
    <definedName name="BExY4PWCSFB8P3J3TBQB2MD67263" hidden="1">'[2]Reco Sheet for Fcast'!$I$8:$J$8</definedName>
    <definedName name="BExY4RZW3KK11JLYBA4DWZ92M6LQ" hidden="1">'[2]Reco Sheet for Fcast'!$I$11:$J$11</definedName>
    <definedName name="BExY4XOVTTNVZ577RLIEC7NZQFIX" hidden="1">'[2]Reco Sheet for Fcast'!$F$7:$G$7</definedName>
    <definedName name="BExY50JAF5CG01GTHAUS7I4ZLUDC" hidden="1">'[2]Reco Sheet for Fcast'!$I$8:$J$8</definedName>
    <definedName name="BExY53J7EXFEOFTRNAHLK7IH3ACB" hidden="1">'[2]Reco Sheet for Fcast'!$F$8:$G$8</definedName>
    <definedName name="BExY5515SJTJS3VM80M3YYR0WF37" hidden="1">'[2]Reco Sheet for Fcast'!$F$15:$G$16</definedName>
    <definedName name="BExY5515WE39FQ3EG5QHG67V9C0O" hidden="1">'[2]Reco Sheet for Fcast'!$F$11:$G$11</definedName>
    <definedName name="BExY5986WNAD8NFCPXC9TVLBU4FG" hidden="1">'[2]Reco Sheet for Fcast'!$K$2</definedName>
    <definedName name="BExY5DF9MS25IFNWGJ1YAS5MDN8R" hidden="1">'[2]Reco Sheet for Fcast'!$K$2</definedName>
    <definedName name="BExY5ERVGL3UM2MGT8LJ0XPKTZEK" hidden="1">'[2]Reco Sheet for Fcast'!$I$7:$J$7</definedName>
    <definedName name="BExY5EX6NJFK8W754ZVZDN5DS04K" hidden="1">'[2]Reco Sheet for Fcast'!$I$6:$J$6</definedName>
    <definedName name="BExY5S3XD1NJT109CV54IFOHVLQ6" hidden="1">'[2]Reco Sheet for Fcast'!$F$9:$G$9</definedName>
    <definedName name="BExY5V3UFTA5NUDN1GI8BVHFL1ZK" localSheetId="5" hidden="1">'[5]Capital orders'!#REF!</definedName>
    <definedName name="BExY5V3UFTA5NUDN1GI8BVHFL1ZK" localSheetId="13" hidden="1">'[5]Capital orders'!#REF!</definedName>
    <definedName name="BExY5V3UFTA5NUDN1GI8BVHFL1ZK" hidden="1">'[5]Capital orders'!#REF!</definedName>
    <definedName name="BExY6KVS1MMZ2R34PGEFR2BMTU9W" hidden="1">'[2]Reco Sheet for Fcast'!$I$11:$J$11</definedName>
    <definedName name="BExY6Q9YY7LW745GP7CYOGGSPHGE" hidden="1">'[2]Reco Sheet for Fcast'!$F$6:$G$6</definedName>
    <definedName name="BExZIA3C8LKJTEH3MKQ57KJH5TA2" hidden="1">'[2]Reco Sheet for Fcast'!$I$11:$J$11</definedName>
    <definedName name="BExZIIHH3QNQE3GFMHEE4UMHY6WQ" hidden="1">'[2]Reco Sheet for Fcast'!$F$6:$G$6</definedName>
    <definedName name="BExZIYO22G5UXOB42GDLYGVRJ6U7" hidden="1">'[2]Reco Sheet for Fcast'!$F$11:$G$11</definedName>
    <definedName name="BExZJ7CYXTDLM412P6E5FAC4YB5M" hidden="1">'[2]Reco Sheet for Fcast'!$F$15:$AI$18</definedName>
    <definedName name="BExZJ7I9T8XU4MZRKJ1VVU76V2LZ" hidden="1">'[2]Reco Sheet for Fcast'!$F$15</definedName>
    <definedName name="BExZJMY170JCUU1RWASNZ1HJPRTA" hidden="1">'[2]Reco Sheet for Fcast'!$F$8:$G$8</definedName>
    <definedName name="BExZJOQR77H0P4SUKVYACDCFBBXO" hidden="1">'[2]Reco Sheet for Fcast'!$I$6:$J$6</definedName>
    <definedName name="BExZJS6RG34ODDY9HMZ0O34MEMSB" hidden="1">'[2]Reco Sheet for Fcast'!$I$8:$J$8</definedName>
    <definedName name="BExZJWDUEYTV7TBR6HSM97T24VTT" localSheetId="5" hidden="1">#REF!</definedName>
    <definedName name="BExZJWDUEYTV7TBR6HSM97T24VTT" localSheetId="13" hidden="1">#REF!</definedName>
    <definedName name="BExZJWDUEYTV7TBR6HSM97T24VTT" hidden="1">#REF!</definedName>
    <definedName name="BExZK34NR4BAD7HJAP7SQ926UQP3" hidden="1">'[2]Reco Sheet for Fcast'!$F$11:$G$11</definedName>
    <definedName name="BExZK3FGPHH5H771U7D5XY7XBS6E" localSheetId="5" hidden="1">'[3]AMI P &amp; L'!#REF!</definedName>
    <definedName name="BExZK3FGPHH5H771U7D5XY7XBS6E" localSheetId="13" hidden="1">'[3]AMI P &amp; L'!#REF!</definedName>
    <definedName name="BExZK3FGPHH5H771U7D5XY7XBS6E" hidden="1">'[3]AMI P &amp; L'!#REF!</definedName>
    <definedName name="BExZKHYORG3O8C772XPFHM1N8T80" localSheetId="5" hidden="1">'[3]AMI P &amp; L'!#REF!</definedName>
    <definedName name="BExZKHYORG3O8C772XPFHM1N8T80" localSheetId="13" hidden="1">'[3]AMI P &amp; L'!#REF!</definedName>
    <definedName name="BExZKHYORG3O8C772XPFHM1N8T80" hidden="1">'[3]AMI P &amp; L'!#REF!</definedName>
    <definedName name="BExZKJRF2IRR57DG9CLC7MSHWNNN" hidden="1">'[2]Reco Sheet for Fcast'!$F$8:$G$8</definedName>
    <definedName name="BExZKV5GYXO0X760SBD9TWTIQHGI" hidden="1">'[2]Reco Sheet for Fcast'!$F$10:$G$10</definedName>
    <definedName name="BExZL6E4YVXRUN7ZGF2BIGIXFR8K" localSheetId="5" hidden="1">'[3]AMI P &amp; L'!#REF!</definedName>
    <definedName name="BExZL6E4YVXRUN7ZGF2BIGIXFR8K" localSheetId="13" hidden="1">'[3]AMI P &amp; L'!#REF!</definedName>
    <definedName name="BExZL6E4YVXRUN7ZGF2BIGIXFR8K" hidden="1">'[3]AMI P &amp; L'!#REF!</definedName>
    <definedName name="BExZLGVLMKTPFXG42QYT0PO81G7F" hidden="1">'[2]Reco Sheet for Fcast'!$F$9:$G$9</definedName>
    <definedName name="BExZLKMK7LRK14S09WLMH7MXSQXM" hidden="1">'[2]Reco Sheet for Fcast'!$F$7:$G$7</definedName>
    <definedName name="BExZM7JVLG0W8EG5RBU915U3SKBY" hidden="1">'[2]Reco Sheet for Fcast'!$F$7:$G$7</definedName>
    <definedName name="BExZM85FOVUFF110XMQ9O2ODSJUK" hidden="1">'[2]Reco Sheet for Fcast'!$I$7:$J$7</definedName>
    <definedName name="BExZMF1MMTZ1TA14PZ8ASSU2CBSP" hidden="1">'[2]Reco Sheet for Fcast'!$I$8:$J$8</definedName>
    <definedName name="BExZMKL5YQZD7F0FUCSVFGLPFK52" hidden="1">'[2]Reco Sheet for Fcast'!$F$9:$G$9</definedName>
    <definedName name="BExZMOC3VNZALJM71X2T6FV91GTB" hidden="1">'[2]Reco Sheet for Fcast'!$I$8:$J$8</definedName>
    <definedName name="BExZMXH39OB0I43XEL3K11U3G9PM" hidden="1">'[2]Reco Sheet for Fcast'!$I$6:$J$6</definedName>
    <definedName name="BExZMZQ3RBKDHT5GLFNLS52OSJA0" hidden="1">'[2]Reco Sheet for Fcast'!$F$11:$G$11</definedName>
    <definedName name="BExZN2F7Y2J2L2LN5WZRG949MS4A" hidden="1">'[2]Reco Sheet for Fcast'!$F$6:$G$6</definedName>
    <definedName name="BExZN847WUWKRYTZWG9TCQZJS3OL" hidden="1">'[2]Reco Sheet for Fcast'!$I$6:$J$6</definedName>
    <definedName name="BExZNH3VISFF4NQI11BZDP5IQ7VG" hidden="1">'[2]Reco Sheet for Fcast'!$F$6:$G$6</definedName>
    <definedName name="BExZNJYCFYVMAOI62GB2BABK1ELE" hidden="1">'[2]Reco Sheet for Fcast'!$I$8:$J$8</definedName>
    <definedName name="BExZNMCNFLS6EUF357U7TXQ4U84V" localSheetId="5" hidden="1">'[5]Capital orders'!#REF!</definedName>
    <definedName name="BExZNMCNFLS6EUF357U7TXQ4U84V" localSheetId="13" hidden="1">'[5]Capital orders'!#REF!</definedName>
    <definedName name="BExZNMCNFLS6EUF357U7TXQ4U84V" hidden="1">'[5]Capital orders'!#REF!</definedName>
    <definedName name="BExZNV707LIU6Z5H6QI6H67LHTI1" hidden="1">'[2]Reco Sheet for Fcast'!$F$9:$G$9</definedName>
    <definedName name="BExZNVCBKB930QQ9QW7KSGOZ0V1M" hidden="1">'[2]Reco Sheet for Fcast'!$I$9:$J$9</definedName>
    <definedName name="BExZNW8QJ18X0RSGFDWAE9ZSDX39" hidden="1">'[2]Reco Sheet for Fcast'!$H$2:$I$2</definedName>
    <definedName name="BExZNZDWRS6Q40L8OCWFEIVI0A1O" hidden="1">'[2]Reco Sheet for Fcast'!$I$6:$J$6</definedName>
    <definedName name="BExZO8TVZX68PZ4ENQ8QOILK16OS" localSheetId="5" hidden="1">#REF!</definedName>
    <definedName name="BExZO8TVZX68PZ4ENQ8QOILK16OS" localSheetId="13" hidden="1">#REF!</definedName>
    <definedName name="BExZO8TVZX68PZ4ENQ8QOILK16OS" hidden="1">#REF!</definedName>
    <definedName name="BExZOAH4GDULQO35ZGF099VIFGNC" localSheetId="13" hidden="1">#REF!</definedName>
    <definedName name="BExZOAH4GDULQO35ZGF099VIFGNC" hidden="1">#REF!</definedName>
    <definedName name="BExZOBO9NYLGVJQ31LVQ9XS2ZT4N" hidden="1">'[2]Reco Sheet for Fcast'!$I$10:$J$10</definedName>
    <definedName name="BExZOETNB1CJ3Y2RKLI1ZK0S8Z6H" hidden="1">'[2]Reco Sheet for Fcast'!$I$10:$J$10</definedName>
    <definedName name="BExZOREMVSK4E5VSWM838KHUB8AI" hidden="1">'[2]Reco Sheet for Fcast'!$I$6:$J$6</definedName>
    <definedName name="BExZOVR745T5P1KS9NV2PXZPZVRG" hidden="1">'[2]Reco Sheet for Fcast'!$I$11:$J$11</definedName>
    <definedName name="BExZOZSWGLSY2XYVRIS6VSNJDSGD" hidden="1">'[2]Reco Sheet for Fcast'!$I$8:$J$8</definedName>
    <definedName name="BExZP7AIJKLM6C6CSUIIFAHFBNX2" hidden="1">'[2]Reco Sheet for Fcast'!$G$2</definedName>
    <definedName name="BExZPIU08CG16AZ72BD0PB5ISUQE" localSheetId="5" hidden="1">'[5]Capital orders'!#REF!</definedName>
    <definedName name="BExZPIU08CG16AZ72BD0PB5ISUQE" localSheetId="13" hidden="1">'[5]Capital orders'!#REF!</definedName>
    <definedName name="BExZPIU08CG16AZ72BD0PB5ISUQE" hidden="1">'[5]Capital orders'!#REF!</definedName>
    <definedName name="BExZPQ0XY507N8FJMVPKCTK8HC9H" hidden="1">'[2]Reco Sheet for Fcast'!$K$2</definedName>
    <definedName name="BExZQ37OVBR25U32CO2YYVPZOMR5" hidden="1">'[2]Reco Sheet for Fcast'!$K$2</definedName>
    <definedName name="BExZQ3NT7H06VO0AR48WHZULZB93" hidden="1">'[2]Reco Sheet for Fcast'!$I$8:$J$8</definedName>
    <definedName name="BExZQ7PJU07SEJMDX18U9YVDC2GU" hidden="1">'[2]Reco Sheet for Fcast'!$F$6:$G$6</definedName>
    <definedName name="BExZQBLMR2P2GZNI8IW6QBSS5ZV9" localSheetId="5" hidden="1">'[5]Capital orders'!#REF!</definedName>
    <definedName name="BExZQBLMR2P2GZNI8IW6QBSS5ZV9" localSheetId="13" hidden="1">'[5]Capital orders'!#REF!</definedName>
    <definedName name="BExZQBLMR2P2GZNI8IW6QBSS5ZV9" hidden="1">'[5]Capital orders'!#REF!</definedName>
    <definedName name="BExZQIHTGHK7OOI2Y2PN3JYBY82I" localSheetId="5" hidden="1">'[3]AMI P &amp; L'!#REF!</definedName>
    <definedName name="BExZQIHTGHK7OOI2Y2PN3JYBY82I" localSheetId="13" hidden="1">'[3]AMI P &amp; L'!#REF!</definedName>
    <definedName name="BExZQIHTGHK7OOI2Y2PN3JYBY82I" hidden="1">'[3]AMI P &amp; L'!#REF!</definedName>
    <definedName name="BExZQJJMGU5MHQOILGXGJPAQI5XI" localSheetId="13" hidden="1">'[3]AMI P &amp; L'!#REF!</definedName>
    <definedName name="BExZQJJMGU5MHQOILGXGJPAQI5XI" hidden="1">'[3]AMI P &amp; L'!#REF!</definedName>
    <definedName name="BExZQP3CUHU0IRXBVRJLP1KYRDVE" localSheetId="5" hidden="1">#REF!</definedName>
    <definedName name="BExZQP3CUHU0IRXBVRJLP1KYRDVE" localSheetId="13" hidden="1">#REF!</definedName>
    <definedName name="BExZQP3CUHU0IRXBVRJLP1KYRDVE" hidden="1">#REF!</definedName>
    <definedName name="BExZQRHGZ7WP7RQ2CX0H6W1CIP9U" localSheetId="13" hidden="1">#REF!</definedName>
    <definedName name="BExZQRHGZ7WP7RQ2CX0H6W1CIP9U" hidden="1">#REF!</definedName>
    <definedName name="BExZQWFMANQLA8Z37ZECN1VLXVSB" localSheetId="13" hidden="1">#REF!</definedName>
    <definedName name="BExZQWFMANQLA8Z37ZECN1VLXVSB" hidden="1">#REF!</definedName>
    <definedName name="BExZQXBYEBN28QUH1KOVW6KKA5UM" hidden="1">'[2]Reco Sheet for Fcast'!$F$15</definedName>
    <definedName name="BExZQZKT146WEN8FTVZ7Y5TSB8L5" localSheetId="5" hidden="1">'[3]AMI P &amp; L'!#REF!</definedName>
    <definedName name="BExZQZKT146WEN8FTVZ7Y5TSB8L5" localSheetId="13" hidden="1">'[3]AMI P &amp; L'!#REF!</definedName>
    <definedName name="BExZQZKT146WEN8FTVZ7Y5TSB8L5" hidden="1">'[3]AMI P &amp; L'!#REF!</definedName>
    <definedName name="BExZR485AKBH93YZ08CMUC3WROED" hidden="1">'[2]Reco Sheet for Fcast'!$I$10:$J$10</definedName>
    <definedName name="BExZR7TL98P2PPUVGIZYR5873DWW" hidden="1">'[2]Reco Sheet for Fcast'!$F$9:$G$9</definedName>
    <definedName name="BExZRGD1603X5ACFALUUDKCD7X48" hidden="1">'[2]Reco Sheet for Fcast'!$I$9:$J$9</definedName>
    <definedName name="BExZRP1X6UVLN1UOLHH5VF4STP1O" localSheetId="5" hidden="1">'[3]AMI P &amp; L'!#REF!</definedName>
    <definedName name="BExZRP1X6UVLN1UOLHH5VF4STP1O" localSheetId="13" hidden="1">'[3]AMI P &amp; L'!#REF!</definedName>
    <definedName name="BExZRP1X6UVLN1UOLHH5VF4STP1O" hidden="1">'[3]AMI P &amp; L'!#REF!</definedName>
    <definedName name="BExZRQ930U6OCYNV00CH5I0Q4LPE" hidden="1">'[2]Reco Sheet for Fcast'!$I$8:$J$8</definedName>
    <definedName name="BExZRW8W514W8OZ72YBONYJ64GXF" localSheetId="5" hidden="1">'[3]AMI P &amp; L'!#REF!</definedName>
    <definedName name="BExZRW8W514W8OZ72YBONYJ64GXF" localSheetId="13" hidden="1">'[3]AMI P &amp; L'!#REF!</definedName>
    <definedName name="BExZRW8W514W8OZ72YBONYJ64GXF" hidden="1">'[3]AMI P &amp; L'!#REF!</definedName>
    <definedName name="BExZRWJP2BUVFJPO8U8ATQEP0LZU" hidden="1">'[2]Reco Sheet for Fcast'!$F$15</definedName>
    <definedName name="BExZRZUBL5A1WH7YZJXBZG8HPWC7" localSheetId="5" hidden="1">#REF!</definedName>
    <definedName name="BExZRZUBL5A1WH7YZJXBZG8HPWC7" localSheetId="13" hidden="1">#REF!</definedName>
    <definedName name="BExZRZUBL5A1WH7YZJXBZG8HPWC7" hidden="1">#REF!</definedName>
    <definedName name="BExZSI9USDLZAN8LI8M4YYQL24GZ" hidden="1">'[2]Reco Sheet for Fcast'!$F$7:$G$7</definedName>
    <definedName name="BExZSS0LA2JY4ZLJ1Z5YCMLJJZCH" hidden="1">'[2]Reco Sheet for Fcast'!$F$11:$G$11</definedName>
    <definedName name="BExZT394ULBLT8EUHBM7KV741HQI" localSheetId="5" hidden="1">#REF!</definedName>
    <definedName name="BExZT394ULBLT8EUHBM7KV741HQI" localSheetId="13" hidden="1">#REF!</definedName>
    <definedName name="BExZT394ULBLT8EUHBM7KV741HQI" hidden="1">#REF!</definedName>
    <definedName name="BExZTAQV2QVSZY5Y3VCCWUBSBW9P" localSheetId="5" hidden="1">'[3]AMI P &amp; L'!#REF!</definedName>
    <definedName name="BExZTAQV2QVSZY5Y3VCCWUBSBW9P" localSheetId="13" hidden="1">'[3]AMI P &amp; L'!#REF!</definedName>
    <definedName name="BExZTAQV2QVSZY5Y3VCCWUBSBW9P" hidden="1">'[3]AMI P &amp; L'!#REF!</definedName>
    <definedName name="BExZTHSI2FX56PWRSNX9H5EWTZFO" hidden="1">'[2]Reco Sheet for Fcast'!$F$6:$G$6</definedName>
    <definedName name="BExZTJL3HVBFY139H6CJHEQCT1EL" hidden="1">'[2]Reco Sheet for Fcast'!$F$9:$G$9</definedName>
    <definedName name="BExZTLOL8OPABZI453E0KVNA1GJS" hidden="1">'[2]Reco Sheet for Fcast'!$F$11:$G$11</definedName>
    <definedName name="BExZTT6J3X0TOX0ZY6YPLUVMCW9X" localSheetId="5" hidden="1">'[3]AMI P &amp; L'!#REF!</definedName>
    <definedName name="BExZTT6J3X0TOX0ZY6YPLUVMCW9X" localSheetId="13" hidden="1">'[3]AMI P &amp; L'!#REF!</definedName>
    <definedName name="BExZTT6J3X0TOX0ZY6YPLUVMCW9X" hidden="1">'[3]AMI P &amp; L'!#REF!</definedName>
    <definedName name="BExZTW6ECBRA0BBITWBQ8R93RMCL" hidden="1">'[2]Reco Sheet for Fcast'!$G$2</definedName>
    <definedName name="BExZU2BHYAOKSCBM3C5014ZF6IXS" hidden="1">'[2]Reco Sheet for Fcast'!$H$2:$I$2</definedName>
    <definedName name="BExZU2RMJTXOCS0ROPMYPE6WTD87" hidden="1">'[2]Reco Sheet for Fcast'!$F$7:$G$7</definedName>
    <definedName name="BExZUF7G8FENTJKH9R1XUWXM6CWD" hidden="1">'[2]Reco Sheet for Fcast'!$I$9:$J$9</definedName>
    <definedName name="BExZUHWEEZO4WXP5DG5P4U6A70KN" localSheetId="5" hidden="1">#REF!</definedName>
    <definedName name="BExZUHWEEZO4WXP5DG5P4U6A70KN" localSheetId="13" hidden="1">#REF!</definedName>
    <definedName name="BExZUHWEEZO4WXP5DG5P4U6A70KN" hidden="1">#REF!</definedName>
    <definedName name="BExZUNARUJBIZ08VCAV3GEVBIR3D" hidden="1">'[2]Reco Sheet for Fcast'!$I$8:$J$8</definedName>
    <definedName name="BExZUSZT5496UMBP4LFSLTR1GVEW" hidden="1">'[2]Reco Sheet for Fcast'!$I$9:$J$9</definedName>
    <definedName name="BExZUT54340I38GVCV79EL116WR0" hidden="1">'[2]Reco Sheet for Fcast'!$I$11:$J$11</definedName>
    <definedName name="BExZUYDULCX65H9OZ9JHPBNKF3MI" hidden="1">'[2]Reco Sheet for Fcast'!$F$7:$G$7</definedName>
    <definedName name="BExZV2QD5ZDK3AGDRULLA7JB46C3" hidden="1">'[2]Reco Sheet for Fcast'!$F$8:$G$8</definedName>
    <definedName name="BExZVBQ29OM0V8XAL3HL0JIM0MMU" hidden="1">'[2]Reco Sheet for Fcast'!$I$9:$J$9</definedName>
    <definedName name="BExZVBQ3B8IIQW88DDLAW5BA4PL4" localSheetId="5" hidden="1">#REF!</definedName>
    <definedName name="BExZVBQ3B8IIQW88DDLAW5BA4PL4" localSheetId="13" hidden="1">#REF!</definedName>
    <definedName name="BExZVBQ3B8IIQW88DDLAW5BA4PL4" hidden="1">#REF!</definedName>
    <definedName name="BExZVLM4T9ORS4ZWHME46U4Q103C" hidden="1">'[2]Reco Sheet for Fcast'!$I$10:$J$10</definedName>
    <definedName name="BExZVM7OZWPPRH5YQW50EYMMIW1A" hidden="1">'[2]Reco Sheet for Fcast'!$I$6:$J$6</definedName>
    <definedName name="BExZVP7KJEUGEZ1AZ15Z29XW6KAH" hidden="1">'[2]Reco Sheet for Fcast'!$I$7:$J$7</definedName>
    <definedName name="BExZVPYGX2C5OSHMZ6F0KBKZ6B1S" hidden="1">'[2]Reco Sheet for Fcast'!$H$2:$I$2</definedName>
    <definedName name="BExZW5UARC8W9AQNLJX2I5WQWS5F" hidden="1">'[2]Reco Sheet for Fcast'!$I$9:$J$9</definedName>
    <definedName name="BExZW7HRGN6A9YS41KI2B2UUMJ7X" hidden="1">'[2]Reco Sheet for Fcast'!$I$7:$J$7</definedName>
    <definedName name="BExZW8ZPNV43UXGOT98FDNIBQHZY" hidden="1">'[2]Reco Sheet for Fcast'!$I$11:$J$11</definedName>
    <definedName name="BExZWB8KPDQGF787P51Y0GON31FF" hidden="1">'[4]Bud Mth'!$I$10:$J$10</definedName>
    <definedName name="BExZWKDP0QSA9SPSF40ZMQ81QV13" hidden="1">'[2]Reco Sheet for Fcast'!$F$7:$G$7</definedName>
    <definedName name="BExZWKZ5N3RDXU8MZ8HQVYYD8O0F" hidden="1">'[2]Reco Sheet for Fcast'!$F$6:$G$6</definedName>
    <definedName name="BExZWSMC9T48W74GFGQCIUJ8ZPP3" hidden="1">'[2]Reco Sheet for Fcast'!$G$2:$H$2</definedName>
    <definedName name="BExZWUF2V4HY3HI8JN9ZVPRWK1H3" hidden="1">'[2]Reco Sheet for Fcast'!$I$9:$J$9</definedName>
    <definedName name="BExZWX45URTK9KYDJHEXL1OTZ833" hidden="1">'[2]Reco Sheet for Fcast'!$I$9:$J$9</definedName>
    <definedName name="BExZX0EWQEZO86WDAD9A4EAEZ012" hidden="1">'[2]Reco Sheet for Fcast'!$F$9:$G$9</definedName>
    <definedName name="BExZX2T6ZT2DZLYSDJJBPVIT5OK2" hidden="1">'[2]Reco Sheet for Fcast'!$I$10:$J$10</definedName>
    <definedName name="BExZXHY0PBOVDNV2NSZ1Y4G6WMNK" localSheetId="5" hidden="1">#REF!</definedName>
    <definedName name="BExZXHY0PBOVDNV2NSZ1Y4G6WMNK" localSheetId="13" hidden="1">#REF!</definedName>
    <definedName name="BExZXHY0PBOVDNV2NSZ1Y4G6WMNK" hidden="1">#REF!</definedName>
    <definedName name="BExZXOJDELULNLEH7WG0OYJT0NJ4" hidden="1">'[2]Reco Sheet for Fcast'!$I$6:$J$6</definedName>
    <definedName name="BExZXOOTRNUK8LGEAZ8ZCFW9KXQ1" hidden="1">'[2]Reco Sheet for Fcast'!$J$2:$K$2</definedName>
    <definedName name="BExZXQSD2T3TQZ268XCC2NG9O3JQ" localSheetId="5" hidden="1">#REF!</definedName>
    <definedName name="BExZXQSD2T3TQZ268XCC2NG9O3JQ" localSheetId="13" hidden="1">#REF!</definedName>
    <definedName name="BExZXQSD2T3TQZ268XCC2NG9O3JQ" hidden="1">#REF!</definedName>
    <definedName name="BExZXT6JOXNKEDU23DKL8XZAJZIH" hidden="1">'[2]Reco Sheet for Fcast'!$I$8:$J$8</definedName>
    <definedName name="BExZXUTYW1HWEEZ1LIX4OQWC7HL1" hidden="1">'[2]Reco Sheet for Fcast'!$F$9:$G$9</definedName>
    <definedName name="BExZXY4NKQL9QD76YMQJ15U1C2G8" hidden="1">'[2]Reco Sheet for Fcast'!$I$11:$J$11</definedName>
    <definedName name="BExZXYQ7U5G08FQGUIGYT14QCBOF" hidden="1">'[2]Reco Sheet for Fcast'!$F$9:$G$9</definedName>
    <definedName name="BExZY02V77YJBMODJSWZOYCMPS5X" localSheetId="5" hidden="1">'[3]AMI P &amp; L'!#REF!</definedName>
    <definedName name="BExZY02V77YJBMODJSWZOYCMPS5X" localSheetId="13" hidden="1">'[3]AMI P &amp; L'!#REF!</definedName>
    <definedName name="BExZY02V77YJBMODJSWZOYCMPS5X" hidden="1">'[3]AMI P &amp; L'!#REF!</definedName>
    <definedName name="BExZY49QRZIR6CA41LFA9LM6EULU" hidden="1">'[2]Reco Sheet for Fcast'!$F$7:$G$7</definedName>
    <definedName name="BExZZ2FQA9A8C7CJKMEFQ9VPSLCE" hidden="1">'[2]Reco Sheet for Fcast'!$G$2</definedName>
    <definedName name="BExZZ8VO1HB3783L61XHP87HBCBE" localSheetId="5" hidden="1">#REF!</definedName>
    <definedName name="BExZZ8VO1HB3783L61XHP87HBCBE" localSheetId="13" hidden="1">#REF!</definedName>
    <definedName name="BExZZ8VO1HB3783L61XHP87HBCBE" hidden="1">#REF!</definedName>
    <definedName name="BExZZCHAVHW8C2H649KRGVQ0WVRT" hidden="1">'[2]Reco Sheet for Fcast'!$I$9:$J$9</definedName>
    <definedName name="BExZZTK54OTLF2YB68BHGOS27GEN" localSheetId="5" hidden="1">'[3]AMI P &amp; L'!#REF!</definedName>
    <definedName name="BExZZTK54OTLF2YB68BHGOS27GEN" localSheetId="13" hidden="1">'[3]AMI P &amp; L'!#REF!</definedName>
    <definedName name="BExZZTK54OTLF2YB68BHGOS27GEN" hidden="1">'[3]AMI P &amp; L'!#REF!</definedName>
    <definedName name="BExZZXB3JQQG4SIZS4MRU6NNW7HI" hidden="1">'[2]Reco Sheet for Fcast'!$F$7:$G$7</definedName>
    <definedName name="BExZZZEMIIFKMLLV4DJKX5TB9R5V" localSheetId="5" hidden="1">'[3]AMI P &amp; L'!#REF!</definedName>
    <definedName name="BExZZZEMIIFKMLLV4DJKX5TB9R5V" localSheetId="13" hidden="1">'[3]AMI P &amp; L'!#REF!</definedName>
    <definedName name="BExZZZEMIIFKMLLV4DJKX5TB9R5V" hidden="1">'[3]AMI P &amp; L'!#REF!</definedName>
    <definedName name="cats" localSheetId="5"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cats" localSheetId="1"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cats"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CRAP" localSheetId="5" hidden="1">{#N/A,#N/A,FALSE,"Bgt";#N/A,#N/A,FALSE,"Act";#N/A,#N/A,FALSE,"Chrt Data";#N/A,#N/A,FALSE,"Bus Result";#N/A,#N/A,FALSE,"Main Charts";#N/A,#N/A,FALSE,"P&amp;L Ttl";#N/A,#N/A,FALSE,"P&amp;L C_Ttl";#N/A,#N/A,FALSE,"P&amp;L C_Oct";#N/A,#N/A,FALSE,"P&amp;L C_Sep";#N/A,#N/A,FALSE,"1996";#N/A,#N/A,FALSE,"Data"}</definedName>
    <definedName name="CRAP" localSheetId="1" hidden="1">{#N/A,#N/A,FALSE,"Bgt";#N/A,#N/A,FALSE,"Act";#N/A,#N/A,FALSE,"Chrt Data";#N/A,#N/A,FALSE,"Bus Result";#N/A,#N/A,FALSE,"Main Charts";#N/A,#N/A,FALSE,"P&amp;L Ttl";#N/A,#N/A,FALSE,"P&amp;L C_Ttl";#N/A,#N/A,FALSE,"P&amp;L C_Oct";#N/A,#N/A,FALSE,"P&amp;L C_Sep";#N/A,#N/A,FALSE,"1996";#N/A,#N/A,FALSE,"Data"}</definedName>
    <definedName name="CRAP" hidden="1">{#N/A,#N/A,FALSE,"Bgt";#N/A,#N/A,FALSE,"Act";#N/A,#N/A,FALSE,"Chrt Data";#N/A,#N/A,FALSE,"Bus Result";#N/A,#N/A,FALSE,"Main Charts";#N/A,#N/A,FALSE,"P&amp;L Ttl";#N/A,#N/A,FALSE,"P&amp;L C_Ttl";#N/A,#N/A,FALSE,"P&amp;L C_Oct";#N/A,#N/A,FALSE,"P&amp;L C_Sep";#N/A,#N/A,FALSE,"1996";#N/A,#N/A,FALSE,"Data"}</definedName>
    <definedName name="CRAPPER" localSheetId="5" hidden="1">{#N/A,#N/A,FALSE,"Bgt";#N/A,#N/A,FALSE,"Act";#N/A,#N/A,FALSE,"Chrt Data";#N/A,#N/A,FALSE,"Bus Result";#N/A,#N/A,FALSE,"Main Charts";#N/A,#N/A,FALSE,"P&amp;L Ttl";#N/A,#N/A,FALSE,"P&amp;L C_Ttl";#N/A,#N/A,FALSE,"P&amp;L C_Oct";#N/A,#N/A,FALSE,"P&amp;L C_Sep";#N/A,#N/A,FALSE,"1996";#N/A,#N/A,FALSE,"Data"}</definedName>
    <definedName name="CRAPPER" localSheetId="1" hidden="1">{#N/A,#N/A,FALSE,"Bgt";#N/A,#N/A,FALSE,"Act";#N/A,#N/A,FALSE,"Chrt Data";#N/A,#N/A,FALSE,"Bus Result";#N/A,#N/A,FALSE,"Main Charts";#N/A,#N/A,FALSE,"P&amp;L Ttl";#N/A,#N/A,FALSE,"P&amp;L C_Ttl";#N/A,#N/A,FALSE,"P&amp;L C_Oct";#N/A,#N/A,FALSE,"P&amp;L C_Sep";#N/A,#N/A,FALSE,"1996";#N/A,#N/A,FALSE,"Data"}</definedName>
    <definedName name="CRAPPER" hidden="1">{#N/A,#N/A,FALSE,"Bgt";#N/A,#N/A,FALSE,"Act";#N/A,#N/A,FALSE,"Chrt Data";#N/A,#N/A,FALSE,"Bus Result";#N/A,#N/A,FALSE,"Main Charts";#N/A,#N/A,FALSE,"P&amp;L Ttl";#N/A,#N/A,FALSE,"P&amp;L C_Ttl";#N/A,#N/A,FALSE,"P&amp;L C_Oct";#N/A,#N/A,FALSE,"P&amp;L C_Sep";#N/A,#N/A,FALSE,"1996";#N/A,#N/A,FALSE,"Data"}</definedName>
    <definedName name="CRAPPEST" localSheetId="5"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CRAPPEST" localSheetId="1"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CRAPPEST"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d" localSheetId="5" hidden="1">{#N/A,#N/A,FALSE,"Bgt";#N/A,#N/A,FALSE,"Act";#N/A,#N/A,FALSE,"Chrt Data";#N/A,#N/A,FALSE,"Bus Result";#N/A,#N/A,FALSE,"Main Charts";#N/A,#N/A,FALSE,"P&amp;L Ttl";#N/A,#N/A,FALSE,"P&amp;L C_Ttl";#N/A,#N/A,FALSE,"P&amp;L C_Oct";#N/A,#N/A,FALSE,"P&amp;L C_Sep";#N/A,#N/A,FALSE,"1996";#N/A,#N/A,FALSE,"Data"}</definedName>
    <definedName name="d" localSheetId="1" hidden="1">{#N/A,#N/A,FALSE,"Bgt";#N/A,#N/A,FALSE,"Act";#N/A,#N/A,FALSE,"Chrt Data";#N/A,#N/A,FALSE,"Bus Result";#N/A,#N/A,FALSE,"Main Charts";#N/A,#N/A,FALSE,"P&amp;L Ttl";#N/A,#N/A,FALSE,"P&amp;L C_Ttl";#N/A,#N/A,FALSE,"P&amp;L C_Oct";#N/A,#N/A,FALSE,"P&amp;L C_Sep";#N/A,#N/A,FALSE,"1996";#N/A,#N/A,FALSE,"Data"}</definedName>
    <definedName name="d" hidden="1">{#N/A,#N/A,FALSE,"Bgt";#N/A,#N/A,FALSE,"Act";#N/A,#N/A,FALSE,"Chrt Data";#N/A,#N/A,FALSE,"Bus Result";#N/A,#N/A,FALSE,"Main Charts";#N/A,#N/A,FALSE,"P&amp;L Ttl";#N/A,#N/A,FALSE,"P&amp;L C_Ttl";#N/A,#N/A,FALSE,"P&amp;L C_Oct";#N/A,#N/A,FALSE,"P&amp;L C_Sep";#N/A,#N/A,FALSE,"1996";#N/A,#N/A,FALSE,"Data"}</definedName>
    <definedName name="Dauys" localSheetId="5"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Dauys" localSheetId="1"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Dauys"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DD" localSheetId="5" hidden="1">{#N/A,#N/A,FALSE,"Bgt";#N/A,#N/A,FALSE,"Act";#N/A,#N/A,FALSE,"Chrt Data";#N/A,#N/A,FALSE,"Bus Result";#N/A,#N/A,FALSE,"Main Charts";#N/A,#N/A,FALSE,"P&amp;L Ttl";#N/A,#N/A,FALSE,"P&amp;L C_Ttl";#N/A,#N/A,FALSE,"P&amp;L C_Oct";#N/A,#N/A,FALSE,"P&amp;L C_Sep";#N/A,#N/A,FALSE,"1996";#N/A,#N/A,FALSE,"Data"}</definedName>
    <definedName name="DD" localSheetId="1" hidden="1">{#N/A,#N/A,FALSE,"Bgt";#N/A,#N/A,FALSE,"Act";#N/A,#N/A,FALSE,"Chrt Data";#N/A,#N/A,FALSE,"Bus Result";#N/A,#N/A,FALSE,"Main Charts";#N/A,#N/A,FALSE,"P&amp;L Ttl";#N/A,#N/A,FALSE,"P&amp;L C_Ttl";#N/A,#N/A,FALSE,"P&amp;L C_Oct";#N/A,#N/A,FALSE,"P&amp;L C_Sep";#N/A,#N/A,FALSE,"1996";#N/A,#N/A,FALSE,"Data"}</definedName>
    <definedName name="DD" hidden="1">{#N/A,#N/A,FALSE,"Bgt";#N/A,#N/A,FALSE,"Act";#N/A,#N/A,FALSE,"Chrt Data";#N/A,#N/A,FALSE,"Bus Result";#N/A,#N/A,FALSE,"Main Charts";#N/A,#N/A,FALSE,"P&amp;L Ttl";#N/A,#N/A,FALSE,"P&amp;L C_Ttl";#N/A,#N/A,FALSE,"P&amp;L C_Oct";#N/A,#N/A,FALSE,"P&amp;L C_Sep";#N/A,#N/A,FALSE,"1996";#N/A,#N/A,FALSE,"Data"}</definedName>
    <definedName name="e" localSheetId="5" hidden="1">{#N/A,#N/A,FALSE,"Bgt";#N/A,#N/A,FALSE,"Act";#N/A,#N/A,FALSE,"Chrt Data";#N/A,#N/A,FALSE,"Bus Result";#N/A,#N/A,FALSE,"Main Charts";#N/A,#N/A,FALSE,"P&amp;L Ttl";#N/A,#N/A,FALSE,"P&amp;L C_Ttl";#N/A,#N/A,FALSE,"P&amp;L C_Oct";#N/A,#N/A,FALSE,"P&amp;L C_Sep";#N/A,#N/A,FALSE,"1996";#N/A,#N/A,FALSE,"Data"}</definedName>
    <definedName name="e" localSheetId="1" hidden="1">{#N/A,#N/A,FALSE,"Bgt";#N/A,#N/A,FALSE,"Act";#N/A,#N/A,FALSE,"Chrt Data";#N/A,#N/A,FALSE,"Bus Result";#N/A,#N/A,FALSE,"Main Charts";#N/A,#N/A,FALSE,"P&amp;L Ttl";#N/A,#N/A,FALSE,"P&amp;L C_Ttl";#N/A,#N/A,FALSE,"P&amp;L C_Oct";#N/A,#N/A,FALSE,"P&amp;L C_Sep";#N/A,#N/A,FALSE,"1996";#N/A,#N/A,FALSE,"Data"}</definedName>
    <definedName name="e" hidden="1">{#N/A,#N/A,FALSE,"Bgt";#N/A,#N/A,FALSE,"Act";#N/A,#N/A,FALSE,"Chrt Data";#N/A,#N/A,FALSE,"Bus Result";#N/A,#N/A,FALSE,"Main Charts";#N/A,#N/A,FALSE,"P&amp;L Ttl";#N/A,#N/A,FALSE,"P&amp;L C_Ttl";#N/A,#N/A,FALSE,"P&amp;L C_Oct";#N/A,#N/A,FALSE,"P&amp;L C_Sep";#N/A,#N/A,FALSE,"1996";#N/A,#N/A,FALSE,"Data"}</definedName>
    <definedName name="ED" localSheetId="5" hidden="1">{#N/A,#N/A,FALSE,"P&amp;L Ttl";#N/A,#N/A,FALSE,"P&amp;L C_Ttl New";#N/A,#N/A,FALSE,"Bus Res";#N/A,#N/A,FALSE,"Chrts";#N/A,#N/A,FALSE,"pcf";#N/A,#N/A,FALSE,"pcr ";#N/A,#N/A,FALSE,"Exp Stmt ";#N/A,#N/A,FALSE,"Cap";#N/A,#N/A,FALSE,"IT Ytd"}</definedName>
    <definedName name="ED" localSheetId="1" hidden="1">{#N/A,#N/A,FALSE,"P&amp;L Ttl";#N/A,#N/A,FALSE,"P&amp;L C_Ttl New";#N/A,#N/A,FALSE,"Bus Res";#N/A,#N/A,FALSE,"Chrts";#N/A,#N/A,FALSE,"pcf";#N/A,#N/A,FALSE,"pcr ";#N/A,#N/A,FALSE,"Exp Stmt ";#N/A,#N/A,FALSE,"Cap";#N/A,#N/A,FALSE,"IT Ytd"}</definedName>
    <definedName name="ED" hidden="1">{#N/A,#N/A,FALSE,"P&amp;L Ttl";#N/A,#N/A,FALSE,"P&amp;L C_Ttl New";#N/A,#N/A,FALSE,"Bus Res";#N/A,#N/A,FALSE,"Chrts";#N/A,#N/A,FALSE,"pcf";#N/A,#N/A,FALSE,"pcr ";#N/A,#N/A,FALSE,"Exp Stmt ";#N/A,#N/A,FALSE,"Cap";#N/A,#N/A,FALSE,"IT Ytd"}</definedName>
    <definedName name="EE" localSheetId="5" hidden="1">{#N/A,#N/A,FALSE,"P&amp;L Ttl";#N/A,#N/A,FALSE,"P&amp;L C_Ttl New";#N/A,#N/A,FALSE,"Bus Res";#N/A,#N/A,FALSE,"Chrts";#N/A,#N/A,FALSE,"pcf";#N/A,#N/A,FALSE,"pcr ";#N/A,#N/A,FALSE,"Exp Stmt ";#N/A,#N/A,FALSE,"Cap";#N/A,#N/A,FALSE,"IT Ytd"}</definedName>
    <definedName name="EE" localSheetId="1" hidden="1">{#N/A,#N/A,FALSE,"P&amp;L Ttl";#N/A,#N/A,FALSE,"P&amp;L C_Ttl New";#N/A,#N/A,FALSE,"Bus Res";#N/A,#N/A,FALSE,"Chrts";#N/A,#N/A,FALSE,"pcf";#N/A,#N/A,FALSE,"pcr ";#N/A,#N/A,FALSE,"Exp Stmt ";#N/A,#N/A,FALSE,"Cap";#N/A,#N/A,FALSE,"IT Ytd"}</definedName>
    <definedName name="EE" hidden="1">{#N/A,#N/A,FALSE,"P&amp;L Ttl";#N/A,#N/A,FALSE,"P&amp;L C_Ttl New";#N/A,#N/A,FALSE,"Bus Res";#N/A,#N/A,FALSE,"Chrts";#N/A,#N/A,FALSE,"pcf";#N/A,#N/A,FALSE,"pcr ";#N/A,#N/A,FALSE,"Exp Stmt ";#N/A,#N/A,FALSE,"Cap";#N/A,#N/A,FALSE,"IT Ytd"}</definedName>
    <definedName name="energy" localSheetId="5" hidden="1">{#N/A,#N/A,FALSE,"Bgt";#N/A,#N/A,FALSE,"Act";#N/A,#N/A,FALSE,"Chrt Data";#N/A,#N/A,FALSE,"Bus Result";#N/A,#N/A,FALSE,"Main Charts";#N/A,#N/A,FALSE,"P&amp;L Ttl";#N/A,#N/A,FALSE,"P&amp;L C_Ttl";#N/A,#N/A,FALSE,"P&amp;L C_Oct";#N/A,#N/A,FALSE,"P&amp;L C_Sep";#N/A,#N/A,FALSE,"1996";#N/A,#N/A,FALSE,"Data"}</definedName>
    <definedName name="energy" localSheetId="1" hidden="1">{#N/A,#N/A,FALSE,"Bgt";#N/A,#N/A,FALSE,"Act";#N/A,#N/A,FALSE,"Chrt Data";#N/A,#N/A,FALSE,"Bus Result";#N/A,#N/A,FALSE,"Main Charts";#N/A,#N/A,FALSE,"P&amp;L Ttl";#N/A,#N/A,FALSE,"P&amp;L C_Ttl";#N/A,#N/A,FALSE,"P&amp;L C_Oct";#N/A,#N/A,FALSE,"P&amp;L C_Sep";#N/A,#N/A,FALSE,"1996";#N/A,#N/A,FALSE,"Data"}</definedName>
    <definedName name="energy" hidden="1">{#N/A,#N/A,FALSE,"Bgt";#N/A,#N/A,FALSE,"Act";#N/A,#N/A,FALSE,"Chrt Data";#N/A,#N/A,FALSE,"Bus Result";#N/A,#N/A,FALSE,"Main Charts";#N/A,#N/A,FALSE,"P&amp;L Ttl";#N/A,#N/A,FALSE,"P&amp;L C_Ttl";#N/A,#N/A,FALSE,"P&amp;L C_Oct";#N/A,#N/A,FALSE,"P&amp;L C_Sep";#N/A,#N/A,FALSE,"1996";#N/A,#N/A,FALSE,"Data"}</definedName>
    <definedName name="enrgy" localSheetId="5" hidden="1">{#N/A,#N/A,FALSE,"Bgt";#N/A,#N/A,FALSE,"Act";#N/A,#N/A,FALSE,"Chrt Data";#N/A,#N/A,FALSE,"Bus Result";#N/A,#N/A,FALSE,"Main Charts";#N/A,#N/A,FALSE,"P&amp;L Ttl";#N/A,#N/A,FALSE,"P&amp;L C_Ttl";#N/A,#N/A,FALSE,"P&amp;L C_Oct";#N/A,#N/A,FALSE,"P&amp;L C_Sep";#N/A,#N/A,FALSE,"1996";#N/A,#N/A,FALSE,"Data"}</definedName>
    <definedName name="enrgy" localSheetId="1" hidden="1">{#N/A,#N/A,FALSE,"Bgt";#N/A,#N/A,FALSE,"Act";#N/A,#N/A,FALSE,"Chrt Data";#N/A,#N/A,FALSE,"Bus Result";#N/A,#N/A,FALSE,"Main Charts";#N/A,#N/A,FALSE,"P&amp;L Ttl";#N/A,#N/A,FALSE,"P&amp;L C_Ttl";#N/A,#N/A,FALSE,"P&amp;L C_Oct";#N/A,#N/A,FALSE,"P&amp;L C_Sep";#N/A,#N/A,FALSE,"1996";#N/A,#N/A,FALSE,"Data"}</definedName>
    <definedName name="enrgy" hidden="1">{#N/A,#N/A,FALSE,"Bgt";#N/A,#N/A,FALSE,"Act";#N/A,#N/A,FALSE,"Chrt Data";#N/A,#N/A,FALSE,"Bus Result";#N/A,#N/A,FALSE,"Main Charts";#N/A,#N/A,FALSE,"P&amp;L Ttl";#N/A,#N/A,FALSE,"P&amp;L C_Ttl";#N/A,#N/A,FALSE,"P&amp;L C_Oct";#N/A,#N/A,FALSE,"P&amp;L C_Sep";#N/A,#N/A,FALSE,"1996";#N/A,#N/A,FALSE,"Data"}</definedName>
    <definedName name="erfe" localSheetId="5" hidden="1">{#N/A,#N/A,FALSE,"Bgt";#N/A,#N/A,FALSE,"Act";#N/A,#N/A,FALSE,"Chrt Data";#N/A,#N/A,FALSE,"Bus Result";#N/A,#N/A,FALSE,"Main Charts";#N/A,#N/A,FALSE,"P&amp;L Ttl";#N/A,#N/A,FALSE,"P&amp;L C_Ttl";#N/A,#N/A,FALSE,"P&amp;L C_Oct";#N/A,#N/A,FALSE,"P&amp;L C_Sep";#N/A,#N/A,FALSE,"1996";#N/A,#N/A,FALSE,"Data"}</definedName>
    <definedName name="erfe" localSheetId="1" hidden="1">{#N/A,#N/A,FALSE,"Bgt";#N/A,#N/A,FALSE,"Act";#N/A,#N/A,FALSE,"Chrt Data";#N/A,#N/A,FALSE,"Bus Result";#N/A,#N/A,FALSE,"Main Charts";#N/A,#N/A,FALSE,"P&amp;L Ttl";#N/A,#N/A,FALSE,"P&amp;L C_Ttl";#N/A,#N/A,FALSE,"P&amp;L C_Oct";#N/A,#N/A,FALSE,"P&amp;L C_Sep";#N/A,#N/A,FALSE,"1996";#N/A,#N/A,FALSE,"Data"}</definedName>
    <definedName name="erfe" hidden="1">{#N/A,#N/A,FALSE,"Bgt";#N/A,#N/A,FALSE,"Act";#N/A,#N/A,FALSE,"Chrt Data";#N/A,#N/A,FALSE,"Bus Result";#N/A,#N/A,FALSE,"Main Charts";#N/A,#N/A,FALSE,"P&amp;L Ttl";#N/A,#N/A,FALSE,"P&amp;L C_Ttl";#N/A,#N/A,FALSE,"P&amp;L C_Oct";#N/A,#N/A,FALSE,"P&amp;L C_Sep";#N/A,#N/A,FALSE,"1996";#N/A,#N/A,FALSE,"Data"}</definedName>
    <definedName name="ergfe" localSheetId="5" hidden="1">{#N/A,#N/A,FALSE,"P&amp;L Ttl";#N/A,#N/A,FALSE,"P&amp;L C_Ttl New";#N/A,#N/A,FALSE,"Bus Res";#N/A,#N/A,FALSE,"Chrts";#N/A,#N/A,FALSE,"pcf";#N/A,#N/A,FALSE,"pcr ";#N/A,#N/A,FALSE,"Exp Stmt ";#N/A,#N/A,FALSE,"Cap";#N/A,#N/A,FALSE,"IT Ytd"}</definedName>
    <definedName name="ergfe" localSheetId="1" hidden="1">{#N/A,#N/A,FALSE,"P&amp;L Ttl";#N/A,#N/A,FALSE,"P&amp;L C_Ttl New";#N/A,#N/A,FALSE,"Bus Res";#N/A,#N/A,FALSE,"Chrts";#N/A,#N/A,FALSE,"pcf";#N/A,#N/A,FALSE,"pcr ";#N/A,#N/A,FALSE,"Exp Stmt ";#N/A,#N/A,FALSE,"Cap";#N/A,#N/A,FALSE,"IT Ytd"}</definedName>
    <definedName name="ergfe" hidden="1">{#N/A,#N/A,FALSE,"P&amp;L Ttl";#N/A,#N/A,FALSE,"P&amp;L C_Ttl New";#N/A,#N/A,FALSE,"Bus Res";#N/A,#N/A,FALSE,"Chrts";#N/A,#N/A,FALSE,"pcf";#N/A,#N/A,FALSE,"pcr ";#N/A,#N/A,FALSE,"Exp Stmt ";#N/A,#N/A,FALSE,"Cap";#N/A,#N/A,FALSE,"IT Ytd"}</definedName>
    <definedName name="ertyier76" localSheetId="5" hidden="1">{#N/A,#N/A,FALSE,"Bgt";#N/A,#N/A,FALSE,"Act";#N/A,#N/A,FALSE,"Chrt Data";#N/A,#N/A,FALSE,"Bus Result";#N/A,#N/A,FALSE,"Main Charts";#N/A,#N/A,FALSE,"P&amp;L Ttl";#N/A,#N/A,FALSE,"P&amp;L C_Ttl";#N/A,#N/A,FALSE,"P&amp;L C_Oct";#N/A,#N/A,FALSE,"P&amp;L C_Sep";#N/A,#N/A,FALSE,"1996";#N/A,#N/A,FALSE,"Data"}</definedName>
    <definedName name="ertyier76" localSheetId="1" hidden="1">{#N/A,#N/A,FALSE,"Bgt";#N/A,#N/A,FALSE,"Act";#N/A,#N/A,FALSE,"Chrt Data";#N/A,#N/A,FALSE,"Bus Result";#N/A,#N/A,FALSE,"Main Charts";#N/A,#N/A,FALSE,"P&amp;L Ttl";#N/A,#N/A,FALSE,"P&amp;L C_Ttl";#N/A,#N/A,FALSE,"P&amp;L C_Oct";#N/A,#N/A,FALSE,"P&amp;L C_Sep";#N/A,#N/A,FALSE,"1996";#N/A,#N/A,FALSE,"Data"}</definedName>
    <definedName name="ertyier76" hidden="1">{#N/A,#N/A,FALSE,"Bgt";#N/A,#N/A,FALSE,"Act";#N/A,#N/A,FALSE,"Chrt Data";#N/A,#N/A,FALSE,"Bus Result";#N/A,#N/A,FALSE,"Main Charts";#N/A,#N/A,FALSE,"P&amp;L Ttl";#N/A,#N/A,FALSE,"P&amp;L C_Ttl";#N/A,#N/A,FALSE,"P&amp;L C_Oct";#N/A,#N/A,FALSE,"P&amp;L C_Sep";#N/A,#N/A,FALSE,"1996";#N/A,#N/A,FALSE,"Data"}</definedName>
    <definedName name="EWE" localSheetId="5" hidden="1">{#N/A,#N/A,FALSE,"Bgt";#N/A,#N/A,FALSE,"Act";#N/A,#N/A,FALSE,"Chrt Data";#N/A,#N/A,FALSE,"Bus Result";#N/A,#N/A,FALSE,"Main Charts";#N/A,#N/A,FALSE,"P&amp;L Ttl";#N/A,#N/A,FALSE,"P&amp;L C_Ttl";#N/A,#N/A,FALSE,"P&amp;L C_Oct";#N/A,#N/A,FALSE,"P&amp;L C_Sep";#N/A,#N/A,FALSE,"1996";#N/A,#N/A,FALSE,"Data"}</definedName>
    <definedName name="EWE" localSheetId="1" hidden="1">{#N/A,#N/A,FALSE,"Bgt";#N/A,#N/A,FALSE,"Act";#N/A,#N/A,FALSE,"Chrt Data";#N/A,#N/A,FALSE,"Bus Result";#N/A,#N/A,FALSE,"Main Charts";#N/A,#N/A,FALSE,"P&amp;L Ttl";#N/A,#N/A,FALSE,"P&amp;L C_Ttl";#N/A,#N/A,FALSE,"P&amp;L C_Oct";#N/A,#N/A,FALSE,"P&amp;L C_Sep";#N/A,#N/A,FALSE,"1996";#N/A,#N/A,FALSE,"Data"}</definedName>
    <definedName name="EWE" hidden="1">{#N/A,#N/A,FALSE,"Bgt";#N/A,#N/A,FALSE,"Act";#N/A,#N/A,FALSE,"Chrt Data";#N/A,#N/A,FALSE,"Bus Result";#N/A,#N/A,FALSE,"Main Charts";#N/A,#N/A,FALSE,"P&amp;L Ttl";#N/A,#N/A,FALSE,"P&amp;L C_Ttl";#N/A,#N/A,FALSE,"P&amp;L C_Oct";#N/A,#N/A,FALSE,"P&amp;L C_Sep";#N/A,#N/A,FALSE,"1996";#N/A,#N/A,FALSE,"Data"}</definedName>
    <definedName name="excel" localSheetId="5"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excel" localSheetId="1"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excel"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fduj" localSheetId="5" hidden="1">{#N/A,#N/A,FALSE,"Bgt";#N/A,#N/A,FALSE,"Act";#N/A,#N/A,FALSE,"Chrt Data";#N/A,#N/A,FALSE,"Bus Result";#N/A,#N/A,FALSE,"Main Charts";#N/A,#N/A,FALSE,"P&amp;L Ttl";#N/A,#N/A,FALSE,"P&amp;L C_Ttl";#N/A,#N/A,FALSE,"P&amp;L C_Oct";#N/A,#N/A,FALSE,"P&amp;L C_Sep";#N/A,#N/A,FALSE,"1996";#N/A,#N/A,FALSE,"Data"}</definedName>
    <definedName name="fduj" localSheetId="1" hidden="1">{#N/A,#N/A,FALSE,"Bgt";#N/A,#N/A,FALSE,"Act";#N/A,#N/A,FALSE,"Chrt Data";#N/A,#N/A,FALSE,"Bus Result";#N/A,#N/A,FALSE,"Main Charts";#N/A,#N/A,FALSE,"P&amp;L Ttl";#N/A,#N/A,FALSE,"P&amp;L C_Ttl";#N/A,#N/A,FALSE,"P&amp;L C_Oct";#N/A,#N/A,FALSE,"P&amp;L C_Sep";#N/A,#N/A,FALSE,"1996";#N/A,#N/A,FALSE,"Data"}</definedName>
    <definedName name="fduj" hidden="1">{#N/A,#N/A,FALSE,"Bgt";#N/A,#N/A,FALSE,"Act";#N/A,#N/A,FALSE,"Chrt Data";#N/A,#N/A,FALSE,"Bus Result";#N/A,#N/A,FALSE,"Main Charts";#N/A,#N/A,FALSE,"P&amp;L Ttl";#N/A,#N/A,FALSE,"P&amp;L C_Ttl";#N/A,#N/A,FALSE,"P&amp;L C_Oct";#N/A,#N/A,FALSE,"P&amp;L C_Sep";#N/A,#N/A,FALSE,"1996";#N/A,#N/A,FALSE,"Data"}</definedName>
    <definedName name="FF" localSheetId="5" hidden="1">{#N/A,#N/A,FALSE,"pcf";#N/A,#N/A,FALSE,"pcr"}</definedName>
    <definedName name="FF" localSheetId="1" hidden="1">{#N/A,#N/A,FALSE,"pcf";#N/A,#N/A,FALSE,"pcr"}</definedName>
    <definedName name="FF" hidden="1">{#N/A,#N/A,FALSE,"pcf";#N/A,#N/A,FALSE,"pcr"}</definedName>
    <definedName name="foo" localSheetId="5" hidden="1">{#N/A,#N/A,FALSE,"Bgt";#N/A,#N/A,FALSE,"Act";#N/A,#N/A,FALSE,"Chrt Data";#N/A,#N/A,FALSE,"Bus Result";#N/A,#N/A,FALSE,"Main Charts";#N/A,#N/A,FALSE,"P&amp;L Ttl";#N/A,#N/A,FALSE,"P&amp;L C_Ttl";#N/A,#N/A,FALSE,"P&amp;L C_Oct";#N/A,#N/A,FALSE,"P&amp;L C_Sep";#N/A,#N/A,FALSE,"1996";#N/A,#N/A,FALSE,"Data"}</definedName>
    <definedName name="foo" localSheetId="1" hidden="1">{#N/A,#N/A,FALSE,"Bgt";#N/A,#N/A,FALSE,"Act";#N/A,#N/A,FALSE,"Chrt Data";#N/A,#N/A,FALSE,"Bus Result";#N/A,#N/A,FALSE,"Main Charts";#N/A,#N/A,FALSE,"P&amp;L Ttl";#N/A,#N/A,FALSE,"P&amp;L C_Ttl";#N/A,#N/A,FALSE,"P&amp;L C_Oct";#N/A,#N/A,FALSE,"P&amp;L C_Sep";#N/A,#N/A,FALSE,"1996";#N/A,#N/A,FALSE,"Data"}</definedName>
    <definedName name="foo" hidden="1">{#N/A,#N/A,FALSE,"Bgt";#N/A,#N/A,FALSE,"Act";#N/A,#N/A,FALSE,"Chrt Data";#N/A,#N/A,FALSE,"Bus Result";#N/A,#N/A,FALSE,"Main Charts";#N/A,#N/A,FALSE,"P&amp;L Ttl";#N/A,#N/A,FALSE,"P&amp;L C_Ttl";#N/A,#N/A,FALSE,"P&amp;L C_Oct";#N/A,#N/A,FALSE,"P&amp;L C_Sep";#N/A,#N/A,FALSE,"1996";#N/A,#N/A,FALSE,"Data"}</definedName>
    <definedName name="gbes" localSheetId="5" hidden="1">{#N/A,#N/A,FALSE,"Bgt";#N/A,#N/A,FALSE,"Act";#N/A,#N/A,FALSE,"Chrt Data";#N/A,#N/A,FALSE,"Bus Result";#N/A,#N/A,FALSE,"Main Charts";#N/A,#N/A,FALSE,"P&amp;L Ttl";#N/A,#N/A,FALSE,"P&amp;L C_Ttl";#N/A,#N/A,FALSE,"P&amp;L C_Oct";#N/A,#N/A,FALSE,"P&amp;L C_Sep";#N/A,#N/A,FALSE,"1996";#N/A,#N/A,FALSE,"Data"}</definedName>
    <definedName name="gbes" localSheetId="1" hidden="1">{#N/A,#N/A,FALSE,"Bgt";#N/A,#N/A,FALSE,"Act";#N/A,#N/A,FALSE,"Chrt Data";#N/A,#N/A,FALSE,"Bus Result";#N/A,#N/A,FALSE,"Main Charts";#N/A,#N/A,FALSE,"P&amp;L Ttl";#N/A,#N/A,FALSE,"P&amp;L C_Ttl";#N/A,#N/A,FALSE,"P&amp;L C_Oct";#N/A,#N/A,FALSE,"P&amp;L C_Sep";#N/A,#N/A,FALSE,"1996";#N/A,#N/A,FALSE,"Data"}</definedName>
    <definedName name="gbes" hidden="1">{#N/A,#N/A,FALSE,"Bgt";#N/A,#N/A,FALSE,"Act";#N/A,#N/A,FALSE,"Chrt Data";#N/A,#N/A,FALSE,"Bus Result";#N/A,#N/A,FALSE,"Main Charts";#N/A,#N/A,FALSE,"P&amp;L Ttl";#N/A,#N/A,FALSE,"P&amp;L C_Ttl";#N/A,#N/A,FALSE,"P&amp;L C_Oct";#N/A,#N/A,FALSE,"P&amp;L C_Sep";#N/A,#N/A,FALSE,"1996";#N/A,#N/A,FALSE,"Data"}</definedName>
    <definedName name="gbv" localSheetId="5" hidden="1">{#N/A,#N/A,FALSE,"Bgt";#N/A,#N/A,FALSE,"Act";#N/A,#N/A,FALSE,"Chrt Data";#N/A,#N/A,FALSE,"Bus Result";#N/A,#N/A,FALSE,"Main Charts";#N/A,#N/A,FALSE,"P&amp;L Ttl";#N/A,#N/A,FALSE,"P&amp;L C_Ttl";#N/A,#N/A,FALSE,"P&amp;L C_Oct";#N/A,#N/A,FALSE,"P&amp;L C_Sep";#N/A,#N/A,FALSE,"1996";#N/A,#N/A,FALSE,"Data"}</definedName>
    <definedName name="gbv" localSheetId="1" hidden="1">{#N/A,#N/A,FALSE,"Bgt";#N/A,#N/A,FALSE,"Act";#N/A,#N/A,FALSE,"Chrt Data";#N/A,#N/A,FALSE,"Bus Result";#N/A,#N/A,FALSE,"Main Charts";#N/A,#N/A,FALSE,"P&amp;L Ttl";#N/A,#N/A,FALSE,"P&amp;L C_Ttl";#N/A,#N/A,FALSE,"P&amp;L C_Oct";#N/A,#N/A,FALSE,"P&amp;L C_Sep";#N/A,#N/A,FALSE,"1996";#N/A,#N/A,FALSE,"Data"}</definedName>
    <definedName name="gbv" hidden="1">{#N/A,#N/A,FALSE,"Bgt";#N/A,#N/A,FALSE,"Act";#N/A,#N/A,FALSE,"Chrt Data";#N/A,#N/A,FALSE,"Bus Result";#N/A,#N/A,FALSE,"Main Charts";#N/A,#N/A,FALSE,"P&amp;L Ttl";#N/A,#N/A,FALSE,"P&amp;L C_Ttl";#N/A,#N/A,FALSE,"P&amp;L C_Oct";#N/A,#N/A,FALSE,"P&amp;L C_Sep";#N/A,#N/A,FALSE,"1996";#N/A,#N/A,FALSE,"Data"}</definedName>
    <definedName name="GFGFH" localSheetId="5" hidden="1">{#N/A,#N/A,FALSE,"pcf";#N/A,#N/A,FALSE,"pcr"}</definedName>
    <definedName name="GFGFH" localSheetId="1" hidden="1">{#N/A,#N/A,FALSE,"pcf";#N/A,#N/A,FALSE,"pcr"}</definedName>
    <definedName name="GFGFH" hidden="1">{#N/A,#N/A,FALSE,"pcf";#N/A,#N/A,FALSE,"pcr"}</definedName>
    <definedName name="grrrr" localSheetId="5" hidden="1">{#N/A,#N/A,FALSE,"Bgt";#N/A,#N/A,FALSE,"Act";#N/A,#N/A,FALSE,"Chrt Data";#N/A,#N/A,FALSE,"Bus Result";#N/A,#N/A,FALSE,"Main Charts";#N/A,#N/A,FALSE,"P&amp;L Ttl";#N/A,#N/A,FALSE,"P&amp;L C_Ttl";#N/A,#N/A,FALSE,"P&amp;L C_Oct";#N/A,#N/A,FALSE,"P&amp;L C_Sep";#N/A,#N/A,FALSE,"1996";#N/A,#N/A,FALSE,"Data"}</definedName>
    <definedName name="grrrr" localSheetId="1" hidden="1">{#N/A,#N/A,FALSE,"Bgt";#N/A,#N/A,FALSE,"Act";#N/A,#N/A,FALSE,"Chrt Data";#N/A,#N/A,FALSE,"Bus Result";#N/A,#N/A,FALSE,"Main Charts";#N/A,#N/A,FALSE,"P&amp;L Ttl";#N/A,#N/A,FALSE,"P&amp;L C_Ttl";#N/A,#N/A,FALSE,"P&amp;L C_Oct";#N/A,#N/A,FALSE,"P&amp;L C_Sep";#N/A,#N/A,FALSE,"1996";#N/A,#N/A,FALSE,"Data"}</definedName>
    <definedName name="grrrr" hidden="1">{#N/A,#N/A,FALSE,"Bgt";#N/A,#N/A,FALSE,"Act";#N/A,#N/A,FALSE,"Chrt Data";#N/A,#N/A,FALSE,"Bus Result";#N/A,#N/A,FALSE,"Main Charts";#N/A,#N/A,FALSE,"P&amp;L Ttl";#N/A,#N/A,FALSE,"P&amp;L C_Ttl";#N/A,#N/A,FALSE,"P&amp;L C_Oct";#N/A,#N/A,FALSE,"P&amp;L C_Sep";#N/A,#N/A,FALSE,"1996";#N/A,#N/A,FALSE,"Data"}</definedName>
    <definedName name="Header_Table_Capital_ratios">'Calc|Summary'!$32:$32</definedName>
    <definedName name="Header_Table_Capitalisation_policy_adjustment_CitiPower">'[6]Calc|Capitalisation adjustment'!$11:$11</definedName>
    <definedName name="Header_Table_Capitalisation_policy_adjustment_Powercor">'[6]Calc|Capitalisation adjustment'!$25:$25</definedName>
    <definedName name="Header_Table_Comparators_long">'Data|Comparators'!$7:$7</definedName>
    <definedName name="Header_Table_Comparators_short">'Data|Comparators'!$24:$24</definedName>
    <definedName name="Header_Table_Data_benchmarking">'Data|Benchmarking data'!$7:$7</definedName>
    <definedName name="Header_Table_Data_capex">'Data|Capex'!$8:$8</definedName>
    <definedName name="Header_Table_Data_capex_pivot_table">'Data|Capex'!$26:$26</definedName>
    <definedName name="Header_Table_Data_MPFP_opex">'Data|Productivity indexes'!$24:$24</definedName>
    <definedName name="Header_Table_Data_MTFP">'Data|Productivity indexes'!$7:$7</definedName>
    <definedName name="Header_Table_Summary">'Calc|Summary'!$9:$9</definedName>
    <definedName name="hj" localSheetId="5" hidden="1">{#N/A,#N/A,FALSE,"pcf";#N/A,#N/A,FALSE,"pcr"}</definedName>
    <definedName name="hj" localSheetId="1" hidden="1">{#N/A,#N/A,FALSE,"pcf";#N/A,#N/A,FALSE,"pcr"}</definedName>
    <definedName name="hj" hidden="1">{#N/A,#N/A,FALSE,"pcf";#N/A,#N/A,FALSE,"pcr"}</definedName>
    <definedName name="III" localSheetId="5" hidden="1">{#N/A,#N/A,FALSE,"Bgt";#N/A,#N/A,FALSE,"Act";#N/A,#N/A,FALSE,"Chrt Data";#N/A,#N/A,FALSE,"Bus Result";#N/A,#N/A,FALSE,"Main Charts";#N/A,#N/A,FALSE,"P&amp;L Ttl";#N/A,#N/A,FALSE,"P&amp;L C_Ttl";#N/A,#N/A,FALSE,"P&amp;L C_Oct";#N/A,#N/A,FALSE,"P&amp;L C_Sep";#N/A,#N/A,FALSE,"1996";#N/A,#N/A,FALSE,"Data"}</definedName>
    <definedName name="III" localSheetId="1" hidden="1">{#N/A,#N/A,FALSE,"Bgt";#N/A,#N/A,FALSE,"Act";#N/A,#N/A,FALSE,"Chrt Data";#N/A,#N/A,FALSE,"Bus Result";#N/A,#N/A,FALSE,"Main Charts";#N/A,#N/A,FALSE,"P&amp;L Ttl";#N/A,#N/A,FALSE,"P&amp;L C_Ttl";#N/A,#N/A,FALSE,"P&amp;L C_Oct";#N/A,#N/A,FALSE,"P&amp;L C_Sep";#N/A,#N/A,FALSE,"1996";#N/A,#N/A,FALSE,"Data"}</definedName>
    <definedName name="III" hidden="1">{#N/A,#N/A,FALSE,"Bgt";#N/A,#N/A,FALSE,"Act";#N/A,#N/A,FALSE,"Chrt Data";#N/A,#N/A,FALSE,"Bus Result";#N/A,#N/A,FALSE,"Main Charts";#N/A,#N/A,FALSE,"P&amp;L Ttl";#N/A,#N/A,FALSE,"P&amp;L C_Ttl";#N/A,#N/A,FALSE,"P&amp;L C_Oct";#N/A,#N/A,FALSE,"P&amp;L C_Sep";#N/A,#N/A,FALSE,"1996";#N/A,#N/A,FALSE,"Data"}</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j" localSheetId="5" hidden="1">{#N/A,#N/A,FALSE,"Bgt";#N/A,#N/A,FALSE,"Act";#N/A,#N/A,FALSE,"Chrt Data";#N/A,#N/A,FALSE,"Bus Result";#N/A,#N/A,FALSE,"Main Charts";#N/A,#N/A,FALSE,"P&amp;L Ttl";#N/A,#N/A,FALSE,"P&amp;L C_Ttl";#N/A,#N/A,FALSE,"P&amp;L C_Oct";#N/A,#N/A,FALSE,"P&amp;L C_Sep";#N/A,#N/A,FALSE,"1996";#N/A,#N/A,FALSE,"Data"}</definedName>
    <definedName name="j" localSheetId="1" hidden="1">{#N/A,#N/A,FALSE,"Bgt";#N/A,#N/A,FALSE,"Act";#N/A,#N/A,FALSE,"Chrt Data";#N/A,#N/A,FALSE,"Bus Result";#N/A,#N/A,FALSE,"Main Charts";#N/A,#N/A,FALSE,"P&amp;L Ttl";#N/A,#N/A,FALSE,"P&amp;L C_Ttl";#N/A,#N/A,FALSE,"P&amp;L C_Oct";#N/A,#N/A,FALSE,"P&amp;L C_Sep";#N/A,#N/A,FALSE,"1996";#N/A,#N/A,FALSE,"Data"}</definedName>
    <definedName name="j" hidden="1">{#N/A,#N/A,FALSE,"Bgt";#N/A,#N/A,FALSE,"Act";#N/A,#N/A,FALSE,"Chrt Data";#N/A,#N/A,FALSE,"Bus Result";#N/A,#N/A,FALSE,"Main Charts";#N/A,#N/A,FALSE,"P&amp;L Ttl";#N/A,#N/A,FALSE,"P&amp;L C_Ttl";#N/A,#N/A,FALSE,"P&amp;L C_Oct";#N/A,#N/A,FALSE,"P&amp;L C_Sep";#N/A,#N/A,FALSE,"1996";#N/A,#N/A,FALSE,"Data"}</definedName>
    <definedName name="jesse" localSheetId="5"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jesse" localSheetId="1"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jesse"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JHJHJ" localSheetId="5" hidden="1">{#N/A,#N/A,FALSE,"Bgt";#N/A,#N/A,FALSE,"Act";#N/A,#N/A,FALSE,"Chrt Data";#N/A,#N/A,FALSE,"Bus Result";#N/A,#N/A,FALSE,"Main Charts";#N/A,#N/A,FALSE,"P&amp;L Ttl";#N/A,#N/A,FALSE,"P&amp;L C_Ttl";#N/A,#N/A,FALSE,"P&amp;L C_Oct";#N/A,#N/A,FALSE,"P&amp;L C_Sep";#N/A,#N/A,FALSE,"1996";#N/A,#N/A,FALSE,"Data"}</definedName>
    <definedName name="JHJHJ" localSheetId="1" hidden="1">{#N/A,#N/A,FALSE,"Bgt";#N/A,#N/A,FALSE,"Act";#N/A,#N/A,FALSE,"Chrt Data";#N/A,#N/A,FALSE,"Bus Result";#N/A,#N/A,FALSE,"Main Charts";#N/A,#N/A,FALSE,"P&amp;L Ttl";#N/A,#N/A,FALSE,"P&amp;L C_Ttl";#N/A,#N/A,FALSE,"P&amp;L C_Oct";#N/A,#N/A,FALSE,"P&amp;L C_Sep";#N/A,#N/A,FALSE,"1996";#N/A,#N/A,FALSE,"Data"}</definedName>
    <definedName name="JHJHJ" hidden="1">{#N/A,#N/A,FALSE,"Bgt";#N/A,#N/A,FALSE,"Act";#N/A,#N/A,FALSE,"Chrt Data";#N/A,#N/A,FALSE,"Bus Result";#N/A,#N/A,FALSE,"Main Charts";#N/A,#N/A,FALSE,"P&amp;L Ttl";#N/A,#N/A,FALSE,"P&amp;L C_Ttl";#N/A,#N/A,FALSE,"P&amp;L C_Oct";#N/A,#N/A,FALSE,"P&amp;L C_Sep";#N/A,#N/A,FALSE,"1996";#N/A,#N/A,FALSE,"Data"}</definedName>
    <definedName name="JHJJ" localSheetId="5" hidden="1">{#N/A,#N/A,FALSE,"Bgt";#N/A,#N/A,FALSE,"Act";#N/A,#N/A,FALSE,"Chrt Data";#N/A,#N/A,FALSE,"Bus Result";#N/A,#N/A,FALSE,"Main Charts";#N/A,#N/A,FALSE,"P&amp;L Ttl";#N/A,#N/A,FALSE,"P&amp;L C_Ttl";#N/A,#N/A,FALSE,"P&amp;L C_Oct";#N/A,#N/A,FALSE,"P&amp;L C_Sep";#N/A,#N/A,FALSE,"1996";#N/A,#N/A,FALSE,"Data"}</definedName>
    <definedName name="JHJJ" localSheetId="1" hidden="1">{#N/A,#N/A,FALSE,"Bgt";#N/A,#N/A,FALSE,"Act";#N/A,#N/A,FALSE,"Chrt Data";#N/A,#N/A,FALSE,"Bus Result";#N/A,#N/A,FALSE,"Main Charts";#N/A,#N/A,FALSE,"P&amp;L Ttl";#N/A,#N/A,FALSE,"P&amp;L C_Ttl";#N/A,#N/A,FALSE,"P&amp;L C_Oct";#N/A,#N/A,FALSE,"P&amp;L C_Sep";#N/A,#N/A,FALSE,"1996";#N/A,#N/A,FALSE,"Data"}</definedName>
    <definedName name="JHJJ" hidden="1">{#N/A,#N/A,FALSE,"Bgt";#N/A,#N/A,FALSE,"Act";#N/A,#N/A,FALSE,"Chrt Data";#N/A,#N/A,FALSE,"Bus Result";#N/A,#N/A,FALSE,"Main Charts";#N/A,#N/A,FALSE,"P&amp;L Ttl";#N/A,#N/A,FALSE,"P&amp;L C_Ttl";#N/A,#N/A,FALSE,"P&amp;L C_Oct";#N/A,#N/A,FALSE,"P&amp;L C_Sep";#N/A,#N/A,FALSE,"1996";#N/A,#N/A,FALSE,"Data"}</definedName>
    <definedName name="kmhjyuk" localSheetId="5" hidden="1">{#N/A,#N/A,FALSE,"pcf";#N/A,#N/A,FALSE,"pcr"}</definedName>
    <definedName name="kmhjyuk" localSheetId="1" hidden="1">{#N/A,#N/A,FALSE,"pcf";#N/A,#N/A,FALSE,"pcr"}</definedName>
    <definedName name="kmhjyuk" hidden="1">{#N/A,#N/A,FALSE,"pcf";#N/A,#N/A,FALSE,"pcr"}</definedName>
    <definedName name="kmim" localSheetId="5" hidden="1">{#N/A,#N/A,FALSE,"Bgt";#N/A,#N/A,FALSE,"Act";#N/A,#N/A,FALSE,"Chrt Data";#N/A,#N/A,FALSE,"Bus Result";#N/A,#N/A,FALSE,"Main Charts";#N/A,#N/A,FALSE,"P&amp;L Ttl";#N/A,#N/A,FALSE,"P&amp;L C_Ttl";#N/A,#N/A,FALSE,"P&amp;L C_Oct";#N/A,#N/A,FALSE,"P&amp;L C_Sep";#N/A,#N/A,FALSE,"1996";#N/A,#N/A,FALSE,"Data"}</definedName>
    <definedName name="kmim" localSheetId="1" hidden="1">{#N/A,#N/A,FALSE,"Bgt";#N/A,#N/A,FALSE,"Act";#N/A,#N/A,FALSE,"Chrt Data";#N/A,#N/A,FALSE,"Bus Result";#N/A,#N/A,FALSE,"Main Charts";#N/A,#N/A,FALSE,"P&amp;L Ttl";#N/A,#N/A,FALSE,"P&amp;L C_Ttl";#N/A,#N/A,FALSE,"P&amp;L C_Oct";#N/A,#N/A,FALSE,"P&amp;L C_Sep";#N/A,#N/A,FALSE,"1996";#N/A,#N/A,FALSE,"Data"}</definedName>
    <definedName name="kmim" hidden="1">{#N/A,#N/A,FALSE,"Bgt";#N/A,#N/A,FALSE,"Act";#N/A,#N/A,FALSE,"Chrt Data";#N/A,#N/A,FALSE,"Bus Result";#N/A,#N/A,FALSE,"Main Charts";#N/A,#N/A,FALSE,"P&amp;L Ttl";#N/A,#N/A,FALSE,"P&amp;L C_Ttl";#N/A,#N/A,FALSE,"P&amp;L C_Oct";#N/A,#N/A,FALSE,"P&amp;L C_Sep";#N/A,#N/A,FALSE,"1996";#N/A,#N/A,FALSE,"Data"}</definedName>
    <definedName name="kti" localSheetId="5" hidden="1">{#N/A,#N/A,FALSE,"P&amp;L Ttl";#N/A,#N/A,FALSE,"P&amp;L C_Ttl New";#N/A,#N/A,FALSE,"Bus Res";#N/A,#N/A,FALSE,"Chrts";#N/A,#N/A,FALSE,"pcf";#N/A,#N/A,FALSE,"pcr ";#N/A,#N/A,FALSE,"Exp Stmt ";#N/A,#N/A,FALSE,"Cap";#N/A,#N/A,FALSE,"IT Ytd"}</definedName>
    <definedName name="kti" localSheetId="1" hidden="1">{#N/A,#N/A,FALSE,"P&amp;L Ttl";#N/A,#N/A,FALSE,"P&amp;L C_Ttl New";#N/A,#N/A,FALSE,"Bus Res";#N/A,#N/A,FALSE,"Chrts";#N/A,#N/A,FALSE,"pcf";#N/A,#N/A,FALSE,"pcr ";#N/A,#N/A,FALSE,"Exp Stmt ";#N/A,#N/A,FALSE,"Cap";#N/A,#N/A,FALSE,"IT Ytd"}</definedName>
    <definedName name="kti" hidden="1">{#N/A,#N/A,FALSE,"P&amp;L Ttl";#N/A,#N/A,FALSE,"P&amp;L C_Ttl New";#N/A,#N/A,FALSE,"Bus Res";#N/A,#N/A,FALSE,"Chrts";#N/A,#N/A,FALSE,"pcf";#N/A,#N/A,FALSE,"pcr ";#N/A,#N/A,FALSE,"Exp Stmt ";#N/A,#N/A,FALSE,"Cap";#N/A,#N/A,FALSE,"IT Ytd"}</definedName>
    <definedName name="LAN" localSheetId="11" hidden="1">{"Ownership",#N/A,FALSE,"Ownership";"Contents",#N/A,FALSE,"Contents"}</definedName>
    <definedName name="LAN" localSheetId="10"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6" hidden="1">{"Ownership",#N/A,FALSE,"Ownership";"Contents",#N/A,FALSE,"Contents"}</definedName>
    <definedName name="LAN" localSheetId="13" hidden="1">{"Ownership",#N/A,FALSE,"Ownership";"Contents",#N/A,FALSE,"Contents"}</definedName>
    <definedName name="LAN" hidden="1">{"Ownership",#N/A,FALSE,"Ownership";"Contents",#N/A,FALSE,"Contents"}</definedName>
    <definedName name="List_Average_line_group">'Lookup tables'!$A$8:$A$9</definedName>
    <definedName name="List_Average_line_type">'Lookup tables'!$A$14:$A$15</definedName>
    <definedName name="List_Capitalisation_policy_adjustment_series">'[6]Lookup tables'!$A$14:$A$15</definedName>
    <definedName name="List_Data_source_for_input_to_capitalisation_policy_adjustment_model">'[6]Lookup tables'!$A$8:$A$9</definedName>
    <definedName name="List_Opex_series">'Lookup tables'!$A$20:$A$22</definedName>
    <definedName name="nhdtyjdf" localSheetId="5" hidden="1">{#N/A,#N/A,FALSE,"pcf";#N/A,#N/A,FALSE,"pcr"}</definedName>
    <definedName name="nhdtyjdf" localSheetId="1" hidden="1">{#N/A,#N/A,FALSE,"pcf";#N/A,#N/A,FALSE,"pcr"}</definedName>
    <definedName name="nhdtyjdf" hidden="1">{#N/A,#N/A,FALSE,"pcf";#N/A,#N/A,FALSE,"pcr"}</definedName>
    <definedName name="Parameter_Average_line_group">'Output|Charts'!$B$9</definedName>
    <definedName name="Parameter_Average_line_type">'Output|Charts'!$B$8</definedName>
    <definedName name="Parameter_Capitalisation_policy_adjustment_CitiPower_2015">'[6]Input|Parameters'!$B$9</definedName>
    <definedName name="Parameter_Capitalisation_policy_adjustment_Powercor_2015">'[6]Input|Parameters'!$B$10</definedName>
    <definedName name="Parameter_Capitalisation_policy_adjustment_series">'[6]Input|Parameters'!$B$11</definedName>
    <definedName name="Parameter_Opex_series_selected">'Input|Parameters'!$B$12</definedName>
    <definedName name="Parameter_Period_end_long">'Input|Parameters'!$B$9</definedName>
    <definedName name="Parameter_Period_end_short">'Input|Parameters'!$B$11</definedName>
    <definedName name="Parameter_Period_start_long">'Input|Parameters'!$B$8</definedName>
    <definedName name="Parameter_Period_start_short">'Input|Parameters'!$B$10</definedName>
    <definedName name="PPP" localSheetId="5" hidden="1">{#N/A,#N/A,FALSE,"Bgt";#N/A,#N/A,FALSE,"Act";#N/A,#N/A,FALSE,"Chrt Data";#N/A,#N/A,FALSE,"Bus Result";#N/A,#N/A,FALSE,"Main Charts";#N/A,#N/A,FALSE,"P&amp;L Ttl";#N/A,#N/A,FALSE,"P&amp;L C_Ttl";#N/A,#N/A,FALSE,"P&amp;L C_Oct";#N/A,#N/A,FALSE,"P&amp;L C_Sep";#N/A,#N/A,FALSE,"1996";#N/A,#N/A,FALSE,"Data"}</definedName>
    <definedName name="PPP" localSheetId="1" hidden="1">{#N/A,#N/A,FALSE,"Bgt";#N/A,#N/A,FALSE,"Act";#N/A,#N/A,FALSE,"Chrt Data";#N/A,#N/A,FALSE,"Bus Result";#N/A,#N/A,FALSE,"Main Charts";#N/A,#N/A,FALSE,"P&amp;L Ttl";#N/A,#N/A,FALSE,"P&amp;L C_Ttl";#N/A,#N/A,FALSE,"P&amp;L C_Oct";#N/A,#N/A,FALSE,"P&amp;L C_Sep";#N/A,#N/A,FALSE,"1996";#N/A,#N/A,FALSE,"Data"}</definedName>
    <definedName name="PPP" hidden="1">{#N/A,#N/A,FALSE,"Bgt";#N/A,#N/A,FALSE,"Act";#N/A,#N/A,FALSE,"Chrt Data";#N/A,#N/A,FALSE,"Bus Result";#N/A,#N/A,FALSE,"Main Charts";#N/A,#N/A,FALSE,"P&amp;L Ttl";#N/A,#N/A,FALSE,"P&amp;L C_Ttl";#N/A,#N/A,FALSE,"P&amp;L C_Oct";#N/A,#N/A,FALSE,"P&amp;L C_Sep";#N/A,#N/A,FALSE,"1996";#N/A,#N/A,FALSE,"Data"}</definedName>
    <definedName name="q" localSheetId="5" hidden="1">{#N/A,#N/A,FALSE,"Bgt";#N/A,#N/A,FALSE,"Act";#N/A,#N/A,FALSE,"Chrt Data";#N/A,#N/A,FALSE,"Bus Result";#N/A,#N/A,FALSE,"Main Charts";#N/A,#N/A,FALSE,"P&amp;L Ttl";#N/A,#N/A,FALSE,"P&amp;L C_Ttl";#N/A,#N/A,FALSE,"P&amp;L C_Oct";#N/A,#N/A,FALSE,"P&amp;L C_Sep";#N/A,#N/A,FALSE,"1996";#N/A,#N/A,FALSE,"Data"}</definedName>
    <definedName name="q" localSheetId="1" hidden="1">{#N/A,#N/A,FALSE,"Bgt";#N/A,#N/A,FALSE,"Act";#N/A,#N/A,FALSE,"Chrt Data";#N/A,#N/A,FALSE,"Bus Result";#N/A,#N/A,FALSE,"Main Charts";#N/A,#N/A,FALSE,"P&amp;L Ttl";#N/A,#N/A,FALSE,"P&amp;L C_Ttl";#N/A,#N/A,FALSE,"P&amp;L C_Oct";#N/A,#N/A,FALSE,"P&amp;L C_Sep";#N/A,#N/A,FALSE,"1996";#N/A,#N/A,FALSE,"Data"}</definedName>
    <definedName name="q" hidden="1">{#N/A,#N/A,FALSE,"Bgt";#N/A,#N/A,FALSE,"Act";#N/A,#N/A,FALSE,"Chrt Data";#N/A,#N/A,FALSE,"Bus Result";#N/A,#N/A,FALSE,"Main Charts";#N/A,#N/A,FALSE,"P&amp;L Ttl";#N/A,#N/A,FALSE,"P&amp;L C_Ttl";#N/A,#N/A,FALSE,"P&amp;L C_Oct";#N/A,#N/A,FALSE,"P&amp;L C_Sep";#N/A,#N/A,FALSE,"1996";#N/A,#N/A,FALSE,"Data"}</definedName>
    <definedName name="QQ" localSheetId="5"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QQ" localSheetId="1"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QQ"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rbb" localSheetId="5"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rbb" localSheetId="1"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rbb"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RiskAfterRecalcMacro" hidden="1">""</definedName>
    <definedName name="RiskAfterSimMacro" hidden="1">""</definedName>
    <definedName name="riskATSSboxGraph" hidden="1">FALSE</definedName>
    <definedName name="riskATSSincludeSimtables" hidden="1">TRUE</definedName>
    <definedName name="riskATSSinputsGraphs" hidden="1">FALSE</definedName>
    <definedName name="riskATSSoutputStatistic" hidden="1">3</definedName>
    <definedName name="riskATSSpercentChangeGraph" hidden="1">TRUE</definedName>
    <definedName name="riskATSSpercentileGraph" hidden="1">TRUE</definedName>
    <definedName name="riskATSSpercentileValue" hidden="1">0.5</definedName>
    <definedName name="riskATSSprintReport" hidden="1">FALSE</definedName>
    <definedName name="riskATSSreportsInActiveBook" hidden="1">FALSE</definedName>
    <definedName name="riskATSSreportsSelected" hidden="1">TRUE</definedName>
    <definedName name="riskATSSsummaryReport" hidden="1">TRUE</definedName>
    <definedName name="riskATSStornadoGraph" hidden="1">TRUE</definedName>
    <definedName name="riskATSTbaselineRequested" hidden="1">TRUE</definedName>
    <definedName name="riskATSTboxGraph" hidden="1">TRUE</definedName>
    <definedName name="riskATSTcomparisonGraph" hidden="1">TRUE</definedName>
    <definedName name="riskATSThistogramGraph" hidden="1">FALSE</definedName>
    <definedName name="riskATSToutputStatistic" hidden="1">4</definedName>
    <definedName name="riskATSTprintReport" hidden="1">FALSE</definedName>
    <definedName name="riskATSTreportsInActiveBook" hidden="1">FALSE</definedName>
    <definedName name="riskATSTreportsSelected" hidden="1">TRUE</definedName>
    <definedName name="riskATSTsequentialStress" hidden="1">TRUE</definedName>
    <definedName name="riskATSTsummaryReport" hidden="1">TRUE</definedName>
    <definedName name="RiskBeforeRecalcMacro" hidden="1">""</definedName>
    <definedName name="RiskBeforeSimMacro" hidden="1">""</definedName>
    <definedName name="RiskCollectDistributionSamples" hidden="1">2</definedName>
    <definedName name="RiskFixedSeed" hidden="1">1</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ow_Table_Capital_ratios_opex_to_total_cost">'Calc|Summary'!$34:$34</definedName>
    <definedName name="Row_Table_Capital_ratios_opex_to_total_inputs">'Calc|Summary'!$35:$35</definedName>
    <definedName name="Row_Table_Capital_ratios_opex_to_totex">'Calc|Summary'!$33:$33</definedName>
    <definedName name="Row_Table_Summary_customer_numbers">'Calc|Summary'!$21:$21</definedName>
    <definedName name="Row_Table_Summary_DNSP">'Calc|Summary'!$7:$7</definedName>
    <definedName name="Row_Table_Summary_year">'Calc|Summary'!$8:$8</definedName>
    <definedName name="RRR" localSheetId="5" hidden="1">{#N/A,#N/A,FALSE,"Bgt";#N/A,#N/A,FALSE,"Act";#N/A,#N/A,FALSE,"Chrt Data";#N/A,#N/A,FALSE,"Bus Result";#N/A,#N/A,FALSE,"Main Charts";#N/A,#N/A,FALSE,"P&amp;L Ttl";#N/A,#N/A,FALSE,"P&amp;L C_Ttl";#N/A,#N/A,FALSE,"P&amp;L C_Oct";#N/A,#N/A,FALSE,"P&amp;L C_Sep";#N/A,#N/A,FALSE,"1996";#N/A,#N/A,FALSE,"Data"}</definedName>
    <definedName name="RRR" localSheetId="1" hidden="1">{#N/A,#N/A,FALSE,"Bgt";#N/A,#N/A,FALSE,"Act";#N/A,#N/A,FALSE,"Chrt Data";#N/A,#N/A,FALSE,"Bus Result";#N/A,#N/A,FALSE,"Main Charts";#N/A,#N/A,FALSE,"P&amp;L Ttl";#N/A,#N/A,FALSE,"P&amp;L C_Ttl";#N/A,#N/A,FALSE,"P&amp;L C_Oct";#N/A,#N/A,FALSE,"P&amp;L C_Sep";#N/A,#N/A,FALSE,"1996";#N/A,#N/A,FALSE,"Data"}</definedName>
    <definedName name="RRR" hidden="1">{#N/A,#N/A,FALSE,"Bgt";#N/A,#N/A,FALSE,"Act";#N/A,#N/A,FALSE,"Chrt Data";#N/A,#N/A,FALSE,"Bus Result";#N/A,#N/A,FALSE,"Main Charts";#N/A,#N/A,FALSE,"P&amp;L Ttl";#N/A,#N/A,FALSE,"P&amp;L C_Ttl";#N/A,#N/A,FALSE,"P&amp;L C_Oct";#N/A,#N/A,FALSE,"P&amp;L C_Sep";#N/A,#N/A,FALSE,"1996";#N/A,#N/A,FALSE,"Data"}</definedName>
    <definedName name="RRRR" localSheetId="5" hidden="1">{#N/A,#N/A,FALSE,"pcf";#N/A,#N/A,FALSE,"pcr"}</definedName>
    <definedName name="RRRR" localSheetId="1" hidden="1">{#N/A,#N/A,FALSE,"pcf";#N/A,#N/A,FALSE,"pcr"}</definedName>
    <definedName name="RRRR" hidden="1">{#N/A,#N/A,FALSE,"pcf";#N/A,#N/A,FALSE,"pcr"}</definedName>
    <definedName name="rtgbr" localSheetId="5" hidden="1">{#N/A,#N/A,FALSE,"Bgt";#N/A,#N/A,FALSE,"Act";#N/A,#N/A,FALSE,"Chrt Data";#N/A,#N/A,FALSE,"Bus Result";#N/A,#N/A,FALSE,"Main Charts";#N/A,#N/A,FALSE,"P&amp;L Ttl";#N/A,#N/A,FALSE,"P&amp;L C_Ttl";#N/A,#N/A,FALSE,"P&amp;L C_Oct";#N/A,#N/A,FALSE,"P&amp;L C_Sep";#N/A,#N/A,FALSE,"1996";#N/A,#N/A,FALSE,"Data"}</definedName>
    <definedName name="rtgbr" localSheetId="1" hidden="1">{#N/A,#N/A,FALSE,"Bgt";#N/A,#N/A,FALSE,"Act";#N/A,#N/A,FALSE,"Chrt Data";#N/A,#N/A,FALSE,"Bus Result";#N/A,#N/A,FALSE,"Main Charts";#N/A,#N/A,FALSE,"P&amp;L Ttl";#N/A,#N/A,FALSE,"P&amp;L C_Ttl";#N/A,#N/A,FALSE,"P&amp;L C_Oct";#N/A,#N/A,FALSE,"P&amp;L C_Sep";#N/A,#N/A,FALSE,"1996";#N/A,#N/A,FALSE,"Data"}</definedName>
    <definedName name="rtgbr" hidden="1">{#N/A,#N/A,FALSE,"Bgt";#N/A,#N/A,FALSE,"Act";#N/A,#N/A,FALSE,"Chrt Data";#N/A,#N/A,FALSE,"Bus Result";#N/A,#N/A,FALSE,"Main Charts";#N/A,#N/A,FALSE,"P&amp;L Ttl";#N/A,#N/A,FALSE,"P&amp;L C_Ttl";#N/A,#N/A,FALSE,"P&amp;L C_Oct";#N/A,#N/A,FALSE,"P&amp;L C_Sep";#N/A,#N/A,FALSE,"1996";#N/A,#N/A,FALSE,"Data"}</definedName>
    <definedName name="SAPBEXdnldView" hidden="1">"4D0Q4ZKDTZLR4R5LFJNICI02C"</definedName>
    <definedName name="SAPBEXhrIndnt" hidden="1">1</definedName>
    <definedName name="SAPBEXrevision" hidden="1">1</definedName>
    <definedName name="SAPBEXsysID" hidden="1">"BWP"</definedName>
    <definedName name="SAPBEXwbID" hidden="1">"40UUPT0P5GXX8RR8TR6BQRG2M"</definedName>
    <definedName name="SAPsysID" hidden="1">"708C5W7SBKP804JT78WJ0JNKI"</definedName>
    <definedName name="SAPwbID" hidden="1">"ARS"</definedName>
    <definedName name="sdfasdf" localSheetId="5" hidden="1">{#N/A,#N/A,FALSE,"pcf";#N/A,#N/A,FALSE,"pcr"}</definedName>
    <definedName name="sdfasdf" localSheetId="1" hidden="1">{#N/A,#N/A,FALSE,"pcf";#N/A,#N/A,FALSE,"pcr"}</definedName>
    <definedName name="sdfasdf" hidden="1">{#N/A,#N/A,FALSE,"pcf";#N/A,#N/A,FALSE,"pcr"}</definedName>
    <definedName name="sertyuw" localSheetId="5"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sertyuw" localSheetId="1"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sertyuw"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sgdg" localSheetId="5" hidden="1">{#N/A,#N/A,FALSE,"Bgt";#N/A,#N/A,FALSE,"Act";#N/A,#N/A,FALSE,"Chrt Data";#N/A,#N/A,FALSE,"Bus Result";#N/A,#N/A,FALSE,"Main Charts";#N/A,#N/A,FALSE,"P&amp;L Ttl";#N/A,#N/A,FALSE,"P&amp;L C_Ttl";#N/A,#N/A,FALSE,"P&amp;L C_Oct";#N/A,#N/A,FALSE,"P&amp;L C_Sep";#N/A,#N/A,FALSE,"1996";#N/A,#N/A,FALSE,"Data"}</definedName>
    <definedName name="sgdg" localSheetId="1" hidden="1">{#N/A,#N/A,FALSE,"Bgt";#N/A,#N/A,FALSE,"Act";#N/A,#N/A,FALSE,"Chrt Data";#N/A,#N/A,FALSE,"Bus Result";#N/A,#N/A,FALSE,"Main Charts";#N/A,#N/A,FALSE,"P&amp;L Ttl";#N/A,#N/A,FALSE,"P&amp;L C_Ttl";#N/A,#N/A,FALSE,"P&amp;L C_Oct";#N/A,#N/A,FALSE,"P&amp;L C_Sep";#N/A,#N/A,FALSE,"1996";#N/A,#N/A,FALSE,"Data"}</definedName>
    <definedName name="sgdg" hidden="1">{#N/A,#N/A,FALSE,"Bgt";#N/A,#N/A,FALSE,"Act";#N/A,#N/A,FALSE,"Chrt Data";#N/A,#N/A,FALSE,"Bus Result";#N/A,#N/A,FALSE,"Main Charts";#N/A,#N/A,FALSE,"P&amp;L Ttl";#N/A,#N/A,FALSE,"P&amp;L C_Ttl";#N/A,#N/A,FALSE,"P&amp;L C_Oct";#N/A,#N/A,FALSE,"P&amp;L C_Sep";#N/A,#N/A,FALSE,"1996";#N/A,#N/A,FALSE,"Data"}</definedName>
    <definedName name="sgfstryn" localSheetId="5" hidden="1">{#N/A,#N/A,FALSE,"Bgt";#N/A,#N/A,FALSE,"Act";#N/A,#N/A,FALSE,"Chrt Data";#N/A,#N/A,FALSE,"Bus Result";#N/A,#N/A,FALSE,"Main Charts";#N/A,#N/A,FALSE,"P&amp;L Ttl";#N/A,#N/A,FALSE,"P&amp;L C_Ttl";#N/A,#N/A,FALSE,"P&amp;L C_Oct";#N/A,#N/A,FALSE,"P&amp;L C_Sep";#N/A,#N/A,FALSE,"1996";#N/A,#N/A,FALSE,"Data"}</definedName>
    <definedName name="sgfstryn" localSheetId="1" hidden="1">{#N/A,#N/A,FALSE,"Bgt";#N/A,#N/A,FALSE,"Act";#N/A,#N/A,FALSE,"Chrt Data";#N/A,#N/A,FALSE,"Bus Result";#N/A,#N/A,FALSE,"Main Charts";#N/A,#N/A,FALSE,"P&amp;L Ttl";#N/A,#N/A,FALSE,"P&amp;L C_Ttl";#N/A,#N/A,FALSE,"P&amp;L C_Oct";#N/A,#N/A,FALSE,"P&amp;L C_Sep";#N/A,#N/A,FALSE,"1996";#N/A,#N/A,FALSE,"Data"}</definedName>
    <definedName name="sgfstryn" hidden="1">{#N/A,#N/A,FALSE,"Bgt";#N/A,#N/A,FALSE,"Act";#N/A,#N/A,FALSE,"Chrt Data";#N/A,#N/A,FALSE,"Bus Result";#N/A,#N/A,FALSE,"Main Charts";#N/A,#N/A,FALSE,"P&amp;L Ttl";#N/A,#N/A,FALSE,"P&amp;L C_Ttl";#N/A,#N/A,FALSE,"P&amp;L C_Oct";#N/A,#N/A,FALSE,"P&amp;L C_Sep";#N/A,#N/A,FALSE,"1996";#N/A,#N/A,FALSE,"Data"}</definedName>
    <definedName name="sggs" localSheetId="5" hidden="1">{#N/A,#N/A,FALSE,"Bgt";#N/A,#N/A,FALSE,"Act";#N/A,#N/A,FALSE,"Chrt Data";#N/A,#N/A,FALSE,"Bus Result";#N/A,#N/A,FALSE,"Main Charts";#N/A,#N/A,FALSE,"P&amp;L Ttl";#N/A,#N/A,FALSE,"P&amp;L C_Ttl";#N/A,#N/A,FALSE,"P&amp;L C_Oct";#N/A,#N/A,FALSE,"P&amp;L C_Sep";#N/A,#N/A,FALSE,"1996";#N/A,#N/A,FALSE,"Data"}</definedName>
    <definedName name="sggs" localSheetId="1" hidden="1">{#N/A,#N/A,FALSE,"Bgt";#N/A,#N/A,FALSE,"Act";#N/A,#N/A,FALSE,"Chrt Data";#N/A,#N/A,FALSE,"Bus Result";#N/A,#N/A,FALSE,"Main Charts";#N/A,#N/A,FALSE,"P&amp;L Ttl";#N/A,#N/A,FALSE,"P&amp;L C_Ttl";#N/A,#N/A,FALSE,"P&amp;L C_Oct";#N/A,#N/A,FALSE,"P&amp;L C_Sep";#N/A,#N/A,FALSE,"1996";#N/A,#N/A,FALSE,"Data"}</definedName>
    <definedName name="sggs" hidden="1">{#N/A,#N/A,FALSE,"Bgt";#N/A,#N/A,FALSE,"Act";#N/A,#N/A,FALSE,"Chrt Data";#N/A,#N/A,FALSE,"Bus Result";#N/A,#N/A,FALSE,"Main Charts";#N/A,#N/A,FALSE,"P&amp;L Ttl";#N/A,#N/A,FALSE,"P&amp;L C_Ttl";#N/A,#N/A,FALSE,"P&amp;L C_Oct";#N/A,#N/A,FALSE,"P&amp;L C_Sep";#N/A,#N/A,FALSE,"1996";#N/A,#N/A,FALSE,"Data"}</definedName>
    <definedName name="sgh" localSheetId="5" hidden="1">{#N/A,#N/A,FALSE,"Bgt";#N/A,#N/A,FALSE,"Act";#N/A,#N/A,FALSE,"Chrt Data";#N/A,#N/A,FALSE,"Bus Result";#N/A,#N/A,FALSE,"Main Charts";#N/A,#N/A,FALSE,"P&amp;L Ttl";#N/A,#N/A,FALSE,"P&amp;L C_Ttl";#N/A,#N/A,FALSE,"P&amp;L C_Oct";#N/A,#N/A,FALSE,"P&amp;L C_Sep";#N/A,#N/A,FALSE,"1996";#N/A,#N/A,FALSE,"Data"}</definedName>
    <definedName name="sgh" localSheetId="1" hidden="1">{#N/A,#N/A,FALSE,"Bgt";#N/A,#N/A,FALSE,"Act";#N/A,#N/A,FALSE,"Chrt Data";#N/A,#N/A,FALSE,"Bus Result";#N/A,#N/A,FALSE,"Main Charts";#N/A,#N/A,FALSE,"P&amp;L Ttl";#N/A,#N/A,FALSE,"P&amp;L C_Ttl";#N/A,#N/A,FALSE,"P&amp;L C_Oct";#N/A,#N/A,FALSE,"P&amp;L C_Sep";#N/A,#N/A,FALSE,"1996";#N/A,#N/A,FALSE,"Data"}</definedName>
    <definedName name="sgh" hidden="1">{#N/A,#N/A,FALSE,"Bgt";#N/A,#N/A,FALSE,"Act";#N/A,#N/A,FALSE,"Chrt Data";#N/A,#N/A,FALSE,"Bus Result";#N/A,#N/A,FALSE,"Main Charts";#N/A,#N/A,FALSE,"P&amp;L Ttl";#N/A,#N/A,FALSE,"P&amp;L C_Ttl";#N/A,#N/A,FALSE,"P&amp;L C_Oct";#N/A,#N/A,FALSE,"P&amp;L C_Sep";#N/A,#N/A,FALSE,"1996";#N/A,#N/A,FALSE,"Data"}</definedName>
    <definedName name="shs" localSheetId="5" hidden="1">{#N/A,#N/A,FALSE,"Bgt";#N/A,#N/A,FALSE,"Act";#N/A,#N/A,FALSE,"Chrt Data";#N/A,#N/A,FALSE,"Bus Result";#N/A,#N/A,FALSE,"Main Charts";#N/A,#N/A,FALSE,"P&amp;L Ttl";#N/A,#N/A,FALSE,"P&amp;L C_Ttl";#N/A,#N/A,FALSE,"P&amp;L C_Oct";#N/A,#N/A,FALSE,"P&amp;L C_Sep";#N/A,#N/A,FALSE,"1996";#N/A,#N/A,FALSE,"Data"}</definedName>
    <definedName name="shs" localSheetId="1" hidden="1">{#N/A,#N/A,FALSE,"Bgt";#N/A,#N/A,FALSE,"Act";#N/A,#N/A,FALSE,"Chrt Data";#N/A,#N/A,FALSE,"Bus Result";#N/A,#N/A,FALSE,"Main Charts";#N/A,#N/A,FALSE,"P&amp;L Ttl";#N/A,#N/A,FALSE,"P&amp;L C_Ttl";#N/A,#N/A,FALSE,"P&amp;L C_Oct";#N/A,#N/A,FALSE,"P&amp;L C_Sep";#N/A,#N/A,FALSE,"1996";#N/A,#N/A,FALSE,"Data"}</definedName>
    <definedName name="shs" hidden="1">{#N/A,#N/A,FALSE,"Bgt";#N/A,#N/A,FALSE,"Act";#N/A,#N/A,FALSE,"Chrt Data";#N/A,#N/A,FALSE,"Bus Result";#N/A,#N/A,FALSE,"Main Charts";#N/A,#N/A,FALSE,"P&amp;L Ttl";#N/A,#N/A,FALSE,"P&amp;L C_Ttl";#N/A,#N/A,FALSE,"P&amp;L C_Oct";#N/A,#N/A,FALSE,"P&amp;L C_Sep";#N/A,#N/A,FALSE,"1996";#N/A,#N/A,FALSE,"Data"}</definedName>
    <definedName name="shsh" localSheetId="5" hidden="1">{#N/A,#N/A,FALSE,"Bgt";#N/A,#N/A,FALSE,"Act";#N/A,#N/A,FALSE,"Chrt Data";#N/A,#N/A,FALSE,"Bus Result";#N/A,#N/A,FALSE,"Main Charts";#N/A,#N/A,FALSE,"P&amp;L Ttl";#N/A,#N/A,FALSE,"P&amp;L C_Ttl";#N/A,#N/A,FALSE,"P&amp;L C_Oct";#N/A,#N/A,FALSE,"P&amp;L C_Sep";#N/A,#N/A,FALSE,"1996";#N/A,#N/A,FALSE,"Data"}</definedName>
    <definedName name="shsh" localSheetId="1" hidden="1">{#N/A,#N/A,FALSE,"Bgt";#N/A,#N/A,FALSE,"Act";#N/A,#N/A,FALSE,"Chrt Data";#N/A,#N/A,FALSE,"Bus Result";#N/A,#N/A,FALSE,"Main Charts";#N/A,#N/A,FALSE,"P&amp;L Ttl";#N/A,#N/A,FALSE,"P&amp;L C_Ttl";#N/A,#N/A,FALSE,"P&amp;L C_Oct";#N/A,#N/A,FALSE,"P&amp;L C_Sep";#N/A,#N/A,FALSE,"1996";#N/A,#N/A,FALSE,"Data"}</definedName>
    <definedName name="shsh" hidden="1">{#N/A,#N/A,FALSE,"Bgt";#N/A,#N/A,FALSE,"Act";#N/A,#N/A,FALSE,"Chrt Data";#N/A,#N/A,FALSE,"Bus Result";#N/A,#N/A,FALSE,"Main Charts";#N/A,#N/A,FALSE,"P&amp;L Ttl";#N/A,#N/A,FALSE,"P&amp;L C_Ttl";#N/A,#N/A,FALSE,"P&amp;L C_Oct";#N/A,#N/A,FALSE,"P&amp;L C_Sep";#N/A,#N/A,FALSE,"1996";#N/A,#N/A,FALSE,"Data"}</definedName>
    <definedName name="Slicer_Energy_Sector">#N/A</definedName>
    <definedName name="Slicer_RIN">#N/A</definedName>
    <definedName name="Slicer_Row_Description">#N/A</definedName>
    <definedName name="Slicer_Scope_Of_Service">#N/A</definedName>
    <definedName name="Slicer_Segment">#N/A</definedName>
    <definedName name="Slicer_Source">#N/A</definedName>
    <definedName name="Slicer_Table_Number">#N/A</definedName>
    <definedName name="SS" localSheetId="5" hidden="1">{#N/A,#N/A,FALSE,"Bgt";#N/A,#N/A,FALSE,"Act";#N/A,#N/A,FALSE,"Chrt Data";#N/A,#N/A,FALSE,"Bus Result";#N/A,#N/A,FALSE,"Main Charts";#N/A,#N/A,FALSE,"P&amp;L Ttl";#N/A,#N/A,FALSE,"P&amp;L C_Ttl";#N/A,#N/A,FALSE,"P&amp;L C_Oct";#N/A,#N/A,FALSE,"P&amp;L C_Sep";#N/A,#N/A,FALSE,"1996";#N/A,#N/A,FALSE,"Data"}</definedName>
    <definedName name="SS" localSheetId="1" hidden="1">{#N/A,#N/A,FALSE,"Bgt";#N/A,#N/A,FALSE,"Act";#N/A,#N/A,FALSE,"Chrt Data";#N/A,#N/A,FALSE,"Bus Result";#N/A,#N/A,FALSE,"Main Charts";#N/A,#N/A,FALSE,"P&amp;L Ttl";#N/A,#N/A,FALSE,"P&amp;L C_Ttl";#N/A,#N/A,FALSE,"P&amp;L C_Oct";#N/A,#N/A,FALSE,"P&amp;L C_Sep";#N/A,#N/A,FALSE,"1996";#N/A,#N/A,FALSE,"Data"}</definedName>
    <definedName name="SS" hidden="1">{#N/A,#N/A,FALSE,"Bgt";#N/A,#N/A,FALSE,"Act";#N/A,#N/A,FALSE,"Chrt Data";#N/A,#N/A,FALSE,"Bus Result";#N/A,#N/A,FALSE,"Main Charts";#N/A,#N/A,FALSE,"P&amp;L Ttl";#N/A,#N/A,FALSE,"P&amp;L C_Ttl";#N/A,#N/A,FALSE,"P&amp;L C_Oct";#N/A,#N/A,FALSE,"P&amp;L C_Sep";#N/A,#N/A,FALSE,"1996";#N/A,#N/A,FALSE,"Data"}</definedName>
    <definedName name="stoopid" localSheetId="5" hidden="1">{#N/A,#N/A,FALSE,"Bgt";#N/A,#N/A,FALSE,"Act";#N/A,#N/A,FALSE,"Chrt Data";#N/A,#N/A,FALSE,"Bus Result";#N/A,#N/A,FALSE,"Main Charts";#N/A,#N/A,FALSE,"P&amp;L Ttl";#N/A,#N/A,FALSE,"P&amp;L C_Ttl";#N/A,#N/A,FALSE,"P&amp;L C_Oct";#N/A,#N/A,FALSE,"P&amp;L C_Sep";#N/A,#N/A,FALSE,"1996";#N/A,#N/A,FALSE,"Data"}</definedName>
    <definedName name="stoopid" localSheetId="1" hidden="1">{#N/A,#N/A,FALSE,"Bgt";#N/A,#N/A,FALSE,"Act";#N/A,#N/A,FALSE,"Chrt Data";#N/A,#N/A,FALSE,"Bus Result";#N/A,#N/A,FALSE,"Main Charts";#N/A,#N/A,FALSE,"P&amp;L Ttl";#N/A,#N/A,FALSE,"P&amp;L C_Ttl";#N/A,#N/A,FALSE,"P&amp;L C_Oct";#N/A,#N/A,FALSE,"P&amp;L C_Sep";#N/A,#N/A,FALSE,"1996";#N/A,#N/A,FALSE,"Data"}</definedName>
    <definedName name="stoopid" hidden="1">{#N/A,#N/A,FALSE,"Bgt";#N/A,#N/A,FALSE,"Act";#N/A,#N/A,FALSE,"Chrt Data";#N/A,#N/A,FALSE,"Bus Result";#N/A,#N/A,FALSE,"Main Charts";#N/A,#N/A,FALSE,"P&amp;L Ttl";#N/A,#N/A,FALSE,"P&amp;L C_Ttl";#N/A,#N/A,FALSE,"P&amp;L C_Oct";#N/A,#N/A,FALSE,"P&amp;L C_Sep";#N/A,#N/A,FALSE,"1996";#N/A,#N/A,FALSE,"Data"}</definedName>
    <definedName name="Table_Capital_ratios">'Calc|Summary'!$32:$35</definedName>
    <definedName name="Table_Capitalisation_policy_adjustment_CitiPower">'[6]Calc|Capitalisation adjustment'!$11:$17</definedName>
    <definedName name="Table_Capitalisation_policy_adjustment_Powercor">'[6]Calc|Capitalisation adjustment'!$25:$31</definedName>
    <definedName name="Table_Comparators_long">'Data|Comparators'!$7:$20</definedName>
    <definedName name="Table_Comparators_short">'Data|Comparators'!$24:$37</definedName>
    <definedName name="Table_Data_All_groups_CPI_Australia">'[6]Data|CPI'!$18:$1006</definedName>
    <definedName name="Table_Data_benchmarking">'Data|Benchmarking data'!$7:$32</definedName>
    <definedName name="Table_Data_capex">'Data|Capex'!$8:$21</definedName>
    <definedName name="Table_Data_capex_pivot_table">'Data|Capex'!$26:$40</definedName>
    <definedName name="Table_Data_MPFP_opex">'Data|Productivity indexes'!$24:$37</definedName>
    <definedName name="Table_Data_MTFP">'Data|Productivity indexes'!$7:$20</definedName>
    <definedName name="Table_Summary">'Calc|Summary'!$9:$24</definedName>
    <definedName name="teest" localSheetId="11" hidden="1">{"Ownership",#N/A,FALSE,"Ownership";"Contents",#N/A,FALSE,"Contents"}</definedName>
    <definedName name="teest" localSheetId="10"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6" hidden="1">{"Ownership",#N/A,FALSE,"Ownership";"Contents",#N/A,FALSE,"Contents"}</definedName>
    <definedName name="teest" localSheetId="13" hidden="1">{"Ownership",#N/A,FALSE,"Ownership";"Contents",#N/A,FALSE,"Contents"}</definedName>
    <definedName name="teest" hidden="1">{"Ownership",#N/A,FALSE,"Ownership";"Contents",#N/A,FALSE,"Contents"}</definedName>
    <definedName name="test" localSheetId="11" hidden="1">{"Ownership",#N/A,FALSE,"Ownership";"Contents",#N/A,FALSE,"Contents"}</definedName>
    <definedName name="test" localSheetId="10"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6" hidden="1">{"Ownership",#N/A,FALSE,"Ownership";"Contents",#N/A,FALSE,"Contents"}</definedName>
    <definedName name="test" localSheetId="13" hidden="1">{"Ownership",#N/A,FALSE,"Ownership";"Contents",#N/A,FALSE,"Contents"}</definedName>
    <definedName name="test" hidden="1">{"Ownership",#N/A,FALSE,"Ownership";"Contents",#N/A,FALSE,"Contents"}</definedName>
    <definedName name="tiimt" localSheetId="5" hidden="1">{#N/A,#N/A,FALSE,"pcf";#N/A,#N/A,FALSE,"pcr"}</definedName>
    <definedName name="tiimt" localSheetId="1" hidden="1">{#N/A,#N/A,FALSE,"pcf";#N/A,#N/A,FALSE,"pcr"}</definedName>
    <definedName name="tiimt" hidden="1">{#N/A,#N/A,FALSE,"pcf";#N/A,#N/A,FALSE,"pcr"}</definedName>
    <definedName name="tikt" localSheetId="5"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tikt" localSheetId="1"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tikt"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tiumut" localSheetId="5" hidden="1">{#N/A,#N/A,FALSE,"SUM QTR 3";#N/A,#N/A,FALSE,"Detail QTR 3 (w_o ly)"}</definedName>
    <definedName name="tiumut" localSheetId="1" hidden="1">{#N/A,#N/A,FALSE,"SUM QTR 3";#N/A,#N/A,FALSE,"Detail QTR 3 (w_o ly)"}</definedName>
    <definedName name="tiumut" hidden="1">{#N/A,#N/A,FALSE,"SUM QTR 3";#N/A,#N/A,FALSE,"Detail QTR 3 (w_o ly)"}</definedName>
    <definedName name="ujm" localSheetId="5" hidden="1">{#N/A,#N/A,FALSE,"Bgt";#N/A,#N/A,FALSE,"Act";#N/A,#N/A,FALSE,"Chrt Data";#N/A,#N/A,FALSE,"Bus Result";#N/A,#N/A,FALSE,"Main Charts";#N/A,#N/A,FALSE,"P&amp;L Ttl";#N/A,#N/A,FALSE,"P&amp;L C_Ttl";#N/A,#N/A,FALSE,"P&amp;L C_Oct";#N/A,#N/A,FALSE,"P&amp;L C_Sep";#N/A,#N/A,FALSE,"1996";#N/A,#N/A,FALSE,"Data"}</definedName>
    <definedName name="ujm" localSheetId="1" hidden="1">{#N/A,#N/A,FALSE,"Bgt";#N/A,#N/A,FALSE,"Act";#N/A,#N/A,FALSE,"Chrt Data";#N/A,#N/A,FALSE,"Bus Result";#N/A,#N/A,FALSE,"Main Charts";#N/A,#N/A,FALSE,"P&amp;L Ttl";#N/A,#N/A,FALSE,"P&amp;L C_Ttl";#N/A,#N/A,FALSE,"P&amp;L C_Oct";#N/A,#N/A,FALSE,"P&amp;L C_Sep";#N/A,#N/A,FALSE,"1996";#N/A,#N/A,FALSE,"Data"}</definedName>
    <definedName name="ujm" hidden="1">{#N/A,#N/A,FALSE,"Bgt";#N/A,#N/A,FALSE,"Act";#N/A,#N/A,FALSE,"Chrt Data";#N/A,#N/A,FALSE,"Bus Result";#N/A,#N/A,FALSE,"Main Charts";#N/A,#N/A,FALSE,"P&amp;L Ttl";#N/A,#N/A,FALSE,"P&amp;L C_Ttl";#N/A,#N/A,FALSE,"P&amp;L C_Oct";#N/A,#N/A,FALSE,"P&amp;L C_Sep";#N/A,#N/A,FALSE,"1996";#N/A,#N/A,FALSE,"Data"}</definedName>
    <definedName name="ukfykf" localSheetId="5" hidden="1">{#N/A,#N/A,FALSE,"P&amp;L Ttl";#N/A,#N/A,FALSE,"P&amp;L C_Ttl New";#N/A,#N/A,FALSE,"Bus Res";#N/A,#N/A,FALSE,"Chrts";#N/A,#N/A,FALSE,"pcf";#N/A,#N/A,FALSE,"pcr ";#N/A,#N/A,FALSE,"Exp Stmt ";#N/A,#N/A,FALSE,"Cap";#N/A,#N/A,FALSE,"IT Ytd"}</definedName>
    <definedName name="ukfykf" localSheetId="1" hidden="1">{#N/A,#N/A,FALSE,"P&amp;L Ttl";#N/A,#N/A,FALSE,"P&amp;L C_Ttl New";#N/A,#N/A,FALSE,"Bus Res";#N/A,#N/A,FALSE,"Chrts";#N/A,#N/A,FALSE,"pcf";#N/A,#N/A,FALSE,"pcr ";#N/A,#N/A,FALSE,"Exp Stmt ";#N/A,#N/A,FALSE,"Cap";#N/A,#N/A,FALSE,"IT Ytd"}</definedName>
    <definedName name="ukfykf" hidden="1">{#N/A,#N/A,FALSE,"P&amp;L Ttl";#N/A,#N/A,FALSE,"P&amp;L C_Ttl New";#N/A,#N/A,FALSE,"Bus Res";#N/A,#N/A,FALSE,"Chrts";#N/A,#N/A,FALSE,"pcf";#N/A,#N/A,FALSE,"pcr ";#N/A,#N/A,FALSE,"Exp Stmt ";#N/A,#N/A,FALSE,"Cap";#N/A,#N/A,FALSE,"IT Ytd"}</definedName>
    <definedName name="w" localSheetId="5" hidden="1">{#N/A,#N/A,FALSE,"pcf";#N/A,#N/A,FALSE,"pcr"}</definedName>
    <definedName name="w" localSheetId="1" hidden="1">{#N/A,#N/A,FALSE,"pcf";#N/A,#N/A,FALSE,"pcr"}</definedName>
    <definedName name="w" hidden="1">{#N/A,#N/A,FALSE,"pcf";#N/A,#N/A,FALSE,"pcr"}</definedName>
    <definedName name="w4yy" localSheetId="5"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w4yy" localSheetId="1"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w4yy"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wrn.ANNUAL._.REPORT." localSheetId="5"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wrn.ANNUAL._.REPORT." localSheetId="1"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wrn.ANNUAL._.REPORT."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wrn.App._.Custodians." localSheetId="11" hidden="1">{"Ownership",#N/A,FALSE,"Ownership";"Contents",#N/A,FALSE,"Contents"}</definedName>
    <definedName name="wrn.App._.Custodians." localSheetId="10"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6" hidden="1">{"Ownership",#N/A,FALSE,"Ownership";"Contents",#N/A,FALSE,"Contents"}</definedName>
    <definedName name="wrn.App._.Custodians." localSheetId="13" hidden="1">{"Ownership",#N/A,FALSE,"Ownership";"Contents",#N/A,FALSE,"Contents"}</definedName>
    <definedName name="wrn.App._.Custodians." hidden="1">{"Ownership",#N/A,FALSE,"Ownership";"Contents",#N/A,FALSE,"Contents"}</definedName>
    <definedName name="wrn.Budget_1998." localSheetId="5"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wrn.Budget_1998." localSheetId="1"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wrn.Budget_1998."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wrn.BUS._.RPT." localSheetId="5" hidden="1">{#N/A,#N/A,FALSE,"P&amp;L Ttl";#N/A,#N/A,FALSE,"P&amp;L C_Ttl New";#N/A,#N/A,FALSE,"Bus Res";#N/A,#N/A,FALSE,"Chrts";#N/A,#N/A,FALSE,"pcf";#N/A,#N/A,FALSE,"pcr ";#N/A,#N/A,FALSE,"Exp Stmt ";#N/A,#N/A,FALSE,"Cap";#N/A,#N/A,FALSE,"IT Ytd"}</definedName>
    <definedName name="wrn.BUS._.RPT." localSheetId="1" hidden="1">{#N/A,#N/A,FALSE,"P&amp;L Ttl";#N/A,#N/A,FALSE,"P&amp;L C_Ttl New";#N/A,#N/A,FALSE,"Bus Res";#N/A,#N/A,FALSE,"Chrts";#N/A,#N/A,FALSE,"pcf";#N/A,#N/A,FALSE,"pcr ";#N/A,#N/A,FALSE,"Exp Stmt ";#N/A,#N/A,FALSE,"Cap";#N/A,#N/A,FALSE,"IT Ytd"}</definedName>
    <definedName name="wrn.BUS._.RPT." hidden="1">{#N/A,#N/A,FALSE,"P&amp;L Ttl";#N/A,#N/A,FALSE,"P&amp;L C_Ttl New";#N/A,#N/A,FALSE,"Bus Res";#N/A,#N/A,FALSE,"Chrts";#N/A,#N/A,FALSE,"pcf";#N/A,#N/A,FALSE,"pcr ";#N/A,#N/A,FALSE,"Exp Stmt ";#N/A,#N/A,FALSE,"Cap";#N/A,#N/A,FALSE,"IT Ytd"}</definedName>
    <definedName name="wrn.pages." localSheetId="5" hidden="1">{#N/A,#N/A,FALSE,"Bgt";#N/A,#N/A,FALSE,"Act";#N/A,#N/A,FALSE,"Chrt Data";#N/A,#N/A,FALSE,"Bus Result";#N/A,#N/A,FALSE,"Main Charts";#N/A,#N/A,FALSE,"P&amp;L Ttl";#N/A,#N/A,FALSE,"P&amp;L C_Ttl";#N/A,#N/A,FALSE,"P&amp;L C_Oct";#N/A,#N/A,FALSE,"P&amp;L C_Sep";#N/A,#N/A,FALSE,"1996";#N/A,#N/A,FALSE,"Data"}</definedName>
    <definedName name="wrn.pages." localSheetId="1" hidden="1">{#N/A,#N/A,FALSE,"Bgt";#N/A,#N/A,FALSE,"Act";#N/A,#N/A,FALSE,"Chrt Data";#N/A,#N/A,FALSE,"Bus Result";#N/A,#N/A,FALSE,"Main Charts";#N/A,#N/A,FALSE,"P&amp;L Ttl";#N/A,#N/A,FALSE,"P&amp;L C_Ttl";#N/A,#N/A,FALSE,"P&amp;L C_Oct";#N/A,#N/A,FALSE,"P&amp;L C_Sep";#N/A,#N/A,FALSE,"1996";#N/A,#N/A,FALSE,"Data"}</definedName>
    <definedName name="wrn.pages." hidden="1">{#N/A,#N/A,FALSE,"Bgt";#N/A,#N/A,FALSE,"Act";#N/A,#N/A,FALSE,"Chrt Data";#N/A,#N/A,FALSE,"Bus Result";#N/A,#N/A,FALSE,"Main Charts";#N/A,#N/A,FALSE,"P&amp;L Ttl";#N/A,#N/A,FALSE,"P&amp;L C_Ttl";#N/A,#N/A,FALSE,"P&amp;L C_Oct";#N/A,#N/A,FALSE,"P&amp;L C_Sep";#N/A,#N/A,FALSE,"1996";#N/A,#N/A,FALSE,"Data"}</definedName>
    <definedName name="wrn.S_R._.tables." localSheetId="5" hidden="1">{#N/A,#N/A,FALSE,"pcf";#N/A,#N/A,FALSE,"pcr"}</definedName>
    <definedName name="wrn.S_R._.tables." localSheetId="1" hidden="1">{#N/A,#N/A,FALSE,"pcf";#N/A,#N/A,FALSE,"pcr"}</definedName>
    <definedName name="wrn.S_R._.tables." hidden="1">{#N/A,#N/A,FALSE,"pcf";#N/A,#N/A,FALSE,"pcr"}</definedName>
    <definedName name="wrn.S_RQTR3." localSheetId="5" hidden="1">{#N/A,#N/A,FALSE,"SUM QTR 3";#N/A,#N/A,FALSE,"Detail QTR 3 (w_o ly)"}</definedName>
    <definedName name="wrn.S_RQTR3." localSheetId="1" hidden="1">{#N/A,#N/A,FALSE,"SUM QTR 3";#N/A,#N/A,FALSE,"Detail QTR 3 (w_o ly)"}</definedName>
    <definedName name="wrn.S_RQTR3." hidden="1">{#N/A,#N/A,FALSE,"SUM QTR 3";#N/A,#N/A,FALSE,"Detail QTR 3 (w_o ly)"}</definedName>
    <definedName name="yht" localSheetId="5" hidden="1">{#N/A,#N/A,FALSE,"SUM QTR 3";#N/A,#N/A,FALSE,"Detail QTR 3 (w_o ly)"}</definedName>
    <definedName name="yht" localSheetId="1" hidden="1">{#N/A,#N/A,FALSE,"SUM QTR 3";#N/A,#N/A,FALSE,"Detail QTR 3 (w_o ly)"}</definedName>
    <definedName name="yht" hidden="1">{#N/A,#N/A,FALSE,"SUM QTR 3";#N/A,#N/A,FALSE,"Detail QTR 3 (w_o ly)"}</definedName>
  </definedNames>
  <calcPr calcId="162913" calcOnSave="0" concurrentCalc="0"/>
  <pivotCaches>
    <pivotCache cacheId="0" r:id="rId21"/>
  </pivotCaches>
  <extLst>
    <ext xmlns:x14="http://schemas.microsoft.com/office/spreadsheetml/2009/9/main" uri="{876F7934-8845-4945-9796-88D515C7AA90}">
      <x14:pivotCaches>
        <pivotCache cacheId="1" r:id="rId22"/>
      </x14:pivotCaches>
    </ext>
    <ext xmlns:x14="http://schemas.microsoft.com/office/spreadsheetml/2009/9/main" uri="{BBE1A952-AA13-448e-AADC-164F8A28A991}">
      <x14:slicerCaches>
        <x14:slicerCache r:id="rId23"/>
        <x14:slicerCache r:id="rId24"/>
        <x14:slicerCache r:id="rId25"/>
        <x14:slicerCache r:id="rId26"/>
        <x14:slicerCache r:id="rId27"/>
        <x14:slicerCache r:id="rId28"/>
        <x14:slicerCache r:id="rId2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A20" i="18" l="1"/>
  <c r="EB20" i="18"/>
  <c r="EC20" i="18"/>
  <c r="ED20" i="18"/>
  <c r="EE20" i="18"/>
  <c r="EF20" i="18"/>
  <c r="EG20" i="18"/>
  <c r="EH20" i="18"/>
  <c r="EI20" i="18"/>
  <c r="EJ20" i="18"/>
  <c r="EK20" i="18"/>
  <c r="EL20" i="18"/>
  <c r="EM20" i="18"/>
  <c r="EN20" i="18"/>
  <c r="DZ20" i="18"/>
  <c r="EK19" i="18"/>
  <c r="EL19" i="18"/>
  <c r="EM19" i="18"/>
  <c r="EN19" i="18"/>
  <c r="EJ19" i="18"/>
  <c r="EA19" i="18"/>
  <c r="EB19" i="18"/>
  <c r="EC19" i="18"/>
  <c r="ED19" i="18"/>
  <c r="EE19" i="18"/>
  <c r="EF19" i="18"/>
  <c r="EG19" i="18"/>
  <c r="EH19" i="18"/>
  <c r="EI19" i="18"/>
  <c r="DZ19" i="18"/>
  <c r="CE20" i="18"/>
  <c r="CF20" i="18"/>
  <c r="CG20" i="18"/>
  <c r="CH20" i="18"/>
  <c r="CI20" i="18"/>
  <c r="CJ20" i="18"/>
  <c r="CK20" i="18"/>
  <c r="CL20" i="18"/>
  <c r="CM20" i="18"/>
  <c r="CN20" i="18"/>
  <c r="CO20" i="18"/>
  <c r="CP20" i="18"/>
  <c r="CQ20" i="18"/>
  <c r="CR20" i="18"/>
  <c r="CD20" i="18"/>
  <c r="CO19" i="18"/>
  <c r="CP19" i="18"/>
  <c r="CQ19" i="18"/>
  <c r="CR19" i="18"/>
  <c r="CN19" i="18"/>
  <c r="CE19" i="18"/>
  <c r="CF19" i="18"/>
  <c r="CG19" i="18"/>
  <c r="CH19" i="18"/>
  <c r="CI19" i="18"/>
  <c r="CJ19" i="18"/>
  <c r="CK19" i="18"/>
  <c r="CL19" i="18"/>
  <c r="CM19" i="18"/>
  <c r="CD19" i="18"/>
  <c r="AW20" i="18"/>
  <c r="AV20" i="18"/>
  <c r="AU20" i="18"/>
  <c r="AT20" i="18"/>
  <c r="AS20" i="18"/>
  <c r="AR20" i="18"/>
  <c r="AQ20" i="18"/>
  <c r="AP20" i="18"/>
  <c r="AO20" i="18"/>
  <c r="AN20" i="18"/>
  <c r="AM20" i="18"/>
  <c r="AL20" i="18"/>
  <c r="AK20" i="18"/>
  <c r="AJ20" i="18"/>
  <c r="AI20" i="18"/>
  <c r="AH20" i="18"/>
  <c r="AS19" i="18"/>
  <c r="AT19" i="18"/>
  <c r="AU19" i="18"/>
  <c r="AV19" i="18"/>
  <c r="AR19" i="18"/>
  <c r="AQ19" i="18"/>
  <c r="AP19" i="18"/>
  <c r="AO19" i="18"/>
  <c r="AN19" i="18"/>
  <c r="AM19" i="18"/>
  <c r="AL19" i="18"/>
  <c r="AK19" i="18"/>
  <c r="AJ19" i="18"/>
  <c r="AI19" i="18"/>
  <c r="AH19" i="18"/>
  <c r="EJ26" i="18"/>
  <c r="EK26" i="18"/>
  <c r="EL26" i="18"/>
  <c r="EM26" i="18"/>
  <c r="EN26" i="18"/>
  <c r="CN26" i="18"/>
  <c r="CO26" i="18"/>
  <c r="CP26" i="18"/>
  <c r="CQ26" i="18"/>
  <c r="AR26" i="18"/>
  <c r="AS26" i="18"/>
  <c r="AT26" i="18"/>
  <c r="AU26" i="18"/>
  <c r="AV26" i="18"/>
  <c r="D137" i="31"/>
  <c r="D140" i="31"/>
  <c r="C137" i="31"/>
  <c r="C140" i="31"/>
  <c r="M137" i="31"/>
  <c r="M140" i="31"/>
  <c r="L137" i="31"/>
  <c r="L140" i="31"/>
  <c r="K137" i="31"/>
  <c r="K140" i="31"/>
  <c r="J137" i="31"/>
  <c r="J140" i="31"/>
  <c r="I137" i="31"/>
  <c r="I140" i="31"/>
  <c r="H137" i="31"/>
  <c r="H140" i="31"/>
  <c r="G137" i="31"/>
  <c r="G140" i="31"/>
  <c r="F137" i="31"/>
  <c r="F140" i="31"/>
  <c r="E137" i="31"/>
  <c r="E140" i="31"/>
  <c r="B137" i="31"/>
  <c r="B140" i="31"/>
  <c r="M136" i="31"/>
  <c r="L136" i="31"/>
  <c r="L138" i="31"/>
  <c r="L139" i="31"/>
  <c r="K136" i="31"/>
  <c r="K138" i="31"/>
  <c r="K139" i="31"/>
  <c r="J136" i="31"/>
  <c r="I136" i="31"/>
  <c r="I138" i="31"/>
  <c r="I139" i="31"/>
  <c r="H136" i="31"/>
  <c r="G136" i="31"/>
  <c r="F136" i="31"/>
  <c r="E136" i="31"/>
  <c r="D136" i="31"/>
  <c r="D138" i="31"/>
  <c r="D139" i="31"/>
  <c r="C136" i="31"/>
  <c r="C138" i="31"/>
  <c r="C139" i="31"/>
  <c r="B136" i="31"/>
  <c r="M127" i="31"/>
  <c r="M130" i="31"/>
  <c r="G127" i="31"/>
  <c r="G130" i="31"/>
  <c r="B127" i="31"/>
  <c r="B130" i="31"/>
  <c r="L127" i="31"/>
  <c r="L130" i="31"/>
  <c r="K127" i="31"/>
  <c r="K130" i="31"/>
  <c r="J127" i="31"/>
  <c r="J130" i="31"/>
  <c r="I127" i="31"/>
  <c r="I130" i="31"/>
  <c r="H127" i="31"/>
  <c r="H130" i="31"/>
  <c r="F127" i="31"/>
  <c r="F130" i="31"/>
  <c r="E127" i="31"/>
  <c r="E130" i="31"/>
  <c r="D127" i="31"/>
  <c r="D130" i="31"/>
  <c r="C127" i="31"/>
  <c r="C130" i="31"/>
  <c r="M126" i="31"/>
  <c r="L126" i="31"/>
  <c r="K126" i="31"/>
  <c r="J126" i="31"/>
  <c r="J128" i="31"/>
  <c r="J129" i="31"/>
  <c r="I126" i="31"/>
  <c r="H126" i="31"/>
  <c r="H128" i="31"/>
  <c r="H129" i="31"/>
  <c r="G126" i="31"/>
  <c r="G128" i="31"/>
  <c r="G129" i="31"/>
  <c r="F126" i="31"/>
  <c r="E126" i="31"/>
  <c r="D126" i="31"/>
  <c r="C126" i="31"/>
  <c r="B126" i="31"/>
  <c r="B128" i="31"/>
  <c r="B129" i="31"/>
  <c r="M117" i="31"/>
  <c r="M120" i="31"/>
  <c r="L117" i="31"/>
  <c r="L120" i="31"/>
  <c r="K117" i="31"/>
  <c r="K120" i="31"/>
  <c r="J117" i="31"/>
  <c r="J120" i="31"/>
  <c r="I117" i="31"/>
  <c r="I120" i="31"/>
  <c r="H117" i="31"/>
  <c r="H120" i="31"/>
  <c r="G117" i="31"/>
  <c r="G120" i="31"/>
  <c r="F117" i="31"/>
  <c r="F120" i="31"/>
  <c r="E117" i="31"/>
  <c r="E120" i="31"/>
  <c r="D117" i="31"/>
  <c r="D120" i="31"/>
  <c r="C117" i="31"/>
  <c r="C120" i="31"/>
  <c r="B117" i="31"/>
  <c r="B120" i="31"/>
  <c r="M116" i="31"/>
  <c r="M118" i="31"/>
  <c r="M119" i="31"/>
  <c r="L116" i="31"/>
  <c r="K116" i="31"/>
  <c r="J116" i="31"/>
  <c r="I116" i="31"/>
  <c r="H116" i="31"/>
  <c r="H118" i="31"/>
  <c r="H119" i="31"/>
  <c r="G116" i="31"/>
  <c r="G118" i="31"/>
  <c r="G119" i="31"/>
  <c r="F116" i="31"/>
  <c r="F118" i="31"/>
  <c r="F119" i="31"/>
  <c r="E116" i="31"/>
  <c r="E118" i="31"/>
  <c r="E119" i="31"/>
  <c r="D116" i="31"/>
  <c r="C116" i="31"/>
  <c r="B116" i="31"/>
  <c r="H107" i="31"/>
  <c r="H110" i="31"/>
  <c r="E107" i="31"/>
  <c r="E110" i="31"/>
  <c r="M107" i="31"/>
  <c r="M110" i="31"/>
  <c r="L107" i="31"/>
  <c r="L110" i="31"/>
  <c r="K107" i="31"/>
  <c r="K110" i="31"/>
  <c r="J107" i="31"/>
  <c r="J110" i="31"/>
  <c r="I107" i="31"/>
  <c r="I110" i="31"/>
  <c r="G107" i="31"/>
  <c r="G110" i="31"/>
  <c r="F107" i="31"/>
  <c r="F110" i="31"/>
  <c r="D107" i="31"/>
  <c r="D110" i="31"/>
  <c r="C107" i="31"/>
  <c r="C110" i="31"/>
  <c r="B107" i="31"/>
  <c r="B110" i="31"/>
  <c r="M106" i="31"/>
  <c r="M108" i="31"/>
  <c r="M109" i="31"/>
  <c r="L106" i="31"/>
  <c r="L108" i="31"/>
  <c r="L109" i="31"/>
  <c r="K106" i="31"/>
  <c r="K108" i="31"/>
  <c r="K109" i="31"/>
  <c r="J106" i="31"/>
  <c r="I106" i="31"/>
  <c r="H106" i="31"/>
  <c r="G106" i="31"/>
  <c r="F106" i="31"/>
  <c r="F108" i="31"/>
  <c r="F109" i="31"/>
  <c r="E106" i="31"/>
  <c r="E108" i="31"/>
  <c r="E109" i="31"/>
  <c r="D106" i="31"/>
  <c r="D108" i="31"/>
  <c r="D109" i="31"/>
  <c r="C106" i="31"/>
  <c r="C108" i="31"/>
  <c r="C109" i="31"/>
  <c r="B106" i="31"/>
  <c r="K97" i="31"/>
  <c r="K100" i="31"/>
  <c r="F97" i="31"/>
  <c r="F100" i="31"/>
  <c r="D97" i="31"/>
  <c r="D100" i="31"/>
  <c r="C97" i="31"/>
  <c r="C100" i="31"/>
  <c r="M97" i="31"/>
  <c r="M100" i="31"/>
  <c r="L97" i="31"/>
  <c r="L100" i="31"/>
  <c r="J97" i="31"/>
  <c r="J100" i="31"/>
  <c r="I97" i="31"/>
  <c r="I100" i="31"/>
  <c r="H97" i="31"/>
  <c r="H100" i="31"/>
  <c r="G97" i="31"/>
  <c r="G100" i="31"/>
  <c r="E97" i="31"/>
  <c r="E100" i="31"/>
  <c r="B97" i="31"/>
  <c r="B100" i="31"/>
  <c r="M96" i="31"/>
  <c r="L96" i="31"/>
  <c r="L98" i="31"/>
  <c r="L99" i="31"/>
  <c r="K96" i="31"/>
  <c r="K98" i="31"/>
  <c r="K99" i="31"/>
  <c r="J96" i="31"/>
  <c r="J98" i="31"/>
  <c r="J99" i="31"/>
  <c r="I96" i="31"/>
  <c r="I98" i="31"/>
  <c r="I99" i="31"/>
  <c r="H96" i="31"/>
  <c r="G96" i="31"/>
  <c r="F96" i="31"/>
  <c r="E96" i="31"/>
  <c r="D96" i="31"/>
  <c r="D98" i="31"/>
  <c r="D99" i="31"/>
  <c r="C96" i="31"/>
  <c r="C98" i="31"/>
  <c r="C99" i="31"/>
  <c r="B96" i="31"/>
  <c r="B98" i="31"/>
  <c r="B99" i="31"/>
  <c r="J87" i="31"/>
  <c r="J90" i="31"/>
  <c r="M87" i="31"/>
  <c r="M90" i="31"/>
  <c r="L87" i="31"/>
  <c r="L90" i="31"/>
  <c r="K87" i="31"/>
  <c r="K90" i="31"/>
  <c r="I87" i="31"/>
  <c r="I90" i="31"/>
  <c r="H87" i="31"/>
  <c r="H90" i="31"/>
  <c r="G87" i="31"/>
  <c r="G90" i="31"/>
  <c r="F87" i="31"/>
  <c r="F90" i="31"/>
  <c r="E87" i="31"/>
  <c r="E90" i="31"/>
  <c r="D87" i="31"/>
  <c r="D90" i="31"/>
  <c r="C87" i="31"/>
  <c r="C90" i="31"/>
  <c r="B87" i="31"/>
  <c r="B90" i="31"/>
  <c r="M86" i="31"/>
  <c r="M88" i="31"/>
  <c r="M89" i="31"/>
  <c r="L86" i="31"/>
  <c r="K86" i="31"/>
  <c r="J86" i="31"/>
  <c r="I86" i="31"/>
  <c r="H86" i="31"/>
  <c r="H88" i="31"/>
  <c r="H89" i="31"/>
  <c r="G86" i="31"/>
  <c r="G88" i="31"/>
  <c r="G89" i="31"/>
  <c r="F86" i="31"/>
  <c r="F88" i="31"/>
  <c r="F89" i="31"/>
  <c r="E86" i="31"/>
  <c r="E88" i="31"/>
  <c r="E89" i="31"/>
  <c r="D86" i="31"/>
  <c r="C86" i="31"/>
  <c r="B86" i="31"/>
  <c r="K77" i="31"/>
  <c r="K80" i="31"/>
  <c r="D77" i="31"/>
  <c r="D80" i="31"/>
  <c r="C77" i="31"/>
  <c r="C80" i="31"/>
  <c r="M77" i="31"/>
  <c r="M80" i="31"/>
  <c r="L77" i="31"/>
  <c r="L80" i="31"/>
  <c r="J77" i="31"/>
  <c r="J80" i="31"/>
  <c r="I77" i="31"/>
  <c r="I80" i="31"/>
  <c r="H77" i="31"/>
  <c r="H80" i="31"/>
  <c r="G77" i="31"/>
  <c r="G80" i="31"/>
  <c r="F77" i="31"/>
  <c r="F80" i="31"/>
  <c r="E77" i="31"/>
  <c r="E80" i="31"/>
  <c r="B77" i="31"/>
  <c r="B80" i="31"/>
  <c r="M76" i="31"/>
  <c r="M78" i="31"/>
  <c r="M79" i="31"/>
  <c r="L76" i="31"/>
  <c r="L78" i="31"/>
  <c r="L79" i="31"/>
  <c r="K76" i="31"/>
  <c r="K78" i="31"/>
  <c r="K79" i="31"/>
  <c r="J76" i="31"/>
  <c r="J78" i="31"/>
  <c r="J79" i="31"/>
  <c r="I76" i="31"/>
  <c r="H76" i="31"/>
  <c r="G76" i="31"/>
  <c r="F76" i="31"/>
  <c r="E76" i="31"/>
  <c r="E78" i="31"/>
  <c r="E79" i="31"/>
  <c r="D76" i="31"/>
  <c r="D78" i="31"/>
  <c r="D79" i="31"/>
  <c r="C76" i="31"/>
  <c r="C78" i="31"/>
  <c r="C79" i="31"/>
  <c r="B76" i="31"/>
  <c r="B78" i="31"/>
  <c r="B79" i="31"/>
  <c r="M67" i="31"/>
  <c r="M70" i="31"/>
  <c r="L67" i="31"/>
  <c r="L70" i="31"/>
  <c r="K67" i="31"/>
  <c r="K70" i="31"/>
  <c r="J67" i="31"/>
  <c r="J70" i="31"/>
  <c r="I67" i="31"/>
  <c r="I70" i="31"/>
  <c r="H67" i="31"/>
  <c r="H70" i="31"/>
  <c r="G67" i="31"/>
  <c r="G70" i="31"/>
  <c r="F67" i="31"/>
  <c r="F70" i="31"/>
  <c r="E67" i="31"/>
  <c r="E70" i="31"/>
  <c r="D67" i="31"/>
  <c r="D70" i="31"/>
  <c r="C67" i="31"/>
  <c r="C70" i="31"/>
  <c r="B67" i="31"/>
  <c r="B70" i="31"/>
  <c r="M66" i="31"/>
  <c r="L66" i="31"/>
  <c r="K66" i="31"/>
  <c r="J66" i="31"/>
  <c r="I66" i="31"/>
  <c r="I68" i="31"/>
  <c r="I69" i="31"/>
  <c r="H66" i="31"/>
  <c r="H68" i="31"/>
  <c r="H69" i="31"/>
  <c r="G66" i="31"/>
  <c r="G68" i="31"/>
  <c r="G69" i="31"/>
  <c r="F66" i="31"/>
  <c r="F68" i="31"/>
  <c r="F69" i="31"/>
  <c r="E66" i="31"/>
  <c r="D66" i="31"/>
  <c r="C66" i="31"/>
  <c r="B66" i="31"/>
  <c r="L57" i="31"/>
  <c r="L60" i="31"/>
  <c r="F57" i="31"/>
  <c r="F60" i="31"/>
  <c r="D57" i="31"/>
  <c r="D60" i="31"/>
  <c r="M57" i="31"/>
  <c r="M60" i="31"/>
  <c r="K57" i="31"/>
  <c r="K60" i="31"/>
  <c r="J57" i="31"/>
  <c r="J60" i="31"/>
  <c r="I57" i="31"/>
  <c r="I60" i="31"/>
  <c r="H57" i="31"/>
  <c r="H60" i="31"/>
  <c r="G57" i="31"/>
  <c r="G60" i="31"/>
  <c r="E57" i="31"/>
  <c r="E60" i="31"/>
  <c r="C57" i="31"/>
  <c r="C60" i="31"/>
  <c r="B57" i="31"/>
  <c r="B60" i="31"/>
  <c r="M56" i="31"/>
  <c r="L56" i="31"/>
  <c r="L58" i="31"/>
  <c r="L59" i="31"/>
  <c r="K56" i="31"/>
  <c r="J56" i="31"/>
  <c r="I56" i="31"/>
  <c r="H56" i="31"/>
  <c r="G56" i="31"/>
  <c r="F56" i="31"/>
  <c r="F58" i="31"/>
  <c r="F59" i="31"/>
  <c r="E56" i="31"/>
  <c r="D56" i="31"/>
  <c r="D58" i="31"/>
  <c r="D59" i="31"/>
  <c r="C56" i="31"/>
  <c r="B56" i="31"/>
  <c r="J47" i="31"/>
  <c r="J50" i="31"/>
  <c r="G47" i="31"/>
  <c r="G50" i="31"/>
  <c r="B47" i="31"/>
  <c r="B50" i="31"/>
  <c r="M47" i="31"/>
  <c r="M50" i="31"/>
  <c r="L47" i="31"/>
  <c r="L50" i="31"/>
  <c r="K47" i="31"/>
  <c r="K50" i="31"/>
  <c r="I47" i="31"/>
  <c r="I50" i="31"/>
  <c r="H47" i="31"/>
  <c r="H50" i="31"/>
  <c r="F47" i="31"/>
  <c r="F50" i="31"/>
  <c r="E47" i="31"/>
  <c r="E50" i="31"/>
  <c r="D47" i="31"/>
  <c r="D50" i="31"/>
  <c r="C47" i="31"/>
  <c r="C50" i="31"/>
  <c r="M46" i="31"/>
  <c r="L46" i="31"/>
  <c r="K46" i="31"/>
  <c r="K48" i="31"/>
  <c r="K49" i="31"/>
  <c r="J46" i="31"/>
  <c r="J48" i="31"/>
  <c r="J49" i="31"/>
  <c r="I46" i="31"/>
  <c r="I48" i="31"/>
  <c r="I49" i="31"/>
  <c r="H46" i="31"/>
  <c r="H48" i="31"/>
  <c r="H49" i="31"/>
  <c r="G46" i="31"/>
  <c r="F46" i="31"/>
  <c r="E46" i="31"/>
  <c r="D46" i="31"/>
  <c r="C46" i="31"/>
  <c r="C48" i="31"/>
  <c r="C49" i="31"/>
  <c r="B46" i="31"/>
  <c r="B48" i="31"/>
  <c r="B49" i="31"/>
  <c r="K37" i="31"/>
  <c r="K40" i="31"/>
  <c r="F37" i="31"/>
  <c r="F40" i="31"/>
  <c r="M37" i="31"/>
  <c r="M40" i="31"/>
  <c r="L37" i="31"/>
  <c r="L40" i="31"/>
  <c r="J37" i="31"/>
  <c r="J40" i="31"/>
  <c r="I37" i="31"/>
  <c r="I40" i="31"/>
  <c r="H37" i="31"/>
  <c r="H40" i="31"/>
  <c r="G37" i="31"/>
  <c r="G40" i="31"/>
  <c r="E37" i="31"/>
  <c r="E40" i="31"/>
  <c r="D37" i="31"/>
  <c r="D40" i="31"/>
  <c r="C37" i="31"/>
  <c r="C40" i="31"/>
  <c r="B37" i="31"/>
  <c r="B40" i="31"/>
  <c r="M36" i="31"/>
  <c r="L36" i="31"/>
  <c r="K36" i="31"/>
  <c r="K38" i="31"/>
  <c r="K39" i="31"/>
  <c r="J36" i="31"/>
  <c r="I36" i="31"/>
  <c r="I38" i="31"/>
  <c r="I39" i="31"/>
  <c r="H36" i="31"/>
  <c r="H38" i="31"/>
  <c r="H39" i="31"/>
  <c r="G36" i="31"/>
  <c r="F36" i="31"/>
  <c r="F38" i="31"/>
  <c r="F39" i="31"/>
  <c r="E36" i="31"/>
  <c r="D36" i="31"/>
  <c r="C36" i="31"/>
  <c r="B36" i="31"/>
  <c r="H27" i="31"/>
  <c r="H30" i="31"/>
  <c r="B27" i="31"/>
  <c r="B30" i="31"/>
  <c r="M27" i="31"/>
  <c r="M30" i="31"/>
  <c r="L27" i="31"/>
  <c r="L30" i="31"/>
  <c r="K27" i="31"/>
  <c r="J27" i="31"/>
  <c r="J30" i="31"/>
  <c r="I27" i="31"/>
  <c r="I30" i="31"/>
  <c r="G27" i="31"/>
  <c r="G26" i="31"/>
  <c r="G28" i="31"/>
  <c r="G29" i="31"/>
  <c r="F27" i="31"/>
  <c r="F30" i="31"/>
  <c r="E27" i="31"/>
  <c r="E30" i="31"/>
  <c r="D27" i="31"/>
  <c r="D30" i="31"/>
  <c r="C27" i="31"/>
  <c r="M26" i="31"/>
  <c r="L26" i="31"/>
  <c r="K26" i="31"/>
  <c r="J26" i="31"/>
  <c r="I26" i="31"/>
  <c r="H26" i="31"/>
  <c r="H28" i="31"/>
  <c r="H29" i="31"/>
  <c r="F26" i="31"/>
  <c r="E26" i="31"/>
  <c r="D26" i="31"/>
  <c r="C26" i="31"/>
  <c r="B26" i="31"/>
  <c r="K17" i="31"/>
  <c r="K20" i="31"/>
  <c r="D17" i="31"/>
  <c r="D20" i="31"/>
  <c r="C17" i="31"/>
  <c r="C20" i="31"/>
  <c r="M17" i="31"/>
  <c r="M20" i="31"/>
  <c r="L17" i="31"/>
  <c r="L20" i="31"/>
  <c r="J17" i="31"/>
  <c r="J20" i="31"/>
  <c r="I17" i="31"/>
  <c r="I20" i="31"/>
  <c r="H17" i="31"/>
  <c r="H20" i="31"/>
  <c r="G17" i="31"/>
  <c r="G20" i="31"/>
  <c r="F17" i="31"/>
  <c r="F20" i="31"/>
  <c r="E17" i="31"/>
  <c r="E20" i="31"/>
  <c r="B17" i="31"/>
  <c r="B20" i="31"/>
  <c r="M16" i="31"/>
  <c r="L16" i="31"/>
  <c r="L18" i="31"/>
  <c r="L19" i="31"/>
  <c r="K16" i="31"/>
  <c r="K18" i="31"/>
  <c r="K19" i="31"/>
  <c r="J16" i="31"/>
  <c r="I16" i="31"/>
  <c r="I18" i="31"/>
  <c r="I19" i="31"/>
  <c r="H16" i="31"/>
  <c r="G16" i="31"/>
  <c r="F16" i="31"/>
  <c r="F18" i="31"/>
  <c r="F19" i="31"/>
  <c r="E16" i="31"/>
  <c r="D16" i="31"/>
  <c r="D18" i="31"/>
  <c r="D19" i="31"/>
  <c r="C16" i="31"/>
  <c r="C18" i="31"/>
  <c r="C19" i="31"/>
  <c r="B16" i="31"/>
  <c r="H7" i="31"/>
  <c r="H10" i="31"/>
  <c r="M7" i="31"/>
  <c r="M10" i="31"/>
  <c r="L7" i="31"/>
  <c r="L10" i="31"/>
  <c r="K7" i="31"/>
  <c r="K10" i="31"/>
  <c r="J7" i="31"/>
  <c r="J10" i="31"/>
  <c r="I7" i="31"/>
  <c r="I10" i="31"/>
  <c r="G7" i="31"/>
  <c r="G10" i="31"/>
  <c r="F7" i="31"/>
  <c r="F10" i="31"/>
  <c r="E7" i="31"/>
  <c r="E10" i="31"/>
  <c r="D7" i="31"/>
  <c r="D10" i="31"/>
  <c r="C7" i="31"/>
  <c r="C10" i="31"/>
  <c r="B7" i="31"/>
  <c r="B10" i="31"/>
  <c r="M6" i="31"/>
  <c r="L6" i="31"/>
  <c r="K6" i="31"/>
  <c r="K8" i="31"/>
  <c r="K9" i="31"/>
  <c r="J6" i="31"/>
  <c r="I6" i="31"/>
  <c r="I8" i="31"/>
  <c r="I9" i="31"/>
  <c r="H6" i="31"/>
  <c r="H8" i="31"/>
  <c r="H9" i="31"/>
  <c r="G6" i="31"/>
  <c r="G8" i="31"/>
  <c r="G9" i="31"/>
  <c r="F6" i="31"/>
  <c r="F8" i="31"/>
  <c r="F9" i="31"/>
  <c r="E6" i="31"/>
  <c r="D6" i="31"/>
  <c r="C6" i="31"/>
  <c r="C8" i="31"/>
  <c r="C9" i="31"/>
  <c r="B6" i="31"/>
  <c r="D1" i="31"/>
  <c r="E1" i="31"/>
  <c r="F1" i="31"/>
  <c r="G1" i="31"/>
  <c r="H1" i="31"/>
  <c r="I1" i="31"/>
  <c r="J1" i="31"/>
  <c r="K1" i="31"/>
  <c r="L1" i="31"/>
  <c r="M1" i="31"/>
  <c r="B18" i="31"/>
  <c r="B19" i="31"/>
  <c r="J18" i="31"/>
  <c r="J19" i="31"/>
  <c r="G30" i="31"/>
  <c r="B8" i="31"/>
  <c r="B9" i="31"/>
  <c r="J8" i="31"/>
  <c r="J9" i="31"/>
  <c r="E18" i="31"/>
  <c r="E19" i="31"/>
  <c r="M18" i="31"/>
  <c r="M19" i="31"/>
  <c r="B38" i="31"/>
  <c r="B39" i="31"/>
  <c r="J38" i="31"/>
  <c r="J39" i="31"/>
  <c r="D48" i="31"/>
  <c r="D49" i="31"/>
  <c r="L48" i="31"/>
  <c r="L49" i="31"/>
  <c r="B68" i="31"/>
  <c r="B69" i="31"/>
  <c r="J68" i="31"/>
  <c r="J69" i="31"/>
  <c r="F78" i="31"/>
  <c r="F79" i="31"/>
  <c r="I88" i="31"/>
  <c r="I89" i="31"/>
  <c r="E98" i="31"/>
  <c r="E99" i="31"/>
  <c r="M98" i="31"/>
  <c r="M99" i="31"/>
  <c r="G108" i="31"/>
  <c r="G109" i="31"/>
  <c r="I118" i="31"/>
  <c r="I119" i="31"/>
  <c r="C38" i="31"/>
  <c r="C39" i="31"/>
  <c r="E48" i="31"/>
  <c r="E49" i="31"/>
  <c r="M48" i="31"/>
  <c r="M49" i="31"/>
  <c r="C68" i="31"/>
  <c r="C69" i="31"/>
  <c r="K68" i="31"/>
  <c r="K69" i="31"/>
  <c r="G78" i="31"/>
  <c r="G79" i="31"/>
  <c r="B88" i="31"/>
  <c r="B89" i="31"/>
  <c r="J88" i="31"/>
  <c r="J89" i="31"/>
  <c r="F98" i="31"/>
  <c r="F99" i="31"/>
  <c r="H108" i="31"/>
  <c r="H109" i="31"/>
  <c r="B118" i="31"/>
  <c r="B119" i="31"/>
  <c r="J118" i="31"/>
  <c r="J119" i="31"/>
  <c r="F138" i="31"/>
  <c r="F139" i="31"/>
  <c r="D8" i="31"/>
  <c r="D9" i="31"/>
  <c r="L8" i="31"/>
  <c r="L9" i="31"/>
  <c r="D38" i="31"/>
  <c r="D39" i="31"/>
  <c r="L38" i="31"/>
  <c r="L39" i="31"/>
  <c r="F48" i="31"/>
  <c r="F49" i="31"/>
  <c r="C58" i="31"/>
  <c r="C59" i="31"/>
  <c r="D68" i="31"/>
  <c r="D69" i="31"/>
  <c r="L68" i="31"/>
  <c r="L69" i="31"/>
  <c r="H78" i="31"/>
  <c r="H79" i="31"/>
  <c r="C88" i="31"/>
  <c r="C89" i="31"/>
  <c r="K88" i="31"/>
  <c r="K89" i="31"/>
  <c r="G98" i="31"/>
  <c r="G99" i="31"/>
  <c r="I108" i="31"/>
  <c r="I109" i="31"/>
  <c r="C118" i="31"/>
  <c r="C119" i="31"/>
  <c r="K118" i="31"/>
  <c r="K119" i="31"/>
  <c r="E128" i="31"/>
  <c r="E129" i="31"/>
  <c r="M128" i="31"/>
  <c r="M129" i="31"/>
  <c r="E8" i="31"/>
  <c r="E9" i="31"/>
  <c r="M8" i="31"/>
  <c r="M9" i="31"/>
  <c r="H18" i="31"/>
  <c r="H19" i="31"/>
  <c r="B28" i="31"/>
  <c r="B29" i="31"/>
  <c r="J28" i="31"/>
  <c r="J29" i="31"/>
  <c r="E38" i="31"/>
  <c r="E39" i="31"/>
  <c r="M38" i="31"/>
  <c r="M39" i="31"/>
  <c r="G48" i="31"/>
  <c r="G49" i="31"/>
  <c r="K58" i="31"/>
  <c r="K59" i="31"/>
  <c r="E68" i="31"/>
  <c r="E69" i="31"/>
  <c r="M68" i="31"/>
  <c r="M69" i="31"/>
  <c r="I78" i="31"/>
  <c r="I79" i="31"/>
  <c r="D88" i="31"/>
  <c r="D89" i="31"/>
  <c r="L88" i="31"/>
  <c r="L89" i="31"/>
  <c r="H98" i="31"/>
  <c r="H99" i="31"/>
  <c r="B108" i="31"/>
  <c r="B109" i="31"/>
  <c r="J108" i="31"/>
  <c r="J109" i="31"/>
  <c r="D118" i="31"/>
  <c r="D119" i="31"/>
  <c r="L118" i="31"/>
  <c r="L119" i="31"/>
  <c r="G38" i="31"/>
  <c r="G39" i="31"/>
  <c r="G18" i="31"/>
  <c r="G19" i="31"/>
  <c r="C30" i="31"/>
  <c r="C28" i="31"/>
  <c r="C29" i="31"/>
  <c r="K30" i="31"/>
  <c r="K28" i="31"/>
  <c r="K29" i="31"/>
  <c r="G58" i="31"/>
  <c r="G59" i="31"/>
  <c r="C128" i="31"/>
  <c r="C129" i="31"/>
  <c r="K128" i="31"/>
  <c r="K129" i="31"/>
  <c r="G138" i="31"/>
  <c r="G139" i="31"/>
  <c r="D28" i="31"/>
  <c r="D29" i="31"/>
  <c r="L28" i="31"/>
  <c r="L29" i="31"/>
  <c r="H58" i="31"/>
  <c r="H59" i="31"/>
  <c r="D128" i="31"/>
  <c r="D129" i="31"/>
  <c r="L128" i="31"/>
  <c r="L129" i="31"/>
  <c r="H138" i="31"/>
  <c r="H139" i="31"/>
  <c r="E28" i="31"/>
  <c r="E29" i="31"/>
  <c r="M28" i="31"/>
  <c r="M29" i="31"/>
  <c r="I58" i="31"/>
  <c r="I59" i="31"/>
  <c r="F28" i="31"/>
  <c r="F29" i="31"/>
  <c r="B58" i="31"/>
  <c r="B59" i="31"/>
  <c r="J58" i="31"/>
  <c r="J59" i="31"/>
  <c r="F128" i="31"/>
  <c r="F129" i="31"/>
  <c r="B138" i="31"/>
  <c r="B139" i="31"/>
  <c r="J138" i="31"/>
  <c r="J139" i="31"/>
  <c r="I28" i="31"/>
  <c r="I29" i="31"/>
  <c r="E58" i="31"/>
  <c r="E59" i="31"/>
  <c r="M58" i="31"/>
  <c r="M59" i="31"/>
  <c r="I128" i="31"/>
  <c r="I129" i="31"/>
  <c r="E138" i="31"/>
  <c r="E139" i="31"/>
  <c r="M138" i="31"/>
  <c r="M139" i="31"/>
  <c r="E10" i="21"/>
  <c r="E11" i="21"/>
  <c r="E12" i="21"/>
  <c r="E13" i="21"/>
  <c r="E14" i="21"/>
  <c r="E15" i="21"/>
  <c r="E16" i="21"/>
  <c r="E17" i="21"/>
  <c r="E18" i="21"/>
  <c r="E19" i="21"/>
  <c r="E20" i="21"/>
  <c r="E21" i="21"/>
  <c r="E9" i="21"/>
  <c r="D10" i="21"/>
  <c r="D11" i="21"/>
  <c r="D12" i="21"/>
  <c r="D13" i="21"/>
  <c r="D14" i="21"/>
  <c r="D15" i="21"/>
  <c r="D16" i="21"/>
  <c r="D17" i="21"/>
  <c r="D18" i="21"/>
  <c r="D19" i="21"/>
  <c r="D20" i="21"/>
  <c r="D21" i="21"/>
  <c r="D9" i="21"/>
  <c r="J67" i="26"/>
  <c r="B67" i="26"/>
  <c r="J40" i="26"/>
  <c r="B40" i="26"/>
  <c r="J14" i="26"/>
  <c r="B14" i="26"/>
  <c r="C75" i="28"/>
  <c r="B75" i="28"/>
  <c r="E60" i="28"/>
  <c r="D60" i="28"/>
  <c r="C60" i="28"/>
  <c r="B60" i="28"/>
  <c r="C49" i="28"/>
  <c r="B49" i="28"/>
  <c r="E34" i="28"/>
  <c r="D34" i="28"/>
  <c r="C34" i="28"/>
  <c r="B34" i="28"/>
  <c r="C23" i="28"/>
  <c r="B23" i="28"/>
  <c r="E8" i="28"/>
  <c r="D8" i="28"/>
  <c r="C8" i="28"/>
  <c r="B8" i="28"/>
  <c r="E117" i="21"/>
  <c r="D117" i="21"/>
  <c r="E116" i="21"/>
  <c r="D116" i="21"/>
  <c r="E98" i="21"/>
  <c r="D98" i="21"/>
  <c r="E97" i="21"/>
  <c r="D97" i="21"/>
  <c r="E80" i="21"/>
  <c r="D80" i="21"/>
  <c r="E79" i="21"/>
  <c r="D79" i="21"/>
  <c r="E62" i="21"/>
  <c r="D62" i="21"/>
  <c r="E61" i="21"/>
  <c r="D61" i="21"/>
  <c r="E44" i="21"/>
  <c r="D44" i="21"/>
  <c r="E43" i="21"/>
  <c r="D43" i="21"/>
  <c r="E26" i="21"/>
  <c r="D26" i="21"/>
  <c r="E25" i="21"/>
  <c r="D25" i="21"/>
  <c r="E8" i="21"/>
  <c r="E7" i="21"/>
  <c r="D8" i="21"/>
  <c r="D7" i="21"/>
  <c r="B9" i="20"/>
  <c r="B10" i="26"/>
  <c r="C9" i="20"/>
  <c r="D9" i="20"/>
  <c r="E9" i="20"/>
  <c r="F9" i="20"/>
  <c r="G9" i="20"/>
  <c r="H9" i="20"/>
  <c r="I9" i="20"/>
  <c r="J9" i="20"/>
  <c r="K9" i="20"/>
  <c r="L9" i="20"/>
  <c r="M9" i="20"/>
  <c r="N9" i="20"/>
  <c r="O9" i="20"/>
  <c r="P9" i="20"/>
  <c r="Q9" i="20"/>
  <c r="C10" i="20"/>
  <c r="D10" i="20"/>
  <c r="E10" i="20"/>
  <c r="F10" i="20"/>
  <c r="G10" i="20"/>
  <c r="H10" i="20"/>
  <c r="I10" i="20"/>
  <c r="J10" i="20"/>
  <c r="K10" i="20"/>
  <c r="L10" i="20"/>
  <c r="M10" i="20"/>
  <c r="N10" i="20"/>
  <c r="O10" i="20"/>
  <c r="P10" i="20"/>
  <c r="Q10" i="20"/>
  <c r="C11" i="20"/>
  <c r="D11" i="20"/>
  <c r="E11" i="20"/>
  <c r="F11" i="20"/>
  <c r="G11" i="20"/>
  <c r="H11" i="20"/>
  <c r="I11" i="20"/>
  <c r="J11" i="20"/>
  <c r="K11" i="20"/>
  <c r="L11" i="20"/>
  <c r="M11" i="20"/>
  <c r="N11" i="20"/>
  <c r="O11" i="20"/>
  <c r="P11" i="20"/>
  <c r="Q11" i="20"/>
  <c r="C12" i="20"/>
  <c r="D12" i="20"/>
  <c r="E12" i="20"/>
  <c r="F12" i="20"/>
  <c r="G12" i="20"/>
  <c r="H12" i="20"/>
  <c r="I12" i="20"/>
  <c r="J12" i="20"/>
  <c r="K12" i="20"/>
  <c r="L12" i="20"/>
  <c r="M12" i="20"/>
  <c r="N12" i="20"/>
  <c r="O12" i="20"/>
  <c r="P12" i="20"/>
  <c r="Q12" i="20"/>
  <c r="C13" i="20"/>
  <c r="D13" i="20"/>
  <c r="E13" i="20"/>
  <c r="F13" i="20"/>
  <c r="G13" i="20"/>
  <c r="H13" i="20"/>
  <c r="I13" i="20"/>
  <c r="J13" i="20"/>
  <c r="K13" i="20"/>
  <c r="L13" i="20"/>
  <c r="M13" i="20"/>
  <c r="N13" i="20"/>
  <c r="O13" i="20"/>
  <c r="P13" i="20"/>
  <c r="Q13" i="20"/>
  <c r="C14" i="20"/>
  <c r="D14" i="20"/>
  <c r="E14" i="20"/>
  <c r="F14" i="20"/>
  <c r="G14" i="20"/>
  <c r="H14" i="20"/>
  <c r="I14" i="20"/>
  <c r="J14" i="20"/>
  <c r="K14" i="20"/>
  <c r="L14" i="20"/>
  <c r="M14" i="20"/>
  <c r="N14" i="20"/>
  <c r="O14" i="20"/>
  <c r="P14" i="20"/>
  <c r="Q14" i="20"/>
  <c r="C15" i="20"/>
  <c r="D15" i="20"/>
  <c r="E15" i="20"/>
  <c r="F15" i="20"/>
  <c r="G15" i="20"/>
  <c r="H15" i="20"/>
  <c r="I15" i="20"/>
  <c r="J15" i="20"/>
  <c r="K15" i="20"/>
  <c r="L15" i="20"/>
  <c r="M15" i="20"/>
  <c r="N15" i="20"/>
  <c r="O15" i="20"/>
  <c r="P15" i="20"/>
  <c r="Q15" i="20"/>
  <c r="C16" i="20"/>
  <c r="D16" i="20"/>
  <c r="E16" i="20"/>
  <c r="F16" i="20"/>
  <c r="G16" i="20"/>
  <c r="H16" i="20"/>
  <c r="I16" i="20"/>
  <c r="J16" i="20"/>
  <c r="K16" i="20"/>
  <c r="L16" i="20"/>
  <c r="M16" i="20"/>
  <c r="N16" i="20"/>
  <c r="O16" i="20"/>
  <c r="P16" i="20"/>
  <c r="Q16" i="20"/>
  <c r="C17" i="20"/>
  <c r="D17" i="20"/>
  <c r="E17" i="20"/>
  <c r="F17" i="20"/>
  <c r="G17" i="20"/>
  <c r="H17" i="20"/>
  <c r="I17" i="20"/>
  <c r="J17" i="20"/>
  <c r="K17" i="20"/>
  <c r="L17" i="20"/>
  <c r="M17" i="20"/>
  <c r="N17" i="20"/>
  <c r="O17" i="20"/>
  <c r="P17" i="20"/>
  <c r="Q17" i="20"/>
  <c r="C18" i="20"/>
  <c r="D18" i="20"/>
  <c r="E18" i="20"/>
  <c r="F18" i="20"/>
  <c r="G18" i="20"/>
  <c r="H18" i="20"/>
  <c r="I18" i="20"/>
  <c r="J18" i="20"/>
  <c r="K18" i="20"/>
  <c r="L18" i="20"/>
  <c r="M18" i="20"/>
  <c r="N18" i="20"/>
  <c r="O18" i="20"/>
  <c r="P18" i="20"/>
  <c r="Q18" i="20"/>
  <c r="C19" i="20"/>
  <c r="D19" i="20"/>
  <c r="E19" i="20"/>
  <c r="F19" i="20"/>
  <c r="G19" i="20"/>
  <c r="H19" i="20"/>
  <c r="I19" i="20"/>
  <c r="J19" i="20"/>
  <c r="K19" i="20"/>
  <c r="L19" i="20"/>
  <c r="M19" i="20"/>
  <c r="N19" i="20"/>
  <c r="O19" i="20"/>
  <c r="P19" i="20"/>
  <c r="Q19" i="20"/>
  <c r="C20" i="20"/>
  <c r="D20" i="20"/>
  <c r="E20" i="20"/>
  <c r="F20" i="20"/>
  <c r="G20" i="20"/>
  <c r="H20" i="20"/>
  <c r="I20" i="20"/>
  <c r="J20" i="20"/>
  <c r="K20" i="20"/>
  <c r="L20" i="20"/>
  <c r="M20" i="20"/>
  <c r="N20" i="20"/>
  <c r="O20" i="20"/>
  <c r="P20" i="20"/>
  <c r="Q20" i="20"/>
  <c r="C21" i="20"/>
  <c r="D21" i="20"/>
  <c r="E21" i="20"/>
  <c r="F21" i="20"/>
  <c r="G21" i="20"/>
  <c r="H21" i="20"/>
  <c r="I21" i="20"/>
  <c r="J21" i="20"/>
  <c r="K21" i="20"/>
  <c r="L21" i="20"/>
  <c r="M21" i="20"/>
  <c r="N21" i="20"/>
  <c r="O21" i="20"/>
  <c r="P21" i="20"/>
  <c r="Q21" i="20"/>
  <c r="B10" i="20"/>
  <c r="B11" i="20"/>
  <c r="B12" i="20"/>
  <c r="B13" i="20"/>
  <c r="B14" i="20"/>
  <c r="B15" i="20"/>
  <c r="B16" i="20"/>
  <c r="B17" i="20"/>
  <c r="B18" i="20"/>
  <c r="B19" i="20"/>
  <c r="B20" i="20"/>
  <c r="B21" i="20"/>
  <c r="C21" i="18"/>
  <c r="D21" i="18"/>
  <c r="E21" i="18"/>
  <c r="F21" i="18"/>
  <c r="G21" i="18"/>
  <c r="H21" i="18"/>
  <c r="I21" i="18"/>
  <c r="J21" i="18"/>
  <c r="K21" i="18"/>
  <c r="L21" i="18"/>
  <c r="M21" i="18"/>
  <c r="N21" i="18"/>
  <c r="O21" i="18"/>
  <c r="P21" i="18"/>
  <c r="Q21" i="18"/>
  <c r="R21" i="18"/>
  <c r="S21" i="18"/>
  <c r="T21" i="18"/>
  <c r="U21" i="18"/>
  <c r="V21" i="18"/>
  <c r="W21" i="18"/>
  <c r="X21" i="18"/>
  <c r="Y21" i="18"/>
  <c r="Z21" i="18"/>
  <c r="AA21" i="18"/>
  <c r="AB21" i="18"/>
  <c r="AC21" i="18"/>
  <c r="AD21" i="18"/>
  <c r="AE21" i="18"/>
  <c r="AF21" i="18"/>
  <c r="AG21" i="18"/>
  <c r="AH21" i="18"/>
  <c r="AI21" i="18"/>
  <c r="AJ21" i="18"/>
  <c r="AK21" i="18"/>
  <c r="AL21" i="18"/>
  <c r="AM21" i="18"/>
  <c r="AN21" i="18"/>
  <c r="AO21" i="18"/>
  <c r="AP21" i="18"/>
  <c r="AQ21" i="18"/>
  <c r="AR21" i="18"/>
  <c r="AS21" i="18"/>
  <c r="AT21" i="18"/>
  <c r="AU21" i="18"/>
  <c r="AV21" i="18"/>
  <c r="AW21" i="18"/>
  <c r="AX21" i="18"/>
  <c r="AY21" i="18"/>
  <c r="AZ21" i="18"/>
  <c r="BA21" i="18"/>
  <c r="BB21" i="18"/>
  <c r="BC21" i="18"/>
  <c r="BD21" i="18"/>
  <c r="BE21" i="18"/>
  <c r="BF21" i="18"/>
  <c r="BG21" i="18"/>
  <c r="BH21" i="18"/>
  <c r="BI21" i="18"/>
  <c r="BJ21" i="18"/>
  <c r="BK21" i="18"/>
  <c r="BL21" i="18"/>
  <c r="BM21" i="18"/>
  <c r="BN21" i="18"/>
  <c r="BO21" i="18"/>
  <c r="BP21" i="18"/>
  <c r="BQ21" i="18"/>
  <c r="BR21" i="18"/>
  <c r="BS21" i="18"/>
  <c r="BT21" i="18"/>
  <c r="BU21" i="18"/>
  <c r="BV21" i="18"/>
  <c r="BW21" i="18"/>
  <c r="BX21" i="18"/>
  <c r="BY21" i="18"/>
  <c r="BZ21" i="18"/>
  <c r="CA21" i="18"/>
  <c r="CB21" i="18"/>
  <c r="CC21" i="18"/>
  <c r="CD21" i="18"/>
  <c r="CE21" i="18"/>
  <c r="CF21" i="18"/>
  <c r="CG21" i="18"/>
  <c r="CH21" i="18"/>
  <c r="CI21" i="18"/>
  <c r="CJ21" i="18"/>
  <c r="CK21" i="18"/>
  <c r="CL21" i="18"/>
  <c r="CM21" i="18"/>
  <c r="CN21" i="18"/>
  <c r="CO21" i="18"/>
  <c r="CP21" i="18"/>
  <c r="CQ21" i="18"/>
  <c r="CR21" i="18"/>
  <c r="CS21" i="18"/>
  <c r="CT21" i="18"/>
  <c r="CU21" i="18"/>
  <c r="CV21" i="18"/>
  <c r="CW21" i="18"/>
  <c r="CX21" i="18"/>
  <c r="CY21" i="18"/>
  <c r="CZ21" i="18"/>
  <c r="DA21" i="18"/>
  <c r="DB21" i="18"/>
  <c r="DC21" i="18"/>
  <c r="DD21" i="18"/>
  <c r="DE21" i="18"/>
  <c r="DF21" i="18"/>
  <c r="DG21" i="18"/>
  <c r="DH21" i="18"/>
  <c r="DI21" i="18"/>
  <c r="DJ21" i="18"/>
  <c r="DK21" i="18"/>
  <c r="DL21" i="18"/>
  <c r="DM21" i="18"/>
  <c r="DN21" i="18"/>
  <c r="DO21" i="18"/>
  <c r="DP21" i="18"/>
  <c r="DQ21" i="18"/>
  <c r="DR21" i="18"/>
  <c r="DS21" i="18"/>
  <c r="DT21" i="18"/>
  <c r="DU21" i="18"/>
  <c r="DV21" i="18"/>
  <c r="DW21" i="18"/>
  <c r="DX21" i="18"/>
  <c r="DY21" i="18"/>
  <c r="DZ21" i="18"/>
  <c r="EA21" i="18"/>
  <c r="EB21" i="18"/>
  <c r="EC21" i="18"/>
  <c r="ED21" i="18"/>
  <c r="EE21" i="18"/>
  <c r="EF21" i="18"/>
  <c r="EG21" i="18"/>
  <c r="EH21" i="18"/>
  <c r="EI21" i="18"/>
  <c r="EJ21" i="18"/>
  <c r="EK21" i="18"/>
  <c r="EL21" i="18"/>
  <c r="EM21" i="18"/>
  <c r="EN21" i="18"/>
  <c r="EO21" i="18"/>
  <c r="EP21" i="18"/>
  <c r="EQ21" i="18"/>
  <c r="ER21" i="18"/>
  <c r="ES21" i="18"/>
  <c r="ET21" i="18"/>
  <c r="EU21" i="18"/>
  <c r="EV21" i="18"/>
  <c r="EW21" i="18"/>
  <c r="EX21" i="18"/>
  <c r="EY21" i="18"/>
  <c r="EZ21" i="18"/>
  <c r="FA21" i="18"/>
  <c r="FB21" i="18"/>
  <c r="FC21" i="18"/>
  <c r="FD21" i="18"/>
  <c r="FE21" i="18"/>
  <c r="FF21" i="18"/>
  <c r="FG21" i="18"/>
  <c r="FH21" i="18"/>
  <c r="FI21" i="18"/>
  <c r="FJ21" i="18"/>
  <c r="FK21" i="18"/>
  <c r="FL21" i="18"/>
  <c r="FM21" i="18"/>
  <c r="FN21" i="18"/>
  <c r="FO21" i="18"/>
  <c r="FP21" i="18"/>
  <c r="FQ21" i="18"/>
  <c r="FR21" i="18"/>
  <c r="FS21" i="18"/>
  <c r="FT21" i="18"/>
  <c r="FU21" i="18"/>
  <c r="FV21" i="18"/>
  <c r="FW21" i="18"/>
  <c r="FX21" i="18"/>
  <c r="FY21" i="18"/>
  <c r="FZ21" i="18"/>
  <c r="GA21" i="18"/>
  <c r="GB21" i="18"/>
  <c r="GC21" i="18"/>
  <c r="GD21" i="18"/>
  <c r="GE21" i="18"/>
  <c r="GF21" i="18"/>
  <c r="GG21" i="18"/>
  <c r="GH21" i="18"/>
  <c r="GI21" i="18"/>
  <c r="GJ21" i="18"/>
  <c r="GK21" i="18"/>
  <c r="GL21" i="18"/>
  <c r="GM21" i="18"/>
  <c r="GN21" i="18"/>
  <c r="GO21" i="18"/>
  <c r="GP21" i="18"/>
  <c r="GQ21" i="18"/>
  <c r="GR21" i="18"/>
  <c r="GS21" i="18"/>
  <c r="GT21" i="18"/>
  <c r="GU21" i="18"/>
  <c r="GV21" i="18"/>
  <c r="GW21" i="18"/>
  <c r="GX21" i="18"/>
  <c r="GY21" i="18"/>
  <c r="GZ21" i="18"/>
  <c r="HA21" i="18"/>
  <c r="B21" i="18"/>
  <c r="S15" i="18"/>
  <c r="T15" i="18"/>
  <c r="U15" i="18"/>
  <c r="V15" i="18"/>
  <c r="W15" i="18"/>
  <c r="X15" i="18"/>
  <c r="Y15" i="18"/>
  <c r="Z15" i="18"/>
  <c r="AA15" i="18"/>
  <c r="AB15" i="18"/>
  <c r="AC15" i="18"/>
  <c r="AD15" i="18"/>
  <c r="AE15" i="18"/>
  <c r="AF15" i="18"/>
  <c r="AG15" i="18"/>
  <c r="AH15" i="18"/>
  <c r="AI15" i="18"/>
  <c r="AJ15" i="18"/>
  <c r="AK15" i="18"/>
  <c r="AL15" i="18"/>
  <c r="AM15" i="18"/>
  <c r="AN15" i="18"/>
  <c r="AO15" i="18"/>
  <c r="AP15" i="18"/>
  <c r="AQ15" i="18"/>
  <c r="AR15" i="18"/>
  <c r="AS15" i="18"/>
  <c r="AT15" i="18"/>
  <c r="AU15" i="18"/>
  <c r="AV15" i="18"/>
  <c r="AW15" i="18"/>
  <c r="AX15" i="18"/>
  <c r="AY15" i="18"/>
  <c r="AZ15" i="18"/>
  <c r="BA15" i="18"/>
  <c r="BB15" i="18"/>
  <c r="BC15" i="18"/>
  <c r="BD15" i="18"/>
  <c r="BE15" i="18"/>
  <c r="BF15" i="18"/>
  <c r="BG15" i="18"/>
  <c r="BH15" i="18"/>
  <c r="BI15" i="18"/>
  <c r="BJ15" i="18"/>
  <c r="BK15" i="18"/>
  <c r="BL15" i="18"/>
  <c r="BM15" i="18"/>
  <c r="BN15" i="18"/>
  <c r="BO15" i="18"/>
  <c r="BP15" i="18"/>
  <c r="BQ15" i="18"/>
  <c r="BR15" i="18"/>
  <c r="BS15" i="18"/>
  <c r="BT15" i="18"/>
  <c r="BU15" i="18"/>
  <c r="BV15" i="18"/>
  <c r="BW15" i="18"/>
  <c r="BX15" i="18"/>
  <c r="BY15" i="18"/>
  <c r="BZ15" i="18"/>
  <c r="CA15" i="18"/>
  <c r="CB15" i="18"/>
  <c r="CC15" i="18"/>
  <c r="CD15" i="18"/>
  <c r="CE15" i="18"/>
  <c r="CF15" i="18"/>
  <c r="CG15" i="18"/>
  <c r="CH15" i="18"/>
  <c r="CI15" i="18"/>
  <c r="CJ15" i="18"/>
  <c r="CK15" i="18"/>
  <c r="CL15" i="18"/>
  <c r="CM15" i="18"/>
  <c r="CN15" i="18"/>
  <c r="CO15" i="18"/>
  <c r="CP15" i="18"/>
  <c r="CQ15" i="18"/>
  <c r="CR15" i="18"/>
  <c r="CS15" i="18"/>
  <c r="CT15" i="18"/>
  <c r="CU15" i="18"/>
  <c r="CV15" i="18"/>
  <c r="CW15" i="18"/>
  <c r="CX15" i="18"/>
  <c r="CY15" i="18"/>
  <c r="CZ15" i="18"/>
  <c r="DA15" i="18"/>
  <c r="DB15" i="18"/>
  <c r="DC15" i="18"/>
  <c r="DD15" i="18"/>
  <c r="DE15" i="18"/>
  <c r="DF15" i="18"/>
  <c r="DG15" i="18"/>
  <c r="DH15" i="18"/>
  <c r="DI15" i="18"/>
  <c r="DJ15" i="18"/>
  <c r="DK15" i="18"/>
  <c r="DL15" i="18"/>
  <c r="DM15" i="18"/>
  <c r="DN15" i="18"/>
  <c r="DO15" i="18"/>
  <c r="DP15" i="18"/>
  <c r="DQ15" i="18"/>
  <c r="DR15" i="18"/>
  <c r="DS15" i="18"/>
  <c r="DT15" i="18"/>
  <c r="DU15" i="18"/>
  <c r="DV15" i="18"/>
  <c r="DW15" i="18"/>
  <c r="DX15" i="18"/>
  <c r="DY15" i="18"/>
  <c r="DZ15" i="18"/>
  <c r="EA15" i="18"/>
  <c r="EB15" i="18"/>
  <c r="EC15" i="18"/>
  <c r="ED15" i="18"/>
  <c r="EE15" i="18"/>
  <c r="EF15" i="18"/>
  <c r="EG15" i="18"/>
  <c r="EH15" i="18"/>
  <c r="EI15" i="18"/>
  <c r="EJ15" i="18"/>
  <c r="EK15" i="18"/>
  <c r="EL15" i="18"/>
  <c r="EM15" i="18"/>
  <c r="EN15" i="18"/>
  <c r="EO15" i="18"/>
  <c r="EP15" i="18"/>
  <c r="EQ15" i="18"/>
  <c r="ER15" i="18"/>
  <c r="ES15" i="18"/>
  <c r="ET15" i="18"/>
  <c r="EU15" i="18"/>
  <c r="EV15" i="18"/>
  <c r="EW15" i="18"/>
  <c r="EX15" i="18"/>
  <c r="EY15" i="18"/>
  <c r="EZ15" i="18"/>
  <c r="FA15" i="18"/>
  <c r="FB15" i="18"/>
  <c r="FC15" i="18"/>
  <c r="FD15" i="18"/>
  <c r="FE15" i="18"/>
  <c r="FF15" i="18"/>
  <c r="FG15" i="18"/>
  <c r="FH15" i="18"/>
  <c r="FI15" i="18"/>
  <c r="FJ15" i="18"/>
  <c r="FK15" i="18"/>
  <c r="FL15" i="18"/>
  <c r="FM15" i="18"/>
  <c r="FN15" i="18"/>
  <c r="FO15" i="18"/>
  <c r="FP15" i="18"/>
  <c r="FQ15" i="18"/>
  <c r="FR15" i="18"/>
  <c r="FS15" i="18"/>
  <c r="FT15" i="18"/>
  <c r="FU15" i="18"/>
  <c r="FV15" i="18"/>
  <c r="FW15" i="18"/>
  <c r="FX15" i="18"/>
  <c r="FY15" i="18"/>
  <c r="FZ15" i="18"/>
  <c r="GA15" i="18"/>
  <c r="GB15" i="18"/>
  <c r="GC15" i="18"/>
  <c r="GD15" i="18"/>
  <c r="GE15" i="18"/>
  <c r="GF15" i="18"/>
  <c r="GG15" i="18"/>
  <c r="GH15" i="18"/>
  <c r="GI15" i="18"/>
  <c r="GJ15" i="18"/>
  <c r="GK15" i="18"/>
  <c r="GL15" i="18"/>
  <c r="GM15" i="18"/>
  <c r="GN15" i="18"/>
  <c r="GO15" i="18"/>
  <c r="GP15" i="18"/>
  <c r="GQ15" i="18"/>
  <c r="GR15" i="18"/>
  <c r="GS15" i="18"/>
  <c r="GT15" i="18"/>
  <c r="GU15" i="18"/>
  <c r="GV15" i="18"/>
  <c r="GW15" i="18"/>
  <c r="GX15" i="18"/>
  <c r="GY15" i="18"/>
  <c r="GZ15" i="18"/>
  <c r="HA15" i="18"/>
  <c r="P15" i="18"/>
  <c r="Q15" i="18"/>
  <c r="R15" i="18"/>
  <c r="D15" i="18"/>
  <c r="E15" i="18"/>
  <c r="F15" i="18"/>
  <c r="G15" i="18"/>
  <c r="H15" i="18"/>
  <c r="I15" i="18"/>
  <c r="J15" i="18"/>
  <c r="K15" i="18"/>
  <c r="L15" i="18"/>
  <c r="M15" i="18"/>
  <c r="N15" i="18"/>
  <c r="O15" i="18"/>
  <c r="C15" i="18"/>
  <c r="B15" i="18"/>
  <c r="D16" i="18"/>
  <c r="E16" i="18"/>
  <c r="F16" i="18"/>
  <c r="G16" i="18"/>
  <c r="H16" i="18"/>
  <c r="I16" i="18"/>
  <c r="J16" i="18"/>
  <c r="K16" i="18"/>
  <c r="L16" i="18"/>
  <c r="M16" i="18"/>
  <c r="N16" i="18"/>
  <c r="O16" i="18"/>
  <c r="P16" i="18"/>
  <c r="Q16" i="18"/>
  <c r="R16" i="18"/>
  <c r="S16" i="18"/>
  <c r="T16" i="18"/>
  <c r="U16" i="18"/>
  <c r="V16" i="18"/>
  <c r="W16" i="18"/>
  <c r="X16" i="18"/>
  <c r="Y16" i="18"/>
  <c r="Z16" i="18"/>
  <c r="AA16" i="18"/>
  <c r="AB16" i="18"/>
  <c r="AC16" i="18"/>
  <c r="AD16" i="18"/>
  <c r="AE16" i="18"/>
  <c r="AF16" i="18"/>
  <c r="AG16" i="18"/>
  <c r="AH16" i="18"/>
  <c r="AI16" i="18"/>
  <c r="AJ16" i="18"/>
  <c r="AK16" i="18"/>
  <c r="AL16" i="18"/>
  <c r="AM16" i="18"/>
  <c r="AN16" i="18"/>
  <c r="AO16" i="18"/>
  <c r="AP16" i="18"/>
  <c r="AQ16" i="18"/>
  <c r="AR16" i="18"/>
  <c r="AS16" i="18"/>
  <c r="AT16" i="18"/>
  <c r="AU16" i="18"/>
  <c r="AV16" i="18"/>
  <c r="AW16" i="18"/>
  <c r="AX16" i="18"/>
  <c r="AY16" i="18"/>
  <c r="AZ16" i="18"/>
  <c r="BA16" i="18"/>
  <c r="BB16" i="18"/>
  <c r="BC16" i="18"/>
  <c r="BD16" i="18"/>
  <c r="BE16" i="18"/>
  <c r="BF16" i="18"/>
  <c r="BG16" i="18"/>
  <c r="BH16" i="18"/>
  <c r="BI16" i="18"/>
  <c r="BJ16" i="18"/>
  <c r="BK16" i="18"/>
  <c r="BL16" i="18"/>
  <c r="BM16" i="18"/>
  <c r="BN16" i="18"/>
  <c r="BO16" i="18"/>
  <c r="BP16" i="18"/>
  <c r="BQ16" i="18"/>
  <c r="BR16" i="18"/>
  <c r="BS16" i="18"/>
  <c r="BT16" i="18"/>
  <c r="BU16" i="18"/>
  <c r="BV16" i="18"/>
  <c r="BW16" i="18"/>
  <c r="BX16" i="18"/>
  <c r="BY16" i="18"/>
  <c r="BZ16" i="18"/>
  <c r="CA16" i="18"/>
  <c r="CB16" i="18"/>
  <c r="CC16" i="18"/>
  <c r="CD16" i="18"/>
  <c r="CE16" i="18"/>
  <c r="CF16" i="18"/>
  <c r="CG16" i="18"/>
  <c r="CH16" i="18"/>
  <c r="CI16" i="18"/>
  <c r="CJ16" i="18"/>
  <c r="CK16" i="18"/>
  <c r="CL16" i="18"/>
  <c r="CM16" i="18"/>
  <c r="CN16" i="18"/>
  <c r="CO16" i="18"/>
  <c r="CP16" i="18"/>
  <c r="CQ16" i="18"/>
  <c r="CR16" i="18"/>
  <c r="CS16" i="18"/>
  <c r="CT16" i="18"/>
  <c r="CU16" i="18"/>
  <c r="CV16" i="18"/>
  <c r="CW16" i="18"/>
  <c r="CX16" i="18"/>
  <c r="CY16" i="18"/>
  <c r="CZ16" i="18"/>
  <c r="DA16" i="18"/>
  <c r="DB16" i="18"/>
  <c r="DC16" i="18"/>
  <c r="DD16" i="18"/>
  <c r="DE16" i="18"/>
  <c r="DF16" i="18"/>
  <c r="DG16" i="18"/>
  <c r="DH16" i="18"/>
  <c r="DI16" i="18"/>
  <c r="DJ16" i="18"/>
  <c r="DK16" i="18"/>
  <c r="DL16" i="18"/>
  <c r="DM16" i="18"/>
  <c r="DN16" i="18"/>
  <c r="DO16" i="18"/>
  <c r="DP16" i="18"/>
  <c r="DQ16" i="18"/>
  <c r="DR16" i="18"/>
  <c r="DS16" i="18"/>
  <c r="DT16" i="18"/>
  <c r="DU16" i="18"/>
  <c r="DV16" i="18"/>
  <c r="DW16" i="18"/>
  <c r="DX16" i="18"/>
  <c r="DY16" i="18"/>
  <c r="DZ16" i="18"/>
  <c r="EA16" i="18"/>
  <c r="EB16" i="18"/>
  <c r="EC16" i="18"/>
  <c r="ED16" i="18"/>
  <c r="EE16" i="18"/>
  <c r="EF16" i="18"/>
  <c r="EG16" i="18"/>
  <c r="EH16" i="18"/>
  <c r="EI16" i="18"/>
  <c r="EJ16" i="18"/>
  <c r="EK16" i="18"/>
  <c r="EL16" i="18"/>
  <c r="EM16" i="18"/>
  <c r="EN16" i="18"/>
  <c r="EO16" i="18"/>
  <c r="EP16" i="18"/>
  <c r="EQ16" i="18"/>
  <c r="ER16" i="18"/>
  <c r="ES16" i="18"/>
  <c r="ET16" i="18"/>
  <c r="EU16" i="18"/>
  <c r="EV16" i="18"/>
  <c r="EW16" i="18"/>
  <c r="EX16" i="18"/>
  <c r="EY16" i="18"/>
  <c r="EZ16" i="18"/>
  <c r="FA16" i="18"/>
  <c r="FB16" i="18"/>
  <c r="FC16" i="18"/>
  <c r="FD16" i="18"/>
  <c r="FE16" i="18"/>
  <c r="FF16" i="18"/>
  <c r="FG16" i="18"/>
  <c r="FH16" i="18"/>
  <c r="FI16" i="18"/>
  <c r="FJ16" i="18"/>
  <c r="FK16" i="18"/>
  <c r="FL16" i="18"/>
  <c r="FM16" i="18"/>
  <c r="FN16" i="18"/>
  <c r="FO16" i="18"/>
  <c r="FP16" i="18"/>
  <c r="FQ16" i="18"/>
  <c r="FR16" i="18"/>
  <c r="FS16" i="18"/>
  <c r="FT16" i="18"/>
  <c r="FU16" i="18"/>
  <c r="FV16" i="18"/>
  <c r="FW16" i="18"/>
  <c r="FX16" i="18"/>
  <c r="FY16" i="18"/>
  <c r="FZ16" i="18"/>
  <c r="GA16" i="18"/>
  <c r="GB16" i="18"/>
  <c r="GC16" i="18"/>
  <c r="GD16" i="18"/>
  <c r="GE16" i="18"/>
  <c r="GF16" i="18"/>
  <c r="GG16" i="18"/>
  <c r="GH16" i="18"/>
  <c r="GI16" i="18"/>
  <c r="GJ16" i="18"/>
  <c r="GK16" i="18"/>
  <c r="GL16" i="18"/>
  <c r="GM16" i="18"/>
  <c r="GN16" i="18"/>
  <c r="GO16" i="18"/>
  <c r="GP16" i="18"/>
  <c r="GQ16" i="18"/>
  <c r="GR16" i="18"/>
  <c r="GS16" i="18"/>
  <c r="GT16" i="18"/>
  <c r="GU16" i="18"/>
  <c r="GV16" i="18"/>
  <c r="GW16" i="18"/>
  <c r="GX16" i="18"/>
  <c r="GY16" i="18"/>
  <c r="GZ16" i="18"/>
  <c r="HA16" i="18"/>
  <c r="C16" i="18"/>
  <c r="B16" i="18"/>
  <c r="C14" i="18"/>
  <c r="D14" i="18"/>
  <c r="E14" i="18"/>
  <c r="F14" i="18"/>
  <c r="G14" i="18"/>
  <c r="H14" i="18"/>
  <c r="I14" i="18"/>
  <c r="J14" i="18"/>
  <c r="K14" i="18"/>
  <c r="L14" i="18"/>
  <c r="M14" i="18"/>
  <c r="N14" i="18"/>
  <c r="O14" i="18"/>
  <c r="P14" i="18"/>
  <c r="Q14" i="18"/>
  <c r="R14" i="18"/>
  <c r="S14" i="18"/>
  <c r="T14" i="18"/>
  <c r="U14" i="18"/>
  <c r="V14" i="18"/>
  <c r="W14" i="18"/>
  <c r="X14" i="18"/>
  <c r="Y14" i="18"/>
  <c r="Z14" i="18"/>
  <c r="AA14" i="18"/>
  <c r="AB14" i="18"/>
  <c r="AC14" i="18"/>
  <c r="AD14" i="18"/>
  <c r="AE14" i="18"/>
  <c r="AF14" i="18"/>
  <c r="AG14" i="18"/>
  <c r="AH14" i="18"/>
  <c r="AI14" i="18"/>
  <c r="AJ14" i="18"/>
  <c r="AK14" i="18"/>
  <c r="AL14" i="18"/>
  <c r="AM14" i="18"/>
  <c r="AN14" i="18"/>
  <c r="AO14" i="18"/>
  <c r="AP14" i="18"/>
  <c r="AQ14" i="18"/>
  <c r="AR14" i="18"/>
  <c r="AS14" i="18"/>
  <c r="AT14" i="18"/>
  <c r="AU14" i="18"/>
  <c r="AV14" i="18"/>
  <c r="AW14" i="18"/>
  <c r="AX14" i="18"/>
  <c r="AY14" i="18"/>
  <c r="AZ14" i="18"/>
  <c r="BA14" i="18"/>
  <c r="BB14" i="18"/>
  <c r="BC14" i="18"/>
  <c r="BD14" i="18"/>
  <c r="BE14" i="18"/>
  <c r="BF14" i="18"/>
  <c r="BG14" i="18"/>
  <c r="BH14" i="18"/>
  <c r="BI14" i="18"/>
  <c r="BJ14" i="18"/>
  <c r="BK14" i="18"/>
  <c r="BL14" i="18"/>
  <c r="BM14" i="18"/>
  <c r="BN14" i="18"/>
  <c r="BO14" i="18"/>
  <c r="BP14" i="18"/>
  <c r="BQ14" i="18"/>
  <c r="BR14" i="18"/>
  <c r="BS14" i="18"/>
  <c r="BT14" i="18"/>
  <c r="BU14" i="18"/>
  <c r="BV14" i="18"/>
  <c r="BW14" i="18"/>
  <c r="BX14" i="18"/>
  <c r="BY14" i="18"/>
  <c r="BZ14" i="18"/>
  <c r="CA14" i="18"/>
  <c r="CB14" i="18"/>
  <c r="CC14" i="18"/>
  <c r="CD14" i="18"/>
  <c r="CE14" i="18"/>
  <c r="CF14" i="18"/>
  <c r="CG14" i="18"/>
  <c r="CH14" i="18"/>
  <c r="CI14" i="18"/>
  <c r="CJ14" i="18"/>
  <c r="CK14" i="18"/>
  <c r="CL14" i="18"/>
  <c r="CM14" i="18"/>
  <c r="CN14" i="18"/>
  <c r="CO14" i="18"/>
  <c r="CP14" i="18"/>
  <c r="CQ14" i="18"/>
  <c r="CR14" i="18"/>
  <c r="CS14" i="18"/>
  <c r="CT14" i="18"/>
  <c r="CU14" i="18"/>
  <c r="CV14" i="18"/>
  <c r="CW14" i="18"/>
  <c r="CX14" i="18"/>
  <c r="CY14" i="18"/>
  <c r="CZ14" i="18"/>
  <c r="DA14" i="18"/>
  <c r="DB14" i="18"/>
  <c r="DC14" i="18"/>
  <c r="DD14" i="18"/>
  <c r="DE14" i="18"/>
  <c r="DF14" i="18"/>
  <c r="DG14" i="18"/>
  <c r="DH14" i="18"/>
  <c r="DI14" i="18"/>
  <c r="DJ14" i="18"/>
  <c r="DK14" i="18"/>
  <c r="DL14" i="18"/>
  <c r="DM14" i="18"/>
  <c r="DN14" i="18"/>
  <c r="DO14" i="18"/>
  <c r="DP14" i="18"/>
  <c r="DQ14" i="18"/>
  <c r="DR14" i="18"/>
  <c r="DS14" i="18"/>
  <c r="DT14" i="18"/>
  <c r="DU14" i="18"/>
  <c r="DV14" i="18"/>
  <c r="DW14" i="18"/>
  <c r="DX14" i="18"/>
  <c r="DY14" i="18"/>
  <c r="DZ14" i="18"/>
  <c r="EA14" i="18"/>
  <c r="EB14" i="18"/>
  <c r="EC14" i="18"/>
  <c r="ED14" i="18"/>
  <c r="EE14" i="18"/>
  <c r="EF14" i="18"/>
  <c r="EG14" i="18"/>
  <c r="EH14" i="18"/>
  <c r="EI14" i="18"/>
  <c r="EJ14" i="18"/>
  <c r="EK14" i="18"/>
  <c r="EL14" i="18"/>
  <c r="EM14" i="18"/>
  <c r="EN14" i="18"/>
  <c r="EO14" i="18"/>
  <c r="EP14" i="18"/>
  <c r="EQ14" i="18"/>
  <c r="ER14" i="18"/>
  <c r="ES14" i="18"/>
  <c r="ET14" i="18"/>
  <c r="EU14" i="18"/>
  <c r="EV14" i="18"/>
  <c r="EW14" i="18"/>
  <c r="EX14" i="18"/>
  <c r="EY14" i="18"/>
  <c r="EZ14" i="18"/>
  <c r="FA14" i="18"/>
  <c r="FB14" i="18"/>
  <c r="FC14" i="18"/>
  <c r="FD14" i="18"/>
  <c r="FE14" i="18"/>
  <c r="FF14" i="18"/>
  <c r="FG14" i="18"/>
  <c r="FH14" i="18"/>
  <c r="FI14" i="18"/>
  <c r="FJ14" i="18"/>
  <c r="FK14" i="18"/>
  <c r="FL14" i="18"/>
  <c r="FM14" i="18"/>
  <c r="FN14" i="18"/>
  <c r="FO14" i="18"/>
  <c r="FP14" i="18"/>
  <c r="FQ14" i="18"/>
  <c r="FR14" i="18"/>
  <c r="FS14" i="18"/>
  <c r="FT14" i="18"/>
  <c r="FU14" i="18"/>
  <c r="FV14" i="18"/>
  <c r="FW14" i="18"/>
  <c r="FX14" i="18"/>
  <c r="FY14" i="18"/>
  <c r="FZ14" i="18"/>
  <c r="GA14" i="18"/>
  <c r="GB14" i="18"/>
  <c r="GC14" i="18"/>
  <c r="GD14" i="18"/>
  <c r="GE14" i="18"/>
  <c r="GF14" i="18"/>
  <c r="GG14" i="18"/>
  <c r="GH14" i="18"/>
  <c r="GI14" i="18"/>
  <c r="GJ14" i="18"/>
  <c r="GK14" i="18"/>
  <c r="GL14" i="18"/>
  <c r="GM14" i="18"/>
  <c r="GN14" i="18"/>
  <c r="GO14" i="18"/>
  <c r="GP14" i="18"/>
  <c r="GQ14" i="18"/>
  <c r="GR14" i="18"/>
  <c r="GS14" i="18"/>
  <c r="GT14" i="18"/>
  <c r="GU14" i="18"/>
  <c r="GV14" i="18"/>
  <c r="GW14" i="18"/>
  <c r="GX14" i="18"/>
  <c r="GY14" i="18"/>
  <c r="GZ14" i="18"/>
  <c r="HA14" i="18"/>
  <c r="B14" i="18"/>
  <c r="L35" i="18"/>
  <c r="D35" i="18"/>
  <c r="H35" i="18"/>
  <c r="M35" i="18"/>
  <c r="E35" i="18"/>
  <c r="I35" i="18"/>
  <c r="P35" i="18"/>
  <c r="GT35" i="18"/>
  <c r="GL35" i="18"/>
  <c r="GD35" i="18"/>
  <c r="FV35" i="18"/>
  <c r="FN35" i="18"/>
  <c r="FF35" i="18"/>
  <c r="EX35" i="18"/>
  <c r="EP35" i="18"/>
  <c r="EH35" i="18"/>
  <c r="DZ35" i="18"/>
  <c r="DR35" i="18"/>
  <c r="DJ35" i="18"/>
  <c r="DB35" i="18"/>
  <c r="CT35" i="18"/>
  <c r="CL35" i="18"/>
  <c r="CD35" i="18"/>
  <c r="BV35" i="18"/>
  <c r="BN35" i="18"/>
  <c r="BF35" i="18"/>
  <c r="AX35" i="18"/>
  <c r="AP35" i="18"/>
  <c r="AH35" i="18"/>
  <c r="Z35" i="18"/>
  <c r="C35" i="18"/>
  <c r="HA35" i="18"/>
  <c r="GS35" i="18"/>
  <c r="GK35" i="18"/>
  <c r="GC35" i="18"/>
  <c r="FU35" i="18"/>
  <c r="FM35" i="18"/>
  <c r="FE35" i="18"/>
  <c r="EW35" i="18"/>
  <c r="EO35" i="18"/>
  <c r="EG35" i="18"/>
  <c r="DY35" i="18"/>
  <c r="DQ35" i="18"/>
  <c r="DI35" i="18"/>
  <c r="DA35" i="18"/>
  <c r="CS35" i="18"/>
  <c r="CK35" i="18"/>
  <c r="CC35" i="18"/>
  <c r="BU35" i="18"/>
  <c r="BM35" i="18"/>
  <c r="BE35" i="18"/>
  <c r="AW35" i="18"/>
  <c r="AO35" i="18"/>
  <c r="AG35" i="18"/>
  <c r="Y35" i="18"/>
  <c r="O35" i="18"/>
  <c r="G35" i="18"/>
  <c r="GZ35" i="18"/>
  <c r="GR35" i="18"/>
  <c r="GJ35" i="18"/>
  <c r="GB35" i="18"/>
  <c r="FT35" i="18"/>
  <c r="FL35" i="18"/>
  <c r="FD35" i="18"/>
  <c r="EV35" i="18"/>
  <c r="EN35" i="18"/>
  <c r="EF35" i="18"/>
  <c r="DX35" i="18"/>
  <c r="DP35" i="18"/>
  <c r="DH35" i="18"/>
  <c r="CZ35" i="18"/>
  <c r="CR35" i="18"/>
  <c r="CJ35" i="18"/>
  <c r="CB35" i="18"/>
  <c r="BT35" i="18"/>
  <c r="BL35" i="18"/>
  <c r="BD35" i="18"/>
  <c r="AV35" i="18"/>
  <c r="AN35" i="18"/>
  <c r="AF35" i="18"/>
  <c r="X35" i="18"/>
  <c r="N35" i="18"/>
  <c r="F35" i="18"/>
  <c r="GY35" i="18"/>
  <c r="GQ35" i="18"/>
  <c r="GI35" i="18"/>
  <c r="GA35" i="18"/>
  <c r="FS35" i="18"/>
  <c r="FK35" i="18"/>
  <c r="FC35" i="18"/>
  <c r="EU35" i="18"/>
  <c r="EM35" i="18"/>
  <c r="EE35" i="18"/>
  <c r="DW35" i="18"/>
  <c r="DO35" i="18"/>
  <c r="DG35" i="18"/>
  <c r="CY35" i="18"/>
  <c r="CQ35" i="18"/>
  <c r="CI35" i="18"/>
  <c r="CA35" i="18"/>
  <c r="BS35" i="18"/>
  <c r="BK35" i="18"/>
  <c r="BC35" i="18"/>
  <c r="AU35" i="18"/>
  <c r="AM35" i="18"/>
  <c r="AE35" i="18"/>
  <c r="W35" i="18"/>
  <c r="GX35" i="18"/>
  <c r="GP35" i="18"/>
  <c r="GH35" i="18"/>
  <c r="FZ35" i="18"/>
  <c r="FR35" i="18"/>
  <c r="FJ35" i="18"/>
  <c r="FB35" i="18"/>
  <c r="ET35" i="18"/>
  <c r="EL35" i="18"/>
  <c r="ED35" i="18"/>
  <c r="DV35" i="18"/>
  <c r="DN35" i="18"/>
  <c r="DF35" i="18"/>
  <c r="CX35" i="18"/>
  <c r="CP35" i="18"/>
  <c r="CH35" i="18"/>
  <c r="BZ35" i="18"/>
  <c r="BR35" i="18"/>
  <c r="BJ35" i="18"/>
  <c r="BB35" i="18"/>
  <c r="AT35" i="18"/>
  <c r="AL35" i="18"/>
  <c r="AD35" i="18"/>
  <c r="V35" i="18"/>
  <c r="GW35" i="18"/>
  <c r="GO35" i="18"/>
  <c r="GG35" i="18"/>
  <c r="FY35" i="18"/>
  <c r="FQ35" i="18"/>
  <c r="FI35" i="18"/>
  <c r="FA35" i="18"/>
  <c r="ES35" i="18"/>
  <c r="EK35" i="18"/>
  <c r="EC35" i="18"/>
  <c r="DU35" i="18"/>
  <c r="DM35" i="18"/>
  <c r="DE35" i="18"/>
  <c r="CW35" i="18"/>
  <c r="CO35" i="18"/>
  <c r="CG35" i="18"/>
  <c r="BY35" i="18"/>
  <c r="BQ35" i="18"/>
  <c r="BI35" i="18"/>
  <c r="BA35" i="18"/>
  <c r="AS35" i="18"/>
  <c r="AK35" i="18"/>
  <c r="AC35" i="18"/>
  <c r="U35" i="18"/>
  <c r="K35" i="18"/>
  <c r="R35" i="18"/>
  <c r="GV35" i="18"/>
  <c r="GN35" i="18"/>
  <c r="GF35" i="18"/>
  <c r="FX35" i="18"/>
  <c r="FP35" i="18"/>
  <c r="FH35" i="18"/>
  <c r="EZ35" i="18"/>
  <c r="ER35" i="18"/>
  <c r="EJ35" i="18"/>
  <c r="EB35" i="18"/>
  <c r="DT35" i="18"/>
  <c r="DL35" i="18"/>
  <c r="DD35" i="18"/>
  <c r="CV35" i="18"/>
  <c r="CN35" i="18"/>
  <c r="CF35" i="18"/>
  <c r="BX35" i="18"/>
  <c r="BP35" i="18"/>
  <c r="BH35" i="18"/>
  <c r="AZ35" i="18"/>
  <c r="AR35" i="18"/>
  <c r="AJ35" i="18"/>
  <c r="AB35" i="18"/>
  <c r="T35" i="18"/>
  <c r="J35" i="18"/>
  <c r="Q35" i="18"/>
  <c r="GU35" i="18"/>
  <c r="GM35" i="18"/>
  <c r="GE35" i="18"/>
  <c r="FW35" i="18"/>
  <c r="FO35" i="18"/>
  <c r="FG35" i="18"/>
  <c r="EY35" i="18"/>
  <c r="EQ35" i="18"/>
  <c r="EI35" i="18"/>
  <c r="EA35" i="18"/>
  <c r="DS35" i="18"/>
  <c r="DK35" i="18"/>
  <c r="DC35" i="18"/>
  <c r="CU35" i="18"/>
  <c r="CM35" i="18"/>
  <c r="CE35" i="18"/>
  <c r="BW35" i="18"/>
  <c r="BO35" i="18"/>
  <c r="BG35" i="18"/>
  <c r="AY35" i="18"/>
  <c r="AQ35" i="18"/>
  <c r="AI35" i="18"/>
  <c r="AA35" i="18"/>
  <c r="S35" i="18"/>
  <c r="D27" i="21"/>
  <c r="B35" i="18"/>
  <c r="D39" i="21"/>
  <c r="D38" i="21"/>
  <c r="D29" i="21"/>
  <c r="D37" i="21"/>
  <c r="D36" i="21"/>
  <c r="D35" i="21"/>
  <c r="D34" i="21"/>
  <c r="D33" i="21"/>
  <c r="D32" i="21"/>
  <c r="D31" i="21"/>
  <c r="D30" i="21"/>
  <c r="D28" i="21"/>
  <c r="E39" i="21"/>
  <c r="E38" i="21"/>
  <c r="E29" i="21"/>
  <c r="E37" i="21"/>
  <c r="E36" i="21"/>
  <c r="E35" i="21"/>
  <c r="E34" i="21"/>
  <c r="E33" i="21"/>
  <c r="E32" i="21"/>
  <c r="E31" i="21"/>
  <c r="E30" i="21"/>
  <c r="E28" i="21"/>
  <c r="E27" i="21"/>
  <c r="F27" i="21"/>
  <c r="F39" i="21"/>
  <c r="F38" i="21"/>
  <c r="F29" i="21"/>
  <c r="F37" i="21"/>
  <c r="F36" i="21"/>
  <c r="F35" i="21"/>
  <c r="F34" i="21"/>
  <c r="F33" i="21"/>
  <c r="F32" i="21"/>
  <c r="F31" i="21"/>
  <c r="F30" i="21"/>
  <c r="F28" i="21"/>
  <c r="C10" i="18"/>
  <c r="D10" i="18"/>
  <c r="E10" i="18"/>
  <c r="F10" i="18"/>
  <c r="G10" i="18"/>
  <c r="H10" i="18"/>
  <c r="I10" i="18"/>
  <c r="J10" i="18"/>
  <c r="K10" i="18"/>
  <c r="L10" i="18"/>
  <c r="M10" i="18"/>
  <c r="N10" i="18"/>
  <c r="O10" i="18"/>
  <c r="P10" i="18"/>
  <c r="Q10" i="18"/>
  <c r="R10" i="18"/>
  <c r="S10" i="18"/>
  <c r="T10" i="18"/>
  <c r="U10" i="18"/>
  <c r="V10" i="18"/>
  <c r="W10" i="18"/>
  <c r="X10" i="18"/>
  <c r="Y10" i="18"/>
  <c r="Z10" i="18"/>
  <c r="AA10" i="18"/>
  <c r="AB10" i="18"/>
  <c r="AC10" i="18"/>
  <c r="AD10" i="18"/>
  <c r="AE10" i="18"/>
  <c r="AF10" i="18"/>
  <c r="AG10" i="18"/>
  <c r="AH10" i="18"/>
  <c r="AI10" i="18"/>
  <c r="AJ10" i="18"/>
  <c r="AK10" i="18"/>
  <c r="AL10" i="18"/>
  <c r="AM10" i="18"/>
  <c r="AN10" i="18"/>
  <c r="AO10" i="18"/>
  <c r="AP10" i="18"/>
  <c r="AQ10" i="18"/>
  <c r="AR10" i="18"/>
  <c r="AS10" i="18"/>
  <c r="AT10" i="18"/>
  <c r="AU10" i="18"/>
  <c r="AV10" i="18"/>
  <c r="AW10" i="18"/>
  <c r="AX10" i="18"/>
  <c r="AY10" i="18"/>
  <c r="AZ10" i="18"/>
  <c r="BA10" i="18"/>
  <c r="BB10" i="18"/>
  <c r="BC10" i="18"/>
  <c r="BD10" i="18"/>
  <c r="BE10" i="18"/>
  <c r="BF10" i="18"/>
  <c r="BG10" i="18"/>
  <c r="BH10" i="18"/>
  <c r="BI10" i="18"/>
  <c r="BJ10" i="18"/>
  <c r="BK10" i="18"/>
  <c r="BL10" i="18"/>
  <c r="BM10" i="18"/>
  <c r="BN10" i="18"/>
  <c r="BO10" i="18"/>
  <c r="BP10" i="18"/>
  <c r="BQ10" i="18"/>
  <c r="BR10" i="18"/>
  <c r="BS10" i="18"/>
  <c r="BT10" i="18"/>
  <c r="BU10" i="18"/>
  <c r="BV10" i="18"/>
  <c r="BW10" i="18"/>
  <c r="BX10" i="18"/>
  <c r="BY10" i="18"/>
  <c r="BZ10" i="18"/>
  <c r="CA10" i="18"/>
  <c r="CB10" i="18"/>
  <c r="CC10" i="18"/>
  <c r="CD10" i="18"/>
  <c r="CE10" i="18"/>
  <c r="CF10" i="18"/>
  <c r="CG10" i="18"/>
  <c r="CH10" i="18"/>
  <c r="CI10" i="18"/>
  <c r="CJ10" i="18"/>
  <c r="CK10" i="18"/>
  <c r="CL10" i="18"/>
  <c r="CM10" i="18"/>
  <c r="CN10" i="18"/>
  <c r="CO10" i="18"/>
  <c r="CP10" i="18"/>
  <c r="CQ10" i="18"/>
  <c r="CR10" i="18"/>
  <c r="CS10" i="18"/>
  <c r="CT10" i="18"/>
  <c r="CU10" i="18"/>
  <c r="CV10" i="18"/>
  <c r="CW10" i="18"/>
  <c r="CX10" i="18"/>
  <c r="CY10" i="18"/>
  <c r="CZ10" i="18"/>
  <c r="DA10" i="18"/>
  <c r="DB10" i="18"/>
  <c r="DC10" i="18"/>
  <c r="DD10" i="18"/>
  <c r="DE10" i="18"/>
  <c r="DF10" i="18"/>
  <c r="DG10" i="18"/>
  <c r="DH10" i="18"/>
  <c r="DI10" i="18"/>
  <c r="DJ10" i="18"/>
  <c r="DK10" i="18"/>
  <c r="DL10" i="18"/>
  <c r="DM10" i="18"/>
  <c r="DN10" i="18"/>
  <c r="DO10" i="18"/>
  <c r="DP10" i="18"/>
  <c r="DQ10" i="18"/>
  <c r="DR10" i="18"/>
  <c r="DS10" i="18"/>
  <c r="DT10" i="18"/>
  <c r="DU10" i="18"/>
  <c r="DV10" i="18"/>
  <c r="DW10" i="18"/>
  <c r="DX10" i="18"/>
  <c r="DY10" i="18"/>
  <c r="DZ10" i="18"/>
  <c r="EA10" i="18"/>
  <c r="EB10" i="18"/>
  <c r="EC10" i="18"/>
  <c r="ED10" i="18"/>
  <c r="EE10" i="18"/>
  <c r="EF10" i="18"/>
  <c r="EG10" i="18"/>
  <c r="EH10" i="18"/>
  <c r="EI10" i="18"/>
  <c r="EJ10" i="18"/>
  <c r="EK10" i="18"/>
  <c r="EL10" i="18"/>
  <c r="EM10" i="18"/>
  <c r="EN10" i="18"/>
  <c r="EO10" i="18"/>
  <c r="EP10" i="18"/>
  <c r="EQ10" i="18"/>
  <c r="ER10" i="18"/>
  <c r="ES10" i="18"/>
  <c r="ET10" i="18"/>
  <c r="EU10" i="18"/>
  <c r="EV10" i="18"/>
  <c r="EW10" i="18"/>
  <c r="EX10" i="18"/>
  <c r="EY10" i="18"/>
  <c r="EZ10" i="18"/>
  <c r="FA10" i="18"/>
  <c r="FB10" i="18"/>
  <c r="FC10" i="18"/>
  <c r="FD10" i="18"/>
  <c r="FE10" i="18"/>
  <c r="FF10" i="18"/>
  <c r="FG10" i="18"/>
  <c r="FH10" i="18"/>
  <c r="FI10" i="18"/>
  <c r="FJ10" i="18"/>
  <c r="FK10" i="18"/>
  <c r="FL10" i="18"/>
  <c r="FM10" i="18"/>
  <c r="FN10" i="18"/>
  <c r="FO10" i="18"/>
  <c r="FP10" i="18"/>
  <c r="FQ10" i="18"/>
  <c r="FR10" i="18"/>
  <c r="FS10" i="18"/>
  <c r="FT10" i="18"/>
  <c r="FU10" i="18"/>
  <c r="FV10" i="18"/>
  <c r="FW10" i="18"/>
  <c r="FX10" i="18"/>
  <c r="FY10" i="18"/>
  <c r="FZ10" i="18"/>
  <c r="GA10" i="18"/>
  <c r="GB10" i="18"/>
  <c r="GC10" i="18"/>
  <c r="GD10" i="18"/>
  <c r="GE10" i="18"/>
  <c r="GF10" i="18"/>
  <c r="GG10" i="18"/>
  <c r="GH10" i="18"/>
  <c r="GI10" i="18"/>
  <c r="GJ10" i="18"/>
  <c r="GK10" i="18"/>
  <c r="GL10" i="18"/>
  <c r="GM10" i="18"/>
  <c r="GN10" i="18"/>
  <c r="GO10" i="18"/>
  <c r="GP10" i="18"/>
  <c r="GQ10" i="18"/>
  <c r="GR10" i="18"/>
  <c r="GS10" i="18"/>
  <c r="GT10" i="18"/>
  <c r="GU10" i="18"/>
  <c r="GV10" i="18"/>
  <c r="GW10" i="18"/>
  <c r="GX10" i="18"/>
  <c r="GY10" i="18"/>
  <c r="GZ10" i="18"/>
  <c r="HA10" i="18"/>
  <c r="B10" i="18"/>
  <c r="E92" i="21"/>
  <c r="E85" i="21"/>
  <c r="E89" i="21"/>
  <c r="E82" i="21"/>
  <c r="C62" i="28"/>
  <c r="E87" i="21"/>
  <c r="C67" i="28"/>
  <c r="E91" i="21"/>
  <c r="D86" i="21"/>
  <c r="BP18" i="18"/>
  <c r="BP34" i="18"/>
  <c r="L18" i="18"/>
  <c r="L34" i="18"/>
  <c r="FO18" i="18"/>
  <c r="FO34" i="18"/>
  <c r="FG18" i="18"/>
  <c r="FG34" i="18"/>
  <c r="EY18" i="18"/>
  <c r="EY34" i="18"/>
  <c r="EQ18" i="18"/>
  <c r="EQ34" i="18"/>
  <c r="EI26" i="18"/>
  <c r="DC18" i="18"/>
  <c r="DC34" i="18"/>
  <c r="CU18" i="18"/>
  <c r="CU34" i="18"/>
  <c r="CM26" i="18"/>
  <c r="AQ26" i="18"/>
  <c r="AA18" i="18"/>
  <c r="AA34" i="18"/>
  <c r="S18" i="18"/>
  <c r="S34" i="18"/>
  <c r="D90" i="21"/>
  <c r="B70" i="28"/>
  <c r="D93" i="21"/>
  <c r="B73" i="28"/>
  <c r="BX18" i="18"/>
  <c r="BX34" i="18"/>
  <c r="T18" i="18"/>
  <c r="T34" i="18"/>
  <c r="D18" i="18"/>
  <c r="D34" i="18"/>
  <c r="B18" i="18"/>
  <c r="B34" i="18"/>
  <c r="FV18" i="18"/>
  <c r="FV34" i="18"/>
  <c r="FN18" i="18"/>
  <c r="FN34" i="18"/>
  <c r="FF18" i="18"/>
  <c r="FF34" i="18"/>
  <c r="EP18" i="18"/>
  <c r="EP34" i="18"/>
  <c r="EH26" i="18"/>
  <c r="DR18" i="18"/>
  <c r="DR34" i="18"/>
  <c r="DJ18" i="18"/>
  <c r="DJ34" i="18"/>
  <c r="DB18" i="18"/>
  <c r="DB34" i="18"/>
  <c r="CT18" i="18"/>
  <c r="CT34" i="18"/>
  <c r="CL26" i="18"/>
  <c r="BV18" i="18"/>
  <c r="BV34" i="18"/>
  <c r="BN18" i="18"/>
  <c r="BN34" i="18"/>
  <c r="BF18" i="18"/>
  <c r="BF34" i="18"/>
  <c r="AX18" i="18"/>
  <c r="AX34" i="18"/>
  <c r="AP26" i="18"/>
  <c r="E84" i="21"/>
  <c r="C64" i="28"/>
  <c r="E88" i="21"/>
  <c r="C68" i="28"/>
  <c r="E83" i="21"/>
  <c r="C63" i="28"/>
  <c r="D87" i="21"/>
  <c r="B67" i="28"/>
  <c r="HA18" i="18"/>
  <c r="HA34" i="18"/>
  <c r="GS18" i="18"/>
  <c r="GS34" i="18"/>
  <c r="GK18" i="18"/>
  <c r="GK34" i="18"/>
  <c r="GC18" i="18"/>
  <c r="GC34" i="18"/>
  <c r="FE18" i="18"/>
  <c r="FE34" i="18"/>
  <c r="EW18" i="18"/>
  <c r="EW34" i="18"/>
  <c r="EO19" i="18"/>
  <c r="EG26" i="18"/>
  <c r="DY18" i="18"/>
  <c r="DY34" i="18"/>
  <c r="DQ18" i="18"/>
  <c r="DQ34" i="18"/>
  <c r="CS19" i="18"/>
  <c r="CK26" i="18"/>
  <c r="CC18" i="18"/>
  <c r="CC34" i="18"/>
  <c r="BU18" i="18"/>
  <c r="BU34" i="18"/>
  <c r="BM18" i="18"/>
  <c r="BM34" i="18"/>
  <c r="BE18" i="18"/>
  <c r="BE34" i="18"/>
  <c r="AW19" i="18"/>
  <c r="AO26" i="18"/>
  <c r="AG18" i="18"/>
  <c r="AG34" i="18"/>
  <c r="Y18" i="18"/>
  <c r="Y34" i="18"/>
  <c r="Q18" i="18"/>
  <c r="Q34" i="18"/>
  <c r="I18" i="18"/>
  <c r="I34" i="18"/>
  <c r="E81" i="21"/>
  <c r="D91" i="21"/>
  <c r="B71" i="28"/>
  <c r="GZ18" i="18"/>
  <c r="GZ34" i="18"/>
  <c r="GJ18" i="18"/>
  <c r="GJ34" i="18"/>
  <c r="FT18" i="18"/>
  <c r="FT34" i="18"/>
  <c r="FD18" i="18"/>
  <c r="FD34" i="18"/>
  <c r="EV18" i="18"/>
  <c r="EV34" i="18"/>
  <c r="EF26" i="18"/>
  <c r="DX18" i="18"/>
  <c r="DX34" i="18"/>
  <c r="DP18" i="18"/>
  <c r="DP34" i="18"/>
  <c r="DH18" i="18"/>
  <c r="DH34" i="18"/>
  <c r="CZ18" i="18"/>
  <c r="CZ34" i="18"/>
  <c r="CR26" i="18"/>
  <c r="CJ26" i="18"/>
  <c r="CB18" i="18"/>
  <c r="CB34" i="18"/>
  <c r="BL18" i="18"/>
  <c r="BL34" i="18"/>
  <c r="BD18" i="18"/>
  <c r="BD34" i="18"/>
  <c r="AN26" i="18"/>
  <c r="AF18" i="18"/>
  <c r="AF34" i="18"/>
  <c r="X18" i="18"/>
  <c r="X34" i="18"/>
  <c r="P18" i="18"/>
  <c r="P34" i="18"/>
  <c r="D84" i="21"/>
  <c r="D88" i="21"/>
  <c r="B68" i="28"/>
  <c r="GV18" i="18"/>
  <c r="GV34" i="18"/>
  <c r="GB18" i="18"/>
  <c r="GB34" i="18"/>
  <c r="FL18" i="18"/>
  <c r="FL34" i="18"/>
  <c r="FS18" i="18"/>
  <c r="FS34" i="18"/>
  <c r="EE26" i="18"/>
  <c r="DW18" i="18"/>
  <c r="DW34" i="18"/>
  <c r="DO18" i="18"/>
  <c r="DO34" i="18"/>
  <c r="DG18" i="18"/>
  <c r="DG34" i="18"/>
  <c r="CI26" i="18"/>
  <c r="AM26" i="18"/>
  <c r="D81" i="21"/>
  <c r="D83" i="21"/>
  <c r="B63" i="28"/>
  <c r="GN18" i="18"/>
  <c r="GN34" i="18"/>
  <c r="ER18" i="18"/>
  <c r="ER34" i="18"/>
  <c r="FJ18" i="18"/>
  <c r="FJ34" i="18"/>
  <c r="ED26" i="18"/>
  <c r="CX18" i="18"/>
  <c r="CX34" i="18"/>
  <c r="CH26" i="18"/>
  <c r="AL26" i="18"/>
  <c r="E86" i="21"/>
  <c r="C66" i="28"/>
  <c r="E90" i="21"/>
  <c r="C70" i="28"/>
  <c r="E93" i="21"/>
  <c r="C73" i="28"/>
  <c r="D85" i="21"/>
  <c r="B65" i="28"/>
  <c r="D82" i="21"/>
  <c r="B62" i="28"/>
  <c r="GO18" i="18"/>
  <c r="GO34" i="18"/>
  <c r="GG18" i="18"/>
  <c r="GG34" i="18"/>
  <c r="FY18" i="18"/>
  <c r="FY34" i="18"/>
  <c r="EC26" i="18"/>
  <c r="DU18" i="18"/>
  <c r="DU34" i="18"/>
  <c r="DM18" i="18"/>
  <c r="DM34" i="18"/>
  <c r="CG26" i="18"/>
  <c r="BI18" i="18"/>
  <c r="BI34" i="18"/>
  <c r="BA18" i="18"/>
  <c r="BA34" i="18"/>
  <c r="AK26" i="18"/>
  <c r="D89" i="21"/>
  <c r="B69" i="28"/>
  <c r="D92" i="21"/>
  <c r="B72" i="28"/>
  <c r="F89" i="21"/>
  <c r="F92" i="21"/>
  <c r="C71" i="28"/>
  <c r="F86" i="21"/>
  <c r="B66" i="28"/>
  <c r="F90" i="21"/>
  <c r="F93" i="21"/>
  <c r="F87" i="21"/>
  <c r="F91" i="21"/>
  <c r="C65" i="28"/>
  <c r="C69" i="28"/>
  <c r="C72" i="28"/>
  <c r="F84" i="21"/>
  <c r="F88" i="21"/>
  <c r="F81" i="21"/>
  <c r="F83" i="21"/>
  <c r="F85" i="21"/>
  <c r="F82" i="21"/>
  <c r="AE19" i="18"/>
  <c r="AE26" i="18"/>
  <c r="AE20" i="18"/>
  <c r="W20" i="18"/>
  <c r="W19" i="18"/>
  <c r="W26" i="18"/>
  <c r="O20" i="18"/>
  <c r="O19" i="18"/>
  <c r="O26" i="18"/>
  <c r="G20" i="18"/>
  <c r="G19" i="18"/>
  <c r="G26" i="18"/>
  <c r="EN18" i="18"/>
  <c r="EN34" i="18"/>
  <c r="AH18" i="18"/>
  <c r="AH34" i="18"/>
  <c r="CE18" i="18"/>
  <c r="CE34" i="18"/>
  <c r="EB18" i="18"/>
  <c r="EB34" i="18"/>
  <c r="AL18" i="18"/>
  <c r="AL34" i="18"/>
  <c r="AM18" i="18"/>
  <c r="AM34" i="18"/>
  <c r="GD20" i="18"/>
  <c r="GD19" i="18"/>
  <c r="GD26" i="18"/>
  <c r="GA20" i="18"/>
  <c r="GA19" i="18"/>
  <c r="GA26" i="18"/>
  <c r="EU20" i="18"/>
  <c r="EU19" i="18"/>
  <c r="EU26" i="18"/>
  <c r="DO20" i="18"/>
  <c r="DO19" i="18"/>
  <c r="DO26" i="18"/>
  <c r="BC20" i="18"/>
  <c r="BC19" i="18"/>
  <c r="BC26" i="18"/>
  <c r="GP20" i="18"/>
  <c r="GP19" i="18"/>
  <c r="GP26" i="18"/>
  <c r="GH20" i="18"/>
  <c r="GH19" i="18"/>
  <c r="GH26" i="18"/>
  <c r="FZ20" i="18"/>
  <c r="FZ19" i="18"/>
  <c r="FZ26" i="18"/>
  <c r="FR20" i="18"/>
  <c r="FR19" i="18"/>
  <c r="FR26" i="18"/>
  <c r="FJ20" i="18"/>
  <c r="FJ19" i="18"/>
  <c r="FJ26" i="18"/>
  <c r="FB20" i="18"/>
  <c r="FB19" i="18"/>
  <c r="FB26" i="18"/>
  <c r="ET20" i="18"/>
  <c r="ET19" i="18"/>
  <c r="ET26" i="18"/>
  <c r="DV20" i="18"/>
  <c r="DV19" i="18"/>
  <c r="DV26" i="18"/>
  <c r="DN20" i="18"/>
  <c r="DN19" i="18"/>
  <c r="DN26" i="18"/>
  <c r="DF20" i="18"/>
  <c r="DF19" i="18"/>
  <c r="DF26" i="18"/>
  <c r="CX20" i="18"/>
  <c r="CX19" i="18"/>
  <c r="CX26" i="18"/>
  <c r="BZ20" i="18"/>
  <c r="BZ19" i="18"/>
  <c r="BZ26" i="18"/>
  <c r="BR20" i="18"/>
  <c r="BR19" i="18"/>
  <c r="BR26" i="18"/>
  <c r="BJ20" i="18"/>
  <c r="BJ19" i="18"/>
  <c r="BJ26" i="18"/>
  <c r="BB20" i="18"/>
  <c r="BB19" i="18"/>
  <c r="BB26" i="18"/>
  <c r="AD19" i="18"/>
  <c r="AD26" i="18"/>
  <c r="AD20" i="18"/>
  <c r="V19" i="18"/>
  <c r="V26" i="18"/>
  <c r="V20" i="18"/>
  <c r="N20" i="18"/>
  <c r="N19" i="18"/>
  <c r="N26" i="18"/>
  <c r="F20" i="18"/>
  <c r="F19" i="18"/>
  <c r="F26" i="18"/>
  <c r="CJ18" i="18"/>
  <c r="CJ34" i="18"/>
  <c r="AP18" i="18"/>
  <c r="AP34" i="18"/>
  <c r="CM18" i="18"/>
  <c r="CM34" i="18"/>
  <c r="EJ18" i="18"/>
  <c r="EJ34" i="18"/>
  <c r="AT18" i="18"/>
  <c r="AT34" i="18"/>
  <c r="DF18" i="18"/>
  <c r="DF34" i="18"/>
  <c r="FR18" i="18"/>
  <c r="FR34" i="18"/>
  <c r="GA18" i="18"/>
  <c r="GA34" i="18"/>
  <c r="CQ18" i="18"/>
  <c r="CQ34" i="18"/>
  <c r="GL20" i="18"/>
  <c r="GL19" i="18"/>
  <c r="GQ20" i="18"/>
  <c r="GQ19" i="18"/>
  <c r="GQ26" i="18"/>
  <c r="FC20" i="18"/>
  <c r="FC19" i="18"/>
  <c r="FC26" i="18"/>
  <c r="DW20" i="18"/>
  <c r="DW19" i="18"/>
  <c r="DW26" i="18"/>
  <c r="BK20" i="18"/>
  <c r="BK19" i="18"/>
  <c r="BK26" i="18"/>
  <c r="GW20" i="18"/>
  <c r="GW19" i="18"/>
  <c r="GW26" i="18"/>
  <c r="GG20" i="18"/>
  <c r="GG19" i="18"/>
  <c r="GG26" i="18"/>
  <c r="FY20" i="18"/>
  <c r="FY19" i="18"/>
  <c r="FY26" i="18"/>
  <c r="FQ20" i="18"/>
  <c r="FQ19" i="18"/>
  <c r="FQ26" i="18"/>
  <c r="FI20" i="18"/>
  <c r="FI19" i="18"/>
  <c r="FI26" i="18"/>
  <c r="FA20" i="18"/>
  <c r="FA19" i="18"/>
  <c r="FA26" i="18"/>
  <c r="ES20" i="18"/>
  <c r="ES19" i="18"/>
  <c r="ES26" i="18"/>
  <c r="DU20" i="18"/>
  <c r="DU19" i="18"/>
  <c r="DU26" i="18"/>
  <c r="DM20" i="18"/>
  <c r="DM19" i="18"/>
  <c r="DM26" i="18"/>
  <c r="DE20" i="18"/>
  <c r="DE19" i="18"/>
  <c r="DE26" i="18"/>
  <c r="CW20" i="18"/>
  <c r="CW19" i="18"/>
  <c r="CW26" i="18"/>
  <c r="BY20" i="18"/>
  <c r="BY19" i="18"/>
  <c r="BY26" i="18"/>
  <c r="BQ20" i="18"/>
  <c r="BQ19" i="18"/>
  <c r="BQ26" i="18"/>
  <c r="BI20" i="18"/>
  <c r="BI19" i="18"/>
  <c r="BI26" i="18"/>
  <c r="BA20" i="18"/>
  <c r="BA19" i="18"/>
  <c r="BA26" i="18"/>
  <c r="AC19" i="18"/>
  <c r="AC26" i="18"/>
  <c r="AC20" i="18"/>
  <c r="U19" i="18"/>
  <c r="U26" i="18"/>
  <c r="U20" i="18"/>
  <c r="M20" i="18"/>
  <c r="M19" i="18"/>
  <c r="M26" i="18"/>
  <c r="E20" i="18"/>
  <c r="E19" i="18"/>
  <c r="E26" i="18"/>
  <c r="CR18" i="18"/>
  <c r="CR34" i="18"/>
  <c r="EG18" i="18"/>
  <c r="EG34" i="18"/>
  <c r="AI18" i="18"/>
  <c r="AI34" i="18"/>
  <c r="CF18" i="18"/>
  <c r="CF34" i="18"/>
  <c r="E18" i="18"/>
  <c r="E34" i="18"/>
  <c r="BQ18" i="18"/>
  <c r="BQ34" i="18"/>
  <c r="EC18" i="18"/>
  <c r="EC34" i="18"/>
  <c r="BB18" i="18"/>
  <c r="BB34" i="18"/>
  <c r="DN18" i="18"/>
  <c r="DN34" i="18"/>
  <c r="FZ18" i="18"/>
  <c r="FZ34" i="18"/>
  <c r="AE18" i="18"/>
  <c r="AE34" i="18"/>
  <c r="BC18" i="18"/>
  <c r="BC34" i="18"/>
  <c r="EU18" i="18"/>
  <c r="EU34" i="18"/>
  <c r="GT20" i="18"/>
  <c r="GT19" i="18"/>
  <c r="GT26" i="18"/>
  <c r="GY20" i="18"/>
  <c r="GY19" i="18"/>
  <c r="GY26" i="18"/>
  <c r="FS20" i="18"/>
  <c r="FS19" i="18"/>
  <c r="FS26" i="18"/>
  <c r="CY20" i="18"/>
  <c r="CY19" i="18"/>
  <c r="CY26" i="18"/>
  <c r="BS20" i="18"/>
  <c r="BS19" i="18"/>
  <c r="BS26" i="18"/>
  <c r="GV20" i="18"/>
  <c r="GV19" i="18"/>
  <c r="GV26" i="18"/>
  <c r="GF20" i="18"/>
  <c r="GF19" i="18"/>
  <c r="GF26" i="18"/>
  <c r="FX20" i="18"/>
  <c r="FX19" i="18"/>
  <c r="FP20" i="18"/>
  <c r="FP19" i="18"/>
  <c r="FP26" i="18"/>
  <c r="FH20" i="18"/>
  <c r="FH19" i="18"/>
  <c r="EZ20" i="18"/>
  <c r="EZ19" i="18"/>
  <c r="EZ26" i="18"/>
  <c r="ER20" i="18"/>
  <c r="ER19" i="18"/>
  <c r="DT20" i="18"/>
  <c r="DT19" i="18"/>
  <c r="DT26" i="18"/>
  <c r="DL20" i="18"/>
  <c r="DL19" i="18"/>
  <c r="DD20" i="18"/>
  <c r="DD19" i="18"/>
  <c r="DD26" i="18"/>
  <c r="CV20" i="18"/>
  <c r="CV19" i="18"/>
  <c r="BX20" i="18"/>
  <c r="BX19" i="18"/>
  <c r="BX26" i="18"/>
  <c r="BP20" i="18"/>
  <c r="BP19" i="18"/>
  <c r="BH20" i="18"/>
  <c r="BH19" i="18"/>
  <c r="BH26" i="18"/>
  <c r="AZ20" i="18"/>
  <c r="AZ19" i="18"/>
  <c r="AB19" i="18"/>
  <c r="AB26" i="18"/>
  <c r="AB20" i="18"/>
  <c r="T19" i="18"/>
  <c r="T20" i="18"/>
  <c r="L20" i="18"/>
  <c r="L19" i="18"/>
  <c r="L26" i="18"/>
  <c r="D20" i="18"/>
  <c r="D19" i="18"/>
  <c r="AN18" i="18"/>
  <c r="AN34" i="18"/>
  <c r="EO18" i="18"/>
  <c r="EO34" i="18"/>
  <c r="GD18" i="18"/>
  <c r="GD34" i="18"/>
  <c r="AQ18" i="18"/>
  <c r="AQ34" i="18"/>
  <c r="AB18" i="18"/>
  <c r="AB34" i="18"/>
  <c r="CN18" i="18"/>
  <c r="CN34" i="18"/>
  <c r="EZ18" i="18"/>
  <c r="EZ34" i="18"/>
  <c r="M18" i="18"/>
  <c r="M34" i="18"/>
  <c r="BY18" i="18"/>
  <c r="BY34" i="18"/>
  <c r="EK18" i="18"/>
  <c r="EK34" i="18"/>
  <c r="GW18" i="18"/>
  <c r="GW34" i="18"/>
  <c r="BJ18" i="18"/>
  <c r="BJ34" i="18"/>
  <c r="DV18" i="18"/>
  <c r="DV34" i="18"/>
  <c r="GH18" i="18"/>
  <c r="GH34" i="18"/>
  <c r="CI18" i="18"/>
  <c r="CI34" i="18"/>
  <c r="GY18" i="18"/>
  <c r="GY34" i="18"/>
  <c r="FV20" i="18"/>
  <c r="FV19" i="18"/>
  <c r="GI20" i="18"/>
  <c r="GI19" i="18"/>
  <c r="GI26" i="18"/>
  <c r="FK20" i="18"/>
  <c r="FK19" i="18"/>
  <c r="FK26" i="18"/>
  <c r="DG20" i="18"/>
  <c r="DG19" i="18"/>
  <c r="DG26" i="18"/>
  <c r="CA20" i="18"/>
  <c r="CA19" i="18"/>
  <c r="CA26" i="18"/>
  <c r="GX20" i="18"/>
  <c r="GX19" i="18"/>
  <c r="GX26" i="18"/>
  <c r="GO20" i="18"/>
  <c r="GO19" i="18"/>
  <c r="GO26" i="18"/>
  <c r="GN20" i="18"/>
  <c r="GN19" i="18"/>
  <c r="GU20" i="18"/>
  <c r="GU19" i="18"/>
  <c r="GU26" i="18"/>
  <c r="GM20" i="18"/>
  <c r="GM19" i="18"/>
  <c r="GE20" i="18"/>
  <c r="GE19" i="18"/>
  <c r="GE26" i="18"/>
  <c r="FW20" i="18"/>
  <c r="FW19" i="18"/>
  <c r="FO20" i="18"/>
  <c r="FO19" i="18"/>
  <c r="FO26" i="18"/>
  <c r="FG20" i="18"/>
  <c r="FG19" i="18"/>
  <c r="EY20" i="18"/>
  <c r="EY19" i="18"/>
  <c r="EY26" i="18"/>
  <c r="EQ20" i="18"/>
  <c r="EQ19" i="18"/>
  <c r="DS20" i="18"/>
  <c r="DS19" i="18"/>
  <c r="DS26" i="18"/>
  <c r="DK20" i="18"/>
  <c r="DK19" i="18"/>
  <c r="DC20" i="18"/>
  <c r="DC19" i="18"/>
  <c r="DC26" i="18"/>
  <c r="CU20" i="18"/>
  <c r="CU19" i="18"/>
  <c r="BW20" i="18"/>
  <c r="BW19" i="18"/>
  <c r="BW26" i="18"/>
  <c r="BO20" i="18"/>
  <c r="BO19" i="18"/>
  <c r="BG20" i="18"/>
  <c r="BG19" i="18"/>
  <c r="BG26" i="18"/>
  <c r="AY20" i="18"/>
  <c r="AY19" i="18"/>
  <c r="AA19" i="18"/>
  <c r="AA26" i="18"/>
  <c r="AA20" i="18"/>
  <c r="S19" i="18"/>
  <c r="S20" i="18"/>
  <c r="K20" i="18"/>
  <c r="K19" i="18"/>
  <c r="K26" i="18"/>
  <c r="C20" i="18"/>
  <c r="C19" i="18"/>
  <c r="AV18" i="18"/>
  <c r="AV34" i="18"/>
  <c r="CK18" i="18"/>
  <c r="CK34" i="18"/>
  <c r="DZ18" i="18"/>
  <c r="DZ34" i="18"/>
  <c r="GL18" i="18"/>
  <c r="GL34" i="18"/>
  <c r="AY18" i="18"/>
  <c r="AY34" i="18"/>
  <c r="DK18" i="18"/>
  <c r="DK34" i="18"/>
  <c r="FW18" i="18"/>
  <c r="FW34" i="18"/>
  <c r="AJ18" i="18"/>
  <c r="AJ34" i="18"/>
  <c r="CV18" i="18"/>
  <c r="CV34" i="18"/>
  <c r="FH18" i="18"/>
  <c r="FH34" i="18"/>
  <c r="U18" i="18"/>
  <c r="U34" i="18"/>
  <c r="CG18" i="18"/>
  <c r="CG34" i="18"/>
  <c r="ES18" i="18"/>
  <c r="ES34" i="18"/>
  <c r="F18" i="18"/>
  <c r="F34" i="18"/>
  <c r="BR18" i="18"/>
  <c r="BR34" i="18"/>
  <c r="ED18" i="18"/>
  <c r="ED34" i="18"/>
  <c r="GP18" i="18"/>
  <c r="GP34" i="18"/>
  <c r="EM18" i="18"/>
  <c r="EM34" i="18"/>
  <c r="FK18" i="18"/>
  <c r="FK34" i="18"/>
  <c r="O18" i="18"/>
  <c r="O34" i="18"/>
  <c r="AX20" i="18"/>
  <c r="AX19" i="18"/>
  <c r="Z19" i="18"/>
  <c r="Z26" i="18"/>
  <c r="Z20" i="18"/>
  <c r="R19" i="18"/>
  <c r="R20" i="18"/>
  <c r="J20" i="18"/>
  <c r="J19" i="18"/>
  <c r="J26" i="18"/>
  <c r="CS18" i="18"/>
  <c r="CS34" i="18"/>
  <c r="J18" i="18"/>
  <c r="J34" i="18"/>
  <c r="EH18" i="18"/>
  <c r="EH34" i="18"/>
  <c r="GT18" i="18"/>
  <c r="GT34" i="18"/>
  <c r="BG18" i="18"/>
  <c r="BG34" i="18"/>
  <c r="DS18" i="18"/>
  <c r="DS34" i="18"/>
  <c r="GE18" i="18"/>
  <c r="GE34" i="18"/>
  <c r="AR18" i="18"/>
  <c r="AR34" i="18"/>
  <c r="DD18" i="18"/>
  <c r="DD34" i="18"/>
  <c r="FP18" i="18"/>
  <c r="FP34" i="18"/>
  <c r="AC18" i="18"/>
  <c r="AC34" i="18"/>
  <c r="CO18" i="18"/>
  <c r="CO34" i="18"/>
  <c r="FA18" i="18"/>
  <c r="FA34" i="18"/>
  <c r="N18" i="18"/>
  <c r="N34" i="18"/>
  <c r="BZ18" i="18"/>
  <c r="BZ34" i="18"/>
  <c r="EL18" i="18"/>
  <c r="EL34" i="18"/>
  <c r="GX18" i="18"/>
  <c r="GX34" i="18"/>
  <c r="GQ18" i="18"/>
  <c r="GQ34" i="18"/>
  <c r="AU18" i="18"/>
  <c r="AU34" i="18"/>
  <c r="BS18" i="18"/>
  <c r="BS34" i="18"/>
  <c r="B20" i="18"/>
  <c r="B19" i="18"/>
  <c r="FN20" i="18"/>
  <c r="FN19" i="18"/>
  <c r="FN26" i="18"/>
  <c r="EX19" i="18"/>
  <c r="EX26" i="18"/>
  <c r="EX20" i="18"/>
  <c r="DR20" i="18"/>
  <c r="DR19" i="18"/>
  <c r="DR26" i="18"/>
  <c r="DB20" i="18"/>
  <c r="DB19" i="18"/>
  <c r="DB26" i="18"/>
  <c r="CT20" i="18"/>
  <c r="CT19" i="18"/>
  <c r="BV20" i="18"/>
  <c r="BV19" i="18"/>
  <c r="BV26" i="18"/>
  <c r="BN20" i="18"/>
  <c r="BN19" i="18"/>
  <c r="BF20" i="18"/>
  <c r="BF19" i="18"/>
  <c r="BF26" i="18"/>
  <c r="HA19" i="18"/>
  <c r="HA20" i="18"/>
  <c r="GS19" i="18"/>
  <c r="GS26" i="18"/>
  <c r="GS20" i="18"/>
  <c r="GK19" i="18"/>
  <c r="GK20" i="18"/>
  <c r="GC19" i="18"/>
  <c r="GC26" i="18"/>
  <c r="GC20" i="18"/>
  <c r="FU19" i="18"/>
  <c r="FU20" i="18"/>
  <c r="FM19" i="18"/>
  <c r="FM26" i="18"/>
  <c r="FM20" i="18"/>
  <c r="FE19" i="18"/>
  <c r="FE20" i="18"/>
  <c r="EW19" i="18"/>
  <c r="EW26" i="18"/>
  <c r="EW20" i="18"/>
  <c r="DY20" i="18"/>
  <c r="DY19" i="18"/>
  <c r="DQ20" i="18"/>
  <c r="DQ19" i="18"/>
  <c r="DQ26" i="18"/>
  <c r="DI19" i="18"/>
  <c r="DI20" i="18"/>
  <c r="DA19" i="18"/>
  <c r="DA26" i="18"/>
  <c r="DA20" i="18"/>
  <c r="CC20" i="18"/>
  <c r="CC19" i="18"/>
  <c r="BU20" i="18"/>
  <c r="BU19" i="18"/>
  <c r="BU26" i="18"/>
  <c r="BM19" i="18"/>
  <c r="BM20" i="18"/>
  <c r="BE19" i="18"/>
  <c r="BE26" i="18"/>
  <c r="BE20" i="18"/>
  <c r="AG19" i="18"/>
  <c r="AG20" i="18"/>
  <c r="Y19" i="18"/>
  <c r="Y26" i="18"/>
  <c r="Y20" i="18"/>
  <c r="Q20" i="18"/>
  <c r="Q19" i="18"/>
  <c r="I20" i="18"/>
  <c r="I19" i="18"/>
  <c r="I26" i="18"/>
  <c r="AO18" i="18"/>
  <c r="AO34" i="18"/>
  <c r="DA18" i="18"/>
  <c r="DA34" i="18"/>
  <c r="FM18" i="18"/>
  <c r="FM34" i="18"/>
  <c r="R18" i="18"/>
  <c r="R34" i="18"/>
  <c r="CD18" i="18"/>
  <c r="CD34" i="18"/>
  <c r="C18" i="18"/>
  <c r="C34" i="18"/>
  <c r="BO18" i="18"/>
  <c r="BO34" i="18"/>
  <c r="EA18" i="18"/>
  <c r="EA34" i="18"/>
  <c r="GM18" i="18"/>
  <c r="GM34" i="18"/>
  <c r="AZ18" i="18"/>
  <c r="AZ34" i="18"/>
  <c r="DL18" i="18"/>
  <c r="DL34" i="18"/>
  <c r="FX18" i="18"/>
  <c r="FX34" i="18"/>
  <c r="AK18" i="18"/>
  <c r="AK34" i="18"/>
  <c r="CW18" i="18"/>
  <c r="CW34" i="18"/>
  <c r="FI18" i="18"/>
  <c r="FI34" i="18"/>
  <c r="V18" i="18"/>
  <c r="V34" i="18"/>
  <c r="CH18" i="18"/>
  <c r="CH34" i="18"/>
  <c r="ET18" i="18"/>
  <c r="ET34" i="18"/>
  <c r="G18" i="18"/>
  <c r="G34" i="18"/>
  <c r="W18" i="18"/>
  <c r="W34" i="18"/>
  <c r="CY18" i="18"/>
  <c r="CY34" i="18"/>
  <c r="EE18" i="18"/>
  <c r="EE34" i="18"/>
  <c r="FF20" i="18"/>
  <c r="FF19" i="18"/>
  <c r="EP19" i="18"/>
  <c r="EP20" i="18"/>
  <c r="DJ20" i="18"/>
  <c r="DJ19" i="18"/>
  <c r="GZ20" i="18"/>
  <c r="GZ19" i="18"/>
  <c r="GZ26" i="18"/>
  <c r="GR20" i="18"/>
  <c r="GR19" i="18"/>
  <c r="GR26" i="18"/>
  <c r="GJ20" i="18"/>
  <c r="GJ19" i="18"/>
  <c r="GJ26" i="18"/>
  <c r="GB20" i="18"/>
  <c r="GB19" i="18"/>
  <c r="GB26" i="18"/>
  <c r="FT20" i="18"/>
  <c r="FT19" i="18"/>
  <c r="FT26" i="18"/>
  <c r="FL20" i="18"/>
  <c r="FL19" i="18"/>
  <c r="FL26" i="18"/>
  <c r="FD20" i="18"/>
  <c r="FD19" i="18"/>
  <c r="FD26" i="18"/>
  <c r="EV20" i="18"/>
  <c r="EV19" i="18"/>
  <c r="EV26" i="18"/>
  <c r="DX20" i="18"/>
  <c r="DX19" i="18"/>
  <c r="DX26" i="18"/>
  <c r="DP20" i="18"/>
  <c r="DP19" i="18"/>
  <c r="DP26" i="18"/>
  <c r="DH20" i="18"/>
  <c r="DH19" i="18"/>
  <c r="DH26" i="18"/>
  <c r="CZ20" i="18"/>
  <c r="CZ19" i="18"/>
  <c r="CZ26" i="18"/>
  <c r="CB20" i="18"/>
  <c r="CB19" i="18"/>
  <c r="CB26" i="18"/>
  <c r="BT20" i="18"/>
  <c r="BT19" i="18"/>
  <c r="BT26" i="18"/>
  <c r="BL20" i="18"/>
  <c r="BL19" i="18"/>
  <c r="BL26" i="18"/>
  <c r="BD20" i="18"/>
  <c r="BD19" i="18"/>
  <c r="BD26" i="18"/>
  <c r="AF20" i="18"/>
  <c r="AF19" i="18"/>
  <c r="AF26" i="18"/>
  <c r="X20" i="18"/>
  <c r="X19" i="18"/>
  <c r="X26" i="18"/>
  <c r="P20" i="18"/>
  <c r="P19" i="18"/>
  <c r="P26" i="18"/>
  <c r="H20" i="18"/>
  <c r="H19" i="18"/>
  <c r="H26" i="18"/>
  <c r="H18" i="18"/>
  <c r="H34" i="18"/>
  <c r="BT18" i="18"/>
  <c r="BT34" i="18"/>
  <c r="EF18" i="18"/>
  <c r="EF34" i="18"/>
  <c r="GR18" i="18"/>
  <c r="GR34" i="18"/>
  <c r="AW18" i="18"/>
  <c r="AW34" i="18"/>
  <c r="DI18" i="18"/>
  <c r="DI34" i="18"/>
  <c r="FU18" i="18"/>
  <c r="FU34" i="18"/>
  <c r="Z18" i="18"/>
  <c r="Z34" i="18"/>
  <c r="CL18" i="18"/>
  <c r="CL34" i="18"/>
  <c r="EX18" i="18"/>
  <c r="EX34" i="18"/>
  <c r="K18" i="18"/>
  <c r="K34" i="18"/>
  <c r="BW18" i="18"/>
  <c r="BW34" i="18"/>
  <c r="EI18" i="18"/>
  <c r="EI34" i="18"/>
  <c r="GU18" i="18"/>
  <c r="GU34" i="18"/>
  <c r="BH18" i="18"/>
  <c r="BH34" i="18"/>
  <c r="DT18" i="18"/>
  <c r="DT34" i="18"/>
  <c r="GF18" i="18"/>
  <c r="GF34" i="18"/>
  <c r="AS18" i="18"/>
  <c r="AS34" i="18"/>
  <c r="DE18" i="18"/>
  <c r="DE34" i="18"/>
  <c r="FQ18" i="18"/>
  <c r="FQ34" i="18"/>
  <c r="AD18" i="18"/>
  <c r="AD34" i="18"/>
  <c r="CP18" i="18"/>
  <c r="CP34" i="18"/>
  <c r="FB18" i="18"/>
  <c r="FB34" i="18"/>
  <c r="BK18" i="18"/>
  <c r="BK34" i="18"/>
  <c r="CA18" i="18"/>
  <c r="CA34" i="18"/>
  <c r="FC18" i="18"/>
  <c r="FC34" i="18"/>
  <c r="GI18" i="18"/>
  <c r="GI34" i="18"/>
  <c r="BD11" i="18"/>
  <c r="BL11" i="18"/>
  <c r="BE11" i="18"/>
  <c r="BM11" i="18"/>
  <c r="BF11" i="18"/>
  <c r="AY11" i="18"/>
  <c r="BG11" i="18"/>
  <c r="AX11" i="18"/>
  <c r="AZ11" i="18"/>
  <c r="BH11" i="18"/>
  <c r="BA11" i="18"/>
  <c r="BI11" i="18"/>
  <c r="BB11" i="18"/>
  <c r="BJ11" i="18"/>
  <c r="BC11" i="18"/>
  <c r="BK11" i="18"/>
  <c r="GB11" i="18"/>
  <c r="GJ11" i="18"/>
  <c r="GC11" i="18"/>
  <c r="GK11" i="18"/>
  <c r="GD11" i="18"/>
  <c r="GF11" i="18"/>
  <c r="FW11" i="18"/>
  <c r="GE11" i="18"/>
  <c r="FV11" i="18"/>
  <c r="FY11" i="18"/>
  <c r="GG11" i="18"/>
  <c r="FZ11" i="18"/>
  <c r="GH11" i="18"/>
  <c r="GA11" i="18"/>
  <c r="GI11" i="18"/>
  <c r="FX11" i="18"/>
  <c r="BU11" i="18"/>
  <c r="CC11" i="18"/>
  <c r="BV11" i="18"/>
  <c r="BO11" i="18"/>
  <c r="BW11" i="18"/>
  <c r="BP11" i="18"/>
  <c r="BX11" i="18"/>
  <c r="BQ11" i="18"/>
  <c r="BY11" i="18"/>
  <c r="BR11" i="18"/>
  <c r="BZ11" i="18"/>
  <c r="BS11" i="18"/>
  <c r="CA11" i="18"/>
  <c r="BT11" i="18"/>
  <c r="CB11" i="18"/>
  <c r="BN11" i="18"/>
  <c r="GS11" i="18"/>
  <c r="HA11" i="18"/>
  <c r="GT11" i="18"/>
  <c r="GM11" i="18"/>
  <c r="GU11" i="18"/>
  <c r="GW11" i="18"/>
  <c r="GN11" i="18"/>
  <c r="GV11" i="18"/>
  <c r="GO11" i="18"/>
  <c r="GL11" i="18"/>
  <c r="GP11" i="18"/>
  <c r="GX11" i="18"/>
  <c r="GQ11" i="18"/>
  <c r="GY11" i="18"/>
  <c r="GR11" i="18"/>
  <c r="GZ11" i="18"/>
  <c r="CL11" i="18"/>
  <c r="CE11" i="18"/>
  <c r="CM11" i="18"/>
  <c r="CF11" i="18"/>
  <c r="CN11" i="18"/>
  <c r="CG11" i="18"/>
  <c r="CO11" i="18"/>
  <c r="CH11" i="18"/>
  <c r="CP11" i="18"/>
  <c r="CI11" i="18"/>
  <c r="CQ11" i="18"/>
  <c r="CD11" i="18"/>
  <c r="CJ11" i="18"/>
  <c r="CR11" i="18"/>
  <c r="CK11" i="18"/>
  <c r="CS11" i="18"/>
  <c r="CU11" i="18"/>
  <c r="DC11" i="18"/>
  <c r="CV11" i="18"/>
  <c r="DD11" i="18"/>
  <c r="CW11" i="18"/>
  <c r="DE11" i="18"/>
  <c r="CX11" i="18"/>
  <c r="DF11" i="18"/>
  <c r="CY11" i="18"/>
  <c r="DG11" i="18"/>
  <c r="CZ11" i="18"/>
  <c r="DH11" i="18"/>
  <c r="DA11" i="18"/>
  <c r="DI11" i="18"/>
  <c r="CT11" i="18"/>
  <c r="DB11" i="18"/>
  <c r="DL11" i="18"/>
  <c r="DT11" i="18"/>
  <c r="DM11" i="18"/>
  <c r="DU11" i="18"/>
  <c r="DN11" i="18"/>
  <c r="DV11" i="18"/>
  <c r="DO11" i="18"/>
  <c r="DW11" i="18"/>
  <c r="DP11" i="18"/>
  <c r="DX11" i="18"/>
  <c r="DQ11" i="18"/>
  <c r="DY11" i="18"/>
  <c r="DR11" i="18"/>
  <c r="DK11" i="18"/>
  <c r="DS11" i="18"/>
  <c r="DJ11" i="18"/>
  <c r="E11" i="18"/>
  <c r="M11" i="18"/>
  <c r="F11" i="18"/>
  <c r="N11" i="18"/>
  <c r="G11" i="18"/>
  <c r="O11" i="18"/>
  <c r="H11" i="18"/>
  <c r="P11" i="18"/>
  <c r="I11" i="18"/>
  <c r="Q11" i="18"/>
  <c r="J11" i="18"/>
  <c r="B11" i="18"/>
  <c r="C11" i="18"/>
  <c r="K11" i="18"/>
  <c r="D11" i="18"/>
  <c r="L11" i="18"/>
  <c r="EC11" i="18"/>
  <c r="EK11" i="18"/>
  <c r="DZ11" i="18"/>
  <c r="ED11" i="18"/>
  <c r="EL11" i="18"/>
  <c r="EE11" i="18"/>
  <c r="EM11" i="18"/>
  <c r="EF11" i="18"/>
  <c r="EN11" i="18"/>
  <c r="EG11" i="18"/>
  <c r="EO11" i="18"/>
  <c r="EH11" i="18"/>
  <c r="EA11" i="18"/>
  <c r="EI11" i="18"/>
  <c r="EB11" i="18"/>
  <c r="EJ11" i="18"/>
  <c r="V11" i="18"/>
  <c r="AD11" i="18"/>
  <c r="W11" i="18"/>
  <c r="AE11" i="18"/>
  <c r="R11" i="18"/>
  <c r="X11" i="18"/>
  <c r="AF11" i="18"/>
  <c r="Y11" i="18"/>
  <c r="AG11" i="18"/>
  <c r="Z11" i="18"/>
  <c r="S11" i="18"/>
  <c r="AA11" i="18"/>
  <c r="T11" i="18"/>
  <c r="AB11" i="18"/>
  <c r="U11" i="18"/>
  <c r="AC11" i="18"/>
  <c r="ET11" i="18"/>
  <c r="FB11" i="18"/>
  <c r="EU11" i="18"/>
  <c r="FC11" i="18"/>
  <c r="EP11" i="18"/>
  <c r="EV11" i="18"/>
  <c r="FD11" i="18"/>
  <c r="EW11" i="18"/>
  <c r="FE11" i="18"/>
  <c r="EX11" i="18"/>
  <c r="EQ11" i="18"/>
  <c r="EY11" i="18"/>
  <c r="ER11" i="18"/>
  <c r="EZ11" i="18"/>
  <c r="ES11" i="18"/>
  <c r="FA11" i="18"/>
  <c r="AM11" i="18"/>
  <c r="AU11" i="18"/>
  <c r="AN11" i="18"/>
  <c r="AV11" i="18"/>
  <c r="AO11" i="18"/>
  <c r="AW11" i="18"/>
  <c r="AH11" i="18"/>
  <c r="AP11" i="18"/>
  <c r="AI11" i="18"/>
  <c r="AQ11" i="18"/>
  <c r="AJ11" i="18"/>
  <c r="AR11" i="18"/>
  <c r="AK11" i="18"/>
  <c r="AS11" i="18"/>
  <c r="AL11" i="18"/>
  <c r="AT11" i="18"/>
  <c r="FK11" i="18"/>
  <c r="FS11" i="18"/>
  <c r="FL11" i="18"/>
  <c r="FT11" i="18"/>
  <c r="FM11" i="18"/>
  <c r="FU11" i="18"/>
  <c r="FF11" i="18"/>
  <c r="FG11" i="18"/>
  <c r="FN11" i="18"/>
  <c r="FO11" i="18"/>
  <c r="FH11" i="18"/>
  <c r="FP11" i="18"/>
  <c r="FI11" i="18"/>
  <c r="FQ11" i="18"/>
  <c r="FJ11" i="18"/>
  <c r="FR11" i="18"/>
  <c r="F65" i="21"/>
  <c r="D72" i="21"/>
  <c r="B44" i="28"/>
  <c r="E75" i="21"/>
  <c r="C47" i="28"/>
  <c r="D68" i="21"/>
  <c r="B40" i="28"/>
  <c r="E64" i="21"/>
  <c r="C36" i="28"/>
  <c r="D69" i="21"/>
  <c r="B41" i="28"/>
  <c r="F71" i="21"/>
  <c r="D63" i="21"/>
  <c r="E73" i="21"/>
  <c r="C45" i="28"/>
  <c r="D74" i="21"/>
  <c r="B46" i="28"/>
  <c r="E74" i="21"/>
  <c r="C46" i="28"/>
  <c r="F109" i="21"/>
  <c r="D65" i="21"/>
  <c r="B37" i="28"/>
  <c r="E63" i="21"/>
  <c r="D70" i="21"/>
  <c r="B42" i="28"/>
  <c r="D64" i="21"/>
  <c r="B36" i="28"/>
  <c r="E71" i="21"/>
  <c r="C43" i="28"/>
  <c r="F67" i="21"/>
  <c r="F68" i="21"/>
  <c r="E67" i="21"/>
  <c r="C39" i="28"/>
  <c r="D73" i="21"/>
  <c r="B45" i="28"/>
  <c r="D75" i="21"/>
  <c r="B47" i="28"/>
  <c r="E65" i="21"/>
  <c r="C37" i="28"/>
  <c r="E70" i="21"/>
  <c r="C42" i="28"/>
  <c r="D67" i="21"/>
  <c r="B39" i="28"/>
  <c r="E109" i="21"/>
  <c r="F70" i="21"/>
  <c r="F74" i="21"/>
  <c r="B61" i="28"/>
  <c r="D111" i="21"/>
  <c r="D112" i="21"/>
  <c r="D110" i="21"/>
  <c r="B77" i="28"/>
  <c r="D66" i="28"/>
  <c r="F111" i="21"/>
  <c r="F112" i="21"/>
  <c r="F110" i="21"/>
  <c r="F73" i="21"/>
  <c r="C61" i="28"/>
  <c r="E111" i="21"/>
  <c r="E110" i="21"/>
  <c r="C77" i="28"/>
  <c r="E69" i="28"/>
  <c r="E112" i="21"/>
  <c r="F64" i="21"/>
  <c r="F66" i="21"/>
  <c r="B64" i="28"/>
  <c r="D109" i="21"/>
  <c r="FR13" i="18"/>
  <c r="FR17" i="18"/>
  <c r="FR33" i="18"/>
  <c r="EW13" i="18"/>
  <c r="EW17" i="18"/>
  <c r="EW33" i="18"/>
  <c r="L13" i="18"/>
  <c r="L17" i="18"/>
  <c r="L33" i="18"/>
  <c r="DF13" i="18"/>
  <c r="DF17" i="18"/>
  <c r="DF33" i="18"/>
  <c r="BN13" i="18"/>
  <c r="BN17" i="18"/>
  <c r="BN33" i="18"/>
  <c r="AX13" i="18"/>
  <c r="AX17" i="18"/>
  <c r="AX33" i="18"/>
  <c r="FD13" i="18"/>
  <c r="FD17" i="18"/>
  <c r="FD33" i="18"/>
  <c r="D13" i="18"/>
  <c r="D17" i="18"/>
  <c r="D33" i="18"/>
  <c r="CX13" i="18"/>
  <c r="CX17" i="18"/>
  <c r="CX33" i="18"/>
  <c r="GN13" i="18"/>
  <c r="GN17" i="18"/>
  <c r="GN33" i="18"/>
  <c r="CB13" i="18"/>
  <c r="CB17" i="18"/>
  <c r="CB33" i="18"/>
  <c r="FQ13" i="18"/>
  <c r="FQ17" i="18"/>
  <c r="FQ33" i="18"/>
  <c r="FU13" i="18"/>
  <c r="FU17" i="18"/>
  <c r="FU33" i="18"/>
  <c r="AS13" i="18"/>
  <c r="AS17" i="18"/>
  <c r="AS33" i="18"/>
  <c r="AW13" i="18"/>
  <c r="AW17" i="18"/>
  <c r="AW33" i="18"/>
  <c r="EZ13" i="18"/>
  <c r="EZ17" i="18"/>
  <c r="EZ33" i="18"/>
  <c r="EV13" i="18"/>
  <c r="EV17" i="18"/>
  <c r="EV33" i="18"/>
  <c r="AB13" i="18"/>
  <c r="AB17" i="18"/>
  <c r="AB33" i="18"/>
  <c r="X13" i="18"/>
  <c r="X17" i="18"/>
  <c r="X33" i="18"/>
  <c r="EI13" i="18"/>
  <c r="EI17" i="18"/>
  <c r="EI33" i="18"/>
  <c r="EE13" i="18"/>
  <c r="EE17" i="18"/>
  <c r="EE33" i="18"/>
  <c r="K13" i="18"/>
  <c r="K17" i="18"/>
  <c r="K33" i="18"/>
  <c r="O13" i="18"/>
  <c r="O17" i="18"/>
  <c r="O33" i="18"/>
  <c r="DK13" i="18"/>
  <c r="DK17" i="18"/>
  <c r="DK33" i="18"/>
  <c r="DV13" i="18"/>
  <c r="DV17" i="18"/>
  <c r="DV33" i="18"/>
  <c r="DI13" i="18"/>
  <c r="DI17" i="18"/>
  <c r="DI33" i="18"/>
  <c r="DE13" i="18"/>
  <c r="DE17" i="18"/>
  <c r="DE33" i="18"/>
  <c r="CR13" i="18"/>
  <c r="CR17" i="18"/>
  <c r="CR33" i="18"/>
  <c r="CG13" i="18"/>
  <c r="CG17" i="18"/>
  <c r="CG33" i="18"/>
  <c r="GY13" i="18"/>
  <c r="GY17" i="18"/>
  <c r="GY33" i="18"/>
  <c r="GW13" i="18"/>
  <c r="GW17" i="18"/>
  <c r="GW33" i="18"/>
  <c r="BT13" i="18"/>
  <c r="BT17" i="18"/>
  <c r="BT33" i="18"/>
  <c r="BP13" i="18"/>
  <c r="BP17" i="18"/>
  <c r="BP33" i="18"/>
  <c r="GA13" i="18"/>
  <c r="GA17" i="18"/>
  <c r="GA33" i="18"/>
  <c r="GF13" i="18"/>
  <c r="GF17" i="18"/>
  <c r="GF33" i="18"/>
  <c r="BJ13" i="18"/>
  <c r="BJ17" i="18"/>
  <c r="BJ33" i="18"/>
  <c r="AY13" i="18"/>
  <c r="AY17" i="18"/>
  <c r="AY33" i="18"/>
  <c r="AP13" i="18"/>
  <c r="AP17" i="18"/>
  <c r="AP33" i="18"/>
  <c r="Y13" i="18"/>
  <c r="Y17" i="18"/>
  <c r="Y33" i="18"/>
  <c r="P13" i="18"/>
  <c r="P17" i="18"/>
  <c r="P33" i="18"/>
  <c r="GZ13" i="18"/>
  <c r="GZ17" i="18"/>
  <c r="GZ33" i="18"/>
  <c r="BQ13" i="18"/>
  <c r="BQ17" i="18"/>
  <c r="BQ33" i="18"/>
  <c r="ES13" i="18"/>
  <c r="ES17" i="18"/>
  <c r="ES33" i="18"/>
  <c r="EB13" i="18"/>
  <c r="EB17" i="18"/>
  <c r="EB33" i="18"/>
  <c r="CT13" i="18"/>
  <c r="CT17" i="18"/>
  <c r="CT33" i="18"/>
  <c r="BX13" i="18"/>
  <c r="BX17" i="18"/>
  <c r="BX33" i="18"/>
  <c r="FI13" i="18"/>
  <c r="FI17" i="18"/>
  <c r="FI33" i="18"/>
  <c r="FM13" i="18"/>
  <c r="FM17" i="18"/>
  <c r="FM33" i="18"/>
  <c r="AK13" i="18"/>
  <c r="AK17" i="18"/>
  <c r="AK33" i="18"/>
  <c r="AO13" i="18"/>
  <c r="AO17" i="18"/>
  <c r="AO33" i="18"/>
  <c r="ER13" i="18"/>
  <c r="ER17" i="18"/>
  <c r="ER33" i="18"/>
  <c r="EP13" i="18"/>
  <c r="EP17" i="18"/>
  <c r="EP33" i="18"/>
  <c r="T13" i="18"/>
  <c r="T17" i="18"/>
  <c r="T33" i="18"/>
  <c r="R13" i="18"/>
  <c r="R17" i="18"/>
  <c r="R33" i="18"/>
  <c r="EA13" i="18"/>
  <c r="EA17" i="18"/>
  <c r="EA33" i="18"/>
  <c r="EL13" i="18"/>
  <c r="EL17" i="18"/>
  <c r="EL33" i="18"/>
  <c r="C13" i="18"/>
  <c r="C17" i="18"/>
  <c r="C33" i="18"/>
  <c r="G13" i="18"/>
  <c r="G17" i="18"/>
  <c r="G33" i="18"/>
  <c r="DR13" i="18"/>
  <c r="DR17" i="18"/>
  <c r="DR33" i="18"/>
  <c r="DN13" i="18"/>
  <c r="DN17" i="18"/>
  <c r="DN33" i="18"/>
  <c r="DA13" i="18"/>
  <c r="DA17" i="18"/>
  <c r="DA33" i="18"/>
  <c r="CW13" i="18"/>
  <c r="CW17" i="18"/>
  <c r="CW33" i="18"/>
  <c r="CJ13" i="18"/>
  <c r="CJ17" i="18"/>
  <c r="CJ33" i="18"/>
  <c r="CN13" i="18"/>
  <c r="CN17" i="18"/>
  <c r="CN33" i="18"/>
  <c r="GQ13" i="18"/>
  <c r="GQ17" i="18"/>
  <c r="GQ33" i="18"/>
  <c r="GU13" i="18"/>
  <c r="GU17" i="18"/>
  <c r="GU33" i="18"/>
  <c r="CA13" i="18"/>
  <c r="CA17" i="18"/>
  <c r="CA33" i="18"/>
  <c r="BW13" i="18"/>
  <c r="BW17" i="18"/>
  <c r="BW33" i="18"/>
  <c r="GH13" i="18"/>
  <c r="GH17" i="18"/>
  <c r="GH33" i="18"/>
  <c r="GD13" i="18"/>
  <c r="GD17" i="18"/>
  <c r="GD33" i="18"/>
  <c r="BB13" i="18"/>
  <c r="BB17" i="18"/>
  <c r="BB33" i="18"/>
  <c r="BF13" i="18"/>
  <c r="BF17" i="18"/>
  <c r="BF33" i="18"/>
  <c r="FG13" i="18"/>
  <c r="FG17" i="18"/>
  <c r="FG33" i="18"/>
  <c r="AC13" i="18"/>
  <c r="AC17" i="18"/>
  <c r="AC33" i="18"/>
  <c r="DW13" i="18"/>
  <c r="DW17" i="18"/>
  <c r="DW33" i="18"/>
  <c r="GV13" i="18"/>
  <c r="GV17" i="18"/>
  <c r="GV33" i="18"/>
  <c r="BK13" i="18"/>
  <c r="BK17" i="18"/>
  <c r="BK33" i="18"/>
  <c r="FF13" i="18"/>
  <c r="FF17" i="18"/>
  <c r="FF33" i="18"/>
  <c r="AF13" i="18"/>
  <c r="AF17" i="18"/>
  <c r="AF33" i="18"/>
  <c r="DS13" i="18"/>
  <c r="DS17" i="18"/>
  <c r="DS33" i="18"/>
  <c r="CO13" i="18"/>
  <c r="CO17" i="18"/>
  <c r="CO33" i="18"/>
  <c r="FW13" i="18"/>
  <c r="FW17" i="18"/>
  <c r="FW33" i="18"/>
  <c r="FP13" i="18"/>
  <c r="FP17" i="18"/>
  <c r="FP33" i="18"/>
  <c r="FT13" i="18"/>
  <c r="FT17" i="18"/>
  <c r="FT33" i="18"/>
  <c r="AR13" i="18"/>
  <c r="AR17" i="18"/>
  <c r="AR33" i="18"/>
  <c r="AV13" i="18"/>
  <c r="AV17" i="18"/>
  <c r="AV33" i="18"/>
  <c r="EY13" i="18"/>
  <c r="EY17" i="18"/>
  <c r="EY33" i="18"/>
  <c r="FC13" i="18"/>
  <c r="FC17" i="18"/>
  <c r="FC33" i="18"/>
  <c r="AA13" i="18"/>
  <c r="AA17" i="18"/>
  <c r="AA33" i="18"/>
  <c r="AE13" i="18"/>
  <c r="AE17" i="18"/>
  <c r="AE33" i="18"/>
  <c r="EH13" i="18"/>
  <c r="EH17" i="18"/>
  <c r="EH33" i="18"/>
  <c r="ED13" i="18"/>
  <c r="ED17" i="18"/>
  <c r="ED33" i="18"/>
  <c r="B13" i="18"/>
  <c r="B17" i="18"/>
  <c r="B33" i="18"/>
  <c r="N13" i="18"/>
  <c r="N17" i="18"/>
  <c r="N33" i="18"/>
  <c r="DY13" i="18"/>
  <c r="DY17" i="18"/>
  <c r="DY33" i="18"/>
  <c r="DU13" i="18"/>
  <c r="DU17" i="18"/>
  <c r="DU33" i="18"/>
  <c r="DH13" i="18"/>
  <c r="DH17" i="18"/>
  <c r="DH33" i="18"/>
  <c r="DD13" i="18"/>
  <c r="DD17" i="18"/>
  <c r="DD33" i="18"/>
  <c r="CD13" i="18"/>
  <c r="CD17" i="18"/>
  <c r="CD33" i="18"/>
  <c r="CF13" i="18"/>
  <c r="CF17" i="18"/>
  <c r="CF33" i="18"/>
  <c r="GX13" i="18"/>
  <c r="GX17" i="18"/>
  <c r="GX33" i="18"/>
  <c r="GM13" i="18"/>
  <c r="GM17" i="18"/>
  <c r="GM33" i="18"/>
  <c r="BS13" i="18"/>
  <c r="BS17" i="18"/>
  <c r="BS33" i="18"/>
  <c r="BO13" i="18"/>
  <c r="BO17" i="18"/>
  <c r="BO33" i="18"/>
  <c r="FZ13" i="18"/>
  <c r="FZ17" i="18"/>
  <c r="FZ33" i="18"/>
  <c r="GK13" i="18"/>
  <c r="GK17" i="18"/>
  <c r="GK33" i="18"/>
  <c r="BI13" i="18"/>
  <c r="BI17" i="18"/>
  <c r="BI33" i="18"/>
  <c r="BM13" i="18"/>
  <c r="BM17" i="18"/>
  <c r="BM33" i="18"/>
  <c r="FA13" i="18"/>
  <c r="FA17" i="18"/>
  <c r="FA33" i="18"/>
  <c r="EF13" i="18"/>
  <c r="EF17" i="18"/>
  <c r="EF33" i="18"/>
  <c r="DB13" i="18"/>
  <c r="DB17" i="18"/>
  <c r="DB33" i="18"/>
  <c r="CH13" i="18"/>
  <c r="CH17" i="18"/>
  <c r="CH33" i="18"/>
  <c r="GE13" i="18"/>
  <c r="GE17" i="18"/>
  <c r="GE33" i="18"/>
  <c r="AL13" i="18"/>
  <c r="AL17" i="18"/>
  <c r="AL33" i="18"/>
  <c r="U13" i="18"/>
  <c r="U17" i="18"/>
  <c r="U33" i="18"/>
  <c r="H13" i="18"/>
  <c r="H17" i="18"/>
  <c r="H33" i="18"/>
  <c r="CK13" i="18"/>
  <c r="CK17" i="18"/>
  <c r="CK33" i="18"/>
  <c r="GI13" i="18"/>
  <c r="GI17" i="18"/>
  <c r="GI33" i="18"/>
  <c r="FH13" i="18"/>
  <c r="FH17" i="18"/>
  <c r="FH33" i="18"/>
  <c r="FL13" i="18"/>
  <c r="FL17" i="18"/>
  <c r="FL33" i="18"/>
  <c r="AJ13" i="18"/>
  <c r="AJ17" i="18"/>
  <c r="AJ33" i="18"/>
  <c r="AN13" i="18"/>
  <c r="AN17" i="18"/>
  <c r="AN33" i="18"/>
  <c r="EQ13" i="18"/>
  <c r="EQ17" i="18"/>
  <c r="EQ33" i="18"/>
  <c r="EU13" i="18"/>
  <c r="EU17" i="18"/>
  <c r="EU33" i="18"/>
  <c r="S13" i="18"/>
  <c r="S17" i="18"/>
  <c r="S33" i="18"/>
  <c r="W13" i="18"/>
  <c r="W17" i="18"/>
  <c r="W33" i="18"/>
  <c r="EO13" i="18"/>
  <c r="EO17" i="18"/>
  <c r="EO33" i="18"/>
  <c r="DZ13" i="18"/>
  <c r="DZ17" i="18"/>
  <c r="DZ33" i="18"/>
  <c r="J13" i="18"/>
  <c r="J17" i="18"/>
  <c r="J33" i="18"/>
  <c r="F13" i="18"/>
  <c r="F17" i="18"/>
  <c r="F33" i="18"/>
  <c r="DQ13" i="18"/>
  <c r="DQ17" i="18"/>
  <c r="DQ33" i="18"/>
  <c r="DM13" i="18"/>
  <c r="DM17" i="18"/>
  <c r="DM33" i="18"/>
  <c r="CZ13" i="18"/>
  <c r="CZ17" i="18"/>
  <c r="CZ33" i="18"/>
  <c r="CV13" i="18"/>
  <c r="CV17" i="18"/>
  <c r="CV33" i="18"/>
  <c r="CQ13" i="18"/>
  <c r="CQ17" i="18"/>
  <c r="CQ33" i="18"/>
  <c r="CM13" i="18"/>
  <c r="CM17" i="18"/>
  <c r="CM33" i="18"/>
  <c r="GP13" i="18"/>
  <c r="GP17" i="18"/>
  <c r="GP33" i="18"/>
  <c r="GT13" i="18"/>
  <c r="GT17" i="18"/>
  <c r="GT33" i="18"/>
  <c r="BZ13" i="18"/>
  <c r="BZ17" i="18"/>
  <c r="BZ33" i="18"/>
  <c r="BV13" i="18"/>
  <c r="BV17" i="18"/>
  <c r="BV33" i="18"/>
  <c r="GG13" i="18"/>
  <c r="GG17" i="18"/>
  <c r="GG33" i="18"/>
  <c r="GC13" i="18"/>
  <c r="GC17" i="18"/>
  <c r="GC33" i="18"/>
  <c r="BA13" i="18"/>
  <c r="BA17" i="18"/>
  <c r="BA33" i="18"/>
  <c r="BE13" i="18"/>
  <c r="BE17" i="18"/>
  <c r="BE33" i="18"/>
  <c r="AT13" i="18"/>
  <c r="AT17" i="18"/>
  <c r="AT33" i="18"/>
  <c r="EJ13" i="18"/>
  <c r="EJ17" i="18"/>
  <c r="EJ33" i="18"/>
  <c r="DJ13" i="18"/>
  <c r="DJ17" i="18"/>
  <c r="DJ33" i="18"/>
  <c r="CS13" i="18"/>
  <c r="CS17" i="18"/>
  <c r="CS33" i="18"/>
  <c r="FX13" i="18"/>
  <c r="FX17" i="18"/>
  <c r="FX33" i="18"/>
  <c r="FJ13" i="18"/>
  <c r="FJ17" i="18"/>
  <c r="FJ33" i="18"/>
  <c r="AH13" i="18"/>
  <c r="AH17" i="18"/>
  <c r="AH33" i="18"/>
  <c r="EM13" i="18"/>
  <c r="EM17" i="18"/>
  <c r="EM33" i="18"/>
  <c r="DO13" i="18"/>
  <c r="DO17" i="18"/>
  <c r="DO33" i="18"/>
  <c r="GR13" i="18"/>
  <c r="GR17" i="18"/>
  <c r="GR33" i="18"/>
  <c r="BG13" i="18"/>
  <c r="BG17" i="18"/>
  <c r="BG33" i="18"/>
  <c r="FO13" i="18"/>
  <c r="FO17" i="18"/>
  <c r="FO33" i="18"/>
  <c r="FS13" i="18"/>
  <c r="FS17" i="18"/>
  <c r="FS33" i="18"/>
  <c r="AQ13" i="18"/>
  <c r="AQ17" i="18"/>
  <c r="AQ33" i="18"/>
  <c r="AU13" i="18"/>
  <c r="AU17" i="18"/>
  <c r="AU33" i="18"/>
  <c r="EX13" i="18"/>
  <c r="EX17" i="18"/>
  <c r="EX33" i="18"/>
  <c r="FB13" i="18"/>
  <c r="FB17" i="18"/>
  <c r="FB33" i="18"/>
  <c r="Z13" i="18"/>
  <c r="Z17" i="18"/>
  <c r="Z33" i="18"/>
  <c r="AD13" i="18"/>
  <c r="AD17" i="18"/>
  <c r="AD33" i="18"/>
  <c r="EG13" i="18"/>
  <c r="EG17" i="18"/>
  <c r="EG33" i="18"/>
  <c r="EK13" i="18"/>
  <c r="EK17" i="18"/>
  <c r="EK33" i="18"/>
  <c r="Q13" i="18"/>
  <c r="Q17" i="18"/>
  <c r="Q33" i="18"/>
  <c r="M13" i="18"/>
  <c r="M17" i="18"/>
  <c r="M33" i="18"/>
  <c r="DX13" i="18"/>
  <c r="DX17" i="18"/>
  <c r="DX33" i="18"/>
  <c r="DT13" i="18"/>
  <c r="DT17" i="18"/>
  <c r="DT33" i="18"/>
  <c r="DG13" i="18"/>
  <c r="DG17" i="18"/>
  <c r="DG33" i="18"/>
  <c r="DC13" i="18"/>
  <c r="DC17" i="18"/>
  <c r="DC33" i="18"/>
  <c r="CI13" i="18"/>
  <c r="CI17" i="18"/>
  <c r="CI33" i="18"/>
  <c r="CE13" i="18"/>
  <c r="CE17" i="18"/>
  <c r="CE33" i="18"/>
  <c r="GL13" i="18"/>
  <c r="GL17" i="18"/>
  <c r="GL33" i="18"/>
  <c r="HA13" i="18"/>
  <c r="HA17" i="18"/>
  <c r="HA33" i="18"/>
  <c r="BR13" i="18"/>
  <c r="BR17" i="18"/>
  <c r="BR33" i="18"/>
  <c r="CC13" i="18"/>
  <c r="CC17" i="18"/>
  <c r="CC33" i="18"/>
  <c r="FY13" i="18"/>
  <c r="FY17" i="18"/>
  <c r="FY33" i="18"/>
  <c r="GJ13" i="18"/>
  <c r="GJ17" i="18"/>
  <c r="GJ33" i="18"/>
  <c r="BH13" i="18"/>
  <c r="BH17" i="18"/>
  <c r="BH33" i="18"/>
  <c r="BL13" i="18"/>
  <c r="BL17" i="18"/>
  <c r="BL33" i="18"/>
  <c r="BC13" i="18"/>
  <c r="BC17" i="18"/>
  <c r="BC33" i="18"/>
  <c r="FN13" i="18"/>
  <c r="FN17" i="18"/>
  <c r="FN33" i="18"/>
  <c r="FK13" i="18"/>
  <c r="FK17" i="18"/>
  <c r="FK33" i="18"/>
  <c r="AI13" i="18"/>
  <c r="AI17" i="18"/>
  <c r="AI33" i="18"/>
  <c r="AM13" i="18"/>
  <c r="AM17" i="18"/>
  <c r="AM33" i="18"/>
  <c r="FE13" i="18"/>
  <c r="FE17" i="18"/>
  <c r="FE33" i="18"/>
  <c r="ET13" i="18"/>
  <c r="ET17" i="18"/>
  <c r="ET33" i="18"/>
  <c r="AG13" i="18"/>
  <c r="AG17" i="18"/>
  <c r="AG33" i="18"/>
  <c r="V13" i="18"/>
  <c r="V17" i="18"/>
  <c r="V33" i="18"/>
  <c r="EN13" i="18"/>
  <c r="EN17" i="18"/>
  <c r="EN33" i="18"/>
  <c r="EC13" i="18"/>
  <c r="EC17" i="18"/>
  <c r="EC33" i="18"/>
  <c r="I13" i="18"/>
  <c r="I17" i="18"/>
  <c r="I33" i="18"/>
  <c r="E13" i="18"/>
  <c r="E17" i="18"/>
  <c r="E33" i="18"/>
  <c r="DP13" i="18"/>
  <c r="DP17" i="18"/>
  <c r="DP33" i="18"/>
  <c r="DL13" i="18"/>
  <c r="DL17" i="18"/>
  <c r="DL33" i="18"/>
  <c r="CY13" i="18"/>
  <c r="CY17" i="18"/>
  <c r="CY33" i="18"/>
  <c r="CU13" i="18"/>
  <c r="CU17" i="18"/>
  <c r="CU33" i="18"/>
  <c r="CP13" i="18"/>
  <c r="CP17" i="18"/>
  <c r="CP33" i="18"/>
  <c r="CL13" i="18"/>
  <c r="CL17" i="18"/>
  <c r="CL33" i="18"/>
  <c r="GO13" i="18"/>
  <c r="GO17" i="18"/>
  <c r="GO33" i="18"/>
  <c r="GS13" i="18"/>
  <c r="GS17" i="18"/>
  <c r="GS33" i="18"/>
  <c r="BY13" i="18"/>
  <c r="BY17" i="18"/>
  <c r="BY33" i="18"/>
  <c r="BU13" i="18"/>
  <c r="BU17" i="18"/>
  <c r="BU33" i="18"/>
  <c r="FV13" i="18"/>
  <c r="FV17" i="18"/>
  <c r="FV33" i="18"/>
  <c r="GB13" i="18"/>
  <c r="GB17" i="18"/>
  <c r="GB33" i="18"/>
  <c r="AZ13" i="18"/>
  <c r="AZ17" i="18"/>
  <c r="AZ33" i="18"/>
  <c r="BD13" i="18"/>
  <c r="BD17" i="18"/>
  <c r="BD33" i="18"/>
  <c r="E68" i="21"/>
  <c r="C40" i="28"/>
  <c r="D66" i="21"/>
  <c r="B38" i="28"/>
  <c r="E69" i="21"/>
  <c r="C41" i="28"/>
  <c r="E47" i="21"/>
  <c r="C11" i="28"/>
  <c r="D55" i="21"/>
  <c r="B19" i="28"/>
  <c r="D56" i="21"/>
  <c r="B20" i="28"/>
  <c r="E66" i="21"/>
  <c r="F69" i="21"/>
  <c r="E72" i="21"/>
  <c r="C44" i="28"/>
  <c r="F63" i="21"/>
  <c r="F72" i="21"/>
  <c r="E48" i="21"/>
  <c r="F75" i="21"/>
  <c r="D71" i="21"/>
  <c r="B43" i="28"/>
  <c r="D47" i="21"/>
  <c r="B11" i="28"/>
  <c r="D49" i="21"/>
  <c r="B13" i="28"/>
  <c r="D53" i="21"/>
  <c r="B17" i="28"/>
  <c r="D45" i="21"/>
  <c r="D50" i="21"/>
  <c r="B14" i="28"/>
  <c r="E49" i="21"/>
  <c r="C13" i="28"/>
  <c r="F50" i="21"/>
  <c r="E56" i="21"/>
  <c r="C20" i="28"/>
  <c r="E157" i="21"/>
  <c r="E156" i="21"/>
  <c r="E46" i="21"/>
  <c r="C10" i="28"/>
  <c r="D46" i="21"/>
  <c r="B10" i="28"/>
  <c r="E52" i="21"/>
  <c r="C16" i="28"/>
  <c r="E55" i="21"/>
  <c r="C19" i="28"/>
  <c r="E50" i="21"/>
  <c r="C14" i="28"/>
  <c r="E45" i="21"/>
  <c r="C9" i="28"/>
  <c r="E148" i="21"/>
  <c r="E152" i="21"/>
  <c r="E150" i="21"/>
  <c r="E154" i="21"/>
  <c r="E146" i="21"/>
  <c r="E153" i="21"/>
  <c r="E147" i="21"/>
  <c r="E149" i="21"/>
  <c r="E151" i="21"/>
  <c r="E155" i="21"/>
  <c r="E158" i="21"/>
  <c r="D71" i="28"/>
  <c r="D70" i="28"/>
  <c r="D67" i="28"/>
  <c r="D68" i="28"/>
  <c r="D64" i="28"/>
  <c r="D73" i="28"/>
  <c r="D65" i="28"/>
  <c r="D69" i="28"/>
  <c r="D72" i="28"/>
  <c r="E65" i="28"/>
  <c r="D63" i="28"/>
  <c r="E71" i="28"/>
  <c r="E64" i="28"/>
  <c r="E62" i="28"/>
  <c r="B35" i="28"/>
  <c r="D152" i="21"/>
  <c r="D153" i="21"/>
  <c r="D154" i="21"/>
  <c r="D147" i="21"/>
  <c r="D155" i="21"/>
  <c r="D148" i="21"/>
  <c r="D156" i="21"/>
  <c r="D149" i="21"/>
  <c r="D157" i="21"/>
  <c r="D146" i="21"/>
  <c r="D150" i="21"/>
  <c r="D158" i="21"/>
  <c r="D151" i="21"/>
  <c r="E67" i="28"/>
  <c r="E61" i="28"/>
  <c r="C79" i="28"/>
  <c r="C76" i="28"/>
  <c r="C81" i="28"/>
  <c r="C78" i="28"/>
  <c r="C35" i="28"/>
  <c r="D104" i="21"/>
  <c r="D61" i="28"/>
  <c r="B81" i="28"/>
  <c r="B76" i="28"/>
  <c r="B78" i="28"/>
  <c r="B79" i="28"/>
  <c r="E66" i="28"/>
  <c r="E70" i="28"/>
  <c r="E73" i="28"/>
  <c r="E68" i="28"/>
  <c r="E63" i="28"/>
  <c r="D62" i="28"/>
  <c r="E72" i="28"/>
  <c r="F55" i="21"/>
  <c r="F57" i="21"/>
  <c r="F47" i="21"/>
  <c r="F46" i="21"/>
  <c r="F49" i="21"/>
  <c r="F45" i="21"/>
  <c r="F52" i="21"/>
  <c r="D107" i="21"/>
  <c r="D105" i="21"/>
  <c r="B51" i="28"/>
  <c r="D38" i="28"/>
  <c r="E106" i="21"/>
  <c r="F107" i="21"/>
  <c r="D106" i="21"/>
  <c r="C38" i="28"/>
  <c r="C55" i="28"/>
  <c r="E107" i="21"/>
  <c r="E105" i="21"/>
  <c r="C51" i="28"/>
  <c r="E104" i="21"/>
  <c r="F104" i="21"/>
  <c r="F105" i="21"/>
  <c r="F106" i="21"/>
  <c r="F54" i="21"/>
  <c r="E51" i="21"/>
  <c r="C15" i="28"/>
  <c r="F48" i="21"/>
  <c r="F51" i="21"/>
  <c r="D54" i="21"/>
  <c r="B18" i="28"/>
  <c r="D51" i="21"/>
  <c r="B15" i="28"/>
  <c r="E54" i="21"/>
  <c r="C18" i="28"/>
  <c r="D52" i="21"/>
  <c r="B16" i="28"/>
  <c r="D48" i="21"/>
  <c r="E57" i="21"/>
  <c r="C21" i="28"/>
  <c r="D57" i="21"/>
  <c r="B21" i="28"/>
  <c r="E53" i="21"/>
  <c r="C17" i="28"/>
  <c r="F56" i="21"/>
  <c r="F53" i="21"/>
  <c r="D36" i="28"/>
  <c r="D136" i="21"/>
  <c r="D144" i="21"/>
  <c r="D137" i="21"/>
  <c r="D132" i="21"/>
  <c r="D139" i="21"/>
  <c r="D143" i="21"/>
  <c r="D140" i="21"/>
  <c r="D133" i="21"/>
  <c r="D141" i="21"/>
  <c r="D134" i="21"/>
  <c r="D142" i="21"/>
  <c r="C80" i="28"/>
  <c r="D44" i="28"/>
  <c r="B80" i="28"/>
  <c r="D40" i="28"/>
  <c r="D37" i="28"/>
  <c r="D45" i="28"/>
  <c r="D42" i="28"/>
  <c r="D46" i="28"/>
  <c r="B53" i="28"/>
  <c r="B52" i="28"/>
  <c r="B50" i="28"/>
  <c r="B55" i="28"/>
  <c r="C12" i="28"/>
  <c r="B9" i="28"/>
  <c r="E44" i="28"/>
  <c r="H25" i="18"/>
  <c r="P25" i="18"/>
  <c r="X25" i="18"/>
  <c r="AF25" i="18"/>
  <c r="AN25" i="18"/>
  <c r="AV25" i="18"/>
  <c r="BD25" i="18"/>
  <c r="BL25" i="18"/>
  <c r="BT25" i="18"/>
  <c r="CB25" i="18"/>
  <c r="CJ25" i="18"/>
  <c r="CR25" i="18"/>
  <c r="CZ25" i="18"/>
  <c r="DH25" i="18"/>
  <c r="DP25" i="18"/>
  <c r="DX25" i="18"/>
  <c r="EF25" i="18"/>
  <c r="EN25" i="18"/>
  <c r="EV25" i="18"/>
  <c r="FD25" i="18"/>
  <c r="FL25" i="18"/>
  <c r="FT25" i="18"/>
  <c r="GB25" i="18"/>
  <c r="GJ25" i="18"/>
  <c r="GR25" i="18"/>
  <c r="GZ25" i="18"/>
  <c r="Z25" i="18"/>
  <c r="AP25" i="18"/>
  <c r="BF25" i="18"/>
  <c r="BV25" i="18"/>
  <c r="DB25" i="18"/>
  <c r="DR25" i="18"/>
  <c r="EX25" i="18"/>
  <c r="GD25" i="18"/>
  <c r="GT25" i="18"/>
  <c r="K25" i="18"/>
  <c r="AQ25" i="18"/>
  <c r="BG25" i="18"/>
  <c r="BW25" i="18"/>
  <c r="DC25" i="18"/>
  <c r="DS25" i="18"/>
  <c r="EI25" i="18"/>
  <c r="EY25" i="18"/>
  <c r="FO25" i="18"/>
  <c r="GE25" i="18"/>
  <c r="GU25" i="18"/>
  <c r="AC25" i="18"/>
  <c r="GG25" i="18"/>
  <c r="I25" i="18"/>
  <c r="Q25" i="18"/>
  <c r="Y25" i="18"/>
  <c r="AG25" i="18"/>
  <c r="AO25" i="18"/>
  <c r="AW25" i="18"/>
  <c r="BE25" i="18"/>
  <c r="BM25" i="18"/>
  <c r="BU25" i="18"/>
  <c r="CC25" i="18"/>
  <c r="CK25" i="18"/>
  <c r="CS25" i="18"/>
  <c r="DA25" i="18"/>
  <c r="DI25" i="18"/>
  <c r="DQ25" i="18"/>
  <c r="DY25" i="18"/>
  <c r="EG25" i="18"/>
  <c r="EO25" i="18"/>
  <c r="EW25" i="18"/>
  <c r="FE25" i="18"/>
  <c r="FM25" i="18"/>
  <c r="FU25" i="18"/>
  <c r="GC25" i="18"/>
  <c r="GK25" i="18"/>
  <c r="GS25" i="18"/>
  <c r="HA25" i="18"/>
  <c r="J25" i="18"/>
  <c r="CL25" i="18"/>
  <c r="EH25" i="18"/>
  <c r="FN25" i="18"/>
  <c r="AA25" i="18"/>
  <c r="DE25" i="18"/>
  <c r="FA25" i="18"/>
  <c r="GW25" i="18"/>
  <c r="L25" i="18"/>
  <c r="AB25" i="18"/>
  <c r="AR25" i="18"/>
  <c r="BH25" i="18"/>
  <c r="BX25" i="18"/>
  <c r="CN25" i="18"/>
  <c r="DD25" i="18"/>
  <c r="DT25" i="18"/>
  <c r="EJ25" i="18"/>
  <c r="EZ25" i="18"/>
  <c r="FP25" i="18"/>
  <c r="GF25" i="18"/>
  <c r="GV25" i="18"/>
  <c r="M25" i="18"/>
  <c r="AS25" i="18"/>
  <c r="BI25" i="18"/>
  <c r="BY25" i="18"/>
  <c r="CO25" i="18"/>
  <c r="EK25" i="18"/>
  <c r="FQ25" i="18"/>
  <c r="N25" i="18"/>
  <c r="AD25" i="18"/>
  <c r="AT25" i="18"/>
  <c r="BJ25" i="18"/>
  <c r="BZ25" i="18"/>
  <c r="CP25" i="18"/>
  <c r="DF25" i="18"/>
  <c r="DV25" i="18"/>
  <c r="EL25" i="18"/>
  <c r="FB25" i="18"/>
  <c r="FR25" i="18"/>
  <c r="GH25" i="18"/>
  <c r="GX25" i="18"/>
  <c r="O25" i="18"/>
  <c r="AE25" i="18"/>
  <c r="AU25" i="18"/>
  <c r="BK25" i="18"/>
  <c r="CA25" i="18"/>
  <c r="CQ25" i="18"/>
  <c r="DG25" i="18"/>
  <c r="DW25" i="18"/>
  <c r="EM25" i="18"/>
  <c r="FC25" i="18"/>
  <c r="FS25" i="18"/>
  <c r="GI25" i="18"/>
  <c r="GY25" i="18"/>
  <c r="CM25" i="18"/>
  <c r="DU25" i="18"/>
  <c r="D39" i="28"/>
  <c r="D35" i="28"/>
  <c r="D138" i="21"/>
  <c r="D41" i="28"/>
  <c r="D135" i="21"/>
  <c r="C52" i="28"/>
  <c r="C24" i="18"/>
  <c r="K24" i="18"/>
  <c r="S24" i="18"/>
  <c r="AA24" i="18"/>
  <c r="AI24" i="18"/>
  <c r="AQ24" i="18"/>
  <c r="AY24" i="18"/>
  <c r="BG24" i="18"/>
  <c r="BO24" i="18"/>
  <c r="BW24" i="18"/>
  <c r="CE24" i="18"/>
  <c r="CM24" i="18"/>
  <c r="CU24" i="18"/>
  <c r="DC24" i="18"/>
  <c r="DK24" i="18"/>
  <c r="DS24" i="18"/>
  <c r="EA24" i="18"/>
  <c r="EI24" i="18"/>
  <c r="EQ24" i="18"/>
  <c r="EY24" i="18"/>
  <c r="FG24" i="18"/>
  <c r="FO24" i="18"/>
  <c r="FW24" i="18"/>
  <c r="GE24" i="18"/>
  <c r="GM24" i="18"/>
  <c r="GU24" i="18"/>
  <c r="GG24" i="18"/>
  <c r="X24" i="18"/>
  <c r="BT24" i="18"/>
  <c r="DP24" i="18"/>
  <c r="EV24" i="18"/>
  <c r="GZ24" i="18"/>
  <c r="AG24" i="18"/>
  <c r="CS24" i="18"/>
  <c r="EG24" i="18"/>
  <c r="FU24" i="18"/>
  <c r="Z24" i="18"/>
  <c r="BN24" i="18"/>
  <c r="DR24" i="18"/>
  <c r="FN24" i="18"/>
  <c r="D24" i="18"/>
  <c r="L24" i="18"/>
  <c r="T24" i="18"/>
  <c r="AB24" i="18"/>
  <c r="AJ24" i="18"/>
  <c r="AR24" i="18"/>
  <c r="AZ24" i="18"/>
  <c r="BH24" i="18"/>
  <c r="BP24" i="18"/>
  <c r="BX24" i="18"/>
  <c r="CF24" i="18"/>
  <c r="CN24" i="18"/>
  <c r="CV24" i="18"/>
  <c r="DD24" i="18"/>
  <c r="DL24" i="18"/>
  <c r="DT24" i="18"/>
  <c r="EB24" i="18"/>
  <c r="EJ24" i="18"/>
  <c r="ER24" i="18"/>
  <c r="EZ24" i="18"/>
  <c r="FH24" i="18"/>
  <c r="FP24" i="18"/>
  <c r="FX24" i="18"/>
  <c r="GF24" i="18"/>
  <c r="GN24" i="18"/>
  <c r="GV24" i="18"/>
  <c r="FY24" i="18"/>
  <c r="GW24" i="18"/>
  <c r="AF24" i="18"/>
  <c r="BL24" i="18"/>
  <c r="CR24" i="18"/>
  <c r="EF24" i="18"/>
  <c r="FL24" i="18"/>
  <c r="GR24" i="18"/>
  <c r="Y24" i="18"/>
  <c r="BE24" i="18"/>
  <c r="CK24" i="18"/>
  <c r="DQ24" i="18"/>
  <c r="FM24" i="18"/>
  <c r="HA24" i="18"/>
  <c r="J24" i="18"/>
  <c r="BV24" i="18"/>
  <c r="DJ24" i="18"/>
  <c r="EX24" i="18"/>
  <c r="GT24" i="18"/>
  <c r="E24" i="18"/>
  <c r="M24" i="18"/>
  <c r="U24" i="18"/>
  <c r="AC24" i="18"/>
  <c r="AK24" i="18"/>
  <c r="AS24" i="18"/>
  <c r="BA24" i="18"/>
  <c r="BI24" i="18"/>
  <c r="BQ24" i="18"/>
  <c r="BY24" i="18"/>
  <c r="CG24" i="18"/>
  <c r="CO24" i="18"/>
  <c r="CW24" i="18"/>
  <c r="DE24" i="18"/>
  <c r="DM24" i="18"/>
  <c r="DU24" i="18"/>
  <c r="EC24" i="18"/>
  <c r="EK24" i="18"/>
  <c r="ES24" i="18"/>
  <c r="FA24" i="18"/>
  <c r="FI24" i="18"/>
  <c r="FQ24" i="18"/>
  <c r="GO24" i="18"/>
  <c r="AN24" i="18"/>
  <c r="CZ24" i="18"/>
  <c r="FT24" i="18"/>
  <c r="AO24" i="18"/>
  <c r="BU24" i="18"/>
  <c r="DA24" i="18"/>
  <c r="EO24" i="18"/>
  <c r="GC24" i="18"/>
  <c r="AH24" i="18"/>
  <c r="CL24" i="18"/>
  <c r="EP24" i="18"/>
  <c r="GD24" i="18"/>
  <c r="F24" i="18"/>
  <c r="N24" i="18"/>
  <c r="V24" i="18"/>
  <c r="AD24" i="18"/>
  <c r="AL24" i="18"/>
  <c r="AT24" i="18"/>
  <c r="BB24" i="18"/>
  <c r="BJ24" i="18"/>
  <c r="BR24" i="18"/>
  <c r="BZ24" i="18"/>
  <c r="CH24" i="18"/>
  <c r="CP24" i="18"/>
  <c r="CX24" i="18"/>
  <c r="DF24" i="18"/>
  <c r="DN24" i="18"/>
  <c r="DV24" i="18"/>
  <c r="ED24" i="18"/>
  <c r="EL24" i="18"/>
  <c r="ET24" i="18"/>
  <c r="FB24" i="18"/>
  <c r="FJ24" i="18"/>
  <c r="FR24" i="18"/>
  <c r="FZ24" i="18"/>
  <c r="GH24" i="18"/>
  <c r="GP24" i="18"/>
  <c r="GX24" i="18"/>
  <c r="P24" i="18"/>
  <c r="AV24" i="18"/>
  <c r="CB24" i="18"/>
  <c r="DH24" i="18"/>
  <c r="EN24" i="18"/>
  <c r="GB24" i="18"/>
  <c r="I24" i="18"/>
  <c r="BM24" i="18"/>
  <c r="DI24" i="18"/>
  <c r="EW24" i="18"/>
  <c r="GK24" i="18"/>
  <c r="AP24" i="18"/>
  <c r="AX24" i="18"/>
  <c r="CD24" i="18"/>
  <c r="CT24" i="18"/>
  <c r="DZ24" i="18"/>
  <c r="FF24" i="18"/>
  <c r="GL24" i="18"/>
  <c r="G24" i="18"/>
  <c r="O24" i="18"/>
  <c r="W24" i="18"/>
  <c r="AE24" i="18"/>
  <c r="AM24" i="18"/>
  <c r="AU24" i="18"/>
  <c r="BC24" i="18"/>
  <c r="BK24" i="18"/>
  <c r="BS24" i="18"/>
  <c r="CA24" i="18"/>
  <c r="CI24" i="18"/>
  <c r="CQ24" i="18"/>
  <c r="CY24" i="18"/>
  <c r="DG24" i="18"/>
  <c r="DO24" i="18"/>
  <c r="DW24" i="18"/>
  <c r="EE24" i="18"/>
  <c r="EM24" i="18"/>
  <c r="EU24" i="18"/>
  <c r="FC24" i="18"/>
  <c r="FK24" i="18"/>
  <c r="FS24" i="18"/>
  <c r="GA24" i="18"/>
  <c r="GI24" i="18"/>
  <c r="GQ24" i="18"/>
  <c r="GY24" i="18"/>
  <c r="H24" i="18"/>
  <c r="BD24" i="18"/>
  <c r="CJ24" i="18"/>
  <c r="DX24" i="18"/>
  <c r="FD24" i="18"/>
  <c r="GJ24" i="18"/>
  <c r="Q24" i="18"/>
  <c r="AW24" i="18"/>
  <c r="CC24" i="18"/>
  <c r="DY24" i="18"/>
  <c r="FE24" i="18"/>
  <c r="GS24" i="18"/>
  <c r="R24" i="18"/>
  <c r="BF24" i="18"/>
  <c r="DB24" i="18"/>
  <c r="EH24" i="18"/>
  <c r="FV24" i="18"/>
  <c r="D43" i="28"/>
  <c r="B24" i="18"/>
  <c r="E39" i="28"/>
  <c r="E137" i="21"/>
  <c r="E140" i="21"/>
  <c r="E144" i="21"/>
  <c r="D47" i="28"/>
  <c r="E135" i="21"/>
  <c r="E36" i="28"/>
  <c r="E136" i="21"/>
  <c r="E134" i="21"/>
  <c r="E46" i="28"/>
  <c r="E43" i="28"/>
  <c r="E142" i="21"/>
  <c r="E42" i="28"/>
  <c r="E37" i="28"/>
  <c r="E47" i="28"/>
  <c r="E133" i="21"/>
  <c r="E40" i="28"/>
  <c r="E139" i="21"/>
  <c r="F99" i="21"/>
  <c r="E35" i="28"/>
  <c r="E138" i="21"/>
  <c r="E141" i="21"/>
  <c r="E41" i="28"/>
  <c r="E45" i="28"/>
  <c r="E143" i="21"/>
  <c r="E132" i="21"/>
  <c r="C53" i="28"/>
  <c r="E38" i="28"/>
  <c r="C50" i="28"/>
  <c r="F100" i="21"/>
  <c r="D102" i="21"/>
  <c r="B12" i="28"/>
  <c r="B29" i="28"/>
  <c r="F101" i="21"/>
  <c r="F102" i="21"/>
  <c r="E101" i="21"/>
  <c r="E99" i="21"/>
  <c r="D101" i="21"/>
  <c r="E102" i="21"/>
  <c r="E100" i="21"/>
  <c r="C25" i="28"/>
  <c r="D99" i="21"/>
  <c r="D100" i="21"/>
  <c r="B25" i="28"/>
  <c r="B54" i="28"/>
  <c r="C26" i="28"/>
  <c r="C24" i="28"/>
  <c r="C29" i="28"/>
  <c r="C27" i="28"/>
  <c r="L23" i="18"/>
  <c r="AB23" i="18"/>
  <c r="AR23" i="18"/>
  <c r="BH23" i="18"/>
  <c r="BX23" i="18"/>
  <c r="CN23" i="18"/>
  <c r="DD23" i="18"/>
  <c r="DT23" i="18"/>
  <c r="EJ23" i="18"/>
  <c r="EZ23" i="18"/>
  <c r="FP23" i="18"/>
  <c r="GF23" i="18"/>
  <c r="GV23" i="18"/>
  <c r="DQ23" i="18"/>
  <c r="CM23" i="18"/>
  <c r="M23" i="18"/>
  <c r="AC23" i="18"/>
  <c r="AS23" i="18"/>
  <c r="BI23" i="18"/>
  <c r="BY23" i="18"/>
  <c r="CO23" i="18"/>
  <c r="DE23" i="18"/>
  <c r="DU23" i="18"/>
  <c r="EK23" i="18"/>
  <c r="FA23" i="18"/>
  <c r="FQ23" i="18"/>
  <c r="GG23" i="18"/>
  <c r="GW23" i="18"/>
  <c r="FE23" i="18"/>
  <c r="GK23" i="18"/>
  <c r="N23" i="18"/>
  <c r="AD23" i="18"/>
  <c r="AT23" i="18"/>
  <c r="BJ23" i="18"/>
  <c r="BZ23" i="18"/>
  <c r="CP23" i="18"/>
  <c r="DF23" i="18"/>
  <c r="DV23" i="18"/>
  <c r="EL23" i="18"/>
  <c r="FB23" i="18"/>
  <c r="FR23" i="18"/>
  <c r="GH23" i="18"/>
  <c r="GX23" i="18"/>
  <c r="EG23" i="18"/>
  <c r="HA23" i="18"/>
  <c r="FO23" i="18"/>
  <c r="O23" i="18"/>
  <c r="AE23" i="18"/>
  <c r="AU23" i="18"/>
  <c r="BK23" i="18"/>
  <c r="CA23" i="18"/>
  <c r="CQ23" i="18"/>
  <c r="DG23" i="18"/>
  <c r="DW23" i="18"/>
  <c r="EM23" i="18"/>
  <c r="FC23" i="18"/>
  <c r="FS23" i="18"/>
  <c r="GI23" i="18"/>
  <c r="GY23" i="18"/>
  <c r="EO23" i="18"/>
  <c r="GS23" i="18"/>
  <c r="DS23" i="18"/>
  <c r="GE23" i="18"/>
  <c r="H23" i="18"/>
  <c r="P23" i="18"/>
  <c r="X23" i="18"/>
  <c r="AF23" i="18"/>
  <c r="AN23" i="18"/>
  <c r="AV23" i="18"/>
  <c r="BD23" i="18"/>
  <c r="BL23" i="18"/>
  <c r="BT23" i="18"/>
  <c r="CB23" i="18"/>
  <c r="CJ23" i="18"/>
  <c r="CR23" i="18"/>
  <c r="CZ23" i="18"/>
  <c r="DH23" i="18"/>
  <c r="DP23" i="18"/>
  <c r="DX23" i="18"/>
  <c r="EF23" i="18"/>
  <c r="EN23" i="18"/>
  <c r="EV23" i="18"/>
  <c r="FD23" i="18"/>
  <c r="FL23" i="18"/>
  <c r="FT23" i="18"/>
  <c r="GB23" i="18"/>
  <c r="GJ23" i="18"/>
  <c r="GR23" i="18"/>
  <c r="GZ23" i="18"/>
  <c r="EW23" i="18"/>
  <c r="GU23" i="18"/>
  <c r="I23" i="18"/>
  <c r="Q23" i="18"/>
  <c r="Y23" i="18"/>
  <c r="AG23" i="18"/>
  <c r="AO23" i="18"/>
  <c r="AW23" i="18"/>
  <c r="BE23" i="18"/>
  <c r="BM23" i="18"/>
  <c r="BU23" i="18"/>
  <c r="CC23" i="18"/>
  <c r="CK23" i="18"/>
  <c r="CS23" i="18"/>
  <c r="DA23" i="18"/>
  <c r="DI23" i="18"/>
  <c r="DY23" i="18"/>
  <c r="FM23" i="18"/>
  <c r="FU23" i="18"/>
  <c r="GC23" i="18"/>
  <c r="J23" i="18"/>
  <c r="Z23" i="18"/>
  <c r="AP23" i="18"/>
  <c r="BF23" i="18"/>
  <c r="BV23" i="18"/>
  <c r="CL23" i="18"/>
  <c r="DB23" i="18"/>
  <c r="DR23" i="18"/>
  <c r="EH23" i="18"/>
  <c r="EX23" i="18"/>
  <c r="FN23" i="18"/>
  <c r="GD23" i="18"/>
  <c r="GT23" i="18"/>
  <c r="K23" i="18"/>
  <c r="AA23" i="18"/>
  <c r="AQ23" i="18"/>
  <c r="BG23" i="18"/>
  <c r="BW23" i="18"/>
  <c r="DC23" i="18"/>
  <c r="EI23" i="18"/>
  <c r="EY23" i="18"/>
  <c r="C54" i="28"/>
  <c r="FY22" i="18"/>
  <c r="DM22" i="18"/>
  <c r="AC22" i="18"/>
  <c r="F22" i="18"/>
  <c r="N22" i="18"/>
  <c r="V22" i="18"/>
  <c r="AD22" i="18"/>
  <c r="AL22" i="18"/>
  <c r="AT22" i="18"/>
  <c r="BB22" i="18"/>
  <c r="BJ22" i="18"/>
  <c r="BR22" i="18"/>
  <c r="BZ22" i="18"/>
  <c r="CH22" i="18"/>
  <c r="CP22" i="18"/>
  <c r="CX22" i="18"/>
  <c r="DF22" i="18"/>
  <c r="DN22" i="18"/>
  <c r="DV22" i="18"/>
  <c r="ED22" i="18"/>
  <c r="EL22" i="18"/>
  <c r="ET22" i="18"/>
  <c r="FB22" i="18"/>
  <c r="FJ22" i="18"/>
  <c r="FR22" i="18"/>
  <c r="FZ22" i="18"/>
  <c r="GH22" i="18"/>
  <c r="GP22" i="18"/>
  <c r="GX22" i="18"/>
  <c r="AF22" i="18"/>
  <c r="BL22" i="18"/>
  <c r="CJ22" i="18"/>
  <c r="CZ22" i="18"/>
  <c r="DP22" i="18"/>
  <c r="EF22" i="18"/>
  <c r="EV22" i="18"/>
  <c r="FL22" i="18"/>
  <c r="FT22" i="18"/>
  <c r="GJ22" i="18"/>
  <c r="GZ22" i="18"/>
  <c r="GD22" i="18"/>
  <c r="K22" i="18"/>
  <c r="BG22" i="18"/>
  <c r="CM22" i="18"/>
  <c r="DK22" i="18"/>
  <c r="EQ22" i="18"/>
  <c r="FO22" i="18"/>
  <c r="GM22" i="18"/>
  <c r="T22" i="18"/>
  <c r="BX22" i="18"/>
  <c r="DL22" i="18"/>
  <c r="EZ22" i="18"/>
  <c r="GN22" i="18"/>
  <c r="U22" i="18"/>
  <c r="AK22" i="18"/>
  <c r="BA22" i="18"/>
  <c r="BQ22" i="18"/>
  <c r="CO22" i="18"/>
  <c r="DU22" i="18"/>
  <c r="ES22" i="18"/>
  <c r="FQ22" i="18"/>
  <c r="G22" i="18"/>
  <c r="O22" i="18"/>
  <c r="W22" i="18"/>
  <c r="AE22" i="18"/>
  <c r="AM22" i="18"/>
  <c r="AU22" i="18"/>
  <c r="BC22" i="18"/>
  <c r="BK22" i="18"/>
  <c r="BS22" i="18"/>
  <c r="CA22" i="18"/>
  <c r="CI22" i="18"/>
  <c r="CQ22" i="18"/>
  <c r="CY22" i="18"/>
  <c r="DG22" i="18"/>
  <c r="DO22" i="18"/>
  <c r="DW22" i="18"/>
  <c r="EE22" i="18"/>
  <c r="EM22" i="18"/>
  <c r="EU22" i="18"/>
  <c r="FC22" i="18"/>
  <c r="FK22" i="18"/>
  <c r="FS22" i="18"/>
  <c r="GA22" i="18"/>
  <c r="GI22" i="18"/>
  <c r="GQ22" i="18"/>
  <c r="GY22" i="18"/>
  <c r="H22" i="18"/>
  <c r="P22" i="18"/>
  <c r="X22" i="18"/>
  <c r="AN22" i="18"/>
  <c r="AV22" i="18"/>
  <c r="BD22" i="18"/>
  <c r="BT22" i="18"/>
  <c r="CB22" i="18"/>
  <c r="CR22" i="18"/>
  <c r="DH22" i="18"/>
  <c r="DX22" i="18"/>
  <c r="EN22" i="18"/>
  <c r="FD22" i="18"/>
  <c r="GB22" i="18"/>
  <c r="GR22" i="18"/>
  <c r="FV22" i="18"/>
  <c r="GT22" i="18"/>
  <c r="S22" i="18"/>
  <c r="AA22" i="18"/>
  <c r="AQ22" i="18"/>
  <c r="BO22" i="18"/>
  <c r="CE22" i="18"/>
  <c r="CU22" i="18"/>
  <c r="DS22" i="18"/>
  <c r="EI22" i="18"/>
  <c r="FG22" i="18"/>
  <c r="GE22" i="18"/>
  <c r="GU22" i="18"/>
  <c r="L22" i="18"/>
  <c r="AB22" i="18"/>
  <c r="AR22" i="18"/>
  <c r="BH22" i="18"/>
  <c r="CF22" i="18"/>
  <c r="CV22" i="18"/>
  <c r="DT22" i="18"/>
  <c r="EJ22" i="18"/>
  <c r="FH22" i="18"/>
  <c r="E22" i="18"/>
  <c r="AS22" i="18"/>
  <c r="BY22" i="18"/>
  <c r="CW22" i="18"/>
  <c r="EK22" i="18"/>
  <c r="FI22" i="18"/>
  <c r="GO22" i="18"/>
  <c r="GG22" i="18"/>
  <c r="I22" i="18"/>
  <c r="Q22" i="18"/>
  <c r="Y22" i="18"/>
  <c r="AG22" i="18"/>
  <c r="AO22" i="18"/>
  <c r="AW22" i="18"/>
  <c r="BE22" i="18"/>
  <c r="BM22" i="18"/>
  <c r="BU22" i="18"/>
  <c r="CC22" i="18"/>
  <c r="CK22" i="18"/>
  <c r="CS22" i="18"/>
  <c r="DA22" i="18"/>
  <c r="DI22" i="18"/>
  <c r="DQ22" i="18"/>
  <c r="DY22" i="18"/>
  <c r="EG22" i="18"/>
  <c r="EO22" i="18"/>
  <c r="EW22" i="18"/>
  <c r="FE22" i="18"/>
  <c r="FM22" i="18"/>
  <c r="FU22" i="18"/>
  <c r="GC22" i="18"/>
  <c r="GK22" i="18"/>
  <c r="GS22" i="18"/>
  <c r="HA22" i="18"/>
  <c r="J22" i="18"/>
  <c r="R22" i="18"/>
  <c r="Z22" i="18"/>
  <c r="AH22" i="18"/>
  <c r="AP22" i="18"/>
  <c r="AX22" i="18"/>
  <c r="BF22" i="18"/>
  <c r="BN22" i="18"/>
  <c r="BV22" i="18"/>
  <c r="CD22" i="18"/>
  <c r="CL22" i="18"/>
  <c r="CT22" i="18"/>
  <c r="DB22" i="18"/>
  <c r="DJ22" i="18"/>
  <c r="DR22" i="18"/>
  <c r="DZ22" i="18"/>
  <c r="EH22" i="18"/>
  <c r="EP22" i="18"/>
  <c r="EX22" i="18"/>
  <c r="FF22" i="18"/>
  <c r="FN22" i="18"/>
  <c r="GL22" i="18"/>
  <c r="C22" i="18"/>
  <c r="AI22" i="18"/>
  <c r="AY22" i="18"/>
  <c r="BW22" i="18"/>
  <c r="DC22" i="18"/>
  <c r="EA22" i="18"/>
  <c r="EY22" i="18"/>
  <c r="FW22" i="18"/>
  <c r="D22" i="18"/>
  <c r="AJ22" i="18"/>
  <c r="AZ22" i="18"/>
  <c r="BP22" i="18"/>
  <c r="CN22" i="18"/>
  <c r="DD22" i="18"/>
  <c r="EB22" i="18"/>
  <c r="ER22" i="18"/>
  <c r="FP22" i="18"/>
  <c r="FX22" i="18"/>
  <c r="GF22" i="18"/>
  <c r="GV22" i="18"/>
  <c r="M22" i="18"/>
  <c r="BI22" i="18"/>
  <c r="CG22" i="18"/>
  <c r="DE22" i="18"/>
  <c r="EC22" i="18"/>
  <c r="FA22" i="18"/>
  <c r="GW22" i="18"/>
  <c r="B22" i="18"/>
  <c r="E16" i="28"/>
  <c r="D14" i="28"/>
  <c r="E10" i="28"/>
  <c r="E127" i="21"/>
  <c r="D130" i="21"/>
  <c r="D127" i="21"/>
  <c r="E118" i="21"/>
  <c r="D128" i="21"/>
  <c r="D20" i="28"/>
  <c r="D11" i="28"/>
  <c r="B24" i="28"/>
  <c r="E18" i="28"/>
  <c r="E21" i="28"/>
  <c r="E121" i="21"/>
  <c r="E13" i="28"/>
  <c r="E122" i="21"/>
  <c r="D12" i="28"/>
  <c r="E129" i="21"/>
  <c r="E17" i="28"/>
  <c r="E123" i="21"/>
  <c r="E19" i="28"/>
  <c r="E119" i="21"/>
  <c r="B27" i="28"/>
  <c r="B26" i="28"/>
  <c r="E130" i="21"/>
  <c r="E126" i="21"/>
  <c r="E125" i="21"/>
  <c r="E124" i="21"/>
  <c r="E11" i="28"/>
  <c r="D13" i="28"/>
  <c r="D9" i="28"/>
  <c r="E128" i="21"/>
  <c r="E20" i="28"/>
  <c r="E9" i="28"/>
  <c r="D17" i="28"/>
  <c r="D129" i="21"/>
  <c r="D126" i="21"/>
  <c r="D121" i="21"/>
  <c r="D10" i="28"/>
  <c r="D16" i="28"/>
  <c r="D125" i="21"/>
  <c r="D119" i="21"/>
  <c r="E14" i="28"/>
  <c r="D15" i="28"/>
  <c r="D124" i="21"/>
  <c r="D123" i="21"/>
  <c r="D120" i="21"/>
  <c r="D18" i="28"/>
  <c r="D122" i="21"/>
  <c r="D21" i="28"/>
  <c r="E12" i="28"/>
  <c r="E120" i="21"/>
  <c r="E15" i="28"/>
  <c r="D19" i="28"/>
  <c r="D118" i="21"/>
  <c r="C28" i="28"/>
  <c r="B28" i="28"/>
</calcChain>
</file>

<file path=xl/comments1.xml><?xml version="1.0" encoding="utf-8"?>
<comments xmlns="http://schemas.openxmlformats.org/spreadsheetml/2006/main">
  <authors>
    <author>Author</author>
  </authors>
  <commentList>
    <comment ref="FA68" authorId="0" shapeId="0">
      <text>
        <r>
          <rPr>
            <b/>
            <sz val="9"/>
            <color indexed="81"/>
            <rFont val="Tahoma"/>
            <family val="2"/>
          </rPr>
          <t>Author:</t>
        </r>
        <r>
          <rPr>
            <sz val="9"/>
            <color indexed="81"/>
            <rFont val="Tahoma"/>
            <family val="2"/>
          </rPr>
          <t xml:space="preserve">
Uses PCR's 2018 values instead of 2019</t>
        </r>
      </text>
    </comment>
  </commentList>
</comments>
</file>

<file path=xl/connections.xml><?xml version="1.0" encoding="utf-8"?>
<connections xmlns="http://schemas.openxmlformats.org/spreadsheetml/2006/main">
  <connection id="1" odcFile="C:\Users\elutt\Work Folders\My Data Sources\SCBRSQ173_SSAS02 ACCC AER Cube Base.odc" keepAlive="1" name="AER Networks Database - 2019" type="5" refreshedVersion="6" background="1">
    <dbPr connection="Provider=MSOLAP.5;Integrated Security=SSPI;Persist Security Info=True;Initial Catalog=ACCC AER Cube;Data Source=SCBRSQ173\SSAS02;MDX Compatibility=1;Safety Options=2;MDX Missing Member Mode=Error;Update Isolation Level=2" command="Base" commandType="1"/>
    <olapPr sendLocale="1" rowDrillCount="1000"/>
  </connection>
  <connection id="2" odcFile="C:\Users\elutt\Work Folders\My Data Sources\SCBRSQ173_SSAS02 ACCC AER Cube Base.odc" keepAlive="1" name="AER Networks Database - 20191" type="5" refreshedVersion="6" background="1">
    <dbPr connection="Provider=MSOLAP.5;Integrated Security=SSPI;Persist Security Info=True;Initial Catalog=ACCC AER Cube;Data Source=SCBRSQ173\SSAS02;MDX Compatibility=1;Safety Options=2;MDX Missing Member Mode=Error;Update Isolation Level=2" command="Base" commandType="1"/>
    <olapPr sendLocale="1" rowDrillCount="1000"/>
  </connection>
  <connection id="3" odcFile="C:\Users\elutt\Work Folders\My Data Sources\SCBRSQ173_SSAS02 ACCC AER Cube Base.odc" keepAlive="1" name="AER Networks Database - 20192" type="5" refreshedVersion="6" background="1">
    <dbPr connection="Provider=MSOLAP.5;Integrated Security=SSPI;Persist Security Info=True;Initial Catalog=ACCC AER Cube;Data Source=SCBRSQ173\SSAS02;MDX Compatibility=1;Safety Options=2;MDX Missing Member Mode=Error;Update Isolation Level=2" command="Base" commandType="1"/>
    <olapPr sendLocale="1" rowDrillCount="1000"/>
  </connection>
</connections>
</file>

<file path=xl/sharedStrings.xml><?xml version="1.0" encoding="utf-8"?>
<sst xmlns="http://schemas.openxmlformats.org/spreadsheetml/2006/main" count="2447" uniqueCount="553">
  <si>
    <t>No</t>
  </si>
  <si>
    <t>AGD</t>
  </si>
  <si>
    <t>AND</t>
  </si>
  <si>
    <t>CIT</t>
  </si>
  <si>
    <t>END</t>
  </si>
  <si>
    <t>ENX</t>
  </si>
  <si>
    <t>ERG</t>
  </si>
  <si>
    <t>ESS</t>
  </si>
  <si>
    <t>JEN</t>
  </si>
  <si>
    <t>PCR</t>
  </si>
  <si>
    <t>SAP</t>
  </si>
  <si>
    <t>TND</t>
  </si>
  <si>
    <t>UED</t>
  </si>
  <si>
    <t>Opex/Totex</t>
  </si>
  <si>
    <t>Customer Numbers</t>
  </si>
  <si>
    <t>Ausgrid</t>
  </si>
  <si>
    <t>Endeavour Energy</t>
  </si>
  <si>
    <t>Energex</t>
  </si>
  <si>
    <t>Ergon Energy</t>
  </si>
  <si>
    <t>Essential Energy</t>
  </si>
  <si>
    <t>United Energy</t>
  </si>
  <si>
    <t>Year</t>
  </si>
  <si>
    <t>DNSP</t>
  </si>
  <si>
    <t>Capex from JEN</t>
  </si>
  <si>
    <t>Difference</t>
  </si>
  <si>
    <t>AUC</t>
  </si>
  <si>
    <t>MTFP</t>
  </si>
  <si>
    <t>Opex MPFP</t>
  </si>
  <si>
    <t>Totex</t>
  </si>
  <si>
    <t>Opex - CAM at submission</t>
  </si>
  <si>
    <t>Benchmarking Series</t>
  </si>
  <si>
    <t>Data value</t>
  </si>
  <si>
    <t>Column Labels</t>
  </si>
  <si>
    <t>Row Labels</t>
  </si>
  <si>
    <t>2006</t>
  </si>
  <si>
    <t>2007</t>
  </si>
  <si>
    <t>2008</t>
  </si>
  <si>
    <t>2009</t>
  </si>
  <si>
    <t>2010</t>
  </si>
  <si>
    <t>2011</t>
  </si>
  <si>
    <t>2012</t>
  </si>
  <si>
    <t>2013</t>
  </si>
  <si>
    <t>2014</t>
  </si>
  <si>
    <t>2015</t>
  </si>
  <si>
    <t>2016</t>
  </si>
  <si>
    <t>2017</t>
  </si>
  <si>
    <t>2018</t>
  </si>
  <si>
    <t>2019</t>
  </si>
  <si>
    <t>2020</t>
  </si>
  <si>
    <t>Outputs</t>
  </si>
  <si>
    <t>Total Revenue</t>
  </si>
  <si>
    <t>$'000</t>
  </si>
  <si>
    <t>Energy</t>
  </si>
  <si>
    <t>GWh</t>
  </si>
  <si>
    <t>Maximum Demand</t>
  </si>
  <si>
    <t>MW</t>
  </si>
  <si>
    <t>Ratched Maximum Demand</t>
  </si>
  <si>
    <t>Circuit Length</t>
  </si>
  <si>
    <t>kms</t>
  </si>
  <si>
    <t>Customer Minutes Off Supply</t>
  </si>
  <si>
    <t>mins</t>
  </si>
  <si>
    <t>Price Customer Minutes Off Supply</t>
  </si>
  <si>
    <t>$/min</t>
  </si>
  <si>
    <t>Opex</t>
  </si>
  <si>
    <t>Price Opex</t>
  </si>
  <si>
    <t>Index</t>
  </si>
  <si>
    <t>Capital inputs</t>
  </si>
  <si>
    <t>Overhead Lines</t>
  </si>
  <si>
    <t>MVAkms</t>
  </si>
  <si>
    <t>Underground Cables</t>
  </si>
  <si>
    <t>Transformers</t>
  </si>
  <si>
    <t>MVA</t>
  </si>
  <si>
    <t>Distribution transformers</t>
  </si>
  <si>
    <t>AUC Overhead</t>
  </si>
  <si>
    <t>AUC Underground</t>
  </si>
  <si>
    <t>AUC Transformers</t>
  </si>
  <si>
    <t>Transformers Excluding First Stage of Two Stage</t>
  </si>
  <si>
    <t>AUC Transformers Excluding First Stage of Two Stage</t>
  </si>
  <si>
    <t>Route length</t>
  </si>
  <si>
    <t>km</t>
  </si>
  <si>
    <t>Share of Underground Cables</t>
  </si>
  <si>
    <t>Fraction</t>
  </si>
  <si>
    <t>Share of Single Stage Transformation</t>
  </si>
  <si>
    <t>Customer density</t>
  </si>
  <si>
    <t>Customer / km</t>
  </si>
  <si>
    <t>Energy density</t>
  </si>
  <si>
    <t>MWh/customer</t>
  </si>
  <si>
    <t>Demand density</t>
  </si>
  <si>
    <t>kVA / customer</t>
  </si>
  <si>
    <t>Ratcheted Maximum Demand</t>
  </si>
  <si>
    <t>Inputs</t>
  </si>
  <si>
    <t>Overhead Subtransmission Lines (33kV and over)</t>
  </si>
  <si>
    <t>Overhead Distribution Lines (under 33kV)</t>
  </si>
  <si>
    <t>Underground Subtransmission Lines (33kV and over)</t>
  </si>
  <si>
    <t>Underground Distribution Lines (under 33kV)</t>
  </si>
  <si>
    <t>AUC Overhead Subtransmission</t>
  </si>
  <si>
    <t>AUC Overhead Distribution</t>
  </si>
  <si>
    <t>AUC Underground Subtransmission</t>
  </si>
  <si>
    <t>AUC Underground Distribution</t>
  </si>
  <si>
    <t>Redundancies</t>
  </si>
  <si>
    <t>Confidential</t>
  </si>
  <si>
    <t>Redundancies/Opex</t>
  </si>
  <si>
    <t>%</t>
  </si>
  <si>
    <t>Sample average</t>
  </si>
  <si>
    <t>Customer-weighted comparator average</t>
  </si>
  <si>
    <t>PWC</t>
  </si>
  <si>
    <t>Capex</t>
  </si>
  <si>
    <t>All DNSPs</t>
  </si>
  <si>
    <t>Customer-weighted</t>
  </si>
  <si>
    <t>Version history</t>
  </si>
  <si>
    <t>For public release with the Victorian EDPR 2021-26 resets</t>
  </si>
  <si>
    <t>Range</t>
  </si>
  <si>
    <t>2016 CAM</t>
  </si>
  <si>
    <t xml:space="preserve">Working version for the Capitalisation consultation - includes alternative opex series based on applying: i) comparator-average opex/capital ratios, and ii) current CAM-backcast </t>
  </si>
  <si>
    <t>2021</t>
  </si>
  <si>
    <t>Opex / capital ratios model</t>
  </si>
  <si>
    <t>Summary</t>
  </si>
  <si>
    <t>Multilateral Total Factor Productivity (MTFP)</t>
  </si>
  <si>
    <t>End</t>
  </si>
  <si>
    <t>2006AGD</t>
  </si>
  <si>
    <t>2007AGD</t>
  </si>
  <si>
    <t>2008AGD</t>
  </si>
  <si>
    <t>2009AGD</t>
  </si>
  <si>
    <t>2010AGD</t>
  </si>
  <si>
    <t>2011AGD</t>
  </si>
  <si>
    <t>2012AGD</t>
  </si>
  <si>
    <t>2013AGD</t>
  </si>
  <si>
    <t>2014AGD</t>
  </si>
  <si>
    <t>2015AGD</t>
  </si>
  <si>
    <t>2016AGD</t>
  </si>
  <si>
    <t>2017AGD</t>
  </si>
  <si>
    <t>2018AGD</t>
  </si>
  <si>
    <t>2019AGD</t>
  </si>
  <si>
    <t>2020AGD</t>
  </si>
  <si>
    <t>2021AGD</t>
  </si>
  <si>
    <t>2006CIT</t>
  </si>
  <si>
    <t>2007CIT</t>
  </si>
  <si>
    <t>2008CIT</t>
  </si>
  <si>
    <t>2009CIT</t>
  </si>
  <si>
    <t>2010CIT</t>
  </si>
  <si>
    <t>2011CIT</t>
  </si>
  <si>
    <t>2012CIT</t>
  </si>
  <si>
    <t>2013CIT</t>
  </si>
  <si>
    <t>2014CIT</t>
  </si>
  <si>
    <t>2015CIT</t>
  </si>
  <si>
    <t>2016CIT</t>
  </si>
  <si>
    <t>2017CIT</t>
  </si>
  <si>
    <t>2018CIT</t>
  </si>
  <si>
    <t>2019CIT</t>
  </si>
  <si>
    <t>2020CIT</t>
  </si>
  <si>
    <t>2021CIT</t>
  </si>
  <si>
    <t>2006END</t>
  </si>
  <si>
    <t>2007END</t>
  </si>
  <si>
    <t>2008END</t>
  </si>
  <si>
    <t>2009END</t>
  </si>
  <si>
    <t>2010END</t>
  </si>
  <si>
    <t>2011END</t>
  </si>
  <si>
    <t>2012END</t>
  </si>
  <si>
    <t>2013END</t>
  </si>
  <si>
    <t>2014END</t>
  </si>
  <si>
    <t>2015END</t>
  </si>
  <si>
    <t>2016END</t>
  </si>
  <si>
    <t>2017END</t>
  </si>
  <si>
    <t>2018END</t>
  </si>
  <si>
    <t>2019END</t>
  </si>
  <si>
    <t>2020END</t>
  </si>
  <si>
    <t>2021END</t>
  </si>
  <si>
    <t>2006ENX</t>
  </si>
  <si>
    <t>2007ENX</t>
  </si>
  <si>
    <t>2008ENX</t>
  </si>
  <si>
    <t>2009ENX</t>
  </si>
  <si>
    <t>2010ENX</t>
  </si>
  <si>
    <t>2011ENX</t>
  </si>
  <si>
    <t>2012ENX</t>
  </si>
  <si>
    <t>2013ENX</t>
  </si>
  <si>
    <t>2014ENX</t>
  </si>
  <si>
    <t>2015ENX</t>
  </si>
  <si>
    <t>2016ENX</t>
  </si>
  <si>
    <t>2017ENX</t>
  </si>
  <si>
    <t>2018ENX</t>
  </si>
  <si>
    <t>2019ENX</t>
  </si>
  <si>
    <t>2020ENX</t>
  </si>
  <si>
    <t>2021ENX</t>
  </si>
  <si>
    <t>2006ERG</t>
  </si>
  <si>
    <t>2007ERG</t>
  </si>
  <si>
    <t>2008ERG</t>
  </si>
  <si>
    <t>2009ERG</t>
  </si>
  <si>
    <t>2010ERG</t>
  </si>
  <si>
    <t>2011ERG</t>
  </si>
  <si>
    <t>2012ERG</t>
  </si>
  <si>
    <t>2013ERG</t>
  </si>
  <si>
    <t>2014ERG</t>
  </si>
  <si>
    <t>2015ERG</t>
  </si>
  <si>
    <t>2016ERG</t>
  </si>
  <si>
    <t>2017ERG</t>
  </si>
  <si>
    <t>2018ERG</t>
  </si>
  <si>
    <t>2019ERG</t>
  </si>
  <si>
    <t>2020ERG</t>
  </si>
  <si>
    <t>2021ERG</t>
  </si>
  <si>
    <t>2006ESS</t>
  </si>
  <si>
    <t>2007ESS</t>
  </si>
  <si>
    <t>2008ESS</t>
  </si>
  <si>
    <t>2009ESS</t>
  </si>
  <si>
    <t>2010ESS</t>
  </si>
  <si>
    <t>2011ESS</t>
  </si>
  <si>
    <t>2012ESS</t>
  </si>
  <si>
    <t>2013ESS</t>
  </si>
  <si>
    <t>2014ESS</t>
  </si>
  <si>
    <t>2015ESS</t>
  </si>
  <si>
    <t>2016ESS</t>
  </si>
  <si>
    <t>2017ESS</t>
  </si>
  <si>
    <t>2018ESS</t>
  </si>
  <si>
    <t>2019ESS</t>
  </si>
  <si>
    <t>2020ESS</t>
  </si>
  <si>
    <t>2021ESS</t>
  </si>
  <si>
    <t>2006JEN</t>
  </si>
  <si>
    <t>2007JEN</t>
  </si>
  <si>
    <t>2008JEN</t>
  </si>
  <si>
    <t>2009JEN</t>
  </si>
  <si>
    <t>2010JEN</t>
  </si>
  <si>
    <t>2011JEN</t>
  </si>
  <si>
    <t>2012JEN</t>
  </si>
  <si>
    <t>2013JEN</t>
  </si>
  <si>
    <t>2014JEN</t>
  </si>
  <si>
    <t>2015JEN</t>
  </si>
  <si>
    <t>2016JEN</t>
  </si>
  <si>
    <t>2017JEN</t>
  </si>
  <si>
    <t>2018JEN</t>
  </si>
  <si>
    <t>2019JEN</t>
  </si>
  <si>
    <t>2020JEN</t>
  </si>
  <si>
    <t>2021JEN</t>
  </si>
  <si>
    <t>2006PCR</t>
  </si>
  <si>
    <t>2007PCR</t>
  </si>
  <si>
    <t>2008PCR</t>
  </si>
  <si>
    <t>2009PCR</t>
  </si>
  <si>
    <t>2010PCR</t>
  </si>
  <si>
    <t>2011PCR</t>
  </si>
  <si>
    <t>2012PCR</t>
  </si>
  <si>
    <t>2013PCR</t>
  </si>
  <si>
    <t>2014PCR</t>
  </si>
  <si>
    <t>2015PCR</t>
  </si>
  <si>
    <t>2016PCR</t>
  </si>
  <si>
    <t>2017PCR</t>
  </si>
  <si>
    <t>2018PCR</t>
  </si>
  <si>
    <t>2019PCR</t>
  </si>
  <si>
    <t>2020PCR</t>
  </si>
  <si>
    <t>2021PCR</t>
  </si>
  <si>
    <t>2006SAP</t>
  </si>
  <si>
    <t>2007SAP</t>
  </si>
  <si>
    <t>2008SAP</t>
  </si>
  <si>
    <t>2009SAP</t>
  </si>
  <si>
    <t>2010SAP</t>
  </si>
  <si>
    <t>2011SAP</t>
  </si>
  <si>
    <t>2012SAP</t>
  </si>
  <si>
    <t>2013SAP</t>
  </si>
  <si>
    <t>2014SAP</t>
  </si>
  <si>
    <t>2015SAP</t>
  </si>
  <si>
    <t>2016SAP</t>
  </si>
  <si>
    <t>2017SAP</t>
  </si>
  <si>
    <t>2018SAP</t>
  </si>
  <si>
    <t>2019SAP</t>
  </si>
  <si>
    <t>2020SAP</t>
  </si>
  <si>
    <t>2021SAP</t>
  </si>
  <si>
    <t>2006AND</t>
  </si>
  <si>
    <t>2007AND</t>
  </si>
  <si>
    <t>2008AND</t>
  </si>
  <si>
    <t>2009AND</t>
  </si>
  <si>
    <t>2010AND</t>
  </si>
  <si>
    <t>2011AND</t>
  </si>
  <si>
    <t>2012AND</t>
  </si>
  <si>
    <t>2013AND</t>
  </si>
  <si>
    <t>2014AND</t>
  </si>
  <si>
    <t>2015AND</t>
  </si>
  <si>
    <t>2016AND</t>
  </si>
  <si>
    <t>2017AND</t>
  </si>
  <si>
    <t>2018AND</t>
  </si>
  <si>
    <t>2019AND</t>
  </si>
  <si>
    <t>2020AND</t>
  </si>
  <si>
    <t>2021AND</t>
  </si>
  <si>
    <t>2006TND</t>
  </si>
  <si>
    <t>2007TND</t>
  </si>
  <si>
    <t>2008TND</t>
  </si>
  <si>
    <t>2009TND</t>
  </si>
  <si>
    <t>2010TND</t>
  </si>
  <si>
    <t>2011TND</t>
  </si>
  <si>
    <t>2012TND</t>
  </si>
  <si>
    <t>2013TND</t>
  </si>
  <si>
    <t>2014TND</t>
  </si>
  <si>
    <t>2015TND</t>
  </si>
  <si>
    <t>2016TND</t>
  </si>
  <si>
    <t>2017TND</t>
  </si>
  <si>
    <t>2018TND</t>
  </si>
  <si>
    <t>2019TND</t>
  </si>
  <si>
    <t>2020TND</t>
  </si>
  <si>
    <t>2021TND</t>
  </si>
  <si>
    <t>2006UED</t>
  </si>
  <si>
    <t>2007UED</t>
  </si>
  <si>
    <t>2008UED</t>
  </si>
  <si>
    <t>2009UED</t>
  </si>
  <si>
    <t>2010UED</t>
  </si>
  <si>
    <t>2011UED</t>
  </si>
  <si>
    <t>2012UED</t>
  </si>
  <si>
    <t>2013UED</t>
  </si>
  <si>
    <t>2014UED</t>
  </si>
  <si>
    <t>2015UED</t>
  </si>
  <si>
    <t>2016UED</t>
  </si>
  <si>
    <t>2017UED</t>
  </si>
  <si>
    <t>2018UED</t>
  </si>
  <si>
    <t>2019UED</t>
  </si>
  <si>
    <t>2020UED</t>
  </si>
  <si>
    <t>2021UED</t>
  </si>
  <si>
    <t>Opex - Benchmarking series</t>
  </si>
  <si>
    <t>Measure</t>
  </si>
  <si>
    <t>Units</t>
  </si>
  <si>
    <t>Category</t>
  </si>
  <si>
    <t>Operating environment</t>
  </si>
  <si>
    <t>Opex inputs</t>
  </si>
  <si>
    <t>2006NEM</t>
  </si>
  <si>
    <t>2007NEM</t>
  </si>
  <si>
    <t>2008NEM</t>
  </si>
  <si>
    <t>2009NEM</t>
  </si>
  <si>
    <t>2010NEM</t>
  </si>
  <si>
    <t>2011NEM</t>
  </si>
  <si>
    <t>2012NEM</t>
  </si>
  <si>
    <t>2013NEM</t>
  </si>
  <si>
    <t>2014NEM</t>
  </si>
  <si>
    <t>2015NEM</t>
  </si>
  <si>
    <t>2016NEM</t>
  </si>
  <si>
    <t>2017NEM</t>
  </si>
  <si>
    <t>2018NEM</t>
  </si>
  <si>
    <t>2019NEM</t>
  </si>
  <si>
    <t>2020NEM</t>
  </si>
  <si>
    <t>2021NEM</t>
  </si>
  <si>
    <t>2006NSW</t>
  </si>
  <si>
    <t>2007NSW</t>
  </si>
  <si>
    <t>2008NSW</t>
  </si>
  <si>
    <t>2009NSW</t>
  </si>
  <si>
    <t>2010NSW</t>
  </si>
  <si>
    <t>2011NSW</t>
  </si>
  <si>
    <t>2012NSW</t>
  </si>
  <si>
    <t>2013NSW</t>
  </si>
  <si>
    <t>2014NSW</t>
  </si>
  <si>
    <t>2015NSW</t>
  </si>
  <si>
    <t>2016NSW</t>
  </si>
  <si>
    <t>2017NSW</t>
  </si>
  <si>
    <t>2018NSW</t>
  </si>
  <si>
    <t>2019NSW</t>
  </si>
  <si>
    <t>2020NSW</t>
  </si>
  <si>
    <t>2021NSW</t>
  </si>
  <si>
    <t>2006VIC</t>
  </si>
  <si>
    <t>2007VIC</t>
  </si>
  <si>
    <t>2008VIC</t>
  </si>
  <si>
    <t>2009VIC</t>
  </si>
  <si>
    <t>2010VIC</t>
  </si>
  <si>
    <t>2011VIC</t>
  </si>
  <si>
    <t>2012VIC</t>
  </si>
  <si>
    <t>2013VIC</t>
  </si>
  <si>
    <t>2014VIC</t>
  </si>
  <si>
    <t>2015VIC</t>
  </si>
  <si>
    <t>2016VIC</t>
  </si>
  <si>
    <t>2017VIC</t>
  </si>
  <si>
    <t>2018VIC</t>
  </si>
  <si>
    <t>2019VIC</t>
  </si>
  <si>
    <t>2020VIC</t>
  </si>
  <si>
    <t>2021VIC</t>
  </si>
  <si>
    <t>2006QLD</t>
  </si>
  <si>
    <t>2007QLD</t>
  </si>
  <si>
    <t>2008QLD</t>
  </si>
  <si>
    <t>2009QLD</t>
  </si>
  <si>
    <t>2010QLD</t>
  </si>
  <si>
    <t>2011QLD</t>
  </si>
  <si>
    <t>2012QLD</t>
  </si>
  <si>
    <t>2013QLD</t>
  </si>
  <si>
    <t>2014QLD</t>
  </si>
  <si>
    <t>2015QLD</t>
  </si>
  <si>
    <t>2016QLD</t>
  </si>
  <si>
    <t>2017QLD</t>
  </si>
  <si>
    <t>2018QLD</t>
  </si>
  <si>
    <t>2019QLD</t>
  </si>
  <si>
    <t>2020QLD</t>
  </si>
  <si>
    <t>2021QLD</t>
  </si>
  <si>
    <t>2006SA</t>
  </si>
  <si>
    <t>2007SA</t>
  </si>
  <si>
    <t>2008SA</t>
  </si>
  <si>
    <t>2009SA</t>
  </si>
  <si>
    <t>2010SA</t>
  </si>
  <si>
    <t>2011SA</t>
  </si>
  <si>
    <t>2012SA</t>
  </si>
  <si>
    <t>2013SA</t>
  </si>
  <si>
    <t>2014SA</t>
  </si>
  <si>
    <t>2015SA</t>
  </si>
  <si>
    <t>2016SA</t>
  </si>
  <si>
    <t>2017SA</t>
  </si>
  <si>
    <t>2018SA</t>
  </si>
  <si>
    <t>2019SA</t>
  </si>
  <si>
    <t>2020SA</t>
  </si>
  <si>
    <t>2021SA</t>
  </si>
  <si>
    <t>2006TAS</t>
  </si>
  <si>
    <t>2007TAS</t>
  </si>
  <si>
    <t>2008TAS</t>
  </si>
  <si>
    <t>2009TAS</t>
  </si>
  <si>
    <t>2010TAS</t>
  </si>
  <si>
    <t>2011TAS</t>
  </si>
  <si>
    <t>2012TAS</t>
  </si>
  <si>
    <t>2013TAS</t>
  </si>
  <si>
    <t>2014TAS</t>
  </si>
  <si>
    <t>2015TAS</t>
  </si>
  <si>
    <t>2016TAS</t>
  </si>
  <si>
    <t>2017TAS</t>
  </si>
  <si>
    <t>2018TAS</t>
  </si>
  <si>
    <t>2019TAS</t>
  </si>
  <si>
    <t>2020TAS</t>
  </si>
  <si>
    <t>2021TAS</t>
  </si>
  <si>
    <t>Capex data</t>
  </si>
  <si>
    <t>DNSP benchmarking data</t>
  </si>
  <si>
    <t>Industry and State benchmarking data</t>
  </si>
  <si>
    <t>Additional DNSP benchmarking data</t>
  </si>
  <si>
    <t>Pivot table slicers</t>
  </si>
  <si>
    <t>Pivot table</t>
  </si>
  <si>
    <t>Opex Multilateral Partial Factor Productivity (Opex MPFP)</t>
  </si>
  <si>
    <t>Capital Multilateral Partial Factor Productivity (Capital MPFP)</t>
  </si>
  <si>
    <t>Total cost</t>
  </si>
  <si>
    <t>Opex - Current CAM backcast</t>
  </si>
  <si>
    <t>Opex / totex</t>
  </si>
  <si>
    <t>Opex / total cost</t>
  </si>
  <si>
    <t>Opex / total inputs</t>
  </si>
  <si>
    <t>Customer numbers</t>
  </si>
  <si>
    <t>Data | Benchmarking data</t>
  </si>
  <si>
    <t>Key:</t>
  </si>
  <si>
    <t>Input cell</t>
  </si>
  <si>
    <t>Calculated cell</t>
  </si>
  <si>
    <t>Sheets</t>
  </si>
  <si>
    <t>Sheet name</t>
  </si>
  <si>
    <t>Sheet description</t>
  </si>
  <si>
    <t xml:space="preserve">     - Opex / totex</t>
  </si>
  <si>
    <t>This spreadsheet contains the data and calculations used for calculating opex / capital ratios for the Australian DNSPs. Three forms of opex / capital ratios are shown:</t>
  </si>
  <si>
    <t xml:space="preserve">     - Opex / total cost</t>
  </si>
  <si>
    <t xml:space="preserve">     - Opex / total inputs</t>
  </si>
  <si>
    <t>Version</t>
  </si>
  <si>
    <t>Description of changes</t>
  </si>
  <si>
    <t>1</t>
  </si>
  <si>
    <t>2</t>
  </si>
  <si>
    <t>Opex / capital ratios model version history</t>
  </si>
  <si>
    <t>Data | Capex</t>
  </si>
  <si>
    <t>Contains key historical changes and updates to opex / capital ratios model spreadsheet</t>
  </si>
  <si>
    <t>Data | Productivity indexes</t>
  </si>
  <si>
    <t>Calc | Summary</t>
  </si>
  <si>
    <t>Calc | Ratio analysis</t>
  </si>
  <si>
    <t>Output | Charts</t>
  </si>
  <si>
    <t>Benchmarking comparators</t>
  </si>
  <si>
    <t>Parameters</t>
  </si>
  <si>
    <t>DNSP description</t>
  </si>
  <si>
    <t>Evoenergy</t>
  </si>
  <si>
    <t>Citipower</t>
  </si>
  <si>
    <t>Jemena</t>
  </si>
  <si>
    <t>Powercor</t>
  </si>
  <si>
    <t>South Australia Power Networks (SAPN)</t>
  </si>
  <si>
    <t>AusNet Services</t>
  </si>
  <si>
    <t>TasNetworks</t>
  </si>
  <si>
    <t>From</t>
  </si>
  <si>
    <t>To</t>
  </si>
  <si>
    <t>Period average customer numbers</t>
  </si>
  <si>
    <t>Simple average</t>
  </si>
  <si>
    <t>Group</t>
  </si>
  <si>
    <t>Customer-weighted average</t>
  </si>
  <si>
    <t>Period average opex / totex</t>
  </si>
  <si>
    <t>Period average opex / total cost</t>
  </si>
  <si>
    <t>Period average opex / total inputs</t>
  </si>
  <si>
    <t>Aggregation</t>
  </si>
  <si>
    <t>Opex / total input</t>
  </si>
  <si>
    <t>Average line type</t>
  </si>
  <si>
    <t>Input</t>
  </si>
  <si>
    <t>Value</t>
  </si>
  <si>
    <t>Lookup tables</t>
  </si>
  <si>
    <t>Simple</t>
  </si>
  <si>
    <t>Average line group</t>
  </si>
  <si>
    <t>Contains lookup tables and lists used in calculations throughout the opex / capital ratios model</t>
  </si>
  <si>
    <t>Opex / capital ratio difference as a percentage of comparator average</t>
  </si>
  <si>
    <t>Statistic</t>
  </si>
  <si>
    <t>Maximum</t>
  </si>
  <si>
    <t>Minimum</t>
  </si>
  <si>
    <t>Standard deviation</t>
  </si>
  <si>
    <t>Average line name</t>
  </si>
  <si>
    <t>Average line</t>
  </si>
  <si>
    <t>Long period</t>
  </si>
  <si>
    <t>Short period</t>
  </si>
  <si>
    <t>Output | Ratio comparison</t>
  </si>
  <si>
    <t>Input | Parameters</t>
  </si>
  <si>
    <t>Allows the user to select key parameters used to model a range of different scenarios</t>
  </si>
  <si>
    <t>General</t>
  </si>
  <si>
    <t>Actuals to FY21, then forecasts to FY24</t>
  </si>
  <si>
    <t>Start of long period</t>
  </si>
  <si>
    <t>Start of short period</t>
  </si>
  <si>
    <t>End of long period</t>
  </si>
  <si>
    <t>End of short period</t>
  </si>
  <si>
    <t>Long period:</t>
  </si>
  <si>
    <t>Short period:</t>
  </si>
  <si>
    <t>3</t>
  </si>
  <si>
    <t>Updated for 2020 data and made time period flexible</t>
  </si>
  <si>
    <t>Data | Comparators</t>
  </si>
  <si>
    <t>Benchmarking comparators - long period</t>
  </si>
  <si>
    <t>Benchmarking comparators - short period</t>
  </si>
  <si>
    <t>Benchmarking comparators for period selected</t>
  </si>
  <si>
    <t>Opex series to use in ratios</t>
  </si>
  <si>
    <t>Opex series</t>
  </si>
  <si>
    <t>Capital ratios based on selected opex series</t>
  </si>
  <si>
    <t>Data | Overheads</t>
  </si>
  <si>
    <t>AusGrid</t>
  </si>
  <si>
    <t>Capitalised corporate overheads</t>
  </si>
  <si>
    <t>capitalised network overheads</t>
  </si>
  <si>
    <t>expensed corporate overheads</t>
  </si>
  <si>
    <t>expensed network overheads</t>
  </si>
  <si>
    <t>Total network overheads</t>
  </si>
  <si>
    <t>total corporate overheads</t>
  </si>
  <si>
    <t>total overheads</t>
  </si>
  <si>
    <t>expensed overheads/total overheads</t>
  </si>
  <si>
    <t>expensed corporate overheads/total corporate overheads</t>
  </si>
  <si>
    <t>AusNet</t>
  </si>
  <si>
    <t>CitiPower</t>
  </si>
  <si>
    <t>Endeavour</t>
  </si>
  <si>
    <t>Ergon</t>
  </si>
  <si>
    <t>Essential</t>
  </si>
  <si>
    <t>Power &amp; Water</t>
  </si>
  <si>
    <t>SAPN</t>
  </si>
  <si>
    <t>United</t>
  </si>
  <si>
    <t>Opex + capitalised corporate overheads</t>
  </si>
  <si>
    <t>Adjusted opex based on applying common opex / totex ratio (2012-2020)</t>
  </si>
  <si>
    <t>Adjusted opex based on applying common opex / totex ratio (2006-2020)</t>
  </si>
  <si>
    <t>Adjusted opex based on applying common opex / total cost ratio (2006-2020)</t>
  </si>
  <si>
    <t>Adjusted opex based on applying common opex / total cost ratio (2012-2020)</t>
  </si>
  <si>
    <t>Network services</t>
  </si>
  <si>
    <t>2014 CAM</t>
  </si>
  <si>
    <t>Scope of service</t>
  </si>
  <si>
    <t>Cost allocation method</t>
  </si>
  <si>
    <t>Opex ($'000, nominal)</t>
  </si>
  <si>
    <t>Data | CIT ERG PCR recast</t>
  </si>
  <si>
    <t>2006EVO</t>
  </si>
  <si>
    <t>2007EVO</t>
  </si>
  <si>
    <t>2008EVO</t>
  </si>
  <si>
    <t>2009EVO</t>
  </si>
  <si>
    <t>2010EVO</t>
  </si>
  <si>
    <t>2011EVO</t>
  </si>
  <si>
    <t>2012EVO</t>
  </si>
  <si>
    <t>2013EVO</t>
  </si>
  <si>
    <t>2014EVO</t>
  </si>
  <si>
    <t>2015EVO</t>
  </si>
  <si>
    <t>2016EVO</t>
  </si>
  <si>
    <t>2017EVO</t>
  </si>
  <si>
    <t>2018EVO</t>
  </si>
  <si>
    <t>2019EVO</t>
  </si>
  <si>
    <t>2020EVO</t>
  </si>
  <si>
    <t>2021EVO</t>
  </si>
  <si>
    <t>EVO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</si>
</sst>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_-;\-* #,##0.00_-;_-* &quot;-&quot;??_-;_-@_-"/>
    <numFmt numFmtId="164" formatCode="_(* #,##0.00_);_(* \(#,##0.00\);_(* &quot;-&quot;??_);_(@_)"/>
    <numFmt numFmtId="165" formatCode="0.0%"/>
    <numFmt numFmtId="166" formatCode="_(* #,##0_);_(* \(#,##0\);_(* &quot;-&quot;??_);_(@_)"/>
    <numFmt numFmtId="167" formatCode="_-* #,##0.000_-;\-* #,##0.000_-;_-* &quot;-&quot;??_-;_-@_-"/>
    <numFmt numFmtId="168" formatCode="_-* #,##0_-;\-* #,##0_-;_-* &quot;-&quot;??_-;_-@_-"/>
    <numFmt numFmtId="169" formatCode="_-* #,##0.0_-;\-* #,##0.0_-;_-* &quot;-&quot;??_-;_-@_-"/>
    <numFmt numFmtId="170" formatCode="0.000"/>
    <numFmt numFmtId="171" formatCode="[$-C09]mmm\-yyyy;@"/>
  </numFmts>
  <fonts count="32"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1"/>
      <color indexed="8"/>
      <name val="Calibri"/>
      <family val="2"/>
    </font>
    <font>
      <b/>
      <sz val="9"/>
      <color indexed="81"/>
      <name val="Tahoma"/>
      <family val="2"/>
    </font>
    <font>
      <sz val="9"/>
      <color indexed="81"/>
      <name val="Tahoma"/>
      <family val="2"/>
    </font>
    <font>
      <sz val="10"/>
      <name val="Arial"/>
      <family val="2"/>
    </font>
    <font>
      <sz val="8"/>
      <color theme="1"/>
      <name val="Arial"/>
      <family val="2"/>
    </font>
    <font>
      <sz val="11"/>
      <color theme="1"/>
      <name val="Arial"/>
      <family val="2"/>
    </font>
    <font>
      <b/>
      <sz val="12"/>
      <color theme="1"/>
      <name val="Arial"/>
      <family val="2"/>
    </font>
    <font>
      <i/>
      <sz val="10"/>
      <color theme="1"/>
      <name val="Arial"/>
      <family val="2"/>
    </font>
    <font>
      <b/>
      <sz val="8"/>
      <color theme="1"/>
      <name val="Arial"/>
      <family val="2"/>
    </font>
    <font>
      <sz val="8"/>
      <color theme="1"/>
      <name val="Calibri"/>
      <family val="2"/>
      <scheme val="minor"/>
    </font>
    <font>
      <sz val="8"/>
      <name val="Arial"/>
      <family val="2"/>
    </font>
    <font>
      <b/>
      <sz val="8"/>
      <name val="Arial"/>
      <family val="2"/>
    </font>
    <font>
      <b/>
      <sz val="8"/>
      <color indexed="8"/>
      <name val="Arial"/>
      <family val="2"/>
    </font>
    <font>
      <sz val="8"/>
      <color indexed="8"/>
      <name val="Arial"/>
      <family val="2"/>
    </font>
    <font>
      <b/>
      <sz val="10"/>
      <color theme="1"/>
      <name val="Arial"/>
      <family val="2"/>
    </font>
    <font>
      <sz val="8"/>
      <color theme="1"/>
      <name val="Arial"/>
      <family val="2"/>
    </font>
    <font>
      <u/>
      <sz val="11"/>
      <color theme="10"/>
      <name val="Calibri"/>
      <family val="2"/>
      <scheme val="minor"/>
    </font>
    <font>
      <i/>
      <sz val="10"/>
      <name val="Arial"/>
      <family val="2"/>
    </font>
    <font>
      <u/>
      <sz val="8"/>
      <color theme="10"/>
      <name val="Arial"/>
      <family val="2"/>
    </font>
    <font>
      <sz val="10"/>
      <color indexed="8"/>
      <name val="Arial"/>
      <family val="2"/>
    </font>
    <font>
      <i/>
      <u/>
      <sz val="10"/>
      <color theme="10"/>
      <name val="Arial"/>
      <family val="2"/>
    </font>
    <font>
      <i/>
      <u/>
      <sz val="8"/>
      <color indexed="12"/>
      <name val="Arial"/>
      <family val="2"/>
    </font>
    <font>
      <i/>
      <sz val="8"/>
      <color indexed="8"/>
      <name val="Arial"/>
      <family val="2"/>
    </font>
    <font>
      <sz val="8"/>
      <color theme="0"/>
      <name val="Arial"/>
      <family val="2"/>
    </font>
    <font>
      <sz val="8"/>
      <color theme="0" tint="-0.249977111117893"/>
      <name val="Arial"/>
      <family val="2"/>
    </font>
    <font>
      <sz val="12"/>
      <name val="Arial"/>
      <family val="2"/>
    </font>
    <font>
      <b/>
      <sz val="8"/>
      <color rgb="FFFF0000"/>
      <name val="Arial"/>
      <family val="2"/>
    </font>
    <font>
      <b/>
      <sz val="8"/>
      <color theme="0" tint="-0.249977111117893"/>
      <name val="Arial"/>
      <family val="2"/>
    </font>
  </fonts>
  <fills count="9">
    <fill>
      <patternFill patternType="none"/>
    </fill>
    <fill>
      <patternFill patternType="gray125"/>
    </fill>
    <fill>
      <patternFill patternType="solid">
        <fgColor rgb="FFFFFF00"/>
        <bgColor indexed="64"/>
      </patternFill>
    </fill>
    <fill>
      <patternFill patternType="solid">
        <fgColor indexed="47"/>
      </patternFill>
    </fill>
    <fill>
      <patternFill patternType="solid">
        <fgColor theme="0"/>
        <bgColor indexed="64"/>
      </patternFill>
    </fill>
    <fill>
      <patternFill patternType="solid">
        <fgColor rgb="FFFFFFCC"/>
        <bgColor indexed="64"/>
      </patternFill>
    </fill>
    <fill>
      <patternFill patternType="solid">
        <fgColor rgb="FFFFC000"/>
        <bgColor indexed="64"/>
      </patternFill>
    </fill>
    <fill>
      <patternFill patternType="solid">
        <fgColor rgb="FFFFCC99"/>
        <bgColor indexed="64"/>
      </patternFill>
    </fill>
    <fill>
      <patternFill patternType="solid">
        <fgColor rgb="FFCCFFFF"/>
        <bgColor indexed="64"/>
      </patternFill>
    </fill>
  </fills>
  <borders count="8">
    <border>
      <left/>
      <right/>
      <top/>
      <bottom/>
      <diagonal/>
    </border>
    <border>
      <left style="hair">
        <color auto="1"/>
      </left>
      <right style="hair">
        <color auto="1"/>
      </right>
      <top style="hair">
        <color auto="1"/>
      </top>
      <bottom style="hair">
        <color auto="1"/>
      </bottom>
      <diagonal/>
    </border>
    <border>
      <left/>
      <right/>
      <top style="thin">
        <color indexed="64"/>
      </top>
      <bottom style="thin">
        <color indexed="64"/>
      </bottom>
      <diagonal/>
    </border>
    <border>
      <left/>
      <right/>
      <top/>
      <bottom style="medium">
        <color indexed="9"/>
      </bottom>
      <diagonal/>
    </border>
    <border>
      <left/>
      <right/>
      <top/>
      <bottom style="thin">
        <color indexed="64"/>
      </bottom>
      <diagonal/>
    </border>
    <border>
      <left/>
      <right/>
      <top style="thin">
        <color indexed="64"/>
      </top>
      <bottom/>
      <diagonal/>
    </border>
    <border>
      <left/>
      <right/>
      <top/>
      <bottom style="medium">
        <color indexed="64"/>
      </bottom>
      <diagonal/>
    </border>
    <border>
      <left/>
      <right style="hair">
        <color auto="1"/>
      </right>
      <top style="hair">
        <color auto="1"/>
      </top>
      <bottom style="hair">
        <color auto="1"/>
      </bottom>
      <diagonal/>
    </border>
  </borders>
  <cellStyleXfs count="15">
    <xf numFmtId="0" fontId="0"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164" fontId="3" fillId="0" borderId="0" applyFont="0" applyFill="0" applyBorder="0" applyAlignment="0" applyProtection="0"/>
    <xf numFmtId="43" fontId="4" fillId="0" borderId="0" applyFont="0" applyFill="0" applyBorder="0" applyAlignment="0" applyProtection="0"/>
    <xf numFmtId="164" fontId="4" fillId="0" borderId="0" applyFont="0" applyFill="0" applyBorder="0" applyAlignment="0" applyProtection="0"/>
    <xf numFmtId="0" fontId="4" fillId="3" borderId="0" applyNumberFormat="0" applyBorder="0" applyAlignment="0" applyProtection="0"/>
    <xf numFmtId="0" fontId="7" fillId="0" borderId="0"/>
    <xf numFmtId="0" fontId="7" fillId="0" borderId="0"/>
    <xf numFmtId="9" fontId="7" fillId="0" borderId="0" applyFont="0" applyFill="0" applyBorder="0" applyAlignment="0" applyProtection="0"/>
    <xf numFmtId="164" fontId="7" fillId="0" borderId="0" applyFon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xf numFmtId="0" fontId="8" fillId="0" borderId="0"/>
  </cellStyleXfs>
  <cellXfs count="153">
    <xf numFmtId="0" fontId="0" fillId="0" borderId="0" xfId="0"/>
    <xf numFmtId="0" fontId="10" fillId="4" borderId="0" xfId="0" applyFont="1" applyFill="1" applyAlignment="1">
      <alignment vertical="center"/>
    </xf>
    <xf numFmtId="0" fontId="9" fillId="4" borderId="0" xfId="0" applyFont="1" applyFill="1" applyAlignment="1">
      <alignment vertical="center"/>
    </xf>
    <xf numFmtId="0" fontId="11" fillId="4" borderId="0" xfId="0" applyFont="1" applyFill="1" applyAlignment="1">
      <alignment vertical="center"/>
    </xf>
    <xf numFmtId="49" fontId="12" fillId="7" borderId="2" xfId="0" applyNumberFormat="1" applyFont="1" applyFill="1" applyBorder="1" applyAlignment="1">
      <alignment vertical="center"/>
    </xf>
    <xf numFmtId="49" fontId="8" fillId="7" borderId="2" xfId="0" applyNumberFormat="1" applyFont="1" applyFill="1" applyBorder="1" applyAlignment="1">
      <alignment vertical="center"/>
    </xf>
    <xf numFmtId="0" fontId="13" fillId="7" borderId="2" xfId="0" applyFont="1" applyFill="1" applyBorder="1" applyAlignment="1">
      <alignment vertical="center"/>
    </xf>
    <xf numFmtId="0" fontId="14" fillId="4" borderId="0" xfId="9" applyFont="1" applyFill="1" applyAlignment="1">
      <alignment vertical="center"/>
    </xf>
    <xf numFmtId="0" fontId="8" fillId="4" borderId="0" xfId="0" applyFont="1" applyFill="1" applyAlignment="1">
      <alignment vertical="center"/>
    </xf>
    <xf numFmtId="0" fontId="15" fillId="4" borderId="0" xfId="9" applyFont="1" applyFill="1" applyAlignment="1">
      <alignment vertical="center"/>
    </xf>
    <xf numFmtId="167" fontId="14" fillId="4" borderId="0" xfId="1" applyNumberFormat="1" applyFont="1" applyFill="1" applyAlignment="1">
      <alignment vertical="center"/>
    </xf>
    <xf numFmtId="0" fontId="15" fillId="4" borderId="0" xfId="9" applyFont="1" applyFill="1" applyBorder="1" applyAlignment="1">
      <alignment vertical="center"/>
    </xf>
    <xf numFmtId="0" fontId="14" fillId="4" borderId="0" xfId="9" applyFont="1" applyFill="1" applyBorder="1" applyAlignment="1">
      <alignment vertical="center"/>
    </xf>
    <xf numFmtId="0" fontId="14" fillId="4" borderId="0" xfId="9" applyFont="1" applyFill="1" applyBorder="1" applyAlignment="1">
      <alignment vertical="center" wrapText="1"/>
    </xf>
    <xf numFmtId="170" fontId="14" fillId="4" borderId="0" xfId="9" applyNumberFormat="1" applyFont="1" applyFill="1" applyBorder="1" applyAlignment="1">
      <alignment vertical="center"/>
    </xf>
    <xf numFmtId="170" fontId="14" fillId="4" borderId="0" xfId="9" applyNumberFormat="1" applyFont="1" applyFill="1" applyBorder="1" applyAlignment="1">
      <alignment vertical="center" wrapText="1"/>
    </xf>
    <xf numFmtId="170" fontId="15" fillId="4" borderId="0" xfId="9" applyNumberFormat="1" applyFont="1" applyFill="1" applyBorder="1" applyAlignment="1">
      <alignment vertical="center" wrapText="1"/>
    </xf>
    <xf numFmtId="0" fontId="14" fillId="4" borderId="0" xfId="9" applyFont="1" applyFill="1" applyBorder="1" applyAlignment="1">
      <alignment horizontal="right" vertical="center" wrapText="1"/>
    </xf>
    <xf numFmtId="40" fontId="14" fillId="4" borderId="0" xfId="9" applyNumberFormat="1" applyFont="1" applyFill="1" applyBorder="1" applyAlignment="1">
      <alignment vertical="center"/>
    </xf>
    <xf numFmtId="165" fontId="8" fillId="4" borderId="0" xfId="10" applyNumberFormat="1" applyFont="1" applyFill="1" applyBorder="1" applyAlignment="1">
      <alignment vertical="center"/>
    </xf>
    <xf numFmtId="168" fontId="8" fillId="4" borderId="0" xfId="11" applyNumberFormat="1" applyFont="1" applyFill="1" applyBorder="1" applyAlignment="1">
      <alignment vertical="center"/>
    </xf>
    <xf numFmtId="9" fontId="8" fillId="4" borderId="0" xfId="10" applyFont="1" applyFill="1" applyBorder="1" applyAlignment="1">
      <alignment vertical="center"/>
    </xf>
    <xf numFmtId="164" fontId="8" fillId="4" borderId="0" xfId="11" applyNumberFormat="1" applyFont="1" applyFill="1" applyBorder="1" applyAlignment="1">
      <alignment vertical="center"/>
    </xf>
    <xf numFmtId="165" fontId="14" fillId="4" borderId="0" xfId="10" applyNumberFormat="1" applyFont="1" applyFill="1" applyBorder="1" applyAlignment="1">
      <alignment vertical="center"/>
    </xf>
    <xf numFmtId="164" fontId="14" fillId="4" borderId="0" xfId="9" applyNumberFormat="1" applyFont="1" applyFill="1" applyBorder="1" applyAlignment="1">
      <alignment vertical="center"/>
    </xf>
    <xf numFmtId="43" fontId="8" fillId="4" borderId="0" xfId="1" applyFont="1" applyFill="1" applyAlignment="1">
      <alignment vertical="center"/>
    </xf>
    <xf numFmtId="167" fontId="15" fillId="4" borderId="0" xfId="1" applyNumberFormat="1" applyFont="1" applyFill="1" applyAlignment="1">
      <alignment vertical="center"/>
    </xf>
    <xf numFmtId="167" fontId="8" fillId="4" borderId="0" xfId="1" applyNumberFormat="1" applyFont="1" applyFill="1" applyAlignment="1">
      <alignment vertical="center"/>
    </xf>
    <xf numFmtId="167" fontId="14" fillId="5" borderId="1" xfId="1" applyNumberFormat="1" applyFont="1" applyFill="1" applyBorder="1" applyAlignment="1">
      <alignment vertical="center"/>
    </xf>
    <xf numFmtId="0" fontId="8" fillId="7" borderId="2" xfId="0" applyFont="1" applyFill="1" applyBorder="1" applyAlignment="1">
      <alignment vertical="center"/>
    </xf>
    <xf numFmtId="0" fontId="0" fillId="4" borderId="0" xfId="0" applyFill="1" applyAlignment="1">
      <alignment vertical="center"/>
    </xf>
    <xf numFmtId="168" fontId="8" fillId="4" borderId="0" xfId="1" applyNumberFormat="1" applyFont="1" applyFill="1" applyAlignment="1">
      <alignment vertical="center"/>
    </xf>
    <xf numFmtId="0" fontId="12" fillId="4" borderId="0" xfId="0" applyFont="1" applyFill="1" applyAlignment="1">
      <alignment vertical="center"/>
    </xf>
    <xf numFmtId="1" fontId="8" fillId="4" borderId="0" xfId="0" applyNumberFormat="1" applyFont="1" applyFill="1" applyAlignment="1">
      <alignment vertical="center"/>
    </xf>
    <xf numFmtId="0" fontId="8" fillId="4" borderId="0" xfId="0" applyFont="1" applyFill="1" applyAlignment="1">
      <alignment vertical="center" wrapText="1"/>
    </xf>
    <xf numFmtId="165" fontId="8" fillId="4" borderId="0" xfId="0" applyNumberFormat="1" applyFont="1" applyFill="1" applyAlignment="1">
      <alignment vertical="center"/>
    </xf>
    <xf numFmtId="0" fontId="12" fillId="4" borderId="0" xfId="0" applyFont="1" applyFill="1" applyAlignment="1">
      <alignment horizontal="right" vertical="center"/>
    </xf>
    <xf numFmtId="0" fontId="16" fillId="4" borderId="0" xfId="0" applyFont="1" applyFill="1" applyAlignment="1">
      <alignment vertical="center"/>
    </xf>
    <xf numFmtId="169" fontId="8" fillId="4" borderId="0" xfId="6" applyNumberFormat="1" applyFont="1" applyFill="1" applyAlignment="1">
      <alignment vertical="center"/>
    </xf>
    <xf numFmtId="166" fontId="8" fillId="4" borderId="0" xfId="6" applyNumberFormat="1" applyFont="1" applyFill="1" applyAlignment="1">
      <alignment vertical="center"/>
    </xf>
    <xf numFmtId="165" fontId="8" fillId="4" borderId="0" xfId="2" applyNumberFormat="1" applyFont="1" applyFill="1" applyAlignment="1">
      <alignment vertical="center"/>
    </xf>
    <xf numFmtId="43" fontId="17" fillId="4" borderId="0" xfId="1" applyFont="1" applyFill="1" applyAlignment="1">
      <alignment vertical="center"/>
    </xf>
    <xf numFmtId="43" fontId="8" fillId="5" borderId="1" xfId="1" applyFont="1" applyFill="1" applyBorder="1" applyAlignment="1">
      <alignment vertical="center"/>
    </xf>
    <xf numFmtId="168" fontId="17" fillId="4" borderId="0" xfId="1" applyNumberFormat="1" applyFont="1" applyFill="1" applyAlignment="1">
      <alignment vertical="center"/>
    </xf>
    <xf numFmtId="168" fontId="8" fillId="5" borderId="1" xfId="1" applyNumberFormat="1" applyFont="1" applyFill="1" applyBorder="1" applyAlignment="1">
      <alignment vertical="center"/>
    </xf>
    <xf numFmtId="43" fontId="17" fillId="4" borderId="0" xfId="1" applyFont="1" applyFill="1" applyAlignment="1">
      <alignment horizontal="left" vertical="center"/>
    </xf>
    <xf numFmtId="43" fontId="17" fillId="4" borderId="0" xfId="1" applyNumberFormat="1" applyFont="1" applyFill="1" applyAlignment="1">
      <alignment horizontal="left" vertical="center"/>
    </xf>
    <xf numFmtId="43" fontId="8" fillId="4" borderId="0" xfId="1" applyNumberFormat="1" applyFont="1" applyFill="1" applyAlignment="1">
      <alignment vertical="center"/>
    </xf>
    <xf numFmtId="43" fontId="8" fillId="5" borderId="1" xfId="1" applyNumberFormat="1" applyFont="1" applyFill="1" applyBorder="1" applyAlignment="1">
      <alignment vertical="center"/>
    </xf>
    <xf numFmtId="0" fontId="16" fillId="4" borderId="0" xfId="0" applyFont="1" applyFill="1" applyAlignment="1">
      <alignment horizontal="right" vertical="center"/>
    </xf>
    <xf numFmtId="168" fontId="12" fillId="5" borderId="1" xfId="1" applyNumberFormat="1" applyFont="1" applyFill="1" applyBorder="1" applyAlignment="1">
      <alignment vertical="center"/>
    </xf>
    <xf numFmtId="168" fontId="8" fillId="8" borderId="1" xfId="1" applyNumberFormat="1" applyFont="1" applyFill="1" applyBorder="1" applyAlignment="1">
      <alignment horizontal="right" vertical="center"/>
    </xf>
    <xf numFmtId="0" fontId="19" fillId="4" borderId="0" xfId="0" applyFont="1" applyFill="1" applyAlignment="1">
      <alignment vertical="center"/>
    </xf>
    <xf numFmtId="168" fontId="19" fillId="4" borderId="0" xfId="1" applyNumberFormat="1" applyFont="1" applyFill="1" applyAlignment="1">
      <alignment horizontal="left" vertical="center"/>
    </xf>
    <xf numFmtId="168" fontId="19" fillId="4" borderId="0" xfId="1" applyNumberFormat="1" applyFont="1" applyFill="1" applyAlignment="1">
      <alignment vertical="center"/>
    </xf>
    <xf numFmtId="168" fontId="8" fillId="8" borderId="1" xfId="1" applyNumberFormat="1" applyFont="1" applyFill="1" applyBorder="1" applyAlignment="1">
      <alignment vertical="center"/>
    </xf>
    <xf numFmtId="167" fontId="8" fillId="8" borderId="1" xfId="1" applyNumberFormat="1" applyFont="1" applyFill="1" applyBorder="1" applyAlignment="1">
      <alignment horizontal="right" vertical="center"/>
    </xf>
    <xf numFmtId="1" fontId="15" fillId="4" borderId="0" xfId="9" applyNumberFormat="1" applyFont="1" applyFill="1" applyAlignment="1">
      <alignment horizontal="left" vertical="center"/>
    </xf>
    <xf numFmtId="1" fontId="15" fillId="4" borderId="0" xfId="9" applyNumberFormat="1" applyFont="1" applyFill="1" applyAlignment="1">
      <alignment horizontal="right" vertical="center"/>
    </xf>
    <xf numFmtId="1" fontId="14" fillId="4" borderId="0" xfId="9" applyNumberFormat="1" applyFont="1" applyFill="1" applyAlignment="1">
      <alignment horizontal="right" vertical="center"/>
    </xf>
    <xf numFmtId="1" fontId="8" fillId="4" borderId="0" xfId="0" applyNumberFormat="1" applyFont="1" applyFill="1" applyAlignment="1">
      <alignment horizontal="right" vertical="center"/>
    </xf>
    <xf numFmtId="2" fontId="12" fillId="4" borderId="0" xfId="0" applyNumberFormat="1" applyFont="1" applyFill="1" applyAlignment="1">
      <alignment vertical="center"/>
    </xf>
    <xf numFmtId="2" fontId="8" fillId="4" borderId="0" xfId="0" applyNumberFormat="1" applyFont="1" applyFill="1" applyAlignment="1">
      <alignment vertical="center"/>
    </xf>
    <xf numFmtId="168" fontId="8" fillId="5" borderId="1" xfId="1" applyNumberFormat="1" applyFont="1" applyFill="1" applyBorder="1" applyAlignment="1">
      <alignment horizontal="right" vertical="center"/>
    </xf>
    <xf numFmtId="165" fontId="8" fillId="8" borderId="1" xfId="2" applyNumberFormat="1" applyFont="1" applyFill="1" applyBorder="1" applyAlignment="1">
      <alignment horizontal="right" vertical="center"/>
    </xf>
    <xf numFmtId="49" fontId="10" fillId="4" borderId="0" xfId="0" applyNumberFormat="1" applyFont="1" applyFill="1" applyBorder="1" applyAlignment="1">
      <alignment horizontal="left" vertical="center"/>
    </xf>
    <xf numFmtId="49" fontId="18" fillId="4" borderId="0" xfId="0" applyNumberFormat="1" applyFont="1" applyFill="1" applyBorder="1" applyAlignment="1">
      <alignment horizontal="center" vertical="center"/>
    </xf>
    <xf numFmtId="0" fontId="8" fillId="5" borderId="1" xfId="0" applyFont="1" applyFill="1" applyBorder="1" applyAlignment="1">
      <alignment horizontal="center" vertical="center"/>
    </xf>
    <xf numFmtId="0" fontId="8" fillId="8" borderId="1" xfId="0" applyFont="1" applyFill="1" applyBorder="1" applyAlignment="1">
      <alignment horizontal="center" vertical="center"/>
    </xf>
    <xf numFmtId="0" fontId="21" fillId="4" borderId="0" xfId="12" applyFont="1" applyFill="1" applyAlignment="1">
      <alignment horizontal="left" vertical="center"/>
    </xf>
    <xf numFmtId="49" fontId="2" fillId="4" borderId="0" xfId="0" applyNumberFormat="1" applyFont="1" applyFill="1" applyBorder="1" applyAlignment="1">
      <alignment vertical="center"/>
    </xf>
    <xf numFmtId="0" fontId="22" fillId="4" borderId="0" xfId="12" applyFont="1" applyFill="1" applyAlignment="1">
      <alignment horizontal="left" vertical="center"/>
    </xf>
    <xf numFmtId="49" fontId="23" fillId="4" borderId="0" xfId="0" applyNumberFormat="1" applyFont="1" applyFill="1" applyAlignment="1">
      <alignment vertical="center"/>
    </xf>
    <xf numFmtId="0" fontId="0" fillId="7" borderId="2" xfId="0" applyFill="1" applyBorder="1" applyAlignment="1">
      <alignment vertical="center"/>
    </xf>
    <xf numFmtId="49" fontId="17" fillId="4" borderId="0" xfId="0" applyNumberFormat="1" applyFont="1" applyFill="1" applyAlignment="1">
      <alignment vertical="center"/>
    </xf>
    <xf numFmtId="49" fontId="16" fillId="4" borderId="0" xfId="0" applyNumberFormat="1" applyFont="1" applyFill="1" applyAlignment="1">
      <alignment horizontal="left" vertical="center"/>
    </xf>
    <xf numFmtId="49" fontId="17" fillId="4" borderId="0" xfId="0" applyNumberFormat="1" applyFont="1" applyFill="1" applyAlignment="1">
      <alignment horizontal="left" vertical="center"/>
    </xf>
    <xf numFmtId="0" fontId="0" fillId="4" borderId="0" xfId="0" applyFill="1" applyAlignment="1">
      <alignment horizontal="left" vertical="center"/>
    </xf>
    <xf numFmtId="49" fontId="22" fillId="4" borderId="0" xfId="12" applyNumberFormat="1" applyFont="1" applyFill="1" applyAlignment="1">
      <alignment horizontal="left" vertical="center"/>
    </xf>
    <xf numFmtId="0" fontId="24" fillId="4" borderId="0" xfId="12" applyFont="1" applyFill="1" applyAlignment="1">
      <alignment horizontal="left" vertical="center"/>
    </xf>
    <xf numFmtId="49" fontId="11" fillId="4" borderId="3" xfId="0" applyNumberFormat="1" applyFont="1" applyFill="1" applyBorder="1" applyAlignment="1">
      <alignment horizontal="left" vertical="center"/>
    </xf>
    <xf numFmtId="49" fontId="2" fillId="4" borderId="3" xfId="0" applyNumberFormat="1" applyFont="1" applyFill="1" applyBorder="1" applyAlignment="1">
      <alignment vertical="center"/>
    </xf>
    <xf numFmtId="49" fontId="14" fillId="4" borderId="0" xfId="0" applyNumberFormat="1" applyFont="1" applyFill="1" applyAlignment="1">
      <alignment horizontal="left" vertical="center"/>
    </xf>
    <xf numFmtId="49" fontId="17" fillId="4" borderId="0" xfId="0" quotePrefix="1" applyNumberFormat="1" applyFont="1" applyFill="1" applyAlignment="1">
      <alignment vertical="center"/>
    </xf>
    <xf numFmtId="49" fontId="14" fillId="4" borderId="0" xfId="13" applyNumberFormat="1" applyFont="1" applyFill="1" applyAlignment="1" applyProtection="1">
      <alignment horizontal="left" vertical="center"/>
    </xf>
    <xf numFmtId="49" fontId="25" fillId="4" borderId="0" xfId="0" applyNumberFormat="1" applyFont="1" applyFill="1" applyAlignment="1" applyProtection="1">
      <alignment vertical="center"/>
    </xf>
    <xf numFmtId="49" fontId="26" fillId="4" borderId="0" xfId="0" applyNumberFormat="1" applyFont="1" applyFill="1" applyAlignment="1">
      <alignment vertical="center"/>
    </xf>
    <xf numFmtId="0" fontId="24" fillId="4" borderId="0" xfId="12" applyFont="1" applyFill="1" applyAlignment="1">
      <alignment vertical="center"/>
    </xf>
    <xf numFmtId="0" fontId="24" fillId="0" borderId="0" xfId="12" applyFont="1" applyFill="1" applyAlignment="1">
      <alignment vertical="center"/>
    </xf>
    <xf numFmtId="1" fontId="12" fillId="4" borderId="0" xfId="0" applyNumberFormat="1" applyFont="1" applyFill="1" applyAlignment="1">
      <alignment horizontal="right" vertical="center"/>
    </xf>
    <xf numFmtId="1" fontId="12" fillId="4" borderId="0" xfId="0" applyNumberFormat="1" applyFont="1" applyFill="1" applyAlignment="1">
      <alignment vertical="center"/>
    </xf>
    <xf numFmtId="49" fontId="12" fillId="4" borderId="0" xfId="0" applyNumberFormat="1" applyFont="1" applyFill="1" applyAlignment="1">
      <alignment horizontal="right" vertical="center"/>
    </xf>
    <xf numFmtId="49" fontId="8" fillId="4" borderId="0" xfId="0" applyNumberFormat="1" applyFont="1" applyFill="1" applyAlignment="1">
      <alignment vertical="center"/>
    </xf>
    <xf numFmtId="2" fontId="19" fillId="4" borderId="0" xfId="0" applyNumberFormat="1" applyFont="1" applyFill="1" applyAlignment="1">
      <alignment vertical="center"/>
    </xf>
    <xf numFmtId="0" fontId="12" fillId="7" borderId="2" xfId="0" applyFont="1" applyFill="1" applyBorder="1" applyAlignment="1">
      <alignment vertical="center"/>
    </xf>
    <xf numFmtId="0" fontId="27" fillId="4" borderId="0" xfId="0" applyFont="1" applyFill="1" applyAlignment="1">
      <alignment vertical="center"/>
    </xf>
    <xf numFmtId="0" fontId="8" fillId="5" borderId="1" xfId="0" applyFont="1" applyFill="1" applyBorder="1" applyAlignment="1">
      <alignment vertical="center"/>
    </xf>
    <xf numFmtId="0" fontId="0" fillId="4" borderId="0" xfId="0" applyFill="1"/>
    <xf numFmtId="0" fontId="12" fillId="4" borderId="0" xfId="0" applyFont="1" applyFill="1" applyAlignment="1">
      <alignment vertical="center" wrapText="1"/>
    </xf>
    <xf numFmtId="0" fontId="16" fillId="4" borderId="0" xfId="3" applyFont="1" applyFill="1" applyAlignment="1">
      <alignment vertical="center"/>
    </xf>
    <xf numFmtId="0" fontId="28" fillId="4" borderId="0" xfId="0" applyFont="1" applyFill="1" applyAlignment="1">
      <alignment vertical="center"/>
    </xf>
    <xf numFmtId="0" fontId="14" fillId="4" borderId="0" xfId="8" applyFont="1" applyFill="1" applyAlignment="1">
      <alignment vertical="center" wrapText="1"/>
    </xf>
    <xf numFmtId="0" fontId="8" fillId="4" borderId="0" xfId="0" applyFont="1" applyFill="1" applyAlignment="1">
      <alignment horizontal="left" vertical="center"/>
    </xf>
    <xf numFmtId="0" fontId="15" fillId="4" borderId="0" xfId="0" applyFont="1" applyFill="1" applyAlignment="1">
      <alignment vertical="center"/>
    </xf>
    <xf numFmtId="0" fontId="15" fillId="4" borderId="0" xfId="0" applyFont="1" applyFill="1" applyAlignment="1">
      <alignment horizontal="right" vertical="center"/>
    </xf>
    <xf numFmtId="0" fontId="12" fillId="4" borderId="0" xfId="0" applyFont="1" applyFill="1" applyAlignment="1">
      <alignment horizontal="left" vertical="center"/>
    </xf>
    <xf numFmtId="43" fontId="14" fillId="4" borderId="0" xfId="1" applyFont="1" applyFill="1" applyAlignment="1">
      <alignment vertical="center"/>
    </xf>
    <xf numFmtId="43" fontId="28" fillId="4" borderId="0" xfId="1" applyFont="1" applyFill="1" applyAlignment="1">
      <alignment vertical="center"/>
    </xf>
    <xf numFmtId="165" fontId="8" fillId="8" borderId="1" xfId="2" applyNumberFormat="1" applyFont="1" applyFill="1" applyBorder="1" applyAlignment="1">
      <alignment vertical="center"/>
    </xf>
    <xf numFmtId="0" fontId="28" fillId="4" borderId="0" xfId="3" applyFont="1" applyFill="1" applyAlignment="1">
      <alignment vertical="center"/>
    </xf>
    <xf numFmtId="43" fontId="17" fillId="4" borderId="0" xfId="1" applyNumberFormat="1" applyFont="1" applyFill="1" applyAlignment="1">
      <alignment vertical="center"/>
    </xf>
    <xf numFmtId="0" fontId="8" fillId="8" borderId="1" xfId="0" applyFont="1" applyFill="1" applyBorder="1" applyAlignment="1">
      <alignment vertical="center"/>
    </xf>
    <xf numFmtId="0" fontId="29" fillId="4" borderId="0" xfId="8" applyFont="1" applyFill="1" applyAlignment="1">
      <alignment horizontal="left" vertical="center"/>
    </xf>
    <xf numFmtId="0" fontId="29" fillId="4" borderId="0" xfId="8" applyFont="1" applyFill="1" applyAlignment="1">
      <alignment vertical="center"/>
    </xf>
    <xf numFmtId="49" fontId="1" fillId="4" borderId="0" xfId="0" applyNumberFormat="1" applyFont="1" applyFill="1" applyBorder="1" applyAlignment="1">
      <alignment vertical="center"/>
    </xf>
    <xf numFmtId="0" fontId="7" fillId="4" borderId="0" xfId="8" applyFont="1" applyFill="1" applyAlignment="1">
      <alignment horizontal="left" vertical="center"/>
    </xf>
    <xf numFmtId="0" fontId="7" fillId="4" borderId="0" xfId="8" applyFont="1" applyFill="1" applyAlignment="1">
      <alignment vertical="center"/>
    </xf>
    <xf numFmtId="49" fontId="8" fillId="7" borderId="2" xfId="0" applyNumberFormat="1" applyFont="1" applyFill="1" applyBorder="1" applyAlignment="1">
      <alignment horizontal="left" vertical="center"/>
    </xf>
    <xf numFmtId="49" fontId="15" fillId="7" borderId="2" xfId="0" applyNumberFormat="1" applyFont="1" applyFill="1" applyBorder="1" applyAlignment="1">
      <alignment vertical="center"/>
    </xf>
    <xf numFmtId="49" fontId="8" fillId="7" borderId="2" xfId="0" applyNumberFormat="1" applyFont="1" applyFill="1" applyBorder="1" applyAlignment="1">
      <alignment vertical="center" wrapText="1"/>
    </xf>
    <xf numFmtId="49" fontId="15" fillId="7" borderId="2" xfId="0" applyNumberFormat="1" applyFont="1" applyFill="1" applyBorder="1" applyAlignment="1">
      <alignment horizontal="center" vertical="center" wrapText="1"/>
    </xf>
    <xf numFmtId="0" fontId="14" fillId="4" borderId="0" xfId="8" applyFont="1" applyFill="1" applyAlignment="1">
      <alignment vertical="center"/>
    </xf>
    <xf numFmtId="0" fontId="14" fillId="4" borderId="0" xfId="8" applyFont="1" applyFill="1" applyAlignment="1">
      <alignment horizontal="left" vertical="center"/>
    </xf>
    <xf numFmtId="0" fontId="15" fillId="4" borderId="0" xfId="8" applyFont="1" applyFill="1" applyAlignment="1">
      <alignment horizontal="left" vertical="center"/>
    </xf>
    <xf numFmtId="0" fontId="30" fillId="4" borderId="0" xfId="8" applyFont="1" applyFill="1" applyAlignment="1">
      <alignment horizontal="left" vertical="center"/>
    </xf>
    <xf numFmtId="171" fontId="30" fillId="4" borderId="0" xfId="14" applyNumberFormat="1" applyFont="1" applyFill="1" applyAlignment="1">
      <alignment horizontal="left" vertical="center"/>
    </xf>
    <xf numFmtId="0" fontId="31" fillId="4" borderId="0" xfId="8" applyFont="1" applyFill="1" applyAlignment="1">
      <alignment horizontal="left" vertical="center"/>
    </xf>
    <xf numFmtId="0" fontId="15" fillId="4" borderId="0" xfId="8" applyFont="1" applyFill="1" applyAlignment="1">
      <alignment vertical="center"/>
    </xf>
    <xf numFmtId="0" fontId="30" fillId="4" borderId="0" xfId="8" applyFont="1" applyFill="1" applyAlignment="1">
      <alignment vertical="center"/>
    </xf>
    <xf numFmtId="0" fontId="31" fillId="4" borderId="0" xfId="8" applyFont="1" applyFill="1" applyAlignment="1">
      <alignment vertical="center"/>
    </xf>
    <xf numFmtId="0" fontId="7" fillId="4" borderId="0" xfId="8" applyFill="1" applyAlignment="1">
      <alignment vertical="center"/>
    </xf>
    <xf numFmtId="0" fontId="7" fillId="4" borderId="0" xfId="8" applyFill="1" applyAlignment="1">
      <alignment horizontal="left" vertical="center"/>
    </xf>
    <xf numFmtId="1" fontId="14" fillId="5" borderId="1" xfId="8" applyNumberFormat="1" applyFont="1" applyFill="1" applyBorder="1" applyAlignment="1">
      <alignment horizontal="right" vertical="center"/>
    </xf>
    <xf numFmtId="0" fontId="14" fillId="4" borderId="0" xfId="0" applyFont="1" applyFill="1" applyAlignment="1">
      <alignment vertical="center"/>
    </xf>
    <xf numFmtId="168" fontId="14" fillId="5" borderId="1" xfId="1" applyNumberFormat="1" applyFont="1" applyFill="1" applyBorder="1" applyAlignment="1">
      <alignment vertical="center"/>
    </xf>
    <xf numFmtId="1" fontId="14" fillId="5" borderId="1" xfId="8" applyNumberFormat="1" applyFont="1" applyFill="1" applyBorder="1" applyAlignment="1">
      <alignment horizontal="left" vertical="center"/>
    </xf>
    <xf numFmtId="167" fontId="8" fillId="8" borderId="1" xfId="1" applyNumberFormat="1" applyFont="1" applyFill="1" applyBorder="1" applyAlignment="1">
      <alignment vertical="center"/>
    </xf>
    <xf numFmtId="0" fontId="12" fillId="2" borderId="4" xfId="0" applyFont="1" applyFill="1" applyBorder="1"/>
    <xf numFmtId="0" fontId="8" fillId="0" borderId="4" xfId="0" applyFont="1" applyBorder="1"/>
    <xf numFmtId="0" fontId="8" fillId="0" borderId="0" xfId="0" applyFont="1"/>
    <xf numFmtId="0" fontId="8" fillId="0" borderId="5" xfId="0" applyFont="1" applyBorder="1"/>
    <xf numFmtId="0" fontId="8" fillId="0" borderId="6" xfId="0" applyFont="1" applyBorder="1"/>
    <xf numFmtId="0" fontId="12" fillId="2" borderId="0" xfId="0" applyFont="1" applyFill="1"/>
    <xf numFmtId="0" fontId="12" fillId="2" borderId="0" xfId="0" applyFont="1" applyFill="1" applyAlignment="1">
      <alignment horizontal="left" vertical="top"/>
    </xf>
    <xf numFmtId="168" fontId="14" fillId="6" borderId="1" xfId="1" applyNumberFormat="1" applyFont="1" applyFill="1" applyBorder="1" applyAlignment="1">
      <alignment vertical="center"/>
    </xf>
    <xf numFmtId="164" fontId="8" fillId="4" borderId="0" xfId="4" applyFont="1" applyFill="1" applyAlignment="1">
      <alignment vertical="center"/>
    </xf>
    <xf numFmtId="0" fontId="0" fillId="7" borderId="2" xfId="0" applyFill="1" applyBorder="1" applyAlignment="1">
      <alignment horizontal="left" vertical="center"/>
    </xf>
    <xf numFmtId="164" fontId="8" fillId="4" borderId="0" xfId="4" applyFont="1" applyFill="1" applyAlignment="1">
      <alignment horizontal="left" vertical="center"/>
    </xf>
    <xf numFmtId="168" fontId="8" fillId="4" borderId="0" xfId="4" applyNumberFormat="1" applyFont="1" applyFill="1" applyAlignment="1">
      <alignment vertical="center"/>
    </xf>
    <xf numFmtId="0" fontId="9" fillId="4" borderId="0" xfId="0" applyFont="1" applyFill="1" applyAlignment="1">
      <alignment horizontal="left" vertical="center"/>
    </xf>
    <xf numFmtId="0" fontId="10" fillId="4" borderId="0" xfId="0" applyFont="1" applyFill="1" applyAlignment="1">
      <alignment horizontal="left" vertical="center"/>
    </xf>
    <xf numFmtId="166" fontId="8" fillId="5" borderId="1" xfId="4" applyNumberFormat="1" applyFont="1" applyFill="1" applyBorder="1" applyAlignment="1">
      <alignment vertical="center"/>
    </xf>
    <xf numFmtId="166" fontId="8" fillId="5" borderId="7" xfId="4" applyNumberFormat="1" applyFont="1" applyFill="1" applyBorder="1" applyAlignment="1">
      <alignment vertical="center"/>
    </xf>
  </cellXfs>
  <cellStyles count="15">
    <cellStyle name="20% - Accent2 2" xfId="7"/>
    <cellStyle name="Comma" xfId="1" builtinId="3"/>
    <cellStyle name="Comma 2" xfId="6"/>
    <cellStyle name="Comma 3" xfId="11"/>
    <cellStyle name="Comma 4" xfId="4"/>
    <cellStyle name="Comma 5 2" xfId="5"/>
    <cellStyle name="Hyperlink" xfId="12" builtinId="8"/>
    <cellStyle name="Hyperlink 2" xfId="13"/>
    <cellStyle name="Normal" xfId="0" builtinId="0"/>
    <cellStyle name="Normal 2" xfId="8"/>
    <cellStyle name="Normal 3" xfId="9"/>
    <cellStyle name="Normal 3 2 2" xfId="3"/>
    <cellStyle name="Normal 6" xfId="14"/>
    <cellStyle name="Percent" xfId="2" builtinId="5"/>
    <cellStyle name="Percent 3" xfId="10"/>
  </cellStyles>
  <dxfs count="59">
    <dxf>
      <numFmt numFmtId="2" formatCode="0.00"/>
    </dxf>
    <dxf>
      <numFmt numFmtId="168" formatCode="_-* #,##0_-;\-* #,##0_-;_-* &quot;-&quot;??_-;_-@_-"/>
    </dxf>
    <dxf>
      <numFmt numFmtId="168" formatCode="_-* #,##0_-;\-* #,##0_-;_-* &quot;-&quot;??_-;_-@_-"/>
    </dxf>
    <dxf>
      <numFmt numFmtId="169" formatCode="_-* #,##0.0_-;\-* #,##0.0_-;_-* &quot;-&quot;??_-;_-@_-"/>
    </dxf>
    <dxf>
      <numFmt numFmtId="169" formatCode="_-* #,##0.0_-;\-* #,##0.0_-;_-* &quot;-&quot;??_-;_-@_-"/>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bottom" readingOrder="0"/>
    </dxf>
    <dxf>
      <alignment vertical="bottom" readingOrder="0"/>
    </dxf>
    <dxf>
      <alignment vertical="bottom" readingOrder="0"/>
    </dxf>
    <dxf>
      <alignment vertical="bottom" readingOrder="0"/>
    </dxf>
    <dxf>
      <alignment vertical="bottom" readingOrder="0"/>
    </dxf>
    <dxf>
      <alignment vertical="bottom" readingOrder="0"/>
    </dxf>
    <dxf>
      <alignment vertical="bottom" readingOrder="0"/>
    </dxf>
    <dxf>
      <alignment vertical="bottom" readingOrder="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ont>
        <sz val="8"/>
      </font>
    </dxf>
    <dxf>
      <font>
        <sz val="8"/>
      </font>
    </dxf>
    <dxf>
      <font>
        <sz val="8"/>
      </font>
    </dxf>
    <dxf>
      <font>
        <sz val="8"/>
      </font>
    </dxf>
    <dxf>
      <font>
        <sz val="8"/>
      </font>
    </dxf>
    <dxf>
      <font>
        <sz val="8"/>
      </font>
    </dxf>
    <dxf>
      <font>
        <sz val="8"/>
      </font>
    </dxf>
    <dxf>
      <font>
        <sz val="8"/>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numFmt numFmtId="164" formatCode="_(* #,##0.00_);_(* \(#,##0.00\);_(* &quot;-&quot;??_);_(@_)"/>
    </dxf>
    <dxf>
      <numFmt numFmtId="164" formatCode="_(* #,##0.00_);_(* \(#,##0.00\);_(* &quot;-&quot;??_);_(@_)"/>
    </dxf>
    <dxf>
      <numFmt numFmtId="164" formatCode="_(* #,##0.00_);_(* \(#,##0.00\);_(* &quot;-&quot;??_);_(@_)"/>
    </dxf>
    <dxf>
      <numFmt numFmtId="164" formatCode="_(* #,##0.00_);_(* \(#,##0.00\);_(* &quot;-&quot;??_);_(@_)"/>
    </dxf>
    <dxf>
      <numFmt numFmtId="164" formatCode="_(* #,##0.00_);_(* \(#,##0.00\);_(* &quot;-&quot;??_);_(@_)"/>
    </dxf>
    <dxf>
      <numFmt numFmtId="164" formatCode="_(* #,##0.00_);_(* \(#,##0.00\);_(* &quot;-&quot;??_);_(@_)"/>
    </dxf>
    <dxf>
      <numFmt numFmtId="164" formatCode="_(* #,##0.00_);_(* \(#,##0.00\);_(* &quot;-&quot;??_);_(@_)"/>
    </dxf>
    <dxf>
      <numFmt numFmtId="164" formatCode="_(* #,##0.00_);_(* \(#,##0.00\);_(* &quot;-&quot;??_);_(@_)"/>
    </dxf>
    <dxf>
      <numFmt numFmtId="164" formatCode="_(* #,##0.00_);_(* \(#,##0.00\);_(* &quot;-&quot;??_);_(@_)"/>
    </dxf>
    <dxf>
      <numFmt numFmtId="164" formatCode="_(* #,##0.00_);_(* \(#,##0.00\);_(* &quot;-&quot;??_);_(@_)"/>
    </dxf>
    <dxf>
      <numFmt numFmtId="164" formatCode="_(* #,##0.00_);_(* \(#,##0.00\);_(* &quot;-&quot;??_);_(@_)"/>
    </dxf>
    <dxf>
      <numFmt numFmtId="164" formatCode="_(* #,##0.00_);_(* \(#,##0.00\);_(* &quot;-&quot;??_);_(@_)"/>
    </dxf>
    <dxf>
      <numFmt numFmtId="164" formatCode="_(* #,##0.00_);_(* \(#,##0.00\);_(* &quot;-&quot;??_);_(@_)"/>
    </dxf>
    <dxf>
      <numFmt numFmtId="164" formatCode="_(* #,##0.00_);_(* \(#,##0.00\);_(* &quot;-&quot;??_);_(@_)"/>
    </dxf>
  </dxfs>
  <tableStyles count="0" defaultTableStyle="TableStyleMedium2" defaultPivotStyle="PivotStyleLight16"/>
  <colors>
    <mruColors>
      <color rgb="FFCCFFFF"/>
      <color rgb="FFFFCCFF"/>
      <color rgb="FFFFFFCC"/>
      <color rgb="FFFFCCCC"/>
      <color rgb="FF800026"/>
      <color rgb="FFBD0026"/>
      <color rgb="FFDEEBF7"/>
      <color rgb="FFA1D99B"/>
      <color rgb="FF9ECAE1"/>
      <color rgb="FFFC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microsoft.com/office/2007/relationships/slicerCache" Target="slicerCaches/slicerCache4.xml"/><Relationship Id="rId3" Type="http://schemas.openxmlformats.org/officeDocument/2006/relationships/worksheet" Target="worksheets/sheet3.xml"/><Relationship Id="rId21" Type="http://schemas.openxmlformats.org/officeDocument/2006/relationships/pivotCacheDefinition" Target="pivotCache/pivotCacheDefinition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microsoft.com/office/2007/relationships/slicerCache" Target="slicerCaches/slicerCache3.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microsoft.com/office/2007/relationships/slicerCache" Target="slicerCaches/slicerCache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07/relationships/slicerCache" Target="slicerCaches/slicerCache2.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microsoft.com/office/2007/relationships/slicerCache" Target="slicerCaches/slicerCache1.xml"/><Relationship Id="rId28" Type="http://schemas.microsoft.com/office/2007/relationships/slicerCache" Target="slicerCaches/slicerCache6.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pivotCacheDefinition" Target="pivotCache/pivotCacheDefinition2.xml"/><Relationship Id="rId27" Type="http://schemas.microsoft.com/office/2007/relationships/slicerCache" Target="slicerCaches/slicerCache5.xml"/><Relationship Id="rId30"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5093972201293855E-2"/>
          <c:y val="0.11470717447872662"/>
          <c:w val="0.87477981423894191"/>
          <c:h val="0.55075281898775541"/>
        </c:manualLayout>
      </c:layout>
      <c:barChart>
        <c:barDir val="col"/>
        <c:grouping val="clustered"/>
        <c:varyColors val="0"/>
        <c:ser>
          <c:idx val="0"/>
          <c:order val="0"/>
          <c:tx>
            <c:strRef>
              <c:f>'Calc|Ratio analysis'!$A$41</c:f>
              <c:strCache>
                <c:ptCount val="1"/>
                <c:pt idx="0">
                  <c:v>Period average opex / totex</c:v>
                </c:pt>
              </c:strCache>
            </c:strRef>
          </c:tx>
          <c:invertIfNegative val="0"/>
          <c:cat>
            <c:strRef>
              <c:f>'Calc|Ratio analysis'!$A$45:$A$57</c:f>
              <c:strCache>
                <c:ptCount val="13"/>
                <c:pt idx="0">
                  <c:v>EVO</c:v>
                </c:pt>
                <c:pt idx="1">
                  <c:v>AGD</c:v>
                </c:pt>
                <c:pt idx="2">
                  <c:v>AND</c:v>
                </c:pt>
                <c:pt idx="3">
                  <c:v>CIT</c:v>
                </c:pt>
                <c:pt idx="4">
                  <c:v>END</c:v>
                </c:pt>
                <c:pt idx="5">
                  <c:v>ENX</c:v>
                </c:pt>
                <c:pt idx="6">
                  <c:v>ERG</c:v>
                </c:pt>
                <c:pt idx="7">
                  <c:v>ESS</c:v>
                </c:pt>
                <c:pt idx="8">
                  <c:v>JEN</c:v>
                </c:pt>
                <c:pt idx="9">
                  <c:v>PCR</c:v>
                </c:pt>
                <c:pt idx="10">
                  <c:v>SAP</c:v>
                </c:pt>
                <c:pt idx="11">
                  <c:v>TND</c:v>
                </c:pt>
                <c:pt idx="12">
                  <c:v>UED</c:v>
                </c:pt>
              </c:strCache>
            </c:strRef>
          </c:cat>
          <c:val>
            <c:numRef>
              <c:f>'Calc|Ratio analysis'!$D$45:$D$57</c:f>
              <c:numCache>
                <c:formatCode>0.0%</c:formatCode>
                <c:ptCount val="13"/>
                <c:pt idx="0">
                  <c:v>0.47358240210844949</c:v>
                </c:pt>
                <c:pt idx="1">
                  <c:v>0.36199640767163382</c:v>
                </c:pt>
                <c:pt idx="2">
                  <c:v>0.36912025861779407</c:v>
                </c:pt>
                <c:pt idx="3">
                  <c:v>0.30829229494534166</c:v>
                </c:pt>
                <c:pt idx="4">
                  <c:v>0.37285966176813451</c:v>
                </c:pt>
                <c:pt idx="5">
                  <c:v>0.35765294146764093</c:v>
                </c:pt>
                <c:pt idx="6">
                  <c:v>0.35847758169830579</c:v>
                </c:pt>
                <c:pt idx="7">
                  <c:v>0.38843657403475262</c:v>
                </c:pt>
                <c:pt idx="8">
                  <c:v>0.4268481552185408</c:v>
                </c:pt>
                <c:pt idx="9">
                  <c:v>0.39532823090078667</c:v>
                </c:pt>
                <c:pt idx="10">
                  <c:v>0.46017292016691963</c:v>
                </c:pt>
                <c:pt idx="11">
                  <c:v>0.39619772699572547</c:v>
                </c:pt>
                <c:pt idx="12">
                  <c:v>0.44481304170038499</c:v>
                </c:pt>
              </c:numCache>
            </c:numRef>
          </c:val>
          <c:extLst>
            <c:ext xmlns:c16="http://schemas.microsoft.com/office/drawing/2014/chart" uri="{C3380CC4-5D6E-409C-BE32-E72D297353CC}">
              <c16:uniqueId val="{0000001A-7FE8-40DE-A0DA-FC5D26D85CC3}"/>
            </c:ext>
          </c:extLst>
        </c:ser>
        <c:dLbls>
          <c:showLegendKey val="0"/>
          <c:showVal val="0"/>
          <c:showCatName val="0"/>
          <c:showSerName val="0"/>
          <c:showPercent val="0"/>
          <c:showBubbleSize val="0"/>
        </c:dLbls>
        <c:gapWidth val="36"/>
        <c:overlap val="100"/>
        <c:axId val="383309696"/>
        <c:axId val="383311232"/>
      </c:barChart>
      <c:lineChart>
        <c:grouping val="standard"/>
        <c:varyColors val="0"/>
        <c:ser>
          <c:idx val="1"/>
          <c:order val="1"/>
          <c:tx>
            <c:strRef>
              <c:f>'Output|Charts'!$B$10</c:f>
              <c:strCache>
                <c:ptCount val="1"/>
                <c:pt idx="0">
                  <c:v>Customer-weighted - Benchmarking comparators average</c:v>
                </c:pt>
              </c:strCache>
            </c:strRef>
          </c:tx>
          <c:marker>
            <c:symbol val="none"/>
          </c:marker>
          <c:val>
            <c:numRef>
              <c:f>'Calc|Ratio analysis'!$D$118:$D$130</c:f>
              <c:numCache>
                <c:formatCode>0.0%</c:formatCode>
                <c:ptCount val="13"/>
                <c:pt idx="0">
                  <c:v>0.41610197250581765</c:v>
                </c:pt>
                <c:pt idx="1">
                  <c:v>0.41610197250581765</c:v>
                </c:pt>
                <c:pt idx="2">
                  <c:v>0.41610197250581765</c:v>
                </c:pt>
                <c:pt idx="3">
                  <c:v>0.41610197250581765</c:v>
                </c:pt>
                <c:pt idx="4">
                  <c:v>0.41610197250581765</c:v>
                </c:pt>
                <c:pt idx="5">
                  <c:v>0.41610197250581765</c:v>
                </c:pt>
                <c:pt idx="6">
                  <c:v>0.41610197250581765</c:v>
                </c:pt>
                <c:pt idx="7">
                  <c:v>0.41610197250581765</c:v>
                </c:pt>
                <c:pt idx="8">
                  <c:v>0.41610197250581765</c:v>
                </c:pt>
                <c:pt idx="9">
                  <c:v>0.41610197250581765</c:v>
                </c:pt>
                <c:pt idx="10">
                  <c:v>0.41610197250581765</c:v>
                </c:pt>
                <c:pt idx="11">
                  <c:v>0.41610197250581765</c:v>
                </c:pt>
                <c:pt idx="12">
                  <c:v>0.41610197250581765</c:v>
                </c:pt>
              </c:numCache>
            </c:numRef>
          </c:val>
          <c:smooth val="0"/>
          <c:extLst>
            <c:ext xmlns:c16="http://schemas.microsoft.com/office/drawing/2014/chart" uri="{C3380CC4-5D6E-409C-BE32-E72D297353CC}">
              <c16:uniqueId val="{0000001B-7FE8-40DE-A0DA-FC5D26D85CC3}"/>
            </c:ext>
          </c:extLst>
        </c:ser>
        <c:dLbls>
          <c:showLegendKey val="0"/>
          <c:showVal val="0"/>
          <c:showCatName val="0"/>
          <c:showSerName val="0"/>
          <c:showPercent val="0"/>
          <c:showBubbleSize val="0"/>
        </c:dLbls>
        <c:marker val="1"/>
        <c:smooth val="0"/>
        <c:axId val="383309696"/>
        <c:axId val="383311232"/>
        <c:extLst/>
      </c:lineChart>
      <c:catAx>
        <c:axId val="3833096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383311232"/>
        <c:crosses val="autoZero"/>
        <c:auto val="1"/>
        <c:lblAlgn val="ctr"/>
        <c:lblOffset val="100"/>
        <c:noMultiLvlLbl val="0"/>
      </c:catAx>
      <c:valAx>
        <c:axId val="383311232"/>
        <c:scaling>
          <c:orientation val="minMax"/>
          <c:max val="0.5"/>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383309696"/>
        <c:crosses val="autoZero"/>
        <c:crossBetween val="between"/>
      </c:valAx>
    </c:plotArea>
    <c:legend>
      <c:legendPos val="b"/>
      <c:legendEntry>
        <c:idx val="0"/>
        <c:delete val="1"/>
      </c:legendEntry>
      <c:legendEntry>
        <c:idx val="1"/>
        <c:txPr>
          <a:bodyPr/>
          <a:lstStyle/>
          <a:p>
            <a:pPr>
              <a:defRPr sz="1200">
                <a:latin typeface="Arial" panose="020B0604020202020204" pitchFamily="34" charset="0"/>
                <a:cs typeface="Arial" panose="020B0604020202020204" pitchFamily="34" charset="0"/>
              </a:defRPr>
            </a:pPr>
            <a:endParaRPr lang="en-US"/>
          </a:p>
        </c:txPr>
      </c:legendEntry>
      <c:layout>
        <c:manualLayout>
          <c:xMode val="edge"/>
          <c:yMode val="edge"/>
          <c:x val="0.22437482940826772"/>
          <c:y val="0.88029762158335922"/>
          <c:w val="0.63455318720574394"/>
          <c:h val="0.1024716126647259"/>
        </c:manualLayout>
      </c:layout>
      <c:overlay val="0"/>
      <c:txPr>
        <a:bodyPr/>
        <a:lstStyle/>
        <a:p>
          <a:pPr>
            <a:defRPr>
              <a:latin typeface="Arial" panose="020B0604020202020204" pitchFamily="34" charset="0"/>
              <a:cs typeface="Arial" panose="020B0604020202020204" pitchFamily="34"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5093972201293855E-2"/>
          <c:y val="0.11470717447872662"/>
          <c:w val="0.87477981423894191"/>
          <c:h val="0.55075281898775541"/>
        </c:manualLayout>
      </c:layout>
      <c:barChart>
        <c:barDir val="col"/>
        <c:grouping val="clustered"/>
        <c:varyColors val="0"/>
        <c:ser>
          <c:idx val="0"/>
          <c:order val="0"/>
          <c:tx>
            <c:strRef>
              <c:f>'Calc|Ratio analysis'!$A$41</c:f>
              <c:strCache>
                <c:ptCount val="1"/>
                <c:pt idx="0">
                  <c:v>Period average opex / totex</c:v>
                </c:pt>
              </c:strCache>
            </c:strRef>
          </c:tx>
          <c:invertIfNegative val="0"/>
          <c:cat>
            <c:strRef>
              <c:f>'Calc|Ratio analysis'!$A$45:$A$57</c:f>
              <c:strCache>
                <c:ptCount val="13"/>
                <c:pt idx="0">
                  <c:v>EVO</c:v>
                </c:pt>
                <c:pt idx="1">
                  <c:v>AGD</c:v>
                </c:pt>
                <c:pt idx="2">
                  <c:v>AND</c:v>
                </c:pt>
                <c:pt idx="3">
                  <c:v>CIT</c:v>
                </c:pt>
                <c:pt idx="4">
                  <c:v>END</c:v>
                </c:pt>
                <c:pt idx="5">
                  <c:v>ENX</c:v>
                </c:pt>
                <c:pt idx="6">
                  <c:v>ERG</c:v>
                </c:pt>
                <c:pt idx="7">
                  <c:v>ESS</c:v>
                </c:pt>
                <c:pt idx="8">
                  <c:v>JEN</c:v>
                </c:pt>
                <c:pt idx="9">
                  <c:v>PCR</c:v>
                </c:pt>
                <c:pt idx="10">
                  <c:v>SAP</c:v>
                </c:pt>
                <c:pt idx="11">
                  <c:v>TND</c:v>
                </c:pt>
                <c:pt idx="12">
                  <c:v>UED</c:v>
                </c:pt>
              </c:strCache>
            </c:strRef>
          </c:cat>
          <c:val>
            <c:numRef>
              <c:f>'Calc|Ratio analysis'!$E$45:$E$57</c:f>
              <c:numCache>
                <c:formatCode>0.0%</c:formatCode>
                <c:ptCount val="13"/>
                <c:pt idx="0">
                  <c:v>0.45808293241074982</c:v>
                </c:pt>
                <c:pt idx="1">
                  <c:v>0.40104174494413525</c:v>
                </c:pt>
                <c:pt idx="2">
                  <c:v>0.36045590292559615</c:v>
                </c:pt>
                <c:pt idx="3">
                  <c:v>0.31339599972957743</c:v>
                </c:pt>
                <c:pt idx="4">
                  <c:v>0.40285037504719035</c:v>
                </c:pt>
                <c:pt idx="5">
                  <c:v>0.40393460122157587</c:v>
                </c:pt>
                <c:pt idx="6">
                  <c:v>0.37960003400983311</c:v>
                </c:pt>
                <c:pt idx="7">
                  <c:v>0.42267247898232069</c:v>
                </c:pt>
                <c:pt idx="8">
                  <c:v>0.4115883071399169</c:v>
                </c:pt>
                <c:pt idx="9">
                  <c:v>0.37001398312317285</c:v>
                </c:pt>
                <c:pt idx="10">
                  <c:v>0.43674108000623352</c:v>
                </c:pt>
                <c:pt idx="11">
                  <c:v>0.42437501760035695</c:v>
                </c:pt>
                <c:pt idx="12">
                  <c:v>0.41919527797337358</c:v>
                </c:pt>
              </c:numCache>
            </c:numRef>
          </c:val>
          <c:extLst>
            <c:ext xmlns:c16="http://schemas.microsoft.com/office/drawing/2014/chart" uri="{C3380CC4-5D6E-409C-BE32-E72D297353CC}">
              <c16:uniqueId val="{00000000-6DD1-4E1C-8677-ED4FAA6FB006}"/>
            </c:ext>
          </c:extLst>
        </c:ser>
        <c:dLbls>
          <c:showLegendKey val="0"/>
          <c:showVal val="0"/>
          <c:showCatName val="0"/>
          <c:showSerName val="0"/>
          <c:showPercent val="0"/>
          <c:showBubbleSize val="0"/>
        </c:dLbls>
        <c:gapWidth val="36"/>
        <c:overlap val="100"/>
        <c:axId val="383309696"/>
        <c:axId val="383311232"/>
      </c:barChart>
      <c:lineChart>
        <c:grouping val="standard"/>
        <c:varyColors val="0"/>
        <c:ser>
          <c:idx val="1"/>
          <c:order val="1"/>
          <c:tx>
            <c:strRef>
              <c:f>'Output|Charts'!$B$10</c:f>
              <c:strCache>
                <c:ptCount val="1"/>
                <c:pt idx="0">
                  <c:v>Customer-weighted - Benchmarking comparators average</c:v>
                </c:pt>
              </c:strCache>
            </c:strRef>
          </c:tx>
          <c:marker>
            <c:symbol val="none"/>
          </c:marker>
          <c:val>
            <c:numRef>
              <c:f>'Calc|Ratio analysis'!$E$118:$E$130</c:f>
              <c:numCache>
                <c:formatCode>0.0%</c:formatCode>
                <c:ptCount val="13"/>
                <c:pt idx="0">
                  <c:v>0.39965971508415599</c:v>
                </c:pt>
                <c:pt idx="1">
                  <c:v>0.39965971508415599</c:v>
                </c:pt>
                <c:pt idx="2">
                  <c:v>0.39965971508415599</c:v>
                </c:pt>
                <c:pt idx="3">
                  <c:v>0.39965971508415599</c:v>
                </c:pt>
                <c:pt idx="4">
                  <c:v>0.39965971508415599</c:v>
                </c:pt>
                <c:pt idx="5">
                  <c:v>0.39965971508415599</c:v>
                </c:pt>
                <c:pt idx="6">
                  <c:v>0.39965971508415599</c:v>
                </c:pt>
                <c:pt idx="7">
                  <c:v>0.39965971508415599</c:v>
                </c:pt>
                <c:pt idx="8">
                  <c:v>0.39965971508415599</c:v>
                </c:pt>
                <c:pt idx="9">
                  <c:v>0.39965971508415599</c:v>
                </c:pt>
                <c:pt idx="10">
                  <c:v>0.39965971508415599</c:v>
                </c:pt>
                <c:pt idx="11">
                  <c:v>0.39965971508415599</c:v>
                </c:pt>
                <c:pt idx="12">
                  <c:v>0.39965971508415599</c:v>
                </c:pt>
              </c:numCache>
            </c:numRef>
          </c:val>
          <c:smooth val="0"/>
          <c:extLst>
            <c:ext xmlns:c16="http://schemas.microsoft.com/office/drawing/2014/chart" uri="{C3380CC4-5D6E-409C-BE32-E72D297353CC}">
              <c16:uniqueId val="{00000001-6DD1-4E1C-8677-ED4FAA6FB006}"/>
            </c:ext>
          </c:extLst>
        </c:ser>
        <c:dLbls>
          <c:showLegendKey val="0"/>
          <c:showVal val="0"/>
          <c:showCatName val="0"/>
          <c:showSerName val="0"/>
          <c:showPercent val="0"/>
          <c:showBubbleSize val="0"/>
        </c:dLbls>
        <c:marker val="1"/>
        <c:smooth val="0"/>
        <c:axId val="383309696"/>
        <c:axId val="383311232"/>
        <c:extLst/>
      </c:lineChart>
      <c:catAx>
        <c:axId val="3833096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383311232"/>
        <c:crosses val="autoZero"/>
        <c:auto val="1"/>
        <c:lblAlgn val="ctr"/>
        <c:lblOffset val="100"/>
        <c:noMultiLvlLbl val="0"/>
      </c:catAx>
      <c:valAx>
        <c:axId val="383311232"/>
        <c:scaling>
          <c:orientation val="minMax"/>
          <c:max val="0.5"/>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383309696"/>
        <c:crosses val="autoZero"/>
        <c:crossBetween val="between"/>
      </c:valAx>
    </c:plotArea>
    <c:legend>
      <c:legendPos val="b"/>
      <c:legendEntry>
        <c:idx val="0"/>
        <c:delete val="1"/>
      </c:legendEntry>
      <c:legendEntry>
        <c:idx val="1"/>
        <c:txPr>
          <a:bodyPr/>
          <a:lstStyle/>
          <a:p>
            <a:pPr>
              <a:defRPr sz="1200">
                <a:latin typeface="Arial" panose="020B0604020202020204" pitchFamily="34" charset="0"/>
                <a:cs typeface="Arial" panose="020B0604020202020204" pitchFamily="34" charset="0"/>
              </a:defRPr>
            </a:pPr>
            <a:endParaRPr lang="en-US"/>
          </a:p>
        </c:txPr>
      </c:legendEntry>
      <c:layout>
        <c:manualLayout>
          <c:xMode val="edge"/>
          <c:yMode val="edge"/>
          <c:x val="0.22437482940826772"/>
          <c:y val="0.88029762158335922"/>
          <c:w val="0.63455318720574394"/>
          <c:h val="0.1024716126647259"/>
        </c:manualLayout>
      </c:layout>
      <c:overlay val="0"/>
      <c:txPr>
        <a:bodyPr/>
        <a:lstStyle/>
        <a:p>
          <a:pPr>
            <a:defRPr>
              <a:latin typeface="Arial" panose="020B0604020202020204" pitchFamily="34" charset="0"/>
              <a:cs typeface="Arial" panose="020B0604020202020204" pitchFamily="34"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5093972201293855E-2"/>
          <c:y val="0.11470717447872662"/>
          <c:w val="0.87477981423894191"/>
          <c:h val="0.55075281898775541"/>
        </c:manualLayout>
      </c:layout>
      <c:barChart>
        <c:barDir val="col"/>
        <c:grouping val="clustered"/>
        <c:varyColors val="0"/>
        <c:ser>
          <c:idx val="0"/>
          <c:order val="0"/>
          <c:tx>
            <c:strRef>
              <c:f>'Calc|Ratio analysis'!$A$59</c:f>
              <c:strCache>
                <c:ptCount val="1"/>
                <c:pt idx="0">
                  <c:v>Period average opex / total cost</c:v>
                </c:pt>
              </c:strCache>
            </c:strRef>
          </c:tx>
          <c:invertIfNegative val="0"/>
          <c:cat>
            <c:strRef>
              <c:f>'Calc|Ratio analysis'!$A$63:$A$75</c:f>
              <c:strCache>
                <c:ptCount val="13"/>
                <c:pt idx="0">
                  <c:v>EVO</c:v>
                </c:pt>
                <c:pt idx="1">
                  <c:v>AGD</c:v>
                </c:pt>
                <c:pt idx="2">
                  <c:v>AND</c:v>
                </c:pt>
                <c:pt idx="3">
                  <c:v>CIT</c:v>
                </c:pt>
                <c:pt idx="4">
                  <c:v>END</c:v>
                </c:pt>
                <c:pt idx="5">
                  <c:v>ENX</c:v>
                </c:pt>
                <c:pt idx="6">
                  <c:v>ERG</c:v>
                </c:pt>
                <c:pt idx="7">
                  <c:v>ESS</c:v>
                </c:pt>
                <c:pt idx="8">
                  <c:v>JEN</c:v>
                </c:pt>
                <c:pt idx="9">
                  <c:v>PCR</c:v>
                </c:pt>
                <c:pt idx="10">
                  <c:v>SAP</c:v>
                </c:pt>
                <c:pt idx="11">
                  <c:v>TND</c:v>
                </c:pt>
                <c:pt idx="12">
                  <c:v>UED</c:v>
                </c:pt>
              </c:strCache>
            </c:strRef>
          </c:cat>
          <c:val>
            <c:numRef>
              <c:f>'Calc|Ratio analysis'!$D$63:$D$75</c:f>
              <c:numCache>
                <c:formatCode>0.0%</c:formatCode>
                <c:ptCount val="13"/>
                <c:pt idx="0">
                  <c:v>0.39032212381164488</c:v>
                </c:pt>
                <c:pt idx="1">
                  <c:v>0.36447508396851636</c:v>
                </c:pt>
                <c:pt idx="2">
                  <c:v>0.39858763940062597</c:v>
                </c:pt>
                <c:pt idx="3">
                  <c:v>0.26476844035811359</c:v>
                </c:pt>
                <c:pt idx="4">
                  <c:v>0.39402441691547879</c:v>
                </c:pt>
                <c:pt idx="5">
                  <c:v>0.36088919249091078</c:v>
                </c:pt>
                <c:pt idx="6">
                  <c:v>0.35917636522263013</c:v>
                </c:pt>
                <c:pt idx="7">
                  <c:v>0.40037377780445299</c:v>
                </c:pt>
                <c:pt idx="8">
                  <c:v>0.42232226087450236</c:v>
                </c:pt>
                <c:pt idx="9">
                  <c:v>0.40148029214307279</c:v>
                </c:pt>
                <c:pt idx="10">
                  <c:v>0.34485236240891504</c:v>
                </c:pt>
                <c:pt idx="11">
                  <c:v>0.35094883284018086</c:v>
                </c:pt>
                <c:pt idx="12">
                  <c:v>0.38323540682211538</c:v>
                </c:pt>
              </c:numCache>
            </c:numRef>
          </c:val>
          <c:extLst>
            <c:ext xmlns:c16="http://schemas.microsoft.com/office/drawing/2014/chart" uri="{C3380CC4-5D6E-409C-BE32-E72D297353CC}">
              <c16:uniqueId val="{00000000-473E-4942-B5DE-D356175646F7}"/>
            </c:ext>
          </c:extLst>
        </c:ser>
        <c:dLbls>
          <c:showLegendKey val="0"/>
          <c:showVal val="0"/>
          <c:showCatName val="0"/>
          <c:showSerName val="0"/>
          <c:showPercent val="0"/>
          <c:showBubbleSize val="0"/>
        </c:dLbls>
        <c:gapWidth val="36"/>
        <c:overlap val="100"/>
        <c:axId val="383309696"/>
        <c:axId val="383311232"/>
      </c:barChart>
      <c:lineChart>
        <c:grouping val="standard"/>
        <c:varyColors val="0"/>
        <c:ser>
          <c:idx val="1"/>
          <c:order val="1"/>
          <c:tx>
            <c:strRef>
              <c:f>'Output|Charts'!$B$10</c:f>
              <c:strCache>
                <c:ptCount val="1"/>
                <c:pt idx="0">
                  <c:v>Customer-weighted - Benchmarking comparators average</c:v>
                </c:pt>
              </c:strCache>
            </c:strRef>
          </c:tx>
          <c:marker>
            <c:symbol val="none"/>
          </c:marker>
          <c:val>
            <c:numRef>
              <c:f>'Calc|Ratio analysis'!$D$132:$D$144</c:f>
              <c:numCache>
                <c:formatCode>0.0%</c:formatCode>
                <c:ptCount val="13"/>
                <c:pt idx="0">
                  <c:v>0.36024867529542481</c:v>
                </c:pt>
                <c:pt idx="1">
                  <c:v>0.36024867529542481</c:v>
                </c:pt>
                <c:pt idx="2">
                  <c:v>0.36024867529542481</c:v>
                </c:pt>
                <c:pt idx="3">
                  <c:v>0.36024867529542481</c:v>
                </c:pt>
                <c:pt idx="4">
                  <c:v>0.36024867529542481</c:v>
                </c:pt>
                <c:pt idx="5">
                  <c:v>0.36024867529542481</c:v>
                </c:pt>
                <c:pt idx="6">
                  <c:v>0.36024867529542481</c:v>
                </c:pt>
                <c:pt idx="7">
                  <c:v>0.36024867529542481</c:v>
                </c:pt>
                <c:pt idx="8">
                  <c:v>0.36024867529542481</c:v>
                </c:pt>
                <c:pt idx="9">
                  <c:v>0.36024867529542481</c:v>
                </c:pt>
                <c:pt idx="10">
                  <c:v>0.36024867529542481</c:v>
                </c:pt>
                <c:pt idx="11">
                  <c:v>0.36024867529542481</c:v>
                </c:pt>
                <c:pt idx="12">
                  <c:v>0.36024867529542481</c:v>
                </c:pt>
              </c:numCache>
            </c:numRef>
          </c:val>
          <c:smooth val="0"/>
          <c:extLst>
            <c:ext xmlns:c16="http://schemas.microsoft.com/office/drawing/2014/chart" uri="{C3380CC4-5D6E-409C-BE32-E72D297353CC}">
              <c16:uniqueId val="{00000001-473E-4942-B5DE-D356175646F7}"/>
            </c:ext>
          </c:extLst>
        </c:ser>
        <c:dLbls>
          <c:showLegendKey val="0"/>
          <c:showVal val="0"/>
          <c:showCatName val="0"/>
          <c:showSerName val="0"/>
          <c:showPercent val="0"/>
          <c:showBubbleSize val="0"/>
        </c:dLbls>
        <c:marker val="1"/>
        <c:smooth val="0"/>
        <c:axId val="383309696"/>
        <c:axId val="383311232"/>
        <c:extLst/>
      </c:lineChart>
      <c:catAx>
        <c:axId val="3833096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383311232"/>
        <c:crosses val="autoZero"/>
        <c:auto val="1"/>
        <c:lblAlgn val="ctr"/>
        <c:lblOffset val="100"/>
        <c:noMultiLvlLbl val="0"/>
      </c:catAx>
      <c:valAx>
        <c:axId val="383311232"/>
        <c:scaling>
          <c:orientation val="minMax"/>
          <c:max val="0.5"/>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383309696"/>
        <c:crosses val="autoZero"/>
        <c:crossBetween val="between"/>
      </c:valAx>
    </c:plotArea>
    <c:legend>
      <c:legendPos val="b"/>
      <c:legendEntry>
        <c:idx val="0"/>
        <c:delete val="1"/>
      </c:legendEntry>
      <c:legendEntry>
        <c:idx val="1"/>
        <c:txPr>
          <a:bodyPr/>
          <a:lstStyle/>
          <a:p>
            <a:pPr>
              <a:defRPr sz="1200">
                <a:latin typeface="Arial" panose="020B0604020202020204" pitchFamily="34" charset="0"/>
                <a:cs typeface="Arial" panose="020B0604020202020204" pitchFamily="34" charset="0"/>
              </a:defRPr>
            </a:pPr>
            <a:endParaRPr lang="en-US"/>
          </a:p>
        </c:txPr>
      </c:legendEntry>
      <c:layout>
        <c:manualLayout>
          <c:xMode val="edge"/>
          <c:yMode val="edge"/>
          <c:x val="0.22437482940826772"/>
          <c:y val="0.88029762158335922"/>
          <c:w val="0.63455318720574394"/>
          <c:h val="0.1024716126647259"/>
        </c:manualLayout>
      </c:layout>
      <c:overlay val="0"/>
      <c:txPr>
        <a:bodyPr/>
        <a:lstStyle/>
        <a:p>
          <a:pPr>
            <a:defRPr>
              <a:latin typeface="Arial" panose="020B0604020202020204" pitchFamily="34" charset="0"/>
              <a:cs typeface="Arial" panose="020B0604020202020204" pitchFamily="34"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5093972201293855E-2"/>
          <c:y val="0.11470717447872662"/>
          <c:w val="0.87477981423894191"/>
          <c:h val="0.55075281898775541"/>
        </c:manualLayout>
      </c:layout>
      <c:barChart>
        <c:barDir val="col"/>
        <c:grouping val="clustered"/>
        <c:varyColors val="0"/>
        <c:ser>
          <c:idx val="0"/>
          <c:order val="0"/>
          <c:tx>
            <c:strRef>
              <c:f>'Calc|Ratio analysis'!$A$59</c:f>
              <c:strCache>
                <c:ptCount val="1"/>
                <c:pt idx="0">
                  <c:v>Period average opex / total cost</c:v>
                </c:pt>
              </c:strCache>
            </c:strRef>
          </c:tx>
          <c:invertIfNegative val="0"/>
          <c:cat>
            <c:strRef>
              <c:f>'Calc|Ratio analysis'!$A$63:$A$75</c:f>
              <c:strCache>
                <c:ptCount val="13"/>
                <c:pt idx="0">
                  <c:v>EVO</c:v>
                </c:pt>
                <c:pt idx="1">
                  <c:v>AGD</c:v>
                </c:pt>
                <c:pt idx="2">
                  <c:v>AND</c:v>
                </c:pt>
                <c:pt idx="3">
                  <c:v>CIT</c:v>
                </c:pt>
                <c:pt idx="4">
                  <c:v>END</c:v>
                </c:pt>
                <c:pt idx="5">
                  <c:v>ENX</c:v>
                </c:pt>
                <c:pt idx="6">
                  <c:v>ERG</c:v>
                </c:pt>
                <c:pt idx="7">
                  <c:v>ESS</c:v>
                </c:pt>
                <c:pt idx="8">
                  <c:v>JEN</c:v>
                </c:pt>
                <c:pt idx="9">
                  <c:v>PCR</c:v>
                </c:pt>
                <c:pt idx="10">
                  <c:v>SAP</c:v>
                </c:pt>
                <c:pt idx="11">
                  <c:v>TND</c:v>
                </c:pt>
                <c:pt idx="12">
                  <c:v>UED</c:v>
                </c:pt>
              </c:strCache>
            </c:strRef>
          </c:cat>
          <c:val>
            <c:numRef>
              <c:f>'Calc|Ratio analysis'!$E$63:$E$75</c:f>
              <c:numCache>
                <c:formatCode>0.0%</c:formatCode>
                <c:ptCount val="13"/>
                <c:pt idx="0">
                  <c:v>0.38544197792698254</c:v>
                </c:pt>
                <c:pt idx="1">
                  <c:v>0.32871259675027664</c:v>
                </c:pt>
                <c:pt idx="2">
                  <c:v>0.39562498610892349</c:v>
                </c:pt>
                <c:pt idx="3">
                  <c:v>0.27706496617206761</c:v>
                </c:pt>
                <c:pt idx="4">
                  <c:v>0.38896774269326201</c:v>
                </c:pt>
                <c:pt idx="5">
                  <c:v>0.35974784271277849</c:v>
                </c:pt>
                <c:pt idx="6">
                  <c:v>0.35491668488272254</c:v>
                </c:pt>
                <c:pt idx="7">
                  <c:v>0.38756525411448828</c:v>
                </c:pt>
                <c:pt idx="8">
                  <c:v>0.41250802497666061</c:v>
                </c:pt>
                <c:pt idx="9">
                  <c:v>0.39982584064697435</c:v>
                </c:pt>
                <c:pt idx="10">
                  <c:v>0.36827306443018082</c:v>
                </c:pt>
                <c:pt idx="11">
                  <c:v>0.3489007318006363</c:v>
                </c:pt>
                <c:pt idx="12">
                  <c:v>0.37638299437757217</c:v>
                </c:pt>
              </c:numCache>
            </c:numRef>
          </c:val>
          <c:extLst>
            <c:ext xmlns:c16="http://schemas.microsoft.com/office/drawing/2014/chart" uri="{C3380CC4-5D6E-409C-BE32-E72D297353CC}">
              <c16:uniqueId val="{00000000-3454-42F3-B511-D9092C1665BC}"/>
            </c:ext>
          </c:extLst>
        </c:ser>
        <c:dLbls>
          <c:showLegendKey val="0"/>
          <c:showVal val="0"/>
          <c:showCatName val="0"/>
          <c:showSerName val="0"/>
          <c:showPercent val="0"/>
          <c:showBubbleSize val="0"/>
        </c:dLbls>
        <c:gapWidth val="36"/>
        <c:overlap val="100"/>
        <c:axId val="383309696"/>
        <c:axId val="383311232"/>
      </c:barChart>
      <c:lineChart>
        <c:grouping val="standard"/>
        <c:varyColors val="0"/>
        <c:ser>
          <c:idx val="1"/>
          <c:order val="1"/>
          <c:tx>
            <c:strRef>
              <c:f>'Output|Charts'!$B$10</c:f>
              <c:strCache>
                <c:ptCount val="1"/>
                <c:pt idx="0">
                  <c:v>Customer-weighted - Benchmarking comparators average</c:v>
                </c:pt>
              </c:strCache>
            </c:strRef>
          </c:tx>
          <c:marker>
            <c:symbol val="none"/>
          </c:marker>
          <c:val>
            <c:numRef>
              <c:f>'Calc|Ratio analysis'!$E$132:$E$144</c:f>
              <c:numCache>
                <c:formatCode>0.0%</c:formatCode>
                <c:ptCount val="13"/>
                <c:pt idx="0">
                  <c:v>0.36650463462586741</c:v>
                </c:pt>
                <c:pt idx="1">
                  <c:v>0.36650463462586741</c:v>
                </c:pt>
                <c:pt idx="2">
                  <c:v>0.36650463462586741</c:v>
                </c:pt>
                <c:pt idx="3">
                  <c:v>0.36650463462586741</c:v>
                </c:pt>
                <c:pt idx="4">
                  <c:v>0.36650463462586741</c:v>
                </c:pt>
                <c:pt idx="5">
                  <c:v>0.36650463462586741</c:v>
                </c:pt>
                <c:pt idx="6">
                  <c:v>0.36650463462586741</c:v>
                </c:pt>
                <c:pt idx="7">
                  <c:v>0.36650463462586741</c:v>
                </c:pt>
                <c:pt idx="8">
                  <c:v>0.36650463462586741</c:v>
                </c:pt>
                <c:pt idx="9">
                  <c:v>0.36650463462586741</c:v>
                </c:pt>
                <c:pt idx="10">
                  <c:v>0.36650463462586741</c:v>
                </c:pt>
                <c:pt idx="11">
                  <c:v>0.36650463462586741</c:v>
                </c:pt>
                <c:pt idx="12">
                  <c:v>0.36650463462586741</c:v>
                </c:pt>
              </c:numCache>
            </c:numRef>
          </c:val>
          <c:smooth val="0"/>
          <c:extLst>
            <c:ext xmlns:c16="http://schemas.microsoft.com/office/drawing/2014/chart" uri="{C3380CC4-5D6E-409C-BE32-E72D297353CC}">
              <c16:uniqueId val="{00000001-3454-42F3-B511-D9092C1665BC}"/>
            </c:ext>
          </c:extLst>
        </c:ser>
        <c:dLbls>
          <c:showLegendKey val="0"/>
          <c:showVal val="0"/>
          <c:showCatName val="0"/>
          <c:showSerName val="0"/>
          <c:showPercent val="0"/>
          <c:showBubbleSize val="0"/>
        </c:dLbls>
        <c:marker val="1"/>
        <c:smooth val="0"/>
        <c:axId val="383309696"/>
        <c:axId val="383311232"/>
        <c:extLst/>
      </c:lineChart>
      <c:catAx>
        <c:axId val="3833096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383311232"/>
        <c:crosses val="autoZero"/>
        <c:auto val="1"/>
        <c:lblAlgn val="ctr"/>
        <c:lblOffset val="100"/>
        <c:noMultiLvlLbl val="0"/>
      </c:catAx>
      <c:valAx>
        <c:axId val="383311232"/>
        <c:scaling>
          <c:orientation val="minMax"/>
          <c:max val="0.5"/>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383309696"/>
        <c:crosses val="autoZero"/>
        <c:crossBetween val="between"/>
      </c:valAx>
    </c:plotArea>
    <c:legend>
      <c:legendPos val="b"/>
      <c:legendEntry>
        <c:idx val="0"/>
        <c:delete val="1"/>
      </c:legendEntry>
      <c:legendEntry>
        <c:idx val="1"/>
        <c:txPr>
          <a:bodyPr/>
          <a:lstStyle/>
          <a:p>
            <a:pPr>
              <a:defRPr sz="1200">
                <a:latin typeface="Arial" panose="020B0604020202020204" pitchFamily="34" charset="0"/>
                <a:cs typeface="Arial" panose="020B0604020202020204" pitchFamily="34" charset="0"/>
              </a:defRPr>
            </a:pPr>
            <a:endParaRPr lang="en-US"/>
          </a:p>
        </c:txPr>
      </c:legendEntry>
      <c:layout>
        <c:manualLayout>
          <c:xMode val="edge"/>
          <c:yMode val="edge"/>
          <c:x val="0.22437482940826772"/>
          <c:y val="0.88029762158335922"/>
          <c:w val="0.63455318720574394"/>
          <c:h val="0.1024716126647259"/>
        </c:manualLayout>
      </c:layout>
      <c:overlay val="0"/>
      <c:txPr>
        <a:bodyPr/>
        <a:lstStyle/>
        <a:p>
          <a:pPr>
            <a:defRPr>
              <a:latin typeface="Arial" panose="020B0604020202020204" pitchFamily="34" charset="0"/>
              <a:cs typeface="Arial" panose="020B0604020202020204" pitchFamily="34"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5093972201293855E-2"/>
          <c:y val="0.11470717447872662"/>
          <c:w val="0.87477981423894191"/>
          <c:h val="0.55075281898775541"/>
        </c:manualLayout>
      </c:layout>
      <c:barChart>
        <c:barDir val="col"/>
        <c:grouping val="clustered"/>
        <c:varyColors val="0"/>
        <c:ser>
          <c:idx val="0"/>
          <c:order val="0"/>
          <c:tx>
            <c:strRef>
              <c:f>'Calc|Ratio analysis'!$A$77</c:f>
              <c:strCache>
                <c:ptCount val="1"/>
                <c:pt idx="0">
                  <c:v>Period average opex / total inputs</c:v>
                </c:pt>
              </c:strCache>
            </c:strRef>
          </c:tx>
          <c:invertIfNegative val="0"/>
          <c:cat>
            <c:strRef>
              <c:f>'Calc|Ratio analysis'!$A$81:$A$93</c:f>
              <c:strCache>
                <c:ptCount val="13"/>
                <c:pt idx="0">
                  <c:v>EVO</c:v>
                </c:pt>
                <c:pt idx="1">
                  <c:v>AGD</c:v>
                </c:pt>
                <c:pt idx="2">
                  <c:v>AND</c:v>
                </c:pt>
                <c:pt idx="3">
                  <c:v>CIT</c:v>
                </c:pt>
                <c:pt idx="4">
                  <c:v>END</c:v>
                </c:pt>
                <c:pt idx="5">
                  <c:v>ENX</c:v>
                </c:pt>
                <c:pt idx="6">
                  <c:v>ERG</c:v>
                </c:pt>
                <c:pt idx="7">
                  <c:v>ESS</c:v>
                </c:pt>
                <c:pt idx="8">
                  <c:v>JEN</c:v>
                </c:pt>
                <c:pt idx="9">
                  <c:v>PCR</c:v>
                </c:pt>
                <c:pt idx="10">
                  <c:v>SAP</c:v>
                </c:pt>
                <c:pt idx="11">
                  <c:v>TND</c:v>
                </c:pt>
                <c:pt idx="12">
                  <c:v>UED</c:v>
                </c:pt>
              </c:strCache>
            </c:strRef>
          </c:cat>
          <c:val>
            <c:numRef>
              <c:f>'Calc|Ratio analysis'!$D$81:$D$93</c:f>
              <c:numCache>
                <c:formatCode>0.0%</c:formatCode>
                <c:ptCount val="13"/>
                <c:pt idx="0">
                  <c:v>1.0696091374458054</c:v>
                </c:pt>
                <c:pt idx="1">
                  <c:v>1.1588407781155816</c:v>
                </c:pt>
                <c:pt idx="2">
                  <c:v>0.980011557425573</c:v>
                </c:pt>
                <c:pt idx="3">
                  <c:v>0.95304521391086461</c:v>
                </c:pt>
                <c:pt idx="4">
                  <c:v>1.1231796605742217</c:v>
                </c:pt>
                <c:pt idx="5">
                  <c:v>1.0540372069035642</c:v>
                </c:pt>
                <c:pt idx="6">
                  <c:v>1.2037240202808555</c:v>
                </c:pt>
                <c:pt idx="7">
                  <c:v>1.0413990169466598</c:v>
                </c:pt>
                <c:pt idx="8">
                  <c:v>1.1701126221175377</c:v>
                </c:pt>
                <c:pt idx="9">
                  <c:v>0.79025508859876037</c:v>
                </c:pt>
                <c:pt idx="10">
                  <c:v>1.0165308523420742</c:v>
                </c:pt>
                <c:pt idx="11">
                  <c:v>0.82986367584658072</c:v>
                </c:pt>
                <c:pt idx="12">
                  <c:v>1.0805786019105881</c:v>
                </c:pt>
              </c:numCache>
            </c:numRef>
          </c:val>
          <c:extLst>
            <c:ext xmlns:c16="http://schemas.microsoft.com/office/drawing/2014/chart" uri="{C3380CC4-5D6E-409C-BE32-E72D297353CC}">
              <c16:uniqueId val="{00000000-9E73-494A-8686-AC7DD4D9F76C}"/>
            </c:ext>
          </c:extLst>
        </c:ser>
        <c:dLbls>
          <c:showLegendKey val="0"/>
          <c:showVal val="0"/>
          <c:showCatName val="0"/>
          <c:showSerName val="0"/>
          <c:showPercent val="0"/>
          <c:showBubbleSize val="0"/>
        </c:dLbls>
        <c:gapWidth val="36"/>
        <c:overlap val="100"/>
        <c:axId val="383309696"/>
        <c:axId val="383311232"/>
      </c:barChart>
      <c:lineChart>
        <c:grouping val="standard"/>
        <c:varyColors val="0"/>
        <c:ser>
          <c:idx val="1"/>
          <c:order val="1"/>
          <c:tx>
            <c:strRef>
              <c:f>'Output|Charts'!$B$10</c:f>
              <c:strCache>
                <c:ptCount val="1"/>
                <c:pt idx="0">
                  <c:v>Customer-weighted - Benchmarking comparators average</c:v>
                </c:pt>
              </c:strCache>
            </c:strRef>
          </c:tx>
          <c:marker>
            <c:symbol val="none"/>
          </c:marker>
          <c:val>
            <c:numRef>
              <c:f>'Calc|Ratio analysis'!$D$146:$D$158</c:f>
              <c:numCache>
                <c:formatCode>0.0%</c:formatCode>
                <c:ptCount val="13"/>
                <c:pt idx="0">
                  <c:v>0.94586420685290962</c:v>
                </c:pt>
                <c:pt idx="1">
                  <c:v>0.94586420685290962</c:v>
                </c:pt>
                <c:pt idx="2">
                  <c:v>0.94586420685290962</c:v>
                </c:pt>
                <c:pt idx="3">
                  <c:v>0.94586420685290962</c:v>
                </c:pt>
                <c:pt idx="4">
                  <c:v>0.94586420685290962</c:v>
                </c:pt>
                <c:pt idx="5">
                  <c:v>0.94586420685290962</c:v>
                </c:pt>
                <c:pt idx="6">
                  <c:v>0.94586420685290962</c:v>
                </c:pt>
                <c:pt idx="7">
                  <c:v>0.94586420685290962</c:v>
                </c:pt>
                <c:pt idx="8">
                  <c:v>0.94586420685290962</c:v>
                </c:pt>
                <c:pt idx="9">
                  <c:v>0.94586420685290962</c:v>
                </c:pt>
                <c:pt idx="10">
                  <c:v>0.94586420685290962</c:v>
                </c:pt>
                <c:pt idx="11">
                  <c:v>0.94586420685290962</c:v>
                </c:pt>
                <c:pt idx="12">
                  <c:v>0.94586420685290962</c:v>
                </c:pt>
              </c:numCache>
            </c:numRef>
          </c:val>
          <c:smooth val="0"/>
          <c:extLst>
            <c:ext xmlns:c16="http://schemas.microsoft.com/office/drawing/2014/chart" uri="{C3380CC4-5D6E-409C-BE32-E72D297353CC}">
              <c16:uniqueId val="{00000001-9E73-494A-8686-AC7DD4D9F76C}"/>
            </c:ext>
          </c:extLst>
        </c:ser>
        <c:dLbls>
          <c:showLegendKey val="0"/>
          <c:showVal val="0"/>
          <c:showCatName val="0"/>
          <c:showSerName val="0"/>
          <c:showPercent val="0"/>
          <c:showBubbleSize val="0"/>
        </c:dLbls>
        <c:marker val="1"/>
        <c:smooth val="0"/>
        <c:axId val="383309696"/>
        <c:axId val="383311232"/>
        <c:extLst/>
      </c:lineChart>
      <c:catAx>
        <c:axId val="3833096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383311232"/>
        <c:crosses val="autoZero"/>
        <c:auto val="1"/>
        <c:lblAlgn val="ctr"/>
        <c:lblOffset val="100"/>
        <c:noMultiLvlLbl val="0"/>
      </c:catAx>
      <c:valAx>
        <c:axId val="383311232"/>
        <c:scaling>
          <c:orientation val="minMax"/>
          <c:max val="1.5"/>
          <c:min val="0"/>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383309696"/>
        <c:crosses val="autoZero"/>
        <c:crossBetween val="between"/>
      </c:valAx>
    </c:plotArea>
    <c:legend>
      <c:legendPos val="b"/>
      <c:legendEntry>
        <c:idx val="0"/>
        <c:delete val="1"/>
      </c:legendEntry>
      <c:legendEntry>
        <c:idx val="1"/>
        <c:txPr>
          <a:bodyPr/>
          <a:lstStyle/>
          <a:p>
            <a:pPr>
              <a:defRPr sz="1200">
                <a:latin typeface="Arial" panose="020B0604020202020204" pitchFamily="34" charset="0"/>
                <a:cs typeface="Arial" panose="020B0604020202020204" pitchFamily="34" charset="0"/>
              </a:defRPr>
            </a:pPr>
            <a:endParaRPr lang="en-US"/>
          </a:p>
        </c:txPr>
      </c:legendEntry>
      <c:layout>
        <c:manualLayout>
          <c:xMode val="edge"/>
          <c:yMode val="edge"/>
          <c:x val="0.22437482940826772"/>
          <c:y val="0.88029762158335922"/>
          <c:w val="0.63455318720574394"/>
          <c:h val="0.1024716126647259"/>
        </c:manualLayout>
      </c:layout>
      <c:overlay val="0"/>
      <c:txPr>
        <a:bodyPr/>
        <a:lstStyle/>
        <a:p>
          <a:pPr>
            <a:defRPr>
              <a:latin typeface="Arial" panose="020B0604020202020204" pitchFamily="34" charset="0"/>
              <a:cs typeface="Arial" panose="020B0604020202020204" pitchFamily="34"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5093972201293855E-2"/>
          <c:y val="0.11470717447872662"/>
          <c:w val="0.87477981423894191"/>
          <c:h val="0.55075281898775541"/>
        </c:manualLayout>
      </c:layout>
      <c:barChart>
        <c:barDir val="col"/>
        <c:grouping val="clustered"/>
        <c:varyColors val="0"/>
        <c:ser>
          <c:idx val="0"/>
          <c:order val="0"/>
          <c:tx>
            <c:strRef>
              <c:f>'Calc|Ratio analysis'!$A$77</c:f>
              <c:strCache>
                <c:ptCount val="1"/>
                <c:pt idx="0">
                  <c:v>Period average opex / total inputs</c:v>
                </c:pt>
              </c:strCache>
            </c:strRef>
          </c:tx>
          <c:invertIfNegative val="0"/>
          <c:cat>
            <c:strRef>
              <c:f>'Calc|Ratio analysis'!$A$63:$A$75</c:f>
              <c:strCache>
                <c:ptCount val="13"/>
                <c:pt idx="0">
                  <c:v>EVO</c:v>
                </c:pt>
                <c:pt idx="1">
                  <c:v>AGD</c:v>
                </c:pt>
                <c:pt idx="2">
                  <c:v>AND</c:v>
                </c:pt>
                <c:pt idx="3">
                  <c:v>CIT</c:v>
                </c:pt>
                <c:pt idx="4">
                  <c:v>END</c:v>
                </c:pt>
                <c:pt idx="5">
                  <c:v>ENX</c:v>
                </c:pt>
                <c:pt idx="6">
                  <c:v>ERG</c:v>
                </c:pt>
                <c:pt idx="7">
                  <c:v>ESS</c:v>
                </c:pt>
                <c:pt idx="8">
                  <c:v>JEN</c:v>
                </c:pt>
                <c:pt idx="9">
                  <c:v>PCR</c:v>
                </c:pt>
                <c:pt idx="10">
                  <c:v>SAP</c:v>
                </c:pt>
                <c:pt idx="11">
                  <c:v>TND</c:v>
                </c:pt>
                <c:pt idx="12">
                  <c:v>UED</c:v>
                </c:pt>
              </c:strCache>
            </c:strRef>
          </c:cat>
          <c:val>
            <c:numRef>
              <c:f>'Calc|Ratio analysis'!$E$81:$E$93</c:f>
              <c:numCache>
                <c:formatCode>0.0%</c:formatCode>
                <c:ptCount val="13"/>
                <c:pt idx="0">
                  <c:v>1.0814248156319619</c:v>
                </c:pt>
                <c:pt idx="1">
                  <c:v>1.1068526880184493</c:v>
                </c:pt>
                <c:pt idx="2">
                  <c:v>1.0049921717050005</c:v>
                </c:pt>
                <c:pt idx="3">
                  <c:v>0.98813348713082894</c:v>
                </c:pt>
                <c:pt idx="4">
                  <c:v>1.0743379487651314</c:v>
                </c:pt>
                <c:pt idx="5">
                  <c:v>1.0434249653616507</c:v>
                </c:pt>
                <c:pt idx="6">
                  <c:v>1.1637420574843464</c:v>
                </c:pt>
                <c:pt idx="7">
                  <c:v>0.99316123372421272</c:v>
                </c:pt>
                <c:pt idx="8">
                  <c:v>1.1829720030063402</c:v>
                </c:pt>
                <c:pt idx="9">
                  <c:v>0.79656987321638884</c:v>
                </c:pt>
                <c:pt idx="10">
                  <c:v>1.0705425957646577</c:v>
                </c:pt>
                <c:pt idx="11">
                  <c:v>0.80746004715297826</c:v>
                </c:pt>
                <c:pt idx="12">
                  <c:v>1.0642873805612838</c:v>
                </c:pt>
              </c:numCache>
            </c:numRef>
          </c:val>
          <c:extLst>
            <c:ext xmlns:c16="http://schemas.microsoft.com/office/drawing/2014/chart" uri="{C3380CC4-5D6E-409C-BE32-E72D297353CC}">
              <c16:uniqueId val="{00000000-6F63-4FCC-938F-27FCB330DD41}"/>
            </c:ext>
          </c:extLst>
        </c:ser>
        <c:dLbls>
          <c:showLegendKey val="0"/>
          <c:showVal val="0"/>
          <c:showCatName val="0"/>
          <c:showSerName val="0"/>
          <c:showPercent val="0"/>
          <c:showBubbleSize val="0"/>
        </c:dLbls>
        <c:gapWidth val="36"/>
        <c:overlap val="100"/>
        <c:axId val="383309696"/>
        <c:axId val="383311232"/>
      </c:barChart>
      <c:lineChart>
        <c:grouping val="standard"/>
        <c:varyColors val="0"/>
        <c:ser>
          <c:idx val="1"/>
          <c:order val="1"/>
          <c:tx>
            <c:strRef>
              <c:f>'Output|Charts'!$B$10</c:f>
              <c:strCache>
                <c:ptCount val="1"/>
                <c:pt idx="0">
                  <c:v>Customer-weighted - Benchmarking comparators average</c:v>
                </c:pt>
              </c:strCache>
            </c:strRef>
          </c:tx>
          <c:marker>
            <c:symbol val="none"/>
          </c:marker>
          <c:val>
            <c:numRef>
              <c:f>'Calc|Ratio analysis'!$E$146:$E$158</c:f>
              <c:numCache>
                <c:formatCode>0.0%</c:formatCode>
                <c:ptCount val="13"/>
                <c:pt idx="0">
                  <c:v>0.96054244165075375</c:v>
                </c:pt>
                <c:pt idx="1">
                  <c:v>0.96054244165075375</c:v>
                </c:pt>
                <c:pt idx="2">
                  <c:v>0.96054244165075375</c:v>
                </c:pt>
                <c:pt idx="3">
                  <c:v>0.96054244165075375</c:v>
                </c:pt>
                <c:pt idx="4">
                  <c:v>0.96054244165075375</c:v>
                </c:pt>
                <c:pt idx="5">
                  <c:v>0.96054244165075375</c:v>
                </c:pt>
                <c:pt idx="6">
                  <c:v>0.96054244165075375</c:v>
                </c:pt>
                <c:pt idx="7">
                  <c:v>0.96054244165075375</c:v>
                </c:pt>
                <c:pt idx="8">
                  <c:v>0.96054244165075375</c:v>
                </c:pt>
                <c:pt idx="9">
                  <c:v>0.96054244165075375</c:v>
                </c:pt>
                <c:pt idx="10">
                  <c:v>0.96054244165075375</c:v>
                </c:pt>
                <c:pt idx="11">
                  <c:v>0.96054244165075375</c:v>
                </c:pt>
                <c:pt idx="12">
                  <c:v>0.96054244165075375</c:v>
                </c:pt>
              </c:numCache>
            </c:numRef>
          </c:val>
          <c:smooth val="0"/>
          <c:extLst>
            <c:ext xmlns:c16="http://schemas.microsoft.com/office/drawing/2014/chart" uri="{C3380CC4-5D6E-409C-BE32-E72D297353CC}">
              <c16:uniqueId val="{00000001-6F63-4FCC-938F-27FCB330DD41}"/>
            </c:ext>
          </c:extLst>
        </c:ser>
        <c:dLbls>
          <c:showLegendKey val="0"/>
          <c:showVal val="0"/>
          <c:showCatName val="0"/>
          <c:showSerName val="0"/>
          <c:showPercent val="0"/>
          <c:showBubbleSize val="0"/>
        </c:dLbls>
        <c:marker val="1"/>
        <c:smooth val="0"/>
        <c:axId val="383309696"/>
        <c:axId val="383311232"/>
        <c:extLst/>
      </c:lineChart>
      <c:catAx>
        <c:axId val="3833096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383311232"/>
        <c:crosses val="autoZero"/>
        <c:auto val="1"/>
        <c:lblAlgn val="ctr"/>
        <c:lblOffset val="100"/>
        <c:noMultiLvlLbl val="0"/>
      </c:catAx>
      <c:valAx>
        <c:axId val="383311232"/>
        <c:scaling>
          <c:orientation val="minMax"/>
          <c:max val="1.5"/>
          <c:min val="0"/>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383309696"/>
        <c:crosses val="autoZero"/>
        <c:crossBetween val="between"/>
      </c:valAx>
    </c:plotArea>
    <c:legend>
      <c:legendPos val="b"/>
      <c:legendEntry>
        <c:idx val="0"/>
        <c:delete val="1"/>
      </c:legendEntry>
      <c:legendEntry>
        <c:idx val="1"/>
        <c:txPr>
          <a:bodyPr/>
          <a:lstStyle/>
          <a:p>
            <a:pPr>
              <a:defRPr sz="1200">
                <a:latin typeface="Arial" panose="020B0604020202020204" pitchFamily="34" charset="0"/>
                <a:cs typeface="Arial" panose="020B0604020202020204" pitchFamily="34" charset="0"/>
              </a:defRPr>
            </a:pPr>
            <a:endParaRPr lang="en-US"/>
          </a:p>
        </c:txPr>
      </c:legendEntry>
      <c:layout>
        <c:manualLayout>
          <c:xMode val="edge"/>
          <c:yMode val="edge"/>
          <c:x val="0.22437482940826772"/>
          <c:y val="0.88029762158335922"/>
          <c:w val="0.63455318720574394"/>
          <c:h val="0.1024716126647259"/>
        </c:manualLayout>
      </c:layout>
      <c:overlay val="0"/>
      <c:txPr>
        <a:bodyPr/>
        <a:lstStyle/>
        <a:p>
          <a:pPr>
            <a:defRPr>
              <a:latin typeface="Arial" panose="020B0604020202020204" pitchFamily="34" charset="0"/>
              <a:cs typeface="Arial" panose="020B0604020202020204" pitchFamily="34"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0</xdr:colOff>
      <xdr:row>43</xdr:row>
      <xdr:rowOff>1</xdr:rowOff>
    </xdr:from>
    <xdr:ext cx="1821656" cy="2482850"/>
    <mc:AlternateContent xmlns:mc="http://schemas.openxmlformats.org/markup-compatibility/2006" xmlns:a14="http://schemas.microsoft.com/office/drawing/2010/main">
      <mc:Choice Requires="a14">
        <xdr:graphicFrame macro="">
          <xdr:nvGraphicFramePr>
            <xdr:cNvPr id="2" name="Slicer_Energy_sector">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microsoft.com/office/drawing/2010/slicer">
              <sle:slicer xmlns:sle="http://schemas.microsoft.com/office/drawing/2010/slicer" name="Slicer_Energy_sector"/>
            </a:graphicData>
          </a:graphic>
        </xdr:graphicFrame>
      </mc:Choice>
      <mc:Fallback xmlns="">
        <xdr:sp macro="" textlink="">
          <xdr:nvSpPr>
            <xdr:cNvPr id="0" name=""/>
            <xdr:cNvSpPr>
              <a:spLocks noTextEdit="1"/>
            </xdr:cNvSpPr>
          </xdr:nvSpPr>
          <xdr:spPr>
            <a:xfrm>
              <a:off x="0" y="6965951"/>
              <a:ext cx="1821656" cy="2482850"/>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oneCellAnchor>
  <xdr:oneCellAnchor>
    <xdr:from>
      <xdr:col>2</xdr:col>
      <xdr:colOff>438150</xdr:colOff>
      <xdr:row>43</xdr:row>
      <xdr:rowOff>0</xdr:rowOff>
    </xdr:from>
    <xdr:ext cx="1821656" cy="2484000"/>
    <mc:AlternateContent xmlns:mc="http://schemas.openxmlformats.org/markup-compatibility/2006" xmlns:a14="http://schemas.microsoft.com/office/drawing/2010/main">
      <mc:Choice Requires="a14">
        <xdr:graphicFrame macro="">
          <xdr:nvGraphicFramePr>
            <xdr:cNvPr id="3" name="Slicer_RIN">
              <a:extLst>
                <a:ext uri="{FF2B5EF4-FFF2-40B4-BE49-F238E27FC236}">
                  <a16:creationId xmlns:a16="http://schemas.microsoft.com/office/drawing/2014/main" id="{00000000-0008-0000-0400-000003000000}"/>
                </a:ext>
              </a:extLst>
            </xdr:cNvPr>
            <xdr:cNvGraphicFramePr/>
          </xdr:nvGraphicFramePr>
          <xdr:xfrm>
            <a:off x="0" y="0"/>
            <a:ext cx="0" cy="0"/>
          </xdr:xfrm>
          <a:graphic>
            <a:graphicData uri="http://schemas.microsoft.com/office/drawing/2010/slicer">
              <sle:slicer xmlns:sle="http://schemas.microsoft.com/office/drawing/2010/slicer" name="Slicer_RIN"/>
            </a:graphicData>
          </a:graphic>
        </xdr:graphicFrame>
      </mc:Choice>
      <mc:Fallback xmlns="">
        <xdr:sp macro="" textlink="">
          <xdr:nvSpPr>
            <xdr:cNvPr id="0" name=""/>
            <xdr:cNvSpPr>
              <a:spLocks noTextEdit="1"/>
            </xdr:cNvSpPr>
          </xdr:nvSpPr>
          <xdr:spPr>
            <a:xfrm>
              <a:off x="1816100" y="6965950"/>
              <a:ext cx="1821656" cy="2484000"/>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oneCellAnchor>
  <xdr:oneCellAnchor>
    <xdr:from>
      <xdr:col>4</xdr:col>
      <xdr:colOff>717550</xdr:colOff>
      <xdr:row>43</xdr:row>
      <xdr:rowOff>3175</xdr:rowOff>
    </xdr:from>
    <xdr:ext cx="1821656" cy="2484000"/>
    <mc:AlternateContent xmlns:mc="http://schemas.openxmlformats.org/markup-compatibility/2006" xmlns:a14="http://schemas.microsoft.com/office/drawing/2010/main">
      <mc:Choice Requires="a14">
        <xdr:graphicFrame macro="">
          <xdr:nvGraphicFramePr>
            <xdr:cNvPr id="4" name="Slicer_Source">
              <a:extLst>
                <a:ext uri="{FF2B5EF4-FFF2-40B4-BE49-F238E27FC236}">
                  <a16:creationId xmlns:a16="http://schemas.microsoft.com/office/drawing/2014/main" id="{00000000-0008-0000-0400-000004000000}"/>
                </a:ext>
              </a:extLst>
            </xdr:cNvPr>
            <xdr:cNvGraphicFramePr/>
          </xdr:nvGraphicFramePr>
          <xdr:xfrm>
            <a:off x="0" y="0"/>
            <a:ext cx="0" cy="0"/>
          </xdr:xfrm>
          <a:graphic>
            <a:graphicData uri="http://schemas.microsoft.com/office/drawing/2010/slicer">
              <sle:slicer xmlns:sle="http://schemas.microsoft.com/office/drawing/2010/slicer" name="Slicer_Source"/>
            </a:graphicData>
          </a:graphic>
        </xdr:graphicFrame>
      </mc:Choice>
      <mc:Fallback xmlns="">
        <xdr:sp macro="" textlink="">
          <xdr:nvSpPr>
            <xdr:cNvPr id="0" name=""/>
            <xdr:cNvSpPr>
              <a:spLocks noTextEdit="1"/>
            </xdr:cNvSpPr>
          </xdr:nvSpPr>
          <xdr:spPr>
            <a:xfrm>
              <a:off x="3632200" y="6969125"/>
              <a:ext cx="1821656" cy="2484000"/>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oneCellAnchor>
  <xdr:oneCellAnchor>
    <xdr:from>
      <xdr:col>9</xdr:col>
      <xdr:colOff>511175</xdr:colOff>
      <xdr:row>43</xdr:row>
      <xdr:rowOff>0</xdr:rowOff>
    </xdr:from>
    <xdr:ext cx="1821600" cy="2484000"/>
    <mc:AlternateContent xmlns:mc="http://schemas.openxmlformats.org/markup-compatibility/2006" xmlns:a14="http://schemas.microsoft.com/office/drawing/2010/main">
      <mc:Choice Requires="a14">
        <xdr:graphicFrame macro="">
          <xdr:nvGraphicFramePr>
            <xdr:cNvPr id="5" name="Slicer_Table">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microsoft.com/office/drawing/2010/slicer">
              <sle:slicer xmlns:sle="http://schemas.microsoft.com/office/drawing/2010/slicer" name="Slicer_Table"/>
            </a:graphicData>
          </a:graphic>
        </xdr:graphicFrame>
      </mc:Choice>
      <mc:Fallback xmlns="">
        <xdr:sp macro="" textlink="">
          <xdr:nvSpPr>
            <xdr:cNvPr id="0" name=""/>
            <xdr:cNvSpPr>
              <a:spLocks noTextEdit="1"/>
            </xdr:cNvSpPr>
          </xdr:nvSpPr>
          <xdr:spPr>
            <a:xfrm>
              <a:off x="7267575" y="6965950"/>
              <a:ext cx="1821600" cy="2484000"/>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oneCellAnchor>
  <xdr:oneCellAnchor>
    <xdr:from>
      <xdr:col>7</xdr:col>
      <xdr:colOff>228600</xdr:colOff>
      <xdr:row>43</xdr:row>
      <xdr:rowOff>0</xdr:rowOff>
    </xdr:from>
    <xdr:ext cx="1821656" cy="2484000"/>
    <mc:AlternateContent xmlns:mc="http://schemas.openxmlformats.org/markup-compatibility/2006" xmlns:a14="http://schemas.microsoft.com/office/drawing/2010/main">
      <mc:Choice Requires="a14">
        <xdr:graphicFrame macro="">
          <xdr:nvGraphicFramePr>
            <xdr:cNvPr id="6" name="Slicer_Segment">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microsoft.com/office/drawing/2010/slicer">
              <sle:slicer xmlns:sle="http://schemas.microsoft.com/office/drawing/2010/slicer" name="Slicer_Segment"/>
            </a:graphicData>
          </a:graphic>
        </xdr:graphicFrame>
      </mc:Choice>
      <mc:Fallback xmlns="">
        <xdr:sp macro="" textlink="">
          <xdr:nvSpPr>
            <xdr:cNvPr id="0" name=""/>
            <xdr:cNvSpPr>
              <a:spLocks noTextEdit="1"/>
            </xdr:cNvSpPr>
          </xdr:nvSpPr>
          <xdr:spPr>
            <a:xfrm>
              <a:off x="5448300" y="6965950"/>
              <a:ext cx="1821656" cy="2484000"/>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oneCellAnchor>
  <xdr:oneCellAnchor>
    <xdr:from>
      <xdr:col>14</xdr:col>
      <xdr:colOff>313837</xdr:colOff>
      <xdr:row>43</xdr:row>
      <xdr:rowOff>0</xdr:rowOff>
    </xdr:from>
    <xdr:ext cx="1821600" cy="2484000"/>
    <mc:AlternateContent xmlns:mc="http://schemas.openxmlformats.org/markup-compatibility/2006" xmlns:a14="http://schemas.microsoft.com/office/drawing/2010/main">
      <mc:Choice Requires="a14">
        <xdr:graphicFrame macro="">
          <xdr:nvGraphicFramePr>
            <xdr:cNvPr id="7" name="Slicer_Row_description">
              <a:extLst>
                <a:ext uri="{FF2B5EF4-FFF2-40B4-BE49-F238E27FC236}">
                  <a16:creationId xmlns:a16="http://schemas.microsoft.com/office/drawing/2014/main" id="{00000000-0008-0000-0400-000007000000}"/>
                </a:ext>
              </a:extLst>
            </xdr:cNvPr>
            <xdr:cNvGraphicFramePr/>
          </xdr:nvGraphicFramePr>
          <xdr:xfrm>
            <a:off x="0" y="0"/>
            <a:ext cx="0" cy="0"/>
          </xdr:xfrm>
          <a:graphic>
            <a:graphicData uri="http://schemas.microsoft.com/office/drawing/2010/slicer">
              <sle:slicer xmlns:sle="http://schemas.microsoft.com/office/drawing/2010/slicer" name="Slicer_Row_description"/>
            </a:graphicData>
          </a:graphic>
        </xdr:graphicFrame>
      </mc:Choice>
      <mc:Fallback xmlns="">
        <xdr:sp macro="" textlink="">
          <xdr:nvSpPr>
            <xdr:cNvPr id="0" name=""/>
            <xdr:cNvSpPr>
              <a:spLocks noTextEdit="1"/>
            </xdr:cNvSpPr>
          </xdr:nvSpPr>
          <xdr:spPr>
            <a:xfrm>
              <a:off x="10911987" y="6965950"/>
              <a:ext cx="1821600" cy="2484000"/>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oneCellAnchor>
  <xdr:oneCellAnchor>
    <xdr:from>
      <xdr:col>12</xdr:col>
      <xdr:colOff>31017</xdr:colOff>
      <xdr:row>43</xdr:row>
      <xdr:rowOff>4884</xdr:rowOff>
    </xdr:from>
    <xdr:ext cx="1821600" cy="2484000"/>
    <mc:AlternateContent xmlns:mc="http://schemas.openxmlformats.org/markup-compatibility/2006" xmlns:a14="http://schemas.microsoft.com/office/drawing/2010/main">
      <mc:Choice Requires="a14">
        <xdr:graphicFrame macro="">
          <xdr:nvGraphicFramePr>
            <xdr:cNvPr id="8" name="Slicer_Subtable">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microsoft.com/office/drawing/2010/slicer">
              <sle:slicer xmlns:sle="http://schemas.microsoft.com/office/drawing/2010/slicer" name="Slicer_Subtable"/>
            </a:graphicData>
          </a:graphic>
        </xdr:graphicFrame>
      </mc:Choice>
      <mc:Fallback xmlns="">
        <xdr:sp macro="" textlink="">
          <xdr:nvSpPr>
            <xdr:cNvPr id="0" name=""/>
            <xdr:cNvSpPr>
              <a:spLocks noTextEdit="1"/>
            </xdr:cNvSpPr>
          </xdr:nvSpPr>
          <xdr:spPr>
            <a:xfrm>
              <a:off x="9092467" y="6970834"/>
              <a:ext cx="1821600" cy="2484000"/>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oneCellAnchor>
  <xdr:twoCellAnchor editAs="oneCell">
    <xdr:from>
      <xdr:col>16</xdr:col>
      <xdr:colOff>596900</xdr:colOff>
      <xdr:row>43</xdr:row>
      <xdr:rowOff>0</xdr:rowOff>
    </xdr:from>
    <xdr:to>
      <xdr:col>18</xdr:col>
      <xdr:colOff>824650</xdr:colOff>
      <xdr:row>58</xdr:row>
      <xdr:rowOff>7500</xdr:rowOff>
    </xdr:to>
    <mc:AlternateContent xmlns:mc="http://schemas.openxmlformats.org/markup-compatibility/2006" xmlns:a14="http://schemas.microsoft.com/office/drawing/2010/main">
      <mc:Choice Requires="a14">
        <xdr:graphicFrame macro="">
          <xdr:nvGraphicFramePr>
            <xdr:cNvPr id="9" name="Slicer_Scope_of_service">
              <a:extLst>
                <a:ext uri="{FF2B5EF4-FFF2-40B4-BE49-F238E27FC236}">
                  <a16:creationId xmlns:a16="http://schemas.microsoft.com/office/drawing/2014/main" id="{00000000-0008-0000-0400-000009000000}"/>
                </a:ext>
              </a:extLst>
            </xdr:cNvPr>
            <xdr:cNvGraphicFramePr/>
          </xdr:nvGraphicFramePr>
          <xdr:xfrm>
            <a:off x="0" y="0"/>
            <a:ext cx="0" cy="0"/>
          </xdr:xfrm>
          <a:graphic>
            <a:graphicData uri="http://schemas.microsoft.com/office/drawing/2010/slicer">
              <sle:slicer xmlns:sle="http://schemas.microsoft.com/office/drawing/2010/slicer" name="Slicer_Scope_of_service"/>
            </a:graphicData>
          </a:graphic>
        </xdr:graphicFrame>
      </mc:Choice>
      <mc:Fallback xmlns="">
        <xdr:sp macro="" textlink="">
          <xdr:nvSpPr>
            <xdr:cNvPr id="0" name=""/>
            <xdr:cNvSpPr>
              <a:spLocks noTextEdit="1"/>
            </xdr:cNvSpPr>
          </xdr:nvSpPr>
          <xdr:spPr>
            <a:xfrm>
              <a:off x="12731750" y="6965950"/>
              <a:ext cx="1821600" cy="2484000"/>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14</xdr:row>
      <xdr:rowOff>93890</xdr:rowOff>
    </xdr:from>
    <xdr:to>
      <xdr:col>7</xdr:col>
      <xdr:colOff>269429</xdr:colOff>
      <xdr:row>36</xdr:row>
      <xdr:rowOff>101604</xdr:rowOff>
    </xdr:to>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63500</xdr:colOff>
      <xdr:row>14</xdr:row>
      <xdr:rowOff>99786</xdr:rowOff>
    </xdr:from>
    <xdr:to>
      <xdr:col>18</xdr:col>
      <xdr:colOff>577857</xdr:colOff>
      <xdr:row>36</xdr:row>
      <xdr:rowOff>107500</xdr:rowOff>
    </xdr:to>
    <xdr:graphicFrame macro="">
      <xdr:nvGraphicFramePr>
        <xdr:cNvPr id="8" name="Chart 7">
          <a:extLst>
            <a:ext uri="{FF2B5EF4-FFF2-40B4-BE49-F238E27FC236}">
              <a16:creationId xmlns:a16="http://schemas.microsoft.com/office/drawing/2014/main" id="{00000000-0008-0000-0C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40</xdr:row>
      <xdr:rowOff>127001</xdr:rowOff>
    </xdr:from>
    <xdr:to>
      <xdr:col>7</xdr:col>
      <xdr:colOff>269429</xdr:colOff>
      <xdr:row>62</xdr:row>
      <xdr:rowOff>134715</xdr:rowOff>
    </xdr:to>
    <xdr:graphicFrame macro="">
      <xdr:nvGraphicFramePr>
        <xdr:cNvPr id="9" name="Chart 8">
          <a:extLst>
            <a:ext uri="{FF2B5EF4-FFF2-40B4-BE49-F238E27FC236}">
              <a16:creationId xmlns:a16="http://schemas.microsoft.com/office/drawing/2014/main" id="{00000000-0008-0000-0C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63500</xdr:colOff>
      <xdr:row>40</xdr:row>
      <xdr:rowOff>132897</xdr:rowOff>
    </xdr:from>
    <xdr:to>
      <xdr:col>18</xdr:col>
      <xdr:colOff>577857</xdr:colOff>
      <xdr:row>62</xdr:row>
      <xdr:rowOff>140611</xdr:rowOff>
    </xdr:to>
    <xdr:graphicFrame macro="">
      <xdr:nvGraphicFramePr>
        <xdr:cNvPr id="10" name="Chart 9">
          <a:extLst>
            <a:ext uri="{FF2B5EF4-FFF2-40B4-BE49-F238E27FC236}">
              <a16:creationId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67</xdr:row>
      <xdr:rowOff>36285</xdr:rowOff>
    </xdr:from>
    <xdr:to>
      <xdr:col>7</xdr:col>
      <xdr:colOff>269429</xdr:colOff>
      <xdr:row>89</xdr:row>
      <xdr:rowOff>18144</xdr:rowOff>
    </xdr:to>
    <xdr:graphicFrame macro="">
      <xdr:nvGraphicFramePr>
        <xdr:cNvPr id="11" name="Chart 10">
          <a:extLst>
            <a:ext uri="{FF2B5EF4-FFF2-40B4-BE49-F238E27FC236}">
              <a16:creationId xmlns:a16="http://schemas.microsoft.com/office/drawing/2014/main" id="{00000000-0008-0000-0C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63500</xdr:colOff>
      <xdr:row>67</xdr:row>
      <xdr:rowOff>42181</xdr:rowOff>
    </xdr:from>
    <xdr:to>
      <xdr:col>18</xdr:col>
      <xdr:colOff>577857</xdr:colOff>
      <xdr:row>89</xdr:row>
      <xdr:rowOff>18144</xdr:rowOff>
    </xdr:to>
    <xdr:graphicFrame macro="">
      <xdr:nvGraphicFramePr>
        <xdr:cNvPr id="12" name="Chart 11">
          <a:extLst>
            <a:ext uri="{FF2B5EF4-FFF2-40B4-BE49-F238E27FC236}">
              <a16:creationId xmlns:a16="http://schemas.microsoft.com/office/drawing/2014/main" id="{00000000-0008-0000-0C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orp\FIN\MKT\INTER-DEPT\Legacy%20Data\_FINANCIAL%20ACCOUNTING\FIN_ACC\Fin%20Acctg\Statutory%20Accounts\Dec%2000%20Accounts\Powercor\TBPCA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rp\FIN\MKT\DEPT\AIMRO\Monthly%20Reporting\Bus%20Report\2011\02.%20Feb%202011\PL%20and%20Flash%20analysis\Capex%20Report%20Feb%202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orp\FIN\MKT\DEPT\AIMRO\Monthly%20Reporting\Bus%20Report\2011\02.%20Feb%202011\PL%20and%20Flash%20analysis\Metering%20P_L%20-%20Feb%2020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orp\fin\MKT\DEPT\AIMRO\Monthly%20Reporting\Bus%20Report\2011\06.%20June%202011\Meter%20Volumes%20Reports\Meter%20volumes%20report%20May%20201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MKT\INTER-DEPT\DEPT\CMA\2010\12-Dec\Capital\BW%20Capital%20Summary%20Flash%20December%20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AER/Opex%20modelling/CAM%20and%20Capitalisation%20policy%20review/Analysis/Backcasts/ABR%202022%20backcasts/CPU%20backcasts%202022/CitiPower%20and%20Powercor%20opex%20backcast%20mode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Query#"/>
      <sheetName val="PCOR00"/>
      <sheetName val="TB 00"/>
      <sheetName val="Tax"/>
      <sheetName val="Loss on Disposal"/>
      <sheetName val="Interest"/>
      <sheetName val="Operating Leases"/>
      <sheetName val="Corp cape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ex-METR"/>
      <sheetName val="Func code 205 breakdown"/>
      <sheetName val="Metr Direct Capex by AC"/>
      <sheetName val="Metr Direct Capex by order BW"/>
      <sheetName val="Metr Direct Capex BW"/>
      <sheetName val="Metr Overheads BW"/>
      <sheetName val="Metr Total Capex BW"/>
      <sheetName val="Metr Total Capex Rollout"/>
      <sheetName val="Reco Sheet for Fcast"/>
      <sheetName val="Capex Bud 11-ME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
          <cell r="E1" t="str">
            <v>F240 CAP Capital Expenditure Forecast Function Codes Listing</v>
          </cell>
        </row>
        <row r="2">
          <cell r="G2" t="str">
            <v>Author</v>
          </cell>
          <cell r="H2" t="str">
            <v>SGOHIL</v>
          </cell>
          <cell r="J2" t="str">
            <v>Status of Data</v>
          </cell>
          <cell r="K2" t="str">
            <v>31/05/2010 12:21:34</v>
          </cell>
        </row>
        <row r="6">
          <cell r="F6" t="str">
            <v>Author</v>
          </cell>
          <cell r="G6" t="str">
            <v>SGOHIL</v>
          </cell>
          <cell r="I6" t="str">
            <v>Last Refreshed</v>
          </cell>
          <cell r="J6" t="str">
            <v>31/05/2010 13:40:23</v>
          </cell>
          <cell r="L6" t="str">
            <v>Order (Selection Options, Optional)</v>
          </cell>
          <cell r="M6" t="str">
            <v>Empty Demarcation</v>
          </cell>
          <cell r="O6" t="str">
            <v>Actuals 4 Period Season (single period)</v>
          </cell>
          <cell r="P6" t="str">
            <v>004.2010</v>
          </cell>
        </row>
        <row r="7">
          <cell r="F7" t="str">
            <v>Current User</v>
          </cell>
          <cell r="G7" t="str">
            <v>RPARNES</v>
          </cell>
          <cell r="I7" t="str">
            <v>Key Date</v>
          </cell>
          <cell r="J7" t="str">
            <v>31/05/2010</v>
          </cell>
          <cell r="L7" t="str">
            <v>Business Area Intervals Optional</v>
          </cell>
          <cell r="M7" t="str">
            <v>METR</v>
          </cell>
          <cell r="O7" t="str">
            <v>Forecast Period Variable</v>
          </cell>
          <cell r="P7" t="str">
            <v>005.2010</v>
          </cell>
        </row>
        <row r="8">
          <cell r="F8" t="str">
            <v>Last Changed By</v>
          </cell>
          <cell r="G8" t="str">
            <v>SSEHARAN</v>
          </cell>
          <cell r="I8" t="str">
            <v>Changed At</v>
          </cell>
          <cell r="J8" t="str">
            <v>7/05/2010 14:47:41</v>
          </cell>
          <cell r="L8" t="str">
            <v>Order Type Optional Selects</v>
          </cell>
          <cell r="M8" t="str">
            <v>Empty Demarcation</v>
          </cell>
          <cell r="O8" t="str">
            <v>WBS Element (Selection Options, Optional)</v>
          </cell>
          <cell r="P8" t="str">
            <v>Empty Demarcation</v>
          </cell>
        </row>
        <row r="9">
          <cell r="F9" t="str">
            <v>InfoProvider</v>
          </cell>
          <cell r="G9" t="str">
            <v>ZOPA_M01</v>
          </cell>
          <cell r="I9" t="str">
            <v>Status of Data</v>
          </cell>
          <cell r="J9" t="str">
            <v>31/05/2010 12:21:34</v>
          </cell>
          <cell r="L9" t="str">
            <v>Forecast Version (Single Mandatory)</v>
          </cell>
          <cell r="M9" t="str">
            <v>20</v>
          </cell>
          <cell r="O9" t="str">
            <v>Budget version (single value entry,mandatory)</v>
          </cell>
          <cell r="P9" t="str">
            <v>1</v>
          </cell>
        </row>
        <row r="10">
          <cell r="F10" t="str">
            <v>Query Technical Name</v>
          </cell>
          <cell r="G10" t="str">
            <v>ZOPA_M01_Q0010</v>
          </cell>
          <cell r="I10" t="str">
            <v>Relevance of Data (Date)</v>
          </cell>
          <cell r="J10" t="str">
            <v>31/05/2010</v>
          </cell>
          <cell r="L10" t="str">
            <v>BW FunctionCode Optional Selections</v>
          </cell>
          <cell r="M10" t="str">
            <v>205</v>
          </cell>
          <cell r="O10" t="str">
            <v>Company Code (Selection Options, Optional)</v>
          </cell>
          <cell r="P10" t="str">
            <v>Empty Demarcation</v>
          </cell>
        </row>
        <row r="11">
          <cell r="F11" t="str">
            <v>Query Description</v>
          </cell>
          <cell r="G11" t="str">
            <v>F240 CAP Capital Expenditure Forecast Function Codes Listing</v>
          </cell>
          <cell r="I11" t="str">
            <v>Relevance of Data (Time)</v>
          </cell>
          <cell r="J11" t="str">
            <v>12:21:34</v>
          </cell>
        </row>
        <row r="15">
          <cell r="C15" t="str">
            <v>Business area</v>
          </cell>
          <cell r="D15" t="str">
            <v/>
          </cell>
          <cell r="F15" t="str">
            <v/>
          </cell>
          <cell r="G15" t="str">
            <v/>
          </cell>
          <cell r="H15" t="str">
            <v/>
          </cell>
          <cell r="I15" t="str">
            <v/>
          </cell>
          <cell r="J15" t="str">
            <v/>
          </cell>
          <cell r="K15" t="str">
            <v xml:space="preserve">
Forecast 5
MAY 2010</v>
          </cell>
          <cell r="L15" t="str">
            <v xml:space="preserve">
Forecast 6
JUN 2010</v>
          </cell>
          <cell r="M15" t="str">
            <v xml:space="preserve">
Forecast 7
JUL 2010</v>
          </cell>
          <cell r="N15" t="str">
            <v xml:space="preserve">
Forecast 8
AUG 2010</v>
          </cell>
          <cell r="O15" t="str">
            <v xml:space="preserve">
Forecast 9
SEP 2010</v>
          </cell>
          <cell r="P15" t="str">
            <v xml:space="preserve">
Forecast 10
OCT 2010</v>
          </cell>
          <cell r="Q15" t="str">
            <v xml:space="preserve">
Forecast 11
NOV 2010</v>
          </cell>
          <cell r="R15" t="str">
            <v xml:space="preserve">
Forecast 12
DEC 2010</v>
          </cell>
          <cell r="S15" t="str">
            <v>Total periods 5-12</v>
          </cell>
        </row>
        <row r="16">
          <cell r="C16" t="str">
            <v>BWFIN Function Code</v>
          </cell>
          <cell r="D16" t="str">
            <v>205 IT METERING DATA SERVICES</v>
          </cell>
          <cell r="F16" t="str">
            <v>Cost element</v>
          </cell>
          <cell r="G16" t="str">
            <v/>
          </cell>
          <cell r="H16" t="str">
            <v>WBS (Function Code)</v>
          </cell>
          <cell r="I16" t="str">
            <v>Order</v>
          </cell>
          <cell r="J16" t="str">
            <v/>
          </cell>
          <cell r="K16" t="str">
            <v>* 1,000 AUD</v>
          </cell>
          <cell r="L16" t="str">
            <v>* 1,000 AUD</v>
          </cell>
          <cell r="M16" t="str">
            <v>* 1,000 AUD</v>
          </cell>
          <cell r="N16" t="str">
            <v>* 1,000 AUD</v>
          </cell>
          <cell r="O16" t="str">
            <v>* 1,000 AUD</v>
          </cell>
          <cell r="P16" t="str">
            <v>* 1,000 AUD</v>
          </cell>
          <cell r="Q16" t="str">
            <v>* 1,000 AUD</v>
          </cell>
          <cell r="R16" t="str">
            <v>* 1,000 AUD</v>
          </cell>
        </row>
        <row r="17">
          <cell r="C17" t="str">
            <v>Capex or Opex  Indic</v>
          </cell>
          <cell r="D17" t="str">
            <v/>
          </cell>
          <cell r="F17" t="str">
            <v>524100</v>
          </cell>
          <cell r="G17" t="str">
            <v>Cap Purch ComputerHW</v>
          </cell>
          <cell r="H17" t="str">
            <v>BG/10/MT/BTC/205/01</v>
          </cell>
          <cell r="I17" t="str">
            <v>#</v>
          </cell>
          <cell r="J17" t="str">
            <v>Not assigned</v>
          </cell>
          <cell r="K17">
            <v>0.375</v>
          </cell>
          <cell r="L17">
            <v>0.375</v>
          </cell>
          <cell r="M17">
            <v>0.375</v>
          </cell>
          <cell r="N17">
            <v>0.375</v>
          </cell>
          <cell r="O17">
            <v>0.375</v>
          </cell>
          <cell r="P17">
            <v>0.375</v>
          </cell>
          <cell r="Q17">
            <v>0.375</v>
          </cell>
          <cell r="R17">
            <v>0.375</v>
          </cell>
          <cell r="S17">
            <v>3000</v>
          </cell>
        </row>
        <row r="18">
          <cell r="C18" t="str">
            <v>Company code</v>
          </cell>
          <cell r="D18" t="str">
            <v/>
          </cell>
          <cell r="F18" t="str">
            <v/>
          </cell>
          <cell r="G18" t="str">
            <v/>
          </cell>
          <cell r="H18" t="str">
            <v/>
          </cell>
          <cell r="I18" t="str">
            <v>Result</v>
          </cell>
          <cell r="J18" t="str">
            <v/>
          </cell>
          <cell r="K18">
            <v>0.375</v>
          </cell>
          <cell r="L18">
            <v>0.375</v>
          </cell>
          <cell r="M18">
            <v>0.375</v>
          </cell>
          <cell r="N18">
            <v>0.375</v>
          </cell>
          <cell r="O18">
            <v>0.375</v>
          </cell>
          <cell r="P18">
            <v>0.375</v>
          </cell>
          <cell r="Q18">
            <v>0.375</v>
          </cell>
          <cell r="R18">
            <v>0.375</v>
          </cell>
          <cell r="S18">
            <v>3000</v>
          </cell>
        </row>
        <row r="19">
          <cell r="C19" t="str">
            <v>Cost element</v>
          </cell>
          <cell r="D19" t="str">
            <v>]4500/633000 Corporate Overheads to Capital[, ]4500/634000 Local Overheads to Capital[...</v>
          </cell>
          <cell r="F19" t="str">
            <v/>
          </cell>
          <cell r="G19" t="str">
            <v/>
          </cell>
          <cell r="H19" t="str">
            <v>BG/10/MT/BTP/205/01</v>
          </cell>
          <cell r="I19" t="str">
            <v>#</v>
          </cell>
          <cell r="J19" t="str">
            <v>Not assigned</v>
          </cell>
        </row>
        <row r="20">
          <cell r="C20" t="str">
            <v>Order type</v>
          </cell>
          <cell r="D20" t="str">
            <v/>
          </cell>
          <cell r="F20" t="str">
            <v/>
          </cell>
          <cell r="G20" t="str">
            <v/>
          </cell>
          <cell r="H20" t="str">
            <v/>
          </cell>
          <cell r="I20" t="str">
            <v>Result</v>
          </cell>
          <cell r="J20" t="str">
            <v/>
          </cell>
        </row>
        <row r="21">
          <cell r="C21" t="str">
            <v>Order</v>
          </cell>
          <cell r="D21" t="str">
            <v/>
          </cell>
          <cell r="F21" t="str">
            <v/>
          </cell>
          <cell r="G21" t="str">
            <v/>
          </cell>
          <cell r="H21" t="str">
            <v>BG/10/MT/FIC/205/01</v>
          </cell>
          <cell r="I21" t="str">
            <v>#</v>
          </cell>
          <cell r="J21" t="str">
            <v>Not assigned</v>
          </cell>
        </row>
        <row r="22">
          <cell r="C22" t="str">
            <v>Time Analysis: Forecast Reports</v>
          </cell>
          <cell r="D22" t="str">
            <v>,Forecast 5_x000D_
MAY 2010,Forecast 6_x000D_
JUN 2010,Forecast 7_x000D_
JUL 2010,Forecast 8_x000D_
AUG 2010,Forecast 9_x000D_
SEP 2010...</v>
          </cell>
          <cell r="F22" t="str">
            <v/>
          </cell>
          <cell r="G22" t="str">
            <v/>
          </cell>
          <cell r="H22" t="str">
            <v/>
          </cell>
          <cell r="I22" t="str">
            <v>Result</v>
          </cell>
          <cell r="J22" t="str">
            <v/>
          </cell>
        </row>
        <row r="23">
          <cell r="C23" t="str">
            <v>WBS (Function Code)</v>
          </cell>
          <cell r="D23" t="str">
            <v/>
          </cell>
          <cell r="F23" t="str">
            <v/>
          </cell>
          <cell r="G23" t="str">
            <v/>
          </cell>
          <cell r="H23" t="str">
            <v>BG/10/MT/FIP/205/01</v>
          </cell>
          <cell r="I23" t="str">
            <v>#</v>
          </cell>
          <cell r="J23" t="str">
            <v>Not assigned</v>
          </cell>
        </row>
        <row r="24">
          <cell r="F24" t="str">
            <v/>
          </cell>
          <cell r="G24" t="str">
            <v/>
          </cell>
          <cell r="H24" t="str">
            <v/>
          </cell>
          <cell r="I24" t="str">
            <v>Result</v>
          </cell>
          <cell r="J24" t="str">
            <v/>
          </cell>
        </row>
        <row r="25">
          <cell r="F25" t="str">
            <v/>
          </cell>
          <cell r="G25" t="str">
            <v/>
          </cell>
          <cell r="H25" t="str">
            <v>BG/10/MT/ITC/205/01</v>
          </cell>
          <cell r="I25" t="str">
            <v>#</v>
          </cell>
          <cell r="J25" t="str">
            <v>Not assigned</v>
          </cell>
        </row>
        <row r="26">
          <cell r="F26" t="str">
            <v/>
          </cell>
          <cell r="G26" t="str">
            <v/>
          </cell>
          <cell r="H26" t="str">
            <v/>
          </cell>
          <cell r="I26" t="str">
            <v>Result</v>
          </cell>
          <cell r="J26" t="str">
            <v/>
          </cell>
        </row>
        <row r="27">
          <cell r="F27" t="str">
            <v/>
          </cell>
          <cell r="G27" t="str">
            <v/>
          </cell>
          <cell r="H27" t="str">
            <v>BG/10/MT/ITP/205/01</v>
          </cell>
          <cell r="I27" t="str">
            <v>#</v>
          </cell>
          <cell r="J27" t="str">
            <v>Not assigned</v>
          </cell>
        </row>
        <row r="28">
          <cell r="F28" t="str">
            <v/>
          </cell>
          <cell r="G28" t="str">
            <v/>
          </cell>
          <cell r="H28" t="str">
            <v/>
          </cell>
          <cell r="I28" t="str">
            <v>Result</v>
          </cell>
          <cell r="J28" t="str">
            <v/>
          </cell>
        </row>
        <row r="29">
          <cell r="F29" t="str">
            <v/>
          </cell>
          <cell r="G29" t="str">
            <v/>
          </cell>
          <cell r="H29" t="str">
            <v>Result</v>
          </cell>
          <cell r="I29" t="str">
            <v/>
          </cell>
          <cell r="J29" t="str">
            <v/>
          </cell>
        </row>
        <row r="30">
          <cell r="F30" t="str">
            <v>533000</v>
          </cell>
          <cell r="G30" t="str">
            <v>IT Prof Services</v>
          </cell>
          <cell r="H30" t="str">
            <v>BG/10/MT/ITC/205/01</v>
          </cell>
          <cell r="I30" t="str">
            <v>#</v>
          </cell>
          <cell r="J30" t="str">
            <v>Not assigned</v>
          </cell>
        </row>
        <row r="31">
          <cell r="F31" t="str">
            <v/>
          </cell>
          <cell r="G31" t="str">
            <v/>
          </cell>
          <cell r="H31" t="str">
            <v/>
          </cell>
          <cell r="I31" t="str">
            <v>Result</v>
          </cell>
          <cell r="J31" t="str">
            <v/>
          </cell>
        </row>
        <row r="32">
          <cell r="F32" t="str">
            <v/>
          </cell>
          <cell r="G32" t="str">
            <v/>
          </cell>
          <cell r="H32" t="str">
            <v>BG/10/MT/ITP/205/01</v>
          </cell>
          <cell r="I32" t="str">
            <v>#</v>
          </cell>
          <cell r="J32" t="str">
            <v>Not assigned</v>
          </cell>
        </row>
        <row r="33">
          <cell r="F33" t="str">
            <v/>
          </cell>
          <cell r="G33" t="str">
            <v/>
          </cell>
          <cell r="H33" t="str">
            <v/>
          </cell>
          <cell r="I33" t="str">
            <v>Result</v>
          </cell>
          <cell r="J33" t="str">
            <v/>
          </cell>
        </row>
        <row r="34">
          <cell r="F34" t="str">
            <v/>
          </cell>
          <cell r="G34" t="str">
            <v/>
          </cell>
          <cell r="H34" t="str">
            <v>Result</v>
          </cell>
          <cell r="I34" t="str">
            <v/>
          </cell>
          <cell r="J34" t="str">
            <v/>
          </cell>
        </row>
        <row r="35">
          <cell r="F35" t="str">
            <v>611988</v>
          </cell>
          <cell r="G35" t="str">
            <v>AMI Cpx Prj Mgmt Fee</v>
          </cell>
          <cell r="H35" t="str">
            <v>BG/10/MT/AMC/205/20</v>
          </cell>
          <cell r="I35" t="str">
            <v>#</v>
          </cell>
          <cell r="J35" t="str">
            <v>Not assigned</v>
          </cell>
        </row>
        <row r="36">
          <cell r="F36" t="str">
            <v/>
          </cell>
          <cell r="G36" t="str">
            <v/>
          </cell>
          <cell r="H36" t="str">
            <v/>
          </cell>
          <cell r="I36" t="str">
            <v>Result</v>
          </cell>
          <cell r="J36" t="str">
            <v/>
          </cell>
        </row>
        <row r="37">
          <cell r="F37" t="str">
            <v/>
          </cell>
          <cell r="G37" t="str">
            <v/>
          </cell>
          <cell r="H37" t="str">
            <v>BG/10/MT/AMP/205/20</v>
          </cell>
          <cell r="I37" t="str">
            <v>#</v>
          </cell>
          <cell r="J37" t="str">
            <v>Not assigned</v>
          </cell>
        </row>
        <row r="38">
          <cell r="F38" t="str">
            <v/>
          </cell>
          <cell r="G38" t="str">
            <v/>
          </cell>
          <cell r="H38" t="str">
            <v/>
          </cell>
          <cell r="I38" t="str">
            <v>Result</v>
          </cell>
          <cell r="J38" t="str">
            <v/>
          </cell>
        </row>
        <row r="39">
          <cell r="F39" t="str">
            <v/>
          </cell>
          <cell r="G39" t="str">
            <v/>
          </cell>
          <cell r="H39" t="str">
            <v>BG/10/MT/BTC/205/20</v>
          </cell>
          <cell r="I39" t="str">
            <v>#</v>
          </cell>
          <cell r="J39" t="str">
            <v>Not assigned</v>
          </cell>
        </row>
        <row r="40">
          <cell r="F40" t="str">
            <v/>
          </cell>
          <cell r="G40" t="str">
            <v/>
          </cell>
          <cell r="H40" t="str">
            <v/>
          </cell>
          <cell r="I40" t="str">
            <v>Result</v>
          </cell>
          <cell r="J40" t="str">
            <v/>
          </cell>
        </row>
        <row r="41">
          <cell r="F41" t="str">
            <v/>
          </cell>
          <cell r="G41" t="str">
            <v/>
          </cell>
          <cell r="H41" t="str">
            <v>BG/10/MT/BTP/205/20</v>
          </cell>
          <cell r="I41" t="str">
            <v>#</v>
          </cell>
          <cell r="J41" t="str">
            <v>Not assigned</v>
          </cell>
        </row>
        <row r="42">
          <cell r="F42" t="str">
            <v/>
          </cell>
          <cell r="G42" t="str">
            <v/>
          </cell>
          <cell r="H42" t="str">
            <v/>
          </cell>
          <cell r="I42" t="str">
            <v>Result</v>
          </cell>
          <cell r="J42" t="str">
            <v/>
          </cell>
        </row>
        <row r="43">
          <cell r="F43" t="str">
            <v/>
          </cell>
          <cell r="G43" t="str">
            <v/>
          </cell>
          <cell r="H43" t="str">
            <v>BG/10/MT/FIC/205/20</v>
          </cell>
          <cell r="I43" t="str">
            <v>#</v>
          </cell>
          <cell r="J43" t="str">
            <v>Not assigned</v>
          </cell>
        </row>
        <row r="44">
          <cell r="F44" t="str">
            <v/>
          </cell>
          <cell r="G44" t="str">
            <v/>
          </cell>
          <cell r="H44" t="str">
            <v/>
          </cell>
          <cell r="I44" t="str">
            <v>Result</v>
          </cell>
          <cell r="J44" t="str">
            <v/>
          </cell>
        </row>
        <row r="45">
          <cell r="F45" t="str">
            <v/>
          </cell>
          <cell r="G45" t="str">
            <v/>
          </cell>
          <cell r="H45" t="str">
            <v>BG/10/MT/FIP/205/20</v>
          </cell>
          <cell r="I45" t="str">
            <v>#</v>
          </cell>
          <cell r="J45" t="str">
            <v>Not assigned</v>
          </cell>
        </row>
        <row r="46">
          <cell r="F46" t="str">
            <v/>
          </cell>
          <cell r="G46" t="str">
            <v/>
          </cell>
          <cell r="H46" t="str">
            <v/>
          </cell>
          <cell r="I46" t="str">
            <v>Result</v>
          </cell>
          <cell r="J46" t="str">
            <v/>
          </cell>
        </row>
        <row r="47">
          <cell r="F47" t="str">
            <v/>
          </cell>
          <cell r="G47" t="str">
            <v/>
          </cell>
          <cell r="H47" t="str">
            <v>BG/10/MT/ITC/205/20</v>
          </cell>
          <cell r="I47" t="str">
            <v>#</v>
          </cell>
          <cell r="J47" t="str">
            <v>Not assigned</v>
          </cell>
        </row>
        <row r="48">
          <cell r="F48" t="str">
            <v/>
          </cell>
          <cell r="G48" t="str">
            <v/>
          </cell>
          <cell r="H48" t="str">
            <v/>
          </cell>
          <cell r="I48" t="str">
            <v>Result</v>
          </cell>
          <cell r="J48" t="str">
            <v/>
          </cell>
        </row>
        <row r="49">
          <cell r="F49" t="str">
            <v/>
          </cell>
          <cell r="G49" t="str">
            <v/>
          </cell>
          <cell r="H49" t="str">
            <v>BG/10/MT/ITP/205/20</v>
          </cell>
          <cell r="I49" t="str">
            <v>#</v>
          </cell>
          <cell r="J49" t="str">
            <v>Not assigned</v>
          </cell>
        </row>
        <row r="50">
          <cell r="F50" t="str">
            <v/>
          </cell>
          <cell r="G50" t="str">
            <v/>
          </cell>
          <cell r="H50" t="str">
            <v/>
          </cell>
          <cell r="I50" t="str">
            <v>Result</v>
          </cell>
          <cell r="J50" t="str">
            <v/>
          </cell>
        </row>
        <row r="51">
          <cell r="F51" t="str">
            <v/>
          </cell>
          <cell r="G51" t="str">
            <v/>
          </cell>
          <cell r="H51" t="str">
            <v>BG/10/MT/MDC/205/20</v>
          </cell>
          <cell r="I51" t="str">
            <v>#</v>
          </cell>
          <cell r="J51" t="str">
            <v>Not assigned</v>
          </cell>
        </row>
        <row r="52">
          <cell r="F52" t="str">
            <v/>
          </cell>
          <cell r="G52" t="str">
            <v/>
          </cell>
          <cell r="H52" t="str">
            <v/>
          </cell>
          <cell r="I52" t="str">
            <v>Result</v>
          </cell>
          <cell r="J52" t="str">
            <v/>
          </cell>
        </row>
        <row r="53">
          <cell r="F53" t="str">
            <v/>
          </cell>
          <cell r="G53" t="str">
            <v/>
          </cell>
          <cell r="H53" t="str">
            <v>BG/10/MT/MDP/205/20</v>
          </cell>
          <cell r="I53" t="str">
            <v>#</v>
          </cell>
          <cell r="J53" t="str">
            <v>Not assigned</v>
          </cell>
        </row>
        <row r="54">
          <cell r="F54" t="str">
            <v/>
          </cell>
          <cell r="G54" t="str">
            <v/>
          </cell>
          <cell r="H54" t="str">
            <v/>
          </cell>
          <cell r="I54" t="str">
            <v>Result</v>
          </cell>
          <cell r="J54" t="str">
            <v/>
          </cell>
        </row>
        <row r="55">
          <cell r="F55" t="str">
            <v/>
          </cell>
          <cell r="G55" t="str">
            <v/>
          </cell>
          <cell r="H55" t="str">
            <v>Result</v>
          </cell>
          <cell r="I55" t="str">
            <v/>
          </cell>
          <cell r="J55" t="str">
            <v/>
          </cell>
        </row>
        <row r="56">
          <cell r="F56" t="str">
            <v>635005</v>
          </cell>
          <cell r="G56" t="str">
            <v>AMI Proj Margin</v>
          </cell>
          <cell r="H56" t="str">
            <v>BG/10/MT/AMC/205/20</v>
          </cell>
          <cell r="I56" t="str">
            <v>#</v>
          </cell>
          <cell r="J56" t="str">
            <v>Not assigned</v>
          </cell>
        </row>
        <row r="57">
          <cell r="F57" t="str">
            <v/>
          </cell>
          <cell r="G57" t="str">
            <v/>
          </cell>
          <cell r="H57" t="str">
            <v/>
          </cell>
          <cell r="I57" t="str">
            <v>Result</v>
          </cell>
          <cell r="J57" t="str">
            <v/>
          </cell>
        </row>
        <row r="58">
          <cell r="F58" t="str">
            <v/>
          </cell>
          <cell r="G58" t="str">
            <v/>
          </cell>
          <cell r="H58" t="str">
            <v>BG/10/MT/AMP/205/20</v>
          </cell>
          <cell r="I58" t="str">
            <v>#</v>
          </cell>
          <cell r="J58" t="str">
            <v>Not assigned</v>
          </cell>
        </row>
        <row r="59">
          <cell r="F59" t="str">
            <v/>
          </cell>
          <cell r="G59" t="str">
            <v/>
          </cell>
          <cell r="H59" t="str">
            <v/>
          </cell>
          <cell r="I59" t="str">
            <v>Result</v>
          </cell>
          <cell r="J59" t="str">
            <v/>
          </cell>
        </row>
        <row r="60">
          <cell r="F60" t="str">
            <v/>
          </cell>
          <cell r="G60" t="str">
            <v/>
          </cell>
          <cell r="H60" t="str">
            <v>BG/10/MT/BTC/205/20</v>
          </cell>
          <cell r="I60" t="str">
            <v>#</v>
          </cell>
          <cell r="J60" t="str">
            <v>Not assigned</v>
          </cell>
        </row>
        <row r="61">
          <cell r="F61" t="str">
            <v/>
          </cell>
          <cell r="G61" t="str">
            <v/>
          </cell>
          <cell r="H61" t="str">
            <v/>
          </cell>
          <cell r="I61" t="str">
            <v>Result</v>
          </cell>
          <cell r="J61" t="str">
            <v/>
          </cell>
        </row>
        <row r="62">
          <cell r="F62" t="str">
            <v/>
          </cell>
          <cell r="G62" t="str">
            <v/>
          </cell>
          <cell r="H62" t="str">
            <v>BG/10/MT/BTP/205/20</v>
          </cell>
          <cell r="I62" t="str">
            <v>#</v>
          </cell>
          <cell r="J62" t="str">
            <v>Not assigned</v>
          </cell>
        </row>
        <row r="63">
          <cell r="F63" t="str">
            <v/>
          </cell>
          <cell r="G63" t="str">
            <v/>
          </cell>
          <cell r="H63" t="str">
            <v/>
          </cell>
          <cell r="I63" t="str">
            <v>Result</v>
          </cell>
          <cell r="J63" t="str">
            <v/>
          </cell>
        </row>
        <row r="64">
          <cell r="F64" t="str">
            <v/>
          </cell>
          <cell r="G64" t="str">
            <v/>
          </cell>
          <cell r="H64" t="str">
            <v>BG/10/MT/FIC/205/20</v>
          </cell>
          <cell r="I64" t="str">
            <v>#</v>
          </cell>
          <cell r="J64" t="str">
            <v>Not assigned</v>
          </cell>
        </row>
        <row r="65">
          <cell r="F65" t="str">
            <v/>
          </cell>
          <cell r="G65" t="str">
            <v/>
          </cell>
          <cell r="H65" t="str">
            <v/>
          </cell>
          <cell r="I65" t="str">
            <v>Result</v>
          </cell>
          <cell r="J65" t="str">
            <v/>
          </cell>
        </row>
        <row r="66">
          <cell r="F66" t="str">
            <v/>
          </cell>
          <cell r="G66" t="str">
            <v/>
          </cell>
          <cell r="H66" t="str">
            <v>BG/10/MT/FIP/205/20</v>
          </cell>
          <cell r="I66" t="str">
            <v>#</v>
          </cell>
          <cell r="J66" t="str">
            <v>Not assigned</v>
          </cell>
        </row>
        <row r="67">
          <cell r="F67" t="str">
            <v/>
          </cell>
          <cell r="G67" t="str">
            <v/>
          </cell>
          <cell r="H67" t="str">
            <v/>
          </cell>
          <cell r="I67" t="str">
            <v>Result</v>
          </cell>
          <cell r="J67" t="str">
            <v/>
          </cell>
        </row>
        <row r="68">
          <cell r="F68" t="str">
            <v/>
          </cell>
          <cell r="G68" t="str">
            <v/>
          </cell>
          <cell r="H68" t="str">
            <v>BG/10/MT/ITC/205/20</v>
          </cell>
          <cell r="I68" t="str">
            <v>#</v>
          </cell>
          <cell r="J68" t="str">
            <v>Not assigned</v>
          </cell>
        </row>
        <row r="69">
          <cell r="F69" t="str">
            <v/>
          </cell>
          <cell r="G69" t="str">
            <v/>
          </cell>
          <cell r="H69" t="str">
            <v/>
          </cell>
          <cell r="I69" t="str">
            <v>Result</v>
          </cell>
          <cell r="J69" t="str">
            <v/>
          </cell>
        </row>
        <row r="70">
          <cell r="F70" t="str">
            <v/>
          </cell>
          <cell r="G70" t="str">
            <v/>
          </cell>
          <cell r="H70" t="str">
            <v>BG/10/MT/ITP/205/20</v>
          </cell>
          <cell r="I70" t="str">
            <v>#</v>
          </cell>
          <cell r="J70" t="str">
            <v>Not assigned</v>
          </cell>
        </row>
        <row r="71">
          <cell r="F71" t="str">
            <v/>
          </cell>
          <cell r="G71" t="str">
            <v/>
          </cell>
          <cell r="H71" t="str">
            <v/>
          </cell>
          <cell r="I71" t="str">
            <v>Result</v>
          </cell>
          <cell r="J71" t="str">
            <v/>
          </cell>
        </row>
        <row r="72">
          <cell r="F72" t="str">
            <v/>
          </cell>
          <cell r="G72" t="str">
            <v/>
          </cell>
          <cell r="H72" t="str">
            <v>BG/10/MT/MDC/205/20</v>
          </cell>
          <cell r="I72" t="str">
            <v>#</v>
          </cell>
          <cell r="J72" t="str">
            <v>Not assigned</v>
          </cell>
        </row>
        <row r="73">
          <cell r="F73" t="str">
            <v/>
          </cell>
          <cell r="G73" t="str">
            <v/>
          </cell>
          <cell r="H73" t="str">
            <v/>
          </cell>
          <cell r="I73" t="str">
            <v>Result</v>
          </cell>
          <cell r="J73" t="str">
            <v/>
          </cell>
        </row>
        <row r="74">
          <cell r="F74" t="str">
            <v/>
          </cell>
          <cell r="G74" t="str">
            <v/>
          </cell>
          <cell r="H74" t="str">
            <v>BG/10/MT/MDP/205/20</v>
          </cell>
          <cell r="I74" t="str">
            <v>#</v>
          </cell>
          <cell r="J74" t="str">
            <v>Not assigned</v>
          </cell>
        </row>
        <row r="75">
          <cell r="F75" t="str">
            <v/>
          </cell>
          <cell r="G75" t="str">
            <v/>
          </cell>
          <cell r="H75" t="str">
            <v/>
          </cell>
          <cell r="I75" t="str">
            <v>Result</v>
          </cell>
          <cell r="J75" t="str">
            <v/>
          </cell>
        </row>
        <row r="76">
          <cell r="F76" t="str">
            <v/>
          </cell>
          <cell r="G76" t="str">
            <v/>
          </cell>
          <cell r="H76" t="str">
            <v>Result</v>
          </cell>
          <cell r="I76" t="str">
            <v/>
          </cell>
          <cell r="J76" t="str">
            <v/>
          </cell>
        </row>
        <row r="77">
          <cell r="F77" t="str">
            <v>Overall Result</v>
          </cell>
          <cell r="G77" t="str">
            <v/>
          </cell>
          <cell r="H77" t="str">
            <v/>
          </cell>
          <cell r="I77" t="str">
            <v/>
          </cell>
          <cell r="J77" t="str">
            <v/>
          </cell>
        </row>
      </sheetData>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METR Comb"/>
      <sheetName val="Detailed P&amp;L-JMT"/>
      <sheetName val="GM"/>
      <sheetName val="Tech"/>
      <sheetName val="AMI P &amp; L"/>
      <sheetName val="Unit Pricing - PAL"/>
      <sheetName val="Unit Pricing - CP"/>
      <sheetName val="Regulation"/>
      <sheetName val="Deployment"/>
      <sheetName val="BExRepositorySheet"/>
      <sheetName val="P&amp;L-METR BW Proj"/>
      <sheetName val="P&amp;L-METR BW BA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ups"/>
      <sheetName val="Summary-Bus Report"/>
      <sheetName val="Summary-Bus Report Rollout"/>
      <sheetName val="Act Rates"/>
      <sheetName val="Graph Rollout"/>
      <sheetName val="Graph"/>
      <sheetName val="PNS Details (2)"/>
      <sheetName val="Month Report PAL BAU"/>
      <sheetName val="Month Report PAL Rollout"/>
      <sheetName val="Powercor Meters Act"/>
      <sheetName val="Powercor Meters Budget"/>
      <sheetName val="Act Mth"/>
      <sheetName val="Bud Mth"/>
      <sheetName val="Month Report CP"/>
      <sheetName val="Month Report CP Rollout"/>
      <sheetName val="CitiPower Meters Budget"/>
      <sheetName val="CitiPower Meters Act"/>
      <sheetName val="SAP PAL Jan"/>
      <sheetName val="SAP PAL Feb"/>
      <sheetName val="SAP PAL Mar"/>
      <sheetName val="SAP PAL Apr"/>
      <sheetName val="SAP PAL May"/>
      <sheetName val="SAP CP Jan"/>
      <sheetName val="SAP CP Feb"/>
      <sheetName val="SAP CP Mar"/>
      <sheetName val="SAP CP Apr"/>
      <sheetName val="SAP CP May"/>
      <sheetName val="Bud Rates"/>
      <sheetName val="BExRepository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row r="1">
          <cell r="E1" t="str">
            <v>F200 CCA Global Opexp By F_Code 12 Month Budget 2010</v>
          </cell>
        </row>
        <row r="2">
          <cell r="G2" t="str">
            <v>Author</v>
          </cell>
          <cell r="H2" t="str">
            <v>SGOHIL</v>
          </cell>
          <cell r="J2" t="str">
            <v>Status of Data</v>
          </cell>
          <cell r="K2" t="str">
            <v>4/03/2010 01:45:52</v>
          </cell>
        </row>
        <row r="6">
          <cell r="F6" t="str">
            <v>Author</v>
          </cell>
          <cell r="G6" t="str">
            <v>SGOHIL</v>
          </cell>
          <cell r="I6" t="str">
            <v>Last Refreshed</v>
          </cell>
          <cell r="J6" t="str">
            <v>4/03/2010 17:17:35</v>
          </cell>
          <cell r="L6" t="str">
            <v>Plan Version (Single Value Entry, Required)</v>
          </cell>
          <cell r="M6" t="str">
            <v>1</v>
          </cell>
        </row>
        <row r="7">
          <cell r="F7" t="str">
            <v>Current User</v>
          </cell>
          <cell r="G7" t="str">
            <v>RPARNES</v>
          </cell>
          <cell r="I7" t="str">
            <v>Key Date</v>
          </cell>
          <cell r="J7" t="str">
            <v>4/03/2010</v>
          </cell>
          <cell r="L7" t="str">
            <v>Business Area Intervals Optional</v>
          </cell>
          <cell r="M7" t="str">
            <v>METR</v>
          </cell>
        </row>
        <row r="8">
          <cell r="F8" t="str">
            <v>Last Changed By</v>
          </cell>
          <cell r="G8" t="str">
            <v>VPARTHASARAT</v>
          </cell>
          <cell r="I8" t="str">
            <v>Changed At</v>
          </cell>
          <cell r="J8" t="str">
            <v>8/10/2009 12:48:21</v>
          </cell>
          <cell r="L8" t="str">
            <v>Function Codes Optional Intvl2</v>
          </cell>
          <cell r="M8" t="str">
            <v>Empty Demarcation</v>
          </cell>
        </row>
        <row r="9">
          <cell r="F9" t="str">
            <v>InfoProvider</v>
          </cell>
          <cell r="G9" t="str">
            <v>ZOPEX_M01</v>
          </cell>
          <cell r="I9" t="str">
            <v>Status of Data</v>
          </cell>
          <cell r="J9" t="str">
            <v>4/03/2010 01:45:52</v>
          </cell>
          <cell r="L9" t="str">
            <v>Company Code (Selection Options, Optional)</v>
          </cell>
          <cell r="M9" t="str">
            <v>4550, 4650</v>
          </cell>
        </row>
        <row r="10">
          <cell r="F10" t="str">
            <v>Query Technical Name</v>
          </cell>
          <cell r="G10" t="str">
            <v>ZOPEX_M01_Q0015</v>
          </cell>
          <cell r="I10" t="str">
            <v>Relevance of Data (Date)</v>
          </cell>
          <cell r="J10" t="str">
            <v>4/03/2010</v>
          </cell>
          <cell r="L10" t="str">
            <v>Fiscal Year (Single Value Entry, Required)</v>
          </cell>
          <cell r="M10" t="str">
            <v>2010</v>
          </cell>
        </row>
        <row r="11">
          <cell r="F11" t="str">
            <v>Query Description</v>
          </cell>
          <cell r="G11" t="str">
            <v>F200 CCA Global Opexp By F_Code 12 Month Budget 2010</v>
          </cell>
          <cell r="I11" t="str">
            <v>Relevance of Data (Time)</v>
          </cell>
          <cell r="J11" t="str">
            <v>1:45:52</v>
          </cell>
        </row>
        <row r="15">
          <cell r="C15" t="str">
            <v>Business Area</v>
          </cell>
          <cell r="D15" t="str">
            <v/>
          </cell>
          <cell r="F15" t="str">
            <v/>
          </cell>
          <cell r="G15" t="str">
            <v/>
          </cell>
          <cell r="H15" t="str">
            <v/>
          </cell>
          <cell r="I15" t="str">
            <v/>
          </cell>
          <cell r="J15" t="str">
            <v/>
          </cell>
          <cell r="K15" t="str">
            <v>Jan
2011</v>
          </cell>
          <cell r="L15" t="str">
            <v>Feb
2011</v>
          </cell>
          <cell r="M15" t="str">
            <v>Mar
2011</v>
          </cell>
          <cell r="N15" t="str">
            <v>Apr
2011</v>
          </cell>
          <cell r="O15" t="str">
            <v>May
2011</v>
          </cell>
          <cell r="P15" t="str">
            <v>Jun
2011</v>
          </cell>
          <cell r="Q15" t="str">
            <v>Jul
2011</v>
          </cell>
          <cell r="R15" t="str">
            <v>Aug
2011</v>
          </cell>
          <cell r="S15" t="str">
            <v>Sep
2011</v>
          </cell>
        </row>
        <row r="16">
          <cell r="C16" t="str">
            <v>BWFIN Function Code</v>
          </cell>
          <cell r="D16" t="str">
            <v>430, 991</v>
          </cell>
          <cell r="F16" t="str">
            <v>Company code</v>
          </cell>
          <cell r="G16" t="str">
            <v/>
          </cell>
          <cell r="H16" t="str">
            <v>BWFIN Function Code</v>
          </cell>
          <cell r="I16" t="str">
            <v>Cost element</v>
          </cell>
          <cell r="J16" t="str">
            <v/>
          </cell>
          <cell r="K16" t="str">
            <v>AUD</v>
          </cell>
          <cell r="L16" t="str">
            <v>AUD</v>
          </cell>
          <cell r="M16" t="str">
            <v>AUD</v>
          </cell>
          <cell r="N16" t="str">
            <v>AUD</v>
          </cell>
          <cell r="O16" t="str">
            <v>AUD</v>
          </cell>
          <cell r="P16" t="str">
            <v>AUD</v>
          </cell>
          <cell r="Q16" t="str">
            <v>AUD</v>
          </cell>
          <cell r="R16" t="str">
            <v>AUD</v>
          </cell>
          <cell r="S16" t="str">
            <v>AUD</v>
          </cell>
        </row>
        <row r="17">
          <cell r="C17" t="str">
            <v>Chart of accounts</v>
          </cell>
          <cell r="D17" t="str">
            <v/>
          </cell>
          <cell r="F17" t="str">
            <v>4550</v>
          </cell>
          <cell r="G17" t="str">
            <v>Powercor Australia Ltd</v>
          </cell>
          <cell r="H17" t="str">
            <v>430</v>
          </cell>
          <cell r="I17" t="str">
            <v>4500ALLCSTELEM</v>
          </cell>
          <cell r="J17" t="str">
            <v>All Cost Elements</v>
          </cell>
          <cell r="K17">
            <v>44926.84</v>
          </cell>
          <cell r="L17">
            <v>60447.17</v>
          </cell>
          <cell r="M17">
            <v>86817.24</v>
          </cell>
          <cell r="N17">
            <v>83214.039999999994</v>
          </cell>
          <cell r="O17">
            <v>98784.21</v>
          </cell>
          <cell r="P17">
            <v>122071.26</v>
          </cell>
          <cell r="Q17">
            <v>130242.7</v>
          </cell>
          <cell r="R17">
            <v>141807.46</v>
          </cell>
          <cell r="S17">
            <v>153757.67000000001</v>
          </cell>
        </row>
        <row r="18">
          <cell r="C18" t="str">
            <v>Company code</v>
          </cell>
          <cell r="D18" t="str">
            <v/>
          </cell>
          <cell r="F18" t="str">
            <v/>
          </cell>
          <cell r="G18" t="str">
            <v/>
          </cell>
          <cell r="H18" t="str">
            <v/>
          </cell>
          <cell r="I18">
            <v>624055</v>
          </cell>
          <cell r="J18" t="str">
            <v>Cde Tst D/C Metr S P</v>
          </cell>
          <cell r="K18">
            <v>4592.07</v>
          </cell>
          <cell r="L18">
            <v>10496.16</v>
          </cell>
          <cell r="M18">
            <v>8309.4599999999991</v>
          </cell>
          <cell r="N18">
            <v>7653.45</v>
          </cell>
          <cell r="O18">
            <v>7653.45</v>
          </cell>
          <cell r="P18">
            <v>9840.15</v>
          </cell>
          <cell r="Q18">
            <v>7653.45</v>
          </cell>
          <cell r="R18">
            <v>7653.45</v>
          </cell>
          <cell r="S18">
            <v>9840.15</v>
          </cell>
        </row>
        <row r="19">
          <cell r="C19" t="str">
            <v>Cost center</v>
          </cell>
          <cell r="D19" t="str">
            <v/>
          </cell>
          <cell r="F19" t="str">
            <v/>
          </cell>
          <cell r="G19" t="str">
            <v/>
          </cell>
          <cell r="H19" t="str">
            <v/>
          </cell>
          <cell r="I19">
            <v>624057</v>
          </cell>
          <cell r="J19" t="str">
            <v>Comp Tst Single Ph M</v>
          </cell>
          <cell r="K19">
            <v>7856.2</v>
          </cell>
          <cell r="L19">
            <v>7463.39</v>
          </cell>
          <cell r="M19">
            <v>9034.6299999999992</v>
          </cell>
          <cell r="N19">
            <v>8249.01</v>
          </cell>
          <cell r="O19">
            <v>8249.01</v>
          </cell>
          <cell r="P19">
            <v>8249.01</v>
          </cell>
          <cell r="Q19">
            <v>8249.01</v>
          </cell>
          <cell r="R19">
            <v>8249.01</v>
          </cell>
          <cell r="S19">
            <v>8249.01</v>
          </cell>
        </row>
        <row r="20">
          <cell r="C20" t="str">
            <v>Cost element</v>
          </cell>
          <cell r="D20" t="str">
            <v/>
          </cell>
          <cell r="F20" t="str">
            <v/>
          </cell>
          <cell r="G20" t="str">
            <v/>
          </cell>
          <cell r="H20" t="str">
            <v/>
          </cell>
          <cell r="I20">
            <v>624058</v>
          </cell>
          <cell r="J20" t="str">
            <v>Compl Tst Multi Ph M</v>
          </cell>
          <cell r="K20">
            <v>3666.18</v>
          </cell>
          <cell r="L20">
            <v>7856.1</v>
          </cell>
          <cell r="M20">
            <v>4713.66</v>
          </cell>
          <cell r="N20">
            <v>3666.18</v>
          </cell>
          <cell r="O20">
            <v>3666.18</v>
          </cell>
          <cell r="P20">
            <v>3666.18</v>
          </cell>
          <cell r="Q20">
            <v>4189.92</v>
          </cell>
          <cell r="R20">
            <v>4189.92</v>
          </cell>
          <cell r="S20">
            <v>3666.18</v>
          </cell>
        </row>
        <row r="21">
          <cell r="C21" t="str">
            <v>G/L Account</v>
          </cell>
          <cell r="D21" t="str">
            <v/>
          </cell>
          <cell r="F21" t="str">
            <v/>
          </cell>
          <cell r="G21" t="str">
            <v/>
          </cell>
          <cell r="H21" t="str">
            <v/>
          </cell>
          <cell r="I21">
            <v>624067</v>
          </cell>
          <cell r="J21" t="str">
            <v>Mtr Pd Inv AMI-PAL</v>
          </cell>
          <cell r="K21">
            <v>8730.7000000000007</v>
          </cell>
          <cell r="L21">
            <v>9079.4</v>
          </cell>
          <cell r="M21">
            <v>9079.4</v>
          </cell>
          <cell r="N21">
            <v>9079.4</v>
          </cell>
          <cell r="O21">
            <v>9079.4</v>
          </cell>
          <cell r="P21">
            <v>9777.9</v>
          </cell>
          <cell r="Q21">
            <v>9777.9</v>
          </cell>
          <cell r="R21">
            <v>9428.1</v>
          </cell>
          <cell r="S21">
            <v>9079.4</v>
          </cell>
        </row>
        <row r="22">
          <cell r="C22" t="str">
            <v>Partner Activity</v>
          </cell>
          <cell r="D22" t="str">
            <v/>
          </cell>
        </row>
        <row r="23">
          <cell r="C23" t="str">
            <v>Partner Business Pro</v>
          </cell>
          <cell r="D23" t="str">
            <v/>
          </cell>
        </row>
        <row r="24">
          <cell r="C24" t="str">
            <v>Partner Cost Center</v>
          </cell>
          <cell r="D24" t="str">
            <v/>
          </cell>
        </row>
        <row r="25">
          <cell r="C25" t="str">
            <v>Partner Object Type</v>
          </cell>
          <cell r="D25" t="str">
            <v/>
          </cell>
        </row>
        <row r="26">
          <cell r="C26" t="str">
            <v>Partner object</v>
          </cell>
          <cell r="D26" t="str">
            <v/>
          </cell>
        </row>
        <row r="27">
          <cell r="C27" t="str">
            <v>Partner Order</v>
          </cell>
          <cell r="D27" t="str">
            <v/>
          </cell>
        </row>
        <row r="28">
          <cell r="C28" t="str">
            <v>Partner WBS Element</v>
          </cell>
          <cell r="D28" t="str">
            <v/>
          </cell>
        </row>
        <row r="29">
          <cell r="C29" t="str">
            <v>Time Analysis. Period 001, 002, ..., 012 and total 001-012</v>
          </cell>
          <cell r="D29" t="str">
            <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Dec Forecast"/>
      <sheetName val="Flash V1"/>
      <sheetName val="Busi Rpt V1"/>
      <sheetName val="Busi Rpt Graph"/>
      <sheetName val="Capex Growth"/>
      <sheetName val="Adjustments"/>
      <sheetName val="F220 AMI Services"/>
      <sheetName val="F220"/>
      <sheetName val="REG Capex"/>
      <sheetName val="BW V1"/>
      <sheetName val="7 SERIES "/>
      <sheetName val="1.1A PCA Company P&amp;L Corp"/>
      <sheetName val="A606IT BU Proj"/>
      <sheetName val="A606IT BU Proj FC"/>
      <sheetName val="Capital ord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Lookup tables"/>
      <sheetName val="Input|Parameters"/>
      <sheetName val="Data|CPI"/>
      <sheetName val="Data|CARIN - CIT"/>
      <sheetName val="Data|CARIN - PCR"/>
      <sheetName val="Data|Opex"/>
      <sheetName val="Calc|Capitalisation adjustment"/>
      <sheetName val="Output|Opex"/>
    </sheetNames>
    <sheetDataSet>
      <sheetData sheetId="0" refreshError="1"/>
      <sheetData sheetId="1">
        <row r="8">
          <cell r="A8" t="str">
            <v>CARIN - 2.1 EXPENDITURE SUMMARY &amp; RECONCILIATION</v>
          </cell>
        </row>
        <row r="9">
          <cell r="A9" t="str">
            <v>CARIN - 2.10 OVERHEADS</v>
          </cell>
        </row>
        <row r="14">
          <cell r="A14" t="str">
            <v>Capitalisation policy adjustment - Forecast</v>
          </cell>
        </row>
        <row r="15">
          <cell r="A15" t="str">
            <v>Capitalisation policy adjustment - Forecast adjusted based on actual opex</v>
          </cell>
        </row>
      </sheetData>
      <sheetData sheetId="2">
        <row r="9">
          <cell r="B9">
            <v>17.53873048794534</v>
          </cell>
        </row>
        <row r="10">
          <cell r="B10">
            <v>31.736987160489907</v>
          </cell>
        </row>
        <row r="11">
          <cell r="B11" t="str">
            <v>Capitalisation policy adjustment - Forecast</v>
          </cell>
        </row>
      </sheetData>
      <sheetData sheetId="3">
        <row r="18">
          <cell r="B18" t="str">
            <v>Index Numbers ;  All groups CPI ;  Australia ;</v>
          </cell>
          <cell r="C18" t="str">
            <v>Consumer price index ;  Percentage change to quarter shown</v>
          </cell>
        </row>
        <row r="19">
          <cell r="A19" t="str">
            <v>Unit</v>
          </cell>
          <cell r="B19" t="str">
            <v>Index Numbers</v>
          </cell>
        </row>
        <row r="20">
          <cell r="A20" t="str">
            <v>Series Type</v>
          </cell>
          <cell r="B20" t="str">
            <v>Original</v>
          </cell>
        </row>
        <row r="21">
          <cell r="A21" t="str">
            <v>Data Type</v>
          </cell>
          <cell r="B21" t="str">
            <v>INDEX</v>
          </cell>
        </row>
        <row r="22">
          <cell r="A22" t="str">
            <v>Frequency</v>
          </cell>
          <cell r="B22" t="str">
            <v>Quarter</v>
          </cell>
        </row>
        <row r="23">
          <cell r="A23" t="str">
            <v>Collection Month</v>
          </cell>
          <cell r="B23">
            <v>3</v>
          </cell>
        </row>
        <row r="24">
          <cell r="A24" t="str">
            <v>Series Start</v>
          </cell>
          <cell r="B24" t="str">
            <v>Sep-1948</v>
          </cell>
        </row>
        <row r="25">
          <cell r="A25" t="str">
            <v>Series End</v>
          </cell>
          <cell r="B25" t="str">
            <v>Mar-2022</v>
          </cell>
        </row>
        <row r="26">
          <cell r="A26" t="str">
            <v>No. Obs</v>
          </cell>
          <cell r="B26">
            <v>295</v>
          </cell>
        </row>
        <row r="27">
          <cell r="A27" t="str">
            <v>Series ID</v>
          </cell>
          <cell r="B27" t="str">
            <v>A2325846C</v>
          </cell>
        </row>
        <row r="28">
          <cell r="A28" t="str">
            <v>Sep-1948</v>
          </cell>
          <cell r="B28">
            <v>3.7</v>
          </cell>
        </row>
        <row r="29">
          <cell r="A29" t="str">
            <v>Dec-1948</v>
          </cell>
          <cell r="B29">
            <v>3.8</v>
          </cell>
        </row>
        <row r="30">
          <cell r="A30" t="str">
            <v>Mar-1949</v>
          </cell>
          <cell r="B30">
            <v>3.9</v>
          </cell>
        </row>
        <row r="31">
          <cell r="A31" t="str">
            <v>Jun-1949</v>
          </cell>
          <cell r="B31">
            <v>4</v>
          </cell>
        </row>
        <row r="32">
          <cell r="A32" t="str">
            <v>Sep-1949</v>
          </cell>
          <cell r="B32">
            <v>4.0999999999999996</v>
          </cell>
        </row>
        <row r="33">
          <cell r="A33" t="str">
            <v>Dec-1949</v>
          </cell>
          <cell r="B33">
            <v>4.0999999999999996</v>
          </cell>
        </row>
        <row r="34">
          <cell r="A34" t="str">
            <v>Mar-1950</v>
          </cell>
          <cell r="B34">
            <v>4.2</v>
          </cell>
        </row>
        <row r="35">
          <cell r="A35" t="str">
            <v>Jun-1950</v>
          </cell>
          <cell r="B35">
            <v>4.3</v>
          </cell>
        </row>
        <row r="36">
          <cell r="A36" t="str">
            <v>Sep-1950</v>
          </cell>
          <cell r="B36">
            <v>4.4000000000000004</v>
          </cell>
        </row>
        <row r="37">
          <cell r="A37" t="str">
            <v>Dec-1950</v>
          </cell>
          <cell r="B37">
            <v>4.5999999999999996</v>
          </cell>
        </row>
        <row r="38">
          <cell r="A38" t="str">
            <v>Mar-1951</v>
          </cell>
          <cell r="B38">
            <v>4.8</v>
          </cell>
        </row>
        <row r="39">
          <cell r="A39" t="str">
            <v>Jun-1951</v>
          </cell>
          <cell r="B39">
            <v>5.0999999999999996</v>
          </cell>
        </row>
        <row r="40">
          <cell r="A40" t="str">
            <v>Sep-1951</v>
          </cell>
          <cell r="B40">
            <v>5.3</v>
          </cell>
        </row>
        <row r="41">
          <cell r="A41" t="str">
            <v>Dec-1951</v>
          </cell>
          <cell r="B41">
            <v>5.7</v>
          </cell>
        </row>
        <row r="42">
          <cell r="A42" t="str">
            <v>Mar-1952</v>
          </cell>
          <cell r="B42">
            <v>5.9</v>
          </cell>
        </row>
        <row r="43">
          <cell r="A43" t="str">
            <v>Jun-1952</v>
          </cell>
          <cell r="B43">
            <v>6.1</v>
          </cell>
        </row>
        <row r="44">
          <cell r="A44" t="str">
            <v>Sep-1952</v>
          </cell>
          <cell r="B44">
            <v>6.2</v>
          </cell>
        </row>
        <row r="45">
          <cell r="A45" t="str">
            <v>Dec-1952</v>
          </cell>
          <cell r="B45">
            <v>6.3</v>
          </cell>
        </row>
        <row r="46">
          <cell r="A46" t="str">
            <v>Mar-1953</v>
          </cell>
          <cell r="B46">
            <v>6.3</v>
          </cell>
        </row>
        <row r="47">
          <cell r="A47" t="str">
            <v>Jun-1953</v>
          </cell>
          <cell r="B47">
            <v>6.4</v>
          </cell>
        </row>
        <row r="48">
          <cell r="A48" t="str">
            <v>Sep-1953</v>
          </cell>
          <cell r="B48">
            <v>6.5</v>
          </cell>
        </row>
        <row r="49">
          <cell r="A49" t="str">
            <v>Dec-1953</v>
          </cell>
          <cell r="B49">
            <v>6.4</v>
          </cell>
        </row>
        <row r="50">
          <cell r="A50" t="str">
            <v>Mar-1954</v>
          </cell>
          <cell r="B50">
            <v>6.5</v>
          </cell>
        </row>
        <row r="51">
          <cell r="A51" t="str">
            <v>Jun-1954</v>
          </cell>
          <cell r="B51">
            <v>6.5</v>
          </cell>
        </row>
        <row r="52">
          <cell r="A52" t="str">
            <v>Sep-1954</v>
          </cell>
          <cell r="B52">
            <v>6.5</v>
          </cell>
        </row>
        <row r="53">
          <cell r="A53" t="str">
            <v>Dec-1954</v>
          </cell>
          <cell r="B53">
            <v>6.5</v>
          </cell>
        </row>
        <row r="54">
          <cell r="A54" t="str">
            <v>Mar-1955</v>
          </cell>
          <cell r="B54">
            <v>6.5</v>
          </cell>
        </row>
        <row r="55">
          <cell r="A55" t="str">
            <v>Jun-1955</v>
          </cell>
          <cell r="B55">
            <v>6.6</v>
          </cell>
        </row>
        <row r="56">
          <cell r="A56" t="str">
            <v>Sep-1955</v>
          </cell>
          <cell r="B56">
            <v>6.6</v>
          </cell>
        </row>
        <row r="57">
          <cell r="A57" t="str">
            <v>Dec-1955</v>
          </cell>
          <cell r="B57">
            <v>6.7</v>
          </cell>
        </row>
        <row r="58">
          <cell r="A58" t="str">
            <v>Mar-1956</v>
          </cell>
          <cell r="B58">
            <v>6.7</v>
          </cell>
        </row>
        <row r="59">
          <cell r="A59" t="str">
            <v>Jun-1956</v>
          </cell>
          <cell r="B59">
            <v>7</v>
          </cell>
        </row>
        <row r="60">
          <cell r="A60" t="str">
            <v>Sep-1956</v>
          </cell>
          <cell r="B60">
            <v>7.1</v>
          </cell>
        </row>
        <row r="61">
          <cell r="A61" t="str">
            <v>Dec-1956</v>
          </cell>
          <cell r="B61">
            <v>7.1</v>
          </cell>
        </row>
        <row r="62">
          <cell r="A62" t="str">
            <v>Mar-1957</v>
          </cell>
          <cell r="B62">
            <v>7.1</v>
          </cell>
        </row>
        <row r="63">
          <cell r="A63" t="str">
            <v>Jun-1957</v>
          </cell>
          <cell r="B63">
            <v>7.2</v>
          </cell>
        </row>
        <row r="64">
          <cell r="A64" t="str">
            <v>Sep-1957</v>
          </cell>
          <cell r="B64">
            <v>7.2</v>
          </cell>
        </row>
        <row r="65">
          <cell r="A65" t="str">
            <v>Dec-1957</v>
          </cell>
          <cell r="B65">
            <v>7.2</v>
          </cell>
        </row>
        <row r="66">
          <cell r="A66" t="str">
            <v>Mar-1958</v>
          </cell>
          <cell r="B66">
            <v>7.2</v>
          </cell>
        </row>
        <row r="67">
          <cell r="A67" t="str">
            <v>Jun-1958</v>
          </cell>
          <cell r="B67">
            <v>7.2</v>
          </cell>
        </row>
        <row r="68">
          <cell r="A68" t="str">
            <v>Sep-1958</v>
          </cell>
          <cell r="B68">
            <v>7.2</v>
          </cell>
        </row>
        <row r="69">
          <cell r="A69" t="str">
            <v>Dec-1958</v>
          </cell>
          <cell r="B69">
            <v>7.3</v>
          </cell>
        </row>
        <row r="70">
          <cell r="A70" t="str">
            <v>Mar-1959</v>
          </cell>
          <cell r="B70">
            <v>7.3</v>
          </cell>
        </row>
        <row r="71">
          <cell r="A71" t="str">
            <v>Jun-1959</v>
          </cell>
          <cell r="B71">
            <v>7.3</v>
          </cell>
        </row>
        <row r="72">
          <cell r="A72" t="str">
            <v>Sep-1959</v>
          </cell>
          <cell r="B72">
            <v>7.4</v>
          </cell>
        </row>
        <row r="73">
          <cell r="A73" t="str">
            <v>Dec-1959</v>
          </cell>
          <cell r="B73">
            <v>7.5</v>
          </cell>
        </row>
        <row r="74">
          <cell r="A74" t="str">
            <v>Mar-1960</v>
          </cell>
          <cell r="B74">
            <v>7.5</v>
          </cell>
        </row>
        <row r="75">
          <cell r="A75" t="str">
            <v>Jun-1960</v>
          </cell>
          <cell r="B75">
            <v>7.6</v>
          </cell>
        </row>
        <row r="76">
          <cell r="A76" t="str">
            <v>Sep-1960</v>
          </cell>
          <cell r="B76">
            <v>7.7</v>
          </cell>
        </row>
        <row r="77">
          <cell r="A77" t="str">
            <v>Dec-1960</v>
          </cell>
          <cell r="B77">
            <v>7.8</v>
          </cell>
        </row>
        <row r="78">
          <cell r="A78" t="str">
            <v>Mar-1961</v>
          </cell>
          <cell r="B78">
            <v>7.8</v>
          </cell>
        </row>
        <row r="79">
          <cell r="A79" t="str">
            <v>Jun-1961</v>
          </cell>
          <cell r="B79">
            <v>7.9</v>
          </cell>
        </row>
        <row r="80">
          <cell r="A80" t="str">
            <v>Sep-1961</v>
          </cell>
          <cell r="B80">
            <v>7.8</v>
          </cell>
        </row>
        <row r="81">
          <cell r="A81" t="str">
            <v>Dec-1961</v>
          </cell>
          <cell r="B81">
            <v>7.8</v>
          </cell>
        </row>
        <row r="82">
          <cell r="A82" t="str">
            <v>Mar-1962</v>
          </cell>
          <cell r="B82">
            <v>7.8</v>
          </cell>
        </row>
        <row r="83">
          <cell r="A83" t="str">
            <v>Jun-1962</v>
          </cell>
          <cell r="B83">
            <v>7.8</v>
          </cell>
        </row>
        <row r="84">
          <cell r="A84" t="str">
            <v>Sep-1962</v>
          </cell>
          <cell r="B84">
            <v>7.8</v>
          </cell>
        </row>
        <row r="85">
          <cell r="A85" t="str">
            <v>Dec-1962</v>
          </cell>
          <cell r="B85">
            <v>7.8</v>
          </cell>
        </row>
        <row r="86">
          <cell r="A86" t="str">
            <v>Mar-1963</v>
          </cell>
          <cell r="B86">
            <v>7.8</v>
          </cell>
        </row>
        <row r="87">
          <cell r="A87" t="str">
            <v>Jun-1963</v>
          </cell>
          <cell r="B87">
            <v>7.8</v>
          </cell>
        </row>
        <row r="88">
          <cell r="A88" t="str">
            <v>Sep-1963</v>
          </cell>
          <cell r="B88">
            <v>7.9</v>
          </cell>
        </row>
        <row r="89">
          <cell r="A89" t="str">
            <v>Dec-1963</v>
          </cell>
          <cell r="B89">
            <v>7.9</v>
          </cell>
        </row>
        <row r="90">
          <cell r="A90" t="str">
            <v>Mar-1964</v>
          </cell>
          <cell r="B90">
            <v>8</v>
          </cell>
        </row>
        <row r="91">
          <cell r="A91" t="str">
            <v>Jun-1964</v>
          </cell>
          <cell r="B91">
            <v>8</v>
          </cell>
        </row>
        <row r="92">
          <cell r="A92" t="str">
            <v>Sep-1964</v>
          </cell>
          <cell r="B92">
            <v>8.1</v>
          </cell>
        </row>
        <row r="93">
          <cell r="A93" t="str">
            <v>Dec-1964</v>
          </cell>
          <cell r="B93">
            <v>8.1999999999999993</v>
          </cell>
        </row>
        <row r="94">
          <cell r="A94" t="str">
            <v>Mar-1965</v>
          </cell>
          <cell r="B94">
            <v>8.1999999999999993</v>
          </cell>
        </row>
        <row r="95">
          <cell r="A95" t="str">
            <v>Jun-1965</v>
          </cell>
          <cell r="B95">
            <v>8.3000000000000007</v>
          </cell>
        </row>
        <row r="96">
          <cell r="A96" t="str">
            <v>Sep-1965</v>
          </cell>
          <cell r="B96">
            <v>8.4</v>
          </cell>
        </row>
        <row r="97">
          <cell r="A97" t="str">
            <v>Dec-1965</v>
          </cell>
          <cell r="B97">
            <v>8.5</v>
          </cell>
        </row>
        <row r="98">
          <cell r="A98" t="str">
            <v>Mar-1966</v>
          </cell>
          <cell r="B98">
            <v>8.6</v>
          </cell>
        </row>
        <row r="99">
          <cell r="A99" t="str">
            <v>Jun-1966</v>
          </cell>
          <cell r="B99">
            <v>8.6</v>
          </cell>
        </row>
        <row r="100">
          <cell r="A100" t="str">
            <v>Sep-1966</v>
          </cell>
          <cell r="B100">
            <v>8.6</v>
          </cell>
        </row>
        <row r="101">
          <cell r="A101" t="str">
            <v>Dec-1966</v>
          </cell>
          <cell r="B101">
            <v>8.6999999999999993</v>
          </cell>
        </row>
        <row r="102">
          <cell r="A102" t="str">
            <v>Mar-1967</v>
          </cell>
          <cell r="B102">
            <v>8.8000000000000007</v>
          </cell>
        </row>
        <row r="103">
          <cell r="A103" t="str">
            <v>Jun-1967</v>
          </cell>
          <cell r="B103">
            <v>8.9</v>
          </cell>
        </row>
        <row r="104">
          <cell r="A104" t="str">
            <v>Sep-1967</v>
          </cell>
          <cell r="B104">
            <v>9</v>
          </cell>
        </row>
        <row r="105">
          <cell r="A105" t="str">
            <v>Dec-1967</v>
          </cell>
          <cell r="B105">
            <v>9</v>
          </cell>
        </row>
        <row r="106">
          <cell r="A106" t="str">
            <v>Mar-1968</v>
          </cell>
          <cell r="B106">
            <v>9.1</v>
          </cell>
        </row>
        <row r="107">
          <cell r="A107" t="str">
            <v>Jun-1968</v>
          </cell>
          <cell r="B107">
            <v>9.1</v>
          </cell>
        </row>
        <row r="108">
          <cell r="A108" t="str">
            <v>Sep-1968</v>
          </cell>
          <cell r="B108">
            <v>9.1999999999999993</v>
          </cell>
        </row>
        <row r="109">
          <cell r="A109" t="str">
            <v>Dec-1968</v>
          </cell>
          <cell r="B109">
            <v>9.1999999999999993</v>
          </cell>
        </row>
        <row r="110">
          <cell r="A110" t="str">
            <v>Mar-1969</v>
          </cell>
          <cell r="B110">
            <v>9.4</v>
          </cell>
        </row>
        <row r="111">
          <cell r="A111" t="str">
            <v>Jun-1969</v>
          </cell>
          <cell r="B111">
            <v>9.4</v>
          </cell>
        </row>
        <row r="112">
          <cell r="A112" t="str">
            <v>Sep-1969</v>
          </cell>
          <cell r="B112">
            <v>9.5</v>
          </cell>
        </row>
        <row r="113">
          <cell r="A113" t="str">
            <v>Dec-1969</v>
          </cell>
          <cell r="B113">
            <v>9.5</v>
          </cell>
        </row>
        <row r="114">
          <cell r="A114" t="str">
            <v>Mar-1970</v>
          </cell>
          <cell r="B114">
            <v>9.6</v>
          </cell>
        </row>
        <row r="115">
          <cell r="A115" t="str">
            <v>Jun-1970</v>
          </cell>
          <cell r="B115">
            <v>9.6999999999999993</v>
          </cell>
        </row>
        <row r="116">
          <cell r="A116" t="str">
            <v>Sep-1970</v>
          </cell>
          <cell r="B116">
            <v>9.8000000000000007</v>
          </cell>
        </row>
        <row r="117">
          <cell r="A117" t="str">
            <v>Dec-1970</v>
          </cell>
          <cell r="B117">
            <v>10</v>
          </cell>
        </row>
        <row r="118">
          <cell r="A118" t="str">
            <v>Mar-1971</v>
          </cell>
          <cell r="B118">
            <v>10.1</v>
          </cell>
        </row>
        <row r="119">
          <cell r="A119" t="str">
            <v>Jun-1971</v>
          </cell>
          <cell r="B119">
            <v>10.199999999999999</v>
          </cell>
        </row>
        <row r="120">
          <cell r="A120" t="str">
            <v>Sep-1971</v>
          </cell>
          <cell r="B120">
            <v>10.5</v>
          </cell>
        </row>
        <row r="121">
          <cell r="A121" t="str">
            <v>Dec-1971</v>
          </cell>
          <cell r="B121">
            <v>10.7</v>
          </cell>
        </row>
        <row r="122">
          <cell r="A122" t="str">
            <v>Mar-1972</v>
          </cell>
          <cell r="B122">
            <v>10.8</v>
          </cell>
        </row>
        <row r="123">
          <cell r="A123" t="str">
            <v>Jun-1972</v>
          </cell>
          <cell r="B123">
            <v>10.9</v>
          </cell>
        </row>
        <row r="124">
          <cell r="A124" t="str">
            <v>Sep-1972</v>
          </cell>
          <cell r="B124">
            <v>11.1</v>
          </cell>
        </row>
        <row r="125">
          <cell r="A125" t="str">
            <v>Dec-1972</v>
          </cell>
          <cell r="B125">
            <v>11.2</v>
          </cell>
        </row>
        <row r="126">
          <cell r="A126" t="str">
            <v>Mar-1973</v>
          </cell>
          <cell r="B126">
            <v>11.4</v>
          </cell>
        </row>
        <row r="127">
          <cell r="A127" t="str">
            <v>Jun-1973</v>
          </cell>
          <cell r="B127">
            <v>11.8</v>
          </cell>
        </row>
        <row r="128">
          <cell r="A128" t="str">
            <v>Sep-1973</v>
          </cell>
          <cell r="B128">
            <v>12.2</v>
          </cell>
        </row>
        <row r="129">
          <cell r="A129" t="str">
            <v>Dec-1973</v>
          </cell>
          <cell r="B129">
            <v>12.6</v>
          </cell>
        </row>
        <row r="130">
          <cell r="A130" t="str">
            <v>Mar-1974</v>
          </cell>
          <cell r="B130">
            <v>13</v>
          </cell>
        </row>
        <row r="131">
          <cell r="A131" t="str">
            <v>Jun-1974</v>
          </cell>
          <cell r="B131">
            <v>13.5</v>
          </cell>
        </row>
        <row r="132">
          <cell r="A132" t="str">
            <v>Sep-1974</v>
          </cell>
          <cell r="B132">
            <v>14.2</v>
          </cell>
        </row>
        <row r="133">
          <cell r="A133" t="str">
            <v>Dec-1974</v>
          </cell>
          <cell r="B133">
            <v>14.7</v>
          </cell>
        </row>
        <row r="134">
          <cell r="A134" t="str">
            <v>Mar-1975</v>
          </cell>
          <cell r="B134">
            <v>15.3</v>
          </cell>
        </row>
        <row r="135">
          <cell r="A135" t="str">
            <v>Jun-1975</v>
          </cell>
          <cell r="B135">
            <v>15.8</v>
          </cell>
        </row>
        <row r="136">
          <cell r="A136" t="str">
            <v>Sep-1975</v>
          </cell>
          <cell r="B136">
            <v>15.9</v>
          </cell>
        </row>
        <row r="137">
          <cell r="A137" t="str">
            <v>Dec-1975</v>
          </cell>
          <cell r="B137">
            <v>16.8</v>
          </cell>
        </row>
        <row r="138">
          <cell r="A138" t="str">
            <v>Mar-1976</v>
          </cell>
          <cell r="B138">
            <v>17.3</v>
          </cell>
        </row>
        <row r="139">
          <cell r="A139" t="str">
            <v>Jun-1976</v>
          </cell>
          <cell r="B139">
            <v>17.7</v>
          </cell>
        </row>
        <row r="140">
          <cell r="A140" t="str">
            <v>Sep-1976</v>
          </cell>
          <cell r="B140">
            <v>18.100000000000001</v>
          </cell>
        </row>
        <row r="141">
          <cell r="A141" t="str">
            <v>Dec-1976</v>
          </cell>
          <cell r="B141">
            <v>19.2</v>
          </cell>
        </row>
        <row r="142">
          <cell r="A142" t="str">
            <v>Mar-1977</v>
          </cell>
          <cell r="B142">
            <v>19.600000000000001</v>
          </cell>
        </row>
        <row r="143">
          <cell r="A143" t="str">
            <v>Jun-1977</v>
          </cell>
          <cell r="B143">
            <v>20.100000000000001</v>
          </cell>
        </row>
        <row r="144">
          <cell r="A144" t="str">
            <v>Sep-1977</v>
          </cell>
          <cell r="B144">
            <v>20.5</v>
          </cell>
        </row>
        <row r="145">
          <cell r="A145" t="str">
            <v>Dec-1977</v>
          </cell>
          <cell r="B145">
            <v>21</v>
          </cell>
        </row>
        <row r="146">
          <cell r="A146" t="str">
            <v>Mar-1978</v>
          </cell>
          <cell r="B146">
            <v>21.3</v>
          </cell>
        </row>
        <row r="147">
          <cell r="A147" t="str">
            <v>Jun-1978</v>
          </cell>
          <cell r="B147">
            <v>21.7</v>
          </cell>
        </row>
        <row r="148">
          <cell r="A148" t="str">
            <v>Sep-1978</v>
          </cell>
          <cell r="B148">
            <v>22.1</v>
          </cell>
        </row>
        <row r="149">
          <cell r="A149" t="str">
            <v>Dec-1978</v>
          </cell>
          <cell r="B149">
            <v>22.6</v>
          </cell>
        </row>
        <row r="150">
          <cell r="A150" t="str">
            <v>Mar-1979</v>
          </cell>
          <cell r="B150">
            <v>23</v>
          </cell>
        </row>
        <row r="151">
          <cell r="A151" t="str">
            <v>Jun-1979</v>
          </cell>
          <cell r="B151">
            <v>23.6</v>
          </cell>
        </row>
        <row r="152">
          <cell r="A152" t="str">
            <v>Sep-1979</v>
          </cell>
          <cell r="B152">
            <v>24.2</v>
          </cell>
        </row>
        <row r="153">
          <cell r="A153" t="str">
            <v>Dec-1979</v>
          </cell>
          <cell r="B153">
            <v>24.9</v>
          </cell>
        </row>
        <row r="154">
          <cell r="A154" t="str">
            <v>Mar-1980</v>
          </cell>
          <cell r="B154">
            <v>25.4</v>
          </cell>
        </row>
        <row r="155">
          <cell r="A155" t="str">
            <v>Jun-1980</v>
          </cell>
          <cell r="B155">
            <v>26.2</v>
          </cell>
        </row>
        <row r="156">
          <cell r="A156" t="str">
            <v>Sep-1980</v>
          </cell>
          <cell r="B156">
            <v>26.6</v>
          </cell>
        </row>
        <row r="157">
          <cell r="A157" t="str">
            <v>Dec-1980</v>
          </cell>
          <cell r="B157">
            <v>27.2</v>
          </cell>
        </row>
        <row r="158">
          <cell r="A158" t="str">
            <v>Mar-1981</v>
          </cell>
          <cell r="B158">
            <v>27.8</v>
          </cell>
        </row>
        <row r="159">
          <cell r="A159" t="str">
            <v>Jun-1981</v>
          </cell>
          <cell r="B159">
            <v>28.4</v>
          </cell>
        </row>
        <row r="160">
          <cell r="A160" t="str">
            <v>Sep-1981</v>
          </cell>
          <cell r="B160">
            <v>29</v>
          </cell>
        </row>
        <row r="161">
          <cell r="A161" t="str">
            <v>Dec-1981</v>
          </cell>
          <cell r="B161">
            <v>30.2</v>
          </cell>
        </row>
        <row r="162">
          <cell r="A162" t="str">
            <v>Mar-1982</v>
          </cell>
          <cell r="B162">
            <v>30.8</v>
          </cell>
        </row>
        <row r="163">
          <cell r="A163" t="str">
            <v>Jun-1982</v>
          </cell>
          <cell r="B163">
            <v>31.5</v>
          </cell>
        </row>
        <row r="164">
          <cell r="A164" t="str">
            <v>Sep-1982</v>
          </cell>
          <cell r="B164">
            <v>32.6</v>
          </cell>
        </row>
        <row r="165">
          <cell r="A165" t="str">
            <v>Dec-1982</v>
          </cell>
          <cell r="B165">
            <v>33.6</v>
          </cell>
        </row>
        <row r="166">
          <cell r="A166" t="str">
            <v>Mar-1983</v>
          </cell>
          <cell r="B166">
            <v>34.299999999999997</v>
          </cell>
        </row>
        <row r="167">
          <cell r="A167" t="str">
            <v>Jun-1983</v>
          </cell>
          <cell r="B167">
            <v>35</v>
          </cell>
        </row>
        <row r="168">
          <cell r="A168" t="str">
            <v>Sep-1983</v>
          </cell>
          <cell r="B168">
            <v>35.6</v>
          </cell>
        </row>
        <row r="169">
          <cell r="A169" t="str">
            <v>Dec-1983</v>
          </cell>
          <cell r="B169">
            <v>36.5</v>
          </cell>
        </row>
        <row r="170">
          <cell r="A170" t="str">
            <v>Mar-1984</v>
          </cell>
          <cell r="B170">
            <v>36.299999999999997</v>
          </cell>
        </row>
        <row r="171">
          <cell r="A171" t="str">
            <v>Jun-1984</v>
          </cell>
          <cell r="B171">
            <v>36.4</v>
          </cell>
        </row>
        <row r="172">
          <cell r="A172" t="str">
            <v>Sep-1984</v>
          </cell>
          <cell r="B172">
            <v>36.9</v>
          </cell>
        </row>
        <row r="173">
          <cell r="A173" t="str">
            <v>Dec-1984</v>
          </cell>
          <cell r="B173">
            <v>37.4</v>
          </cell>
        </row>
        <row r="174">
          <cell r="A174" t="str">
            <v>Mar-1985</v>
          </cell>
          <cell r="B174">
            <v>37.9</v>
          </cell>
        </row>
        <row r="175">
          <cell r="A175" t="str">
            <v>Jun-1985</v>
          </cell>
          <cell r="B175">
            <v>38.799999999999997</v>
          </cell>
        </row>
        <row r="176">
          <cell r="A176" t="str">
            <v>Sep-1985</v>
          </cell>
          <cell r="B176">
            <v>39.700000000000003</v>
          </cell>
        </row>
        <row r="177">
          <cell r="A177" t="str">
            <v>Dec-1985</v>
          </cell>
          <cell r="B177">
            <v>40.5</v>
          </cell>
        </row>
        <row r="178">
          <cell r="A178" t="str">
            <v>Mar-1986</v>
          </cell>
          <cell r="B178">
            <v>41.4</v>
          </cell>
        </row>
        <row r="179">
          <cell r="A179" t="str">
            <v>Jun-1986</v>
          </cell>
          <cell r="B179">
            <v>42.1</v>
          </cell>
        </row>
        <row r="180">
          <cell r="A180" t="str">
            <v>Sep-1986</v>
          </cell>
          <cell r="B180">
            <v>43.2</v>
          </cell>
        </row>
        <row r="181">
          <cell r="A181" t="str">
            <v>Dec-1986</v>
          </cell>
          <cell r="B181">
            <v>44.4</v>
          </cell>
        </row>
        <row r="182">
          <cell r="A182" t="str">
            <v>Mar-1987</v>
          </cell>
          <cell r="B182">
            <v>45.3</v>
          </cell>
        </row>
        <row r="183">
          <cell r="A183" t="str">
            <v>Jun-1987</v>
          </cell>
          <cell r="B183">
            <v>46</v>
          </cell>
        </row>
        <row r="184">
          <cell r="A184" t="str">
            <v>Sep-1987</v>
          </cell>
          <cell r="B184">
            <v>46.8</v>
          </cell>
        </row>
        <row r="185">
          <cell r="A185" t="str">
            <v>Dec-1987</v>
          </cell>
          <cell r="B185">
            <v>47.6</v>
          </cell>
        </row>
        <row r="186">
          <cell r="A186" t="str">
            <v>Mar-1988</v>
          </cell>
          <cell r="B186">
            <v>48.4</v>
          </cell>
        </row>
        <row r="187">
          <cell r="A187" t="str">
            <v>Jun-1988</v>
          </cell>
          <cell r="B187">
            <v>49.3</v>
          </cell>
        </row>
        <row r="188">
          <cell r="A188" t="str">
            <v>Sep-1988</v>
          </cell>
          <cell r="B188">
            <v>50.2</v>
          </cell>
        </row>
        <row r="189">
          <cell r="A189" t="str">
            <v>Dec-1988</v>
          </cell>
          <cell r="B189">
            <v>51.2</v>
          </cell>
        </row>
        <row r="190">
          <cell r="A190" t="str">
            <v>Mar-1989</v>
          </cell>
          <cell r="B190">
            <v>51.7</v>
          </cell>
        </row>
        <row r="191">
          <cell r="A191" t="str">
            <v>Jun-1989</v>
          </cell>
          <cell r="B191">
            <v>53</v>
          </cell>
        </row>
        <row r="192">
          <cell r="A192" t="str">
            <v>Sep-1989</v>
          </cell>
          <cell r="B192">
            <v>54.2</v>
          </cell>
        </row>
        <row r="193">
          <cell r="A193" t="str">
            <v>Dec-1989</v>
          </cell>
          <cell r="B193">
            <v>55.2</v>
          </cell>
        </row>
        <row r="194">
          <cell r="A194" t="str">
            <v>Mar-1990</v>
          </cell>
          <cell r="B194">
            <v>56.2</v>
          </cell>
        </row>
        <row r="195">
          <cell r="A195" t="str">
            <v>Jun-1990</v>
          </cell>
          <cell r="B195">
            <v>57.1</v>
          </cell>
        </row>
        <row r="196">
          <cell r="A196" t="str">
            <v>Sep-1990</v>
          </cell>
          <cell r="B196">
            <v>57.5</v>
          </cell>
        </row>
        <row r="197">
          <cell r="A197" t="str">
            <v>Dec-1990</v>
          </cell>
          <cell r="B197">
            <v>59</v>
          </cell>
        </row>
        <row r="198">
          <cell r="A198" t="str">
            <v>Mar-1991</v>
          </cell>
          <cell r="B198">
            <v>58.9</v>
          </cell>
        </row>
        <row r="199">
          <cell r="A199" t="str">
            <v>Jun-1991</v>
          </cell>
          <cell r="B199">
            <v>59</v>
          </cell>
        </row>
        <row r="200">
          <cell r="A200" t="str">
            <v>Sep-1991</v>
          </cell>
          <cell r="B200">
            <v>59.3</v>
          </cell>
        </row>
        <row r="201">
          <cell r="A201" t="str">
            <v>Dec-1991</v>
          </cell>
          <cell r="B201">
            <v>59.9</v>
          </cell>
        </row>
        <row r="202">
          <cell r="A202" t="str">
            <v>Mar-1992</v>
          </cell>
          <cell r="B202">
            <v>59.9</v>
          </cell>
        </row>
        <row r="203">
          <cell r="A203" t="str">
            <v>Jun-1992</v>
          </cell>
          <cell r="B203">
            <v>59.7</v>
          </cell>
        </row>
        <row r="204">
          <cell r="A204" t="str">
            <v>Sep-1992</v>
          </cell>
          <cell r="B204">
            <v>59.8</v>
          </cell>
        </row>
        <row r="205">
          <cell r="A205" t="str">
            <v>Dec-1992</v>
          </cell>
          <cell r="B205">
            <v>60.1</v>
          </cell>
        </row>
        <row r="206">
          <cell r="A206" t="str">
            <v>Mar-1993</v>
          </cell>
          <cell r="B206">
            <v>60.6</v>
          </cell>
        </row>
        <row r="207">
          <cell r="A207" t="str">
            <v>Jun-1993</v>
          </cell>
          <cell r="B207">
            <v>60.8</v>
          </cell>
        </row>
        <row r="208">
          <cell r="A208" t="str">
            <v>Sep-1993</v>
          </cell>
          <cell r="B208">
            <v>61.1</v>
          </cell>
        </row>
        <row r="209">
          <cell r="A209" t="str">
            <v>Dec-1993</v>
          </cell>
          <cell r="B209">
            <v>61.2</v>
          </cell>
        </row>
        <row r="210">
          <cell r="A210" t="str">
            <v>Mar-1994</v>
          </cell>
          <cell r="B210">
            <v>61.5</v>
          </cell>
        </row>
        <row r="211">
          <cell r="A211" t="str">
            <v>Jun-1994</v>
          </cell>
          <cell r="B211">
            <v>61.9</v>
          </cell>
        </row>
        <row r="212">
          <cell r="A212" t="str">
            <v>Sep-1994</v>
          </cell>
          <cell r="B212">
            <v>62.3</v>
          </cell>
        </row>
        <row r="213">
          <cell r="A213" t="str">
            <v>Dec-1994</v>
          </cell>
          <cell r="B213">
            <v>62.8</v>
          </cell>
        </row>
        <row r="214">
          <cell r="A214" t="str">
            <v>Mar-1995</v>
          </cell>
          <cell r="B214">
            <v>63.8</v>
          </cell>
        </row>
        <row r="215">
          <cell r="A215" t="str">
            <v>Jun-1995</v>
          </cell>
          <cell r="B215">
            <v>64.7</v>
          </cell>
        </row>
        <row r="216">
          <cell r="A216" t="str">
            <v>Sep-1995</v>
          </cell>
          <cell r="B216">
            <v>65.5</v>
          </cell>
        </row>
        <row r="217">
          <cell r="A217" t="str">
            <v>Dec-1995</v>
          </cell>
          <cell r="B217">
            <v>66</v>
          </cell>
        </row>
        <row r="218">
          <cell r="A218" t="str">
            <v>Mar-1996</v>
          </cell>
          <cell r="B218">
            <v>66.2</v>
          </cell>
        </row>
        <row r="219">
          <cell r="A219" t="str">
            <v>Jun-1996</v>
          </cell>
          <cell r="B219">
            <v>66.7</v>
          </cell>
        </row>
        <row r="220">
          <cell r="A220" t="str">
            <v>Sep-1996</v>
          </cell>
          <cell r="B220">
            <v>66.900000000000006</v>
          </cell>
        </row>
        <row r="221">
          <cell r="A221" t="str">
            <v>Dec-1996</v>
          </cell>
          <cell r="B221">
            <v>67</v>
          </cell>
        </row>
        <row r="222">
          <cell r="A222" t="str">
            <v>Mar-1997</v>
          </cell>
          <cell r="B222">
            <v>67.099999999999994</v>
          </cell>
        </row>
        <row r="223">
          <cell r="A223" t="str">
            <v>Jun-1997</v>
          </cell>
          <cell r="B223">
            <v>66.900000000000006</v>
          </cell>
        </row>
        <row r="224">
          <cell r="A224" t="str">
            <v>Sep-1997</v>
          </cell>
          <cell r="B224">
            <v>66.599999999999994</v>
          </cell>
        </row>
        <row r="225">
          <cell r="A225" t="str">
            <v>Dec-1997</v>
          </cell>
          <cell r="B225">
            <v>66.8</v>
          </cell>
        </row>
        <row r="226">
          <cell r="A226" t="str">
            <v>Mar-1998</v>
          </cell>
          <cell r="B226">
            <v>67</v>
          </cell>
        </row>
        <row r="227">
          <cell r="A227" t="str">
            <v>Jun-1998</v>
          </cell>
          <cell r="B227">
            <v>67.400000000000006</v>
          </cell>
        </row>
        <row r="228">
          <cell r="A228" t="str">
            <v>Sep-1998</v>
          </cell>
          <cell r="B228">
            <v>67.5</v>
          </cell>
        </row>
        <row r="229">
          <cell r="A229" t="str">
            <v>Dec-1998</v>
          </cell>
          <cell r="B229">
            <v>67.8</v>
          </cell>
        </row>
        <row r="230">
          <cell r="A230" t="str">
            <v>Mar-1999</v>
          </cell>
          <cell r="B230">
            <v>67.8</v>
          </cell>
        </row>
        <row r="231">
          <cell r="A231" t="str">
            <v>Jun-1999</v>
          </cell>
          <cell r="B231">
            <v>68.099999999999994</v>
          </cell>
        </row>
        <row r="232">
          <cell r="A232" t="str">
            <v>Sep-1999</v>
          </cell>
          <cell r="B232">
            <v>68.7</v>
          </cell>
        </row>
        <row r="233">
          <cell r="A233" t="str">
            <v>Dec-1999</v>
          </cell>
          <cell r="B233">
            <v>69.099999999999994</v>
          </cell>
        </row>
        <row r="234">
          <cell r="A234" t="str">
            <v>Mar-2000</v>
          </cell>
          <cell r="B234">
            <v>69.7</v>
          </cell>
        </row>
        <row r="235">
          <cell r="A235" t="str">
            <v>Jun-2000</v>
          </cell>
          <cell r="B235">
            <v>70.2</v>
          </cell>
        </row>
        <row r="236">
          <cell r="A236" t="str">
            <v>Sep-2000</v>
          </cell>
          <cell r="B236">
            <v>72.900000000000006</v>
          </cell>
        </row>
        <row r="237">
          <cell r="A237" t="str">
            <v>Dec-2000</v>
          </cell>
          <cell r="B237">
            <v>73.099999999999994</v>
          </cell>
        </row>
        <row r="238">
          <cell r="A238" t="str">
            <v>Mar-2001</v>
          </cell>
          <cell r="B238">
            <v>73.900000000000006</v>
          </cell>
        </row>
        <row r="239">
          <cell r="A239" t="str">
            <v>Jun-2001</v>
          </cell>
          <cell r="B239">
            <v>74.5</v>
          </cell>
        </row>
        <row r="240">
          <cell r="A240" t="str">
            <v>Sep-2001</v>
          </cell>
          <cell r="B240">
            <v>74.7</v>
          </cell>
        </row>
        <row r="241">
          <cell r="A241" t="str">
            <v>Dec-2001</v>
          </cell>
          <cell r="B241">
            <v>75.400000000000006</v>
          </cell>
        </row>
        <row r="242">
          <cell r="A242" t="str">
            <v>Mar-2002</v>
          </cell>
          <cell r="B242">
            <v>76.099999999999994</v>
          </cell>
        </row>
        <row r="243">
          <cell r="A243" t="str">
            <v>Jun-2002</v>
          </cell>
          <cell r="B243">
            <v>76.599999999999994</v>
          </cell>
        </row>
        <row r="244">
          <cell r="A244" t="str">
            <v>Sep-2002</v>
          </cell>
          <cell r="B244">
            <v>77.099999999999994</v>
          </cell>
        </row>
        <row r="245">
          <cell r="A245" t="str">
            <v>Dec-2002</v>
          </cell>
          <cell r="B245">
            <v>77.599999999999994</v>
          </cell>
        </row>
        <row r="246">
          <cell r="A246" t="str">
            <v>Mar-2003</v>
          </cell>
          <cell r="B246">
            <v>78.599999999999994</v>
          </cell>
        </row>
        <row r="247">
          <cell r="A247" t="str">
            <v>Jun-2003</v>
          </cell>
          <cell r="B247">
            <v>78.599999999999994</v>
          </cell>
        </row>
        <row r="248">
          <cell r="A248" t="str">
            <v>Sep-2003</v>
          </cell>
          <cell r="B248">
            <v>79.099999999999994</v>
          </cell>
        </row>
        <row r="249">
          <cell r="A249" t="str">
            <v>Dec-2003</v>
          </cell>
          <cell r="B249">
            <v>79.5</v>
          </cell>
        </row>
        <row r="250">
          <cell r="A250" t="str">
            <v>Mar-2004</v>
          </cell>
          <cell r="B250">
            <v>80.2</v>
          </cell>
        </row>
        <row r="251">
          <cell r="A251" t="str">
            <v>Jun-2004</v>
          </cell>
          <cell r="B251">
            <v>80.599999999999994</v>
          </cell>
        </row>
        <row r="252">
          <cell r="A252" t="str">
            <v>Sep-2004</v>
          </cell>
          <cell r="B252">
            <v>80.900000000000006</v>
          </cell>
        </row>
        <row r="253">
          <cell r="A253" t="str">
            <v>Dec-2004</v>
          </cell>
          <cell r="B253">
            <v>81.5</v>
          </cell>
        </row>
        <row r="254">
          <cell r="A254" t="str">
            <v>Mar-2005</v>
          </cell>
          <cell r="B254">
            <v>82.1</v>
          </cell>
        </row>
        <row r="255">
          <cell r="A255" t="str">
            <v>Jun-2005</v>
          </cell>
          <cell r="B255">
            <v>82.6</v>
          </cell>
        </row>
        <row r="256">
          <cell r="A256" t="str">
            <v>Sep-2005</v>
          </cell>
          <cell r="B256">
            <v>83.4</v>
          </cell>
        </row>
        <row r="257">
          <cell r="A257" t="str">
            <v>Dec-2005</v>
          </cell>
          <cell r="B257">
            <v>83.8</v>
          </cell>
        </row>
        <row r="258">
          <cell r="A258" t="str">
            <v>Mar-2006</v>
          </cell>
          <cell r="B258">
            <v>84.5</v>
          </cell>
        </row>
        <row r="259">
          <cell r="A259" t="str">
            <v>Jun-2006</v>
          </cell>
          <cell r="B259">
            <v>85.9</v>
          </cell>
        </row>
        <row r="260">
          <cell r="A260" t="str">
            <v>Sep-2006</v>
          </cell>
          <cell r="B260">
            <v>86.7</v>
          </cell>
        </row>
        <row r="261">
          <cell r="A261" t="str">
            <v>Dec-2006</v>
          </cell>
          <cell r="B261">
            <v>86.6</v>
          </cell>
        </row>
        <row r="262">
          <cell r="A262" t="str">
            <v>Mar-2007</v>
          </cell>
          <cell r="B262">
            <v>86.6</v>
          </cell>
        </row>
        <row r="263">
          <cell r="A263" t="str">
            <v>Jun-2007</v>
          </cell>
          <cell r="B263">
            <v>87.7</v>
          </cell>
        </row>
        <row r="264">
          <cell r="A264" t="str">
            <v>Sep-2007</v>
          </cell>
          <cell r="B264">
            <v>88.3</v>
          </cell>
        </row>
        <row r="265">
          <cell r="A265" t="str">
            <v>Dec-2007</v>
          </cell>
          <cell r="B265">
            <v>89.1</v>
          </cell>
        </row>
        <row r="266">
          <cell r="A266" t="str">
            <v>Mar-2008</v>
          </cell>
          <cell r="B266">
            <v>90.3</v>
          </cell>
        </row>
        <row r="267">
          <cell r="A267" t="str">
            <v>Jun-2008</v>
          </cell>
          <cell r="B267">
            <v>91.6</v>
          </cell>
        </row>
        <row r="268">
          <cell r="A268" t="str">
            <v>Sep-2008</v>
          </cell>
          <cell r="B268">
            <v>92.7</v>
          </cell>
        </row>
        <row r="269">
          <cell r="A269" t="str">
            <v>Dec-2008</v>
          </cell>
          <cell r="B269">
            <v>92.4</v>
          </cell>
        </row>
        <row r="270">
          <cell r="A270" t="str">
            <v>Mar-2009</v>
          </cell>
          <cell r="B270">
            <v>92.5</v>
          </cell>
        </row>
        <row r="271">
          <cell r="A271" t="str">
            <v>Jun-2009</v>
          </cell>
          <cell r="B271">
            <v>92.9</v>
          </cell>
        </row>
        <row r="272">
          <cell r="A272" t="str">
            <v>Sep-2009</v>
          </cell>
          <cell r="B272">
            <v>93.8</v>
          </cell>
        </row>
        <row r="273">
          <cell r="A273" t="str">
            <v>Dec-2009</v>
          </cell>
          <cell r="B273">
            <v>94.3</v>
          </cell>
        </row>
        <row r="274">
          <cell r="A274" t="str">
            <v>Mar-2010</v>
          </cell>
          <cell r="B274">
            <v>95.2</v>
          </cell>
        </row>
        <row r="275">
          <cell r="A275" t="str">
            <v>Jun-2010</v>
          </cell>
          <cell r="B275">
            <v>95.8</v>
          </cell>
        </row>
        <row r="276">
          <cell r="A276" t="str">
            <v>Sep-2010</v>
          </cell>
          <cell r="B276">
            <v>96.5</v>
          </cell>
        </row>
        <row r="277">
          <cell r="A277" t="str">
            <v>Dec-2010</v>
          </cell>
          <cell r="B277">
            <v>96.9</v>
          </cell>
        </row>
        <row r="278">
          <cell r="A278" t="str">
            <v>Mar-2011</v>
          </cell>
          <cell r="B278">
            <v>98.3</v>
          </cell>
        </row>
        <row r="279">
          <cell r="A279" t="str">
            <v>Jun-2011</v>
          </cell>
          <cell r="B279">
            <v>99.2</v>
          </cell>
        </row>
        <row r="280">
          <cell r="A280" t="str">
            <v>Sep-2011</v>
          </cell>
          <cell r="B280">
            <v>99.8</v>
          </cell>
        </row>
        <row r="281">
          <cell r="A281" t="str">
            <v>Dec-2011</v>
          </cell>
          <cell r="B281">
            <v>99.8</v>
          </cell>
        </row>
        <row r="282">
          <cell r="A282" t="str">
            <v>Mar-2012</v>
          </cell>
          <cell r="B282">
            <v>99.9</v>
          </cell>
        </row>
        <row r="283">
          <cell r="A283" t="str">
            <v>Jun-2012</v>
          </cell>
          <cell r="B283">
            <v>100.4</v>
          </cell>
        </row>
        <row r="284">
          <cell r="A284" t="str">
            <v>Sep-2012</v>
          </cell>
          <cell r="B284">
            <v>101.8</v>
          </cell>
        </row>
        <row r="285">
          <cell r="A285" t="str">
            <v>Dec-2012</v>
          </cell>
          <cell r="B285">
            <v>102</v>
          </cell>
        </row>
        <row r="286">
          <cell r="A286" t="str">
            <v>Mar-2013</v>
          </cell>
          <cell r="B286">
            <v>102.4</v>
          </cell>
        </row>
        <row r="287">
          <cell r="A287" t="str">
            <v>Jun-2013</v>
          </cell>
          <cell r="B287">
            <v>102.8</v>
          </cell>
        </row>
        <row r="288">
          <cell r="A288" t="str">
            <v>Sep-2013</v>
          </cell>
          <cell r="B288">
            <v>104</v>
          </cell>
        </row>
        <row r="289">
          <cell r="A289" t="str">
            <v>Dec-2013</v>
          </cell>
          <cell r="B289">
            <v>104.8</v>
          </cell>
        </row>
        <row r="290">
          <cell r="A290" t="str">
            <v>Mar-2014</v>
          </cell>
          <cell r="B290">
            <v>105.4</v>
          </cell>
        </row>
        <row r="291">
          <cell r="A291" t="str">
            <v>Jun-2014</v>
          </cell>
          <cell r="B291">
            <v>105.9</v>
          </cell>
        </row>
        <row r="292">
          <cell r="A292" t="str">
            <v>Sep-2014</v>
          </cell>
          <cell r="B292">
            <v>106.4</v>
          </cell>
        </row>
        <row r="293">
          <cell r="A293" t="str">
            <v>Dec-2014</v>
          </cell>
          <cell r="B293">
            <v>106.6</v>
          </cell>
        </row>
        <row r="294">
          <cell r="A294" t="str">
            <v>Mar-2015</v>
          </cell>
          <cell r="B294">
            <v>106.8</v>
          </cell>
        </row>
        <row r="295">
          <cell r="A295" t="str">
            <v>Jun-2015</v>
          </cell>
          <cell r="B295">
            <v>107.5</v>
          </cell>
        </row>
        <row r="296">
          <cell r="A296" t="str">
            <v>Sep-2015</v>
          </cell>
          <cell r="B296">
            <v>108</v>
          </cell>
        </row>
        <row r="297">
          <cell r="A297" t="str">
            <v>Dec-2015</v>
          </cell>
          <cell r="B297">
            <v>108.4</v>
          </cell>
        </row>
        <row r="298">
          <cell r="A298" t="str">
            <v>Mar-2016</v>
          </cell>
          <cell r="B298">
            <v>108.2</v>
          </cell>
        </row>
        <row r="299">
          <cell r="A299" t="str">
            <v>Jun-2016</v>
          </cell>
          <cell r="B299">
            <v>108.6</v>
          </cell>
        </row>
        <row r="300">
          <cell r="A300" t="str">
            <v>Sep-2016</v>
          </cell>
          <cell r="B300">
            <v>109.4</v>
          </cell>
        </row>
        <row r="301">
          <cell r="A301" t="str">
            <v>Dec-2016</v>
          </cell>
          <cell r="B301">
            <v>110</v>
          </cell>
        </row>
        <row r="302">
          <cell r="A302" t="str">
            <v>Mar-2017</v>
          </cell>
          <cell r="B302">
            <v>110.5</v>
          </cell>
        </row>
        <row r="303">
          <cell r="A303" t="str">
            <v>Jun-2017</v>
          </cell>
          <cell r="B303">
            <v>110.7</v>
          </cell>
        </row>
        <row r="304">
          <cell r="A304" t="str">
            <v>Sep-2017</v>
          </cell>
          <cell r="B304">
            <v>111.4</v>
          </cell>
        </row>
        <row r="305">
          <cell r="A305" t="str">
            <v>Dec-2017</v>
          </cell>
          <cell r="B305">
            <v>112.1</v>
          </cell>
        </row>
        <row r="306">
          <cell r="A306" t="str">
            <v>Mar-2018</v>
          </cell>
          <cell r="B306">
            <v>112.6</v>
          </cell>
        </row>
        <row r="307">
          <cell r="A307" t="str">
            <v>Jun-2018</v>
          </cell>
          <cell r="B307">
            <v>113</v>
          </cell>
        </row>
        <row r="308">
          <cell r="A308" t="str">
            <v>Sep-2018</v>
          </cell>
          <cell r="B308">
            <v>113.5</v>
          </cell>
        </row>
        <row r="309">
          <cell r="A309" t="str">
            <v>Dec-2018</v>
          </cell>
          <cell r="B309">
            <v>114.1</v>
          </cell>
        </row>
        <row r="310">
          <cell r="A310" t="str">
            <v>Mar-2019</v>
          </cell>
          <cell r="B310">
            <v>114.1</v>
          </cell>
        </row>
        <row r="311">
          <cell r="A311" t="str">
            <v>Jun-2019</v>
          </cell>
          <cell r="B311">
            <v>114.8</v>
          </cell>
        </row>
        <row r="312">
          <cell r="A312" t="str">
            <v>Sep-2019</v>
          </cell>
          <cell r="B312">
            <v>115.4</v>
          </cell>
        </row>
        <row r="313">
          <cell r="A313" t="str">
            <v>Dec-2019</v>
          </cell>
          <cell r="B313">
            <v>116.2</v>
          </cell>
        </row>
        <row r="314">
          <cell r="A314" t="str">
            <v>Mar-2020</v>
          </cell>
          <cell r="B314">
            <v>116.6</v>
          </cell>
        </row>
        <row r="315">
          <cell r="A315" t="str">
            <v>Jun-2020</v>
          </cell>
          <cell r="B315">
            <v>114.4</v>
          </cell>
        </row>
        <row r="316">
          <cell r="A316" t="str">
            <v>Sep-2020</v>
          </cell>
          <cell r="B316">
            <v>116.2</v>
          </cell>
        </row>
        <row r="317">
          <cell r="A317" t="str">
            <v>Dec-2020</v>
          </cell>
          <cell r="B317">
            <v>117.2</v>
          </cell>
        </row>
        <row r="318">
          <cell r="A318" t="str">
            <v>Mar-2021</v>
          </cell>
          <cell r="B318">
            <v>117.9</v>
          </cell>
        </row>
        <row r="319">
          <cell r="A319" t="str">
            <v>Jun-2021</v>
          </cell>
          <cell r="B319">
            <v>118.8</v>
          </cell>
        </row>
        <row r="320">
          <cell r="A320" t="str">
            <v>Sep-2021</v>
          </cell>
          <cell r="B320">
            <v>119.7</v>
          </cell>
        </row>
        <row r="321">
          <cell r="A321" t="str">
            <v>Dec-2021</v>
          </cell>
          <cell r="B321">
            <v>121.3</v>
          </cell>
        </row>
        <row r="322">
          <cell r="A322" t="str">
            <v>Mar-2022</v>
          </cell>
          <cell r="B322">
            <v>123.9</v>
          </cell>
        </row>
        <row r="323">
          <cell r="A323" t="str">
            <v>Jun-2022</v>
          </cell>
          <cell r="B323">
            <v>123.25500000000001</v>
          </cell>
          <cell r="C323">
            <v>3.7499999999999999E-2</v>
          </cell>
        </row>
        <row r="324">
          <cell r="A324" t="str">
            <v>Sep-2022</v>
          </cell>
          <cell r="B324">
            <v>124.248625</v>
          </cell>
        </row>
        <row r="325">
          <cell r="A325" t="str">
            <v>Dec-2022</v>
          </cell>
          <cell r="B325">
            <v>125.24225</v>
          </cell>
          <cell r="C325">
            <v>3.2500000000000001E-2</v>
          </cell>
        </row>
        <row r="326">
          <cell r="A326" t="str">
            <v>Mar-2023</v>
          </cell>
          <cell r="B326">
            <v>125.94338125000002</v>
          </cell>
        </row>
        <row r="327">
          <cell r="A327" t="str">
            <v>Jun-2023</v>
          </cell>
          <cell r="B327">
            <v>126.64451250000002</v>
          </cell>
          <cell r="C327">
            <v>2.75E-2</v>
          </cell>
        </row>
        <row r="328">
          <cell r="A328" t="str">
            <v>Sep-2023</v>
          </cell>
          <cell r="B328">
            <v>127.66546218750001</v>
          </cell>
        </row>
        <row r="329">
          <cell r="A329" t="str">
            <v>Dec-2023</v>
          </cell>
          <cell r="B329">
            <v>128.686411875</v>
          </cell>
          <cell r="C329">
            <v>2.75E-2</v>
          </cell>
        </row>
        <row r="330">
          <cell r="A330" t="str">
            <v>Mar-2024</v>
          </cell>
          <cell r="B330">
            <v>129.40682423437502</v>
          </cell>
        </row>
        <row r="331">
          <cell r="A331" t="str">
            <v>Jun-2024</v>
          </cell>
          <cell r="B331">
            <v>130.12723659375004</v>
          </cell>
          <cell r="C331">
            <v>2.75E-2</v>
          </cell>
        </row>
      </sheetData>
      <sheetData sheetId="4" refreshError="1"/>
      <sheetData sheetId="5" refreshError="1"/>
      <sheetData sheetId="6" refreshError="1"/>
      <sheetData sheetId="7">
        <row r="11">
          <cell r="A11" t="str">
            <v>Measure</v>
          </cell>
          <cell r="B11" t="str">
            <v>Units</v>
          </cell>
          <cell r="C11">
            <v>2016</v>
          </cell>
          <cell r="D11">
            <v>2017</v>
          </cell>
          <cell r="E11">
            <v>2018</v>
          </cell>
          <cell r="F11">
            <v>2019</v>
          </cell>
          <cell r="G11">
            <v>2020</v>
          </cell>
          <cell r="H11">
            <v>2021</v>
          </cell>
        </row>
        <row r="12">
          <cell r="A12" t="str">
            <v>Opex - Standard control services - Actual</v>
          </cell>
          <cell r="B12" t="str">
            <v>($m, nominal)</v>
          </cell>
          <cell r="C12">
            <v>74.864095000000006</v>
          </cell>
          <cell r="D12">
            <v>74.767222612930311</v>
          </cell>
          <cell r="E12">
            <v>70.219589023817548</v>
          </cell>
          <cell r="F12">
            <v>78.422086109999995</v>
          </cell>
          <cell r="G12">
            <v>77.230255999999997</v>
          </cell>
          <cell r="H12">
            <v>70.597933999999995</v>
          </cell>
        </row>
        <row r="13">
          <cell r="A13" t="str">
            <v>Opex - Standard control services - Forecast</v>
          </cell>
          <cell r="B13" t="str">
            <v>($m, $Dec2015)</v>
          </cell>
          <cell r="C13">
            <v>82.481924608708468</v>
          </cell>
          <cell r="D13">
            <v>83.65713568414489</v>
          </cell>
          <cell r="E13">
            <v>86.794081764776962</v>
          </cell>
          <cell r="F13">
            <v>88.260549911601615</v>
          </cell>
          <cell r="G13">
            <v>90.280954836958784</v>
          </cell>
          <cell r="H13">
            <v>49.674404452466682</v>
          </cell>
          <cell r="J13" t="str">
            <v>AER - Final Decision - CitiPower distribution determination - 2016-20 - Opex model - May 2016; AER - Final Decision - CitiPower distribution determination - 2021-26 - Opex model - April 2021</v>
          </cell>
        </row>
        <row r="14">
          <cell r="A14" t="str">
            <v>Opex - Standard control services - Forecast</v>
          </cell>
          <cell r="B14" t="str">
            <v>($m, nominal)</v>
          </cell>
          <cell r="C14">
            <v>83.434484660788499</v>
          </cell>
          <cell r="D14">
            <v>86.589133972036478</v>
          </cell>
          <cell r="E14">
            <v>91.922985625958489</v>
          </cell>
          <cell r="F14">
            <v>95.647636139837843</v>
          </cell>
          <cell r="G14">
            <v>100.109976484757</v>
          </cell>
          <cell r="H14">
            <v>100.72039706637281</v>
          </cell>
        </row>
        <row r="15">
          <cell r="A15" t="str">
            <v>Percentage difference - Actual versus Forecast</v>
          </cell>
          <cell r="B15" t="str">
            <v>%</v>
          </cell>
          <cell r="C15">
            <v>-0.10271999276596837</v>
          </cell>
          <cell r="D15">
            <v>-0.13652880929521705</v>
          </cell>
          <cell r="E15">
            <v>-0.23610413058659438</v>
          </cell>
          <cell r="F15">
            <v>-0.18009383948238838</v>
          </cell>
          <cell r="G15">
            <v>-0.22854585814672254</v>
          </cell>
          <cell r="H15">
            <v>-0.29907013816201189</v>
          </cell>
        </row>
        <row r="16">
          <cell r="A16" t="str">
            <v>Capitalisation policy adjustment - Forecast</v>
          </cell>
          <cell r="B16" t="str">
            <v>($m, nominal)</v>
          </cell>
          <cell r="C16">
            <v>18.038461460345548</v>
          </cell>
          <cell r="D16">
            <v>18.574867135195429</v>
          </cell>
          <cell r="E16">
            <v>19.464961822060371</v>
          </cell>
          <cell r="F16">
            <v>20.324147951717361</v>
          </cell>
          <cell r="G16">
            <v>21.222996422247562</v>
          </cell>
          <cell r="H16">
            <v>21.352403642932217</v>
          </cell>
          <cell r="J16" t="str">
            <v>AER - Final Decision - CitiPower distribution determination - 2016-20 - Opex model - May 2016 - Capitalisation policy</v>
          </cell>
        </row>
        <row r="17">
          <cell r="A17" t="str">
            <v>Capitalisation policy adjustment - Forecast adjusted based on actual opex</v>
          </cell>
          <cell r="B17" t="str">
            <v>($m, nominal)</v>
          </cell>
          <cell r="C17">
            <v>16.185550829629655</v>
          </cell>
          <cell r="D17">
            <v>16.038862642410336</v>
          </cell>
          <cell r="E17">
            <v>14.869203934161554</v>
          </cell>
          <cell r="F17">
            <v>16.66389411288446</v>
          </cell>
          <cell r="G17">
            <v>16.37256849248017</v>
          </cell>
          <cell r="H17">
            <v>14.966537335349431</v>
          </cell>
        </row>
        <row r="25">
          <cell r="A25" t="str">
            <v>Measure</v>
          </cell>
          <cell r="B25" t="str">
            <v>Units</v>
          </cell>
          <cell r="C25">
            <v>2016</v>
          </cell>
          <cell r="D25">
            <v>2017</v>
          </cell>
          <cell r="E25">
            <v>2018</v>
          </cell>
          <cell r="F25">
            <v>2019</v>
          </cell>
          <cell r="G25">
            <v>2020</v>
          </cell>
          <cell r="H25">
            <v>2021</v>
          </cell>
        </row>
        <row r="26">
          <cell r="A26" t="str">
            <v>Opex - Standard control services - Actual</v>
          </cell>
          <cell r="B26" t="str">
            <v>($m, nominal)</v>
          </cell>
          <cell r="C26">
            <v>197.13364799999999</v>
          </cell>
          <cell r="D26">
            <v>214.07976024710402</v>
          </cell>
          <cell r="E26">
            <v>226.18152552387062</v>
          </cell>
          <cell r="F26">
            <v>225.69319969999998</v>
          </cell>
          <cell r="G26">
            <v>219.87184286999999</v>
          </cell>
          <cell r="H26">
            <v>223.016491</v>
          </cell>
        </row>
        <row r="27">
          <cell r="A27" t="str">
            <v>Opex - Standard control services - Forecast</v>
          </cell>
          <cell r="B27" t="str">
            <v>($m, $Dec2015)</v>
          </cell>
          <cell r="C27">
            <v>227.20857397562551</v>
          </cell>
          <cell r="D27">
            <v>231.05492102490132</v>
          </cell>
          <cell r="E27">
            <v>238.43754391780601</v>
          </cell>
          <cell r="F27">
            <v>243.47228311841775</v>
          </cell>
          <cell r="G27">
            <v>249.98563510446331</v>
          </cell>
          <cell r="H27">
            <v>138.73097438447596</v>
          </cell>
          <cell r="J27" t="str">
            <v>AER - Final Decision - Powercor distribution determination - 2016-20 - Opex model - May 2016; AER - Final Decision - CitiPower distribution determination - 2021-26 - Opex model - April 2021</v>
          </cell>
        </row>
        <row r="28">
          <cell r="A28" t="str">
            <v>Opex - Standard control services - Forecast</v>
          </cell>
          <cell r="B28" t="str">
            <v>($m, nominal)</v>
          </cell>
          <cell r="C28">
            <v>229.83254052449044</v>
          </cell>
          <cell r="D28">
            <v>239.15288693436921</v>
          </cell>
          <cell r="E28">
            <v>252.52748201940321</v>
          </cell>
          <cell r="F28">
            <v>263.85002551162347</v>
          </cell>
          <cell r="G28">
            <v>277.20194250304735</v>
          </cell>
          <cell r="H28">
            <v>278.89218134745965</v>
          </cell>
        </row>
        <row r="29">
          <cell r="A29" t="str">
            <v>Percentage difference - Actual versus Forecast</v>
          </cell>
          <cell r="B29" t="str">
            <v>%</v>
          </cell>
          <cell r="C29">
            <v>-0.1422726844939789</v>
          </cell>
          <cell r="D29">
            <v>-0.10484141340993308</v>
          </cell>
          <cell r="E29">
            <v>-0.10432906662217568</v>
          </cell>
          <cell r="F29">
            <v>-0.1446155850757822</v>
          </cell>
          <cell r="G29">
            <v>-0.20681709195604611</v>
          </cell>
          <cell r="H29">
            <v>-0.20034871568467011</v>
          </cell>
        </row>
        <row r="30">
          <cell r="A30" t="str">
            <v>Capitalisation policy adjustment - Forecast</v>
          </cell>
          <cell r="B30" t="str">
            <v>($m, nominal)</v>
          </cell>
          <cell r="C30">
            <v>32.710769707939896</v>
          </cell>
          <cell r="D30">
            <v>33.795934237424788</v>
          </cell>
          <cell r="E30">
            <v>35.378198672323201</v>
          </cell>
          <cell r="F30">
            <v>37.07008232534087</v>
          </cell>
          <cell r="G30">
            <v>38.862770600908433</v>
          </cell>
          <cell r="H30">
            <v>39.099736344647468</v>
          </cell>
          <cell r="J30" t="str">
            <v>AER - Final Decision - Powercor distribution determination - 2016-20 - Opex model - May 2016 - Capitalisation policy</v>
          </cell>
        </row>
        <row r="31">
          <cell r="A31" t="str">
            <v>Capitalisation policy adjustment - Forecast adjusted based on actual opex</v>
          </cell>
          <cell r="B31" t="str">
            <v>($m, nominal)</v>
          </cell>
          <cell r="C31">
            <v>28.056920689726962</v>
          </cell>
          <cell r="D31">
            <v>30.252720724464023</v>
          </cell>
          <cell r="E31">
            <v>31.687224226065826</v>
          </cell>
          <cell r="F31">
            <v>31.709170681054285</v>
          </cell>
          <cell r="G31">
            <v>30.825285399873628</v>
          </cell>
          <cell r="H31">
            <v>31.266154384388127</v>
          </cell>
        </row>
      </sheetData>
      <sheetData sheetId="8" refreshError="1"/>
    </sheetDataSet>
  </externalBook>
</externalLink>
</file>

<file path=xl/pivotCache/pivotCacheDefinition1.xml><?xml version="1.0" encoding="utf-8"?>
<pivotCacheDefinition xmlns="http://schemas.openxmlformats.org/spreadsheetml/2006/main" xmlns:r="http://schemas.openxmlformats.org/officeDocument/2006/relationships" saveData="0" refreshedBy="McKinnon, Hamish" refreshedDate="44648.586659259257" backgroundQuery="1" createdVersion="6" refreshedVersion="6" minRefreshableVersion="3" recordCount="0" supportSubquery="1" supportAdvancedDrill="1">
  <cacheSource type="external" connectionId="2"/>
  <cacheFields count="22">
    <cacheField name="[Dim Submission].[Energy Sector].[Energy Sector]" caption="Energy Sector" numFmtId="0" hierarchy="27" level="1">
      <sharedItems containsSemiMixedTypes="0" containsString="0"/>
    </cacheField>
    <cacheField name="[Dim Submission].[RIN - Model].[RIN - Model]" caption="RIN - Model" numFmtId="0" hierarchy="34" level="1">
      <sharedItems containsSemiMixedTypes="0" containsString="0"/>
    </cacheField>
    <cacheField name="[Dim Submission].[Source].[Source]" caption="Source" numFmtId="0" hierarchy="37" level="1">
      <sharedItems containsSemiMixedTypes="0" containsString="0"/>
    </cacheField>
    <cacheField name="[Dim Variable].[Table Number].[Level1]" caption="Level1" numFmtId="0" hierarchy="54" level="1">
      <sharedItems containsSemiMixedTypes="0" containsString="0"/>
    </cacheField>
    <cacheField name="[Dim Variable].[Table Number].[Level2]" caption="Level2" numFmtId="0" hierarchy="54" level="2">
      <sharedItems containsSemiMixedTypes="0" containsString="0"/>
    </cacheField>
    <cacheField name="[Dim Variable].[Table Number].[Level3]" caption="Level3" numFmtId="0" hierarchy="54" level="3">
      <sharedItems containsSemiMixedTypes="0" containsString="0"/>
    </cacheField>
    <cacheField name="[Dim Variable].[Table Number].[Level4]" caption="Level4" numFmtId="0" hierarchy="54" level="4">
      <sharedItems containsSemiMixedTypes="0" containsString="0"/>
    </cacheField>
    <cacheField name="[Dim Variable].[Table Number].[Level5]" caption="Level5" numFmtId="0" hierarchy="54" level="5">
      <sharedItems containsSemiMixedTypes="0" containsString="0"/>
    </cacheField>
    <cacheField name="[Dim Variable].[Table Number].[Level2].[Level1]" caption="Level1" propertyName="Level1" numFmtId="0" hierarchy="54" level="2" memberPropertyField="1">
      <sharedItems containsSemiMixedTypes="0" containsString="0"/>
    </cacheField>
    <cacheField name="[Dim Variable].[Table Number].[Level3].[Level2]" caption="Level2" propertyName="Level2" numFmtId="0" hierarchy="54" level="3" memberPropertyField="1">
      <sharedItems containsSemiMixedTypes="0" containsString="0"/>
    </cacheField>
    <cacheField name="[Dim Variable].[Table Number].[Level4].[Level3]" caption="Level3" propertyName="Level3" numFmtId="0" hierarchy="54" level="4" memberPropertyField="1">
      <sharedItems containsSemiMixedTypes="0" containsString="0"/>
    </cacheField>
    <cacheField name="[Dim Variable].[Table Number].[Level5].[Level4]" caption="Level4" propertyName="Level4" numFmtId="0" hierarchy="54" level="5" memberPropertyField="1">
      <sharedItems containsSemiMixedTypes="0" containsString="0"/>
    </cacheField>
    <cacheField name="[Dim Submission].[Trading Name].[Trading Name]" caption="Trading Name" numFmtId="0" hierarchy="40" level="1">
      <sharedItems count="14">
        <s v="[Dim Submission].[Trading Name].&amp;[Ausgrid]" c="Ausgrid"/>
        <s v="[Dim Submission].[Trading Name].&amp;[AusNet (D)]" c="AusNet (D)"/>
        <s v="[Dim Submission].[Trading Name].&amp;[CitiPower]" c="CitiPower"/>
        <s v="[Dim Submission].[Trading Name].&amp;[Endeavour Energy]" c="Endeavour Energy"/>
        <s v="[Dim Submission].[Trading Name].&amp;[Energex]" c="Energex"/>
        <s v="[Dim Submission].[Trading Name].&amp;[Ergon Energy]" c="Ergon Energy"/>
        <s v="[Dim Submission].[Trading Name].&amp;[Essential Energy]" c="Essential Energy"/>
        <s v="[Dim Submission].[Trading Name].&amp;[Evoenergy Distribution]" c="Evoenergy Distribution"/>
        <s v="[Dim Submission].[Trading Name].&amp;[Jemena Electricity]" c="Jemena Electricity"/>
        <s v="[Dim Submission].[Trading Name].&amp;[Power and Water]" c="Power and Water"/>
        <s v="[Dim Submission].[Trading Name].&amp;[Powercor Australia]" c="Powercor Australia"/>
        <s v="[Dim Submission].[Trading Name].&amp;[SA Power Networks]" c="SA Power Networks"/>
        <s v="[Dim Submission].[Trading Name].&amp;[TasNetworks (D)]" c="TasNetworks (D)"/>
        <s v="[Dim Submission].[Trading Name].&amp;[United Energy]" c="United Energy"/>
      </sharedItems>
    </cacheField>
    <cacheField name="[Measures].[Data value]" caption="Data value" numFmtId="0" hierarchy="179" level="32767"/>
    <cacheField name="[Regulatory Year].[Calendar Hierarchy].[Year Name]" caption="Year Name" numFmtId="0" hierarchy="68" level="1">
      <sharedItems count="16">
        <s v="[Regulatory Year].[Calendar Hierarchy].[Year Name].&amp;[2006]" c="2006"/>
        <s v="[Regulatory Year].[Calendar Hierarchy].[Year Name].&amp;[2007]" c="2007"/>
        <s v="[Regulatory Year].[Calendar Hierarchy].[Year Name].&amp;[2008]" c="2008"/>
        <s v="[Regulatory Year].[Calendar Hierarchy].[Year Name].&amp;[2009]" c="2009"/>
        <s v="[Regulatory Year].[Calendar Hierarchy].[Year Name].&amp;[2010]" c="2010"/>
        <s v="[Regulatory Year].[Calendar Hierarchy].[Year Name].&amp;[2011]" c="2011"/>
        <s v="[Regulatory Year].[Calendar Hierarchy].[Year Name].&amp;[2012]" c="2012"/>
        <s v="[Regulatory Year].[Calendar Hierarchy].[Year Name].&amp;[2013]" c="2013"/>
        <s v="[Regulatory Year].[Calendar Hierarchy].[Year Name].&amp;[2014]" c="2014"/>
        <s v="[Regulatory Year].[Calendar Hierarchy].[Year Name].&amp;[2015]" c="2015"/>
        <s v="[Regulatory Year].[Calendar Hierarchy].[Year Name].&amp;[2016]" c="2016"/>
        <s v="[Regulatory Year].[Calendar Hierarchy].[Year Name].&amp;[2017]" c="2017"/>
        <s v="[Regulatory Year].[Calendar Hierarchy].[Year Name].&amp;[2018]" c="2018"/>
        <s v="[Regulatory Year].[Calendar Hierarchy].[Year Name].&amp;[2019]" c="2019"/>
        <s v="[Regulatory Year].[Calendar Hierarchy].[Year Name].&amp;[2020]" c="2020"/>
        <s v="[Regulatory Year].[Calendar Hierarchy].[Year Name].&amp;[2021]" c="2021"/>
      </sharedItems>
    </cacheField>
    <cacheField name="[Regulatory Year].[Calendar Hierarchy].[Month Name]" caption="Month Name" numFmtId="0" hierarchy="68" level="2">
      <sharedItems containsSemiMixedTypes="0" containsString="0"/>
    </cacheField>
    <cacheField name="[Regulatory Year].[Calendar Hierarchy].[Date Name]" caption="Date Name" numFmtId="0" hierarchy="68" level="3">
      <sharedItems containsSemiMixedTypes="0" containsString="0"/>
    </cacheField>
    <cacheField name="[Regulatory Year].[Calendar Hierarchy].[Month Name].[Quarter Name]" caption="Quarter Name" propertyName="Quarter Name" numFmtId="0" hierarchy="68" level="2" memberPropertyField="1">
      <sharedItems containsSemiMixedTypes="0" containsString="0"/>
    </cacheField>
    <cacheField name="[Regulatory Year].[Calendar Hierarchy].[Date Name].[Month Name]" caption="Month Name" propertyName="Month Name" numFmtId="0" hierarchy="68" level="3" memberPropertyField="1">
      <sharedItems containsSemiMixedTypes="0" containsString="0"/>
    </cacheField>
    <cacheField name="[Dim Submission].[Segment].[Segment]" caption="Segment" numFmtId="0" hierarchy="36" level="1">
      <sharedItems containsSemiMixedTypes="0" containsString="0"/>
    </cacheField>
    <cacheField name="[Dim Variable].[Row Description].[Row Description]" caption="Row Description" numFmtId="0" hierarchy="52" level="1">
      <sharedItems containsSemiMixedTypes="0" containsString="0"/>
    </cacheField>
    <cacheField name="[Dim Variable].[Scope Of Service].[Scope Of Service]" caption="Scope Of Service" numFmtId="0" hierarchy="53" level="1">
      <sharedItems containsSemiMixedTypes="0" containsString="0"/>
    </cacheField>
  </cacheFields>
  <cacheHierarchies count="183">
    <cacheHierarchy uniqueName="[Dim Asset].[Asset ID]" caption="Asset ID" attribute="1" defaultMemberUniqueName="[Dim Asset].[Asset ID].[All]" allUniqueName="[Dim Asset].[Asset ID].[All]" dimensionUniqueName="[Dim Asset]" displayFolder="" count="2" unbalanced="0"/>
    <cacheHierarchy uniqueName="[Dim Asset].[Feeder Classification]" caption="Feeder Classification" attribute="1" defaultMemberUniqueName="[Dim Asset].[Feeder Classification].[All]" allUniqueName="[Dim Asset].[Feeder Classification].[All]" dimensionUniqueName="[Dim Asset]" displayFolder="" count="2" unbalanced="0"/>
    <cacheHierarchy uniqueName="[Dim Event].[Cause Of Event]" caption="Cause Of Event" attribute="1" defaultMemberUniqueName="[Dim Event].[Cause Of Event].[All]" allUniqueName="[Dim Event].[Cause Of Event].[All]" dimensionUniqueName="[Dim Event]" displayFolder="" count="2" unbalanced="0"/>
    <cacheHierarchy uniqueName="[Dim Event].[Event Category]" caption="Event Category" attribute="1" defaultMemberUniqueName="[Dim Event].[Event Category].[All]" allUniqueName="[Dim Event].[Event Category].[All]" dimensionUniqueName="[Dim Event]" displayFolder="" count="2" unbalanced="0"/>
    <cacheHierarchy uniqueName="[Dim Feeder].[Feeder Classification]" caption="Feeder Classification" attribute="1" defaultMemberUniqueName="[Dim Feeder].[Feeder Classification].[All]" allUniqueName="[Dim Feeder].[Feeder Classification].[All]" dimensionUniqueName="[Dim Feeder]" displayFolder="" count="2" unbalanced="0"/>
    <cacheHierarchy uniqueName="[Dim Feeder].[Feeder Id]" caption="Feeder Id" attribute="1" defaultMemberUniqueName="[Dim Feeder].[Feeder Id].[All]" allUniqueName="[Dim Feeder].[Feeder Id].[All]" dimensionUniqueName="[Dim Feeder]" displayFolder="" count="2" unbalanced="0"/>
    <cacheHierarchy uniqueName="[Dim Interruption].[Detailed Reason For Interruption]" caption="Detailed Reason For Interruption" attribute="1" defaultMemberUniqueName="[Dim Interruption].[Detailed Reason For Interruption].[All]" allUniqueName="[Dim Interruption].[Detailed Reason For Interruption].[All]" dimensionUniqueName="[Dim Interruption]" displayFolder="" count="2" unbalanced="0"/>
    <cacheHierarchy uniqueName="[Dim Interruption].[MED]" caption="MED" attribute="1" defaultMemberUniqueName="[Dim Interruption].[MED].[All]" allUniqueName="[Dim Interruption].[MED].[All]" dimensionUniqueName="[Dim Interruption]" displayFolder="" count="2" unbalanced="0"/>
    <cacheHierarchy uniqueName="[Dim Interruption].[Reason For Interruption]" caption="Reason For Interruption" attribute="1" defaultMemberUniqueName="[Dim Interruption].[Reason For Interruption].[All]" allUniqueName="[Dim Interruption].[Reason For Interruption].[All]" dimensionUniqueName="[Dim Interruption]" displayFolder="" count="2" unbalanced="0"/>
    <cacheHierarchy uniqueName="[Dim Organisation].[ABN]" caption="ABN" attribute="1" defaultMemberUniqueName="[Dim Organisation].[ABN].[All]" allUniqueName="[Dim Organisation].[ABN].[All]" dimensionUniqueName="[Dim Organisation]" displayFolder="" count="2" unbalanced="0"/>
    <cacheHierarchy uniqueName="[Dim Organisation].[Business Address Postcode]" caption="Business Address Postcode" attribute="1" defaultMemberUniqueName="[Dim Organisation].[Business Address Postcode].[All]" allUniqueName="[Dim Organisation].[Business Address Postcode].[All]" dimensionUniqueName="[Dim Organisation]" displayFolder="" count="2" unbalanced="0"/>
    <cacheHierarchy uniqueName="[Dim Organisation].[Business Address State]" caption="Business Address State" attribute="1" defaultMemberUniqueName="[Dim Organisation].[Business Address State].[All]" allUniqueName="[Dim Organisation].[Business Address State].[All]" dimensionUniqueName="[Dim Organisation]" displayFolder="" count="2" unbalanced="0"/>
    <cacheHierarchy uniqueName="[Dim Organisation].[Business Address Street]" caption="Business Address Street" attribute="1" defaultMemberUniqueName="[Dim Organisation].[Business Address Street].[All]" allUniqueName="[Dim Organisation].[Business Address Street].[All]" dimensionUniqueName="[Dim Organisation]" displayFolder="" count="2" unbalanced="0"/>
    <cacheHierarchy uniqueName="[Dim Organisation].[Business Address Suburb]" caption="Business Address Suburb" attribute="1" defaultMemberUniqueName="[Dim Organisation].[Business Address Suburb].[All]" allUniqueName="[Dim Organisation].[Business Address Suburb].[All]" dimensionUniqueName="[Dim Organisation]" displayFolder="" count="2" unbalanced="0"/>
    <cacheHierarchy uniqueName="[Dim Organisation].[Contact Emails]" caption="Contact Emails" attribute="1" defaultMemberUniqueName="[Dim Organisation].[Contact Emails].[All]" allUniqueName="[Dim Organisation].[Contact Emails].[All]" dimensionUniqueName="[Dim Organisation]" displayFolder="" count="2" unbalanced="0"/>
    <cacheHierarchy uniqueName="[Dim Organisation].[Contact Names]" caption="Contact Names" attribute="1" defaultMemberUniqueName="[Dim Organisation].[Contact Names].[All]" allUniqueName="[Dim Organisation].[Contact Names].[All]" dimensionUniqueName="[Dim Organisation]" displayFolder="" count="2" unbalanced="0"/>
    <cacheHierarchy uniqueName="[Dim Organisation].[Contact Phones]" caption="Contact Phones" attribute="1" defaultMemberUniqueName="[Dim Organisation].[Contact Phones].[All]" allUniqueName="[Dim Organisation].[Contact Phones].[All]" dimensionUniqueName="[Dim Organisation]" displayFolder="" count="2" unbalanced="0"/>
    <cacheHierarchy uniqueName="[Dim Organisation].[Postal Address Postcode]" caption="Postal Address Postcode" attribute="1" defaultMemberUniqueName="[Dim Organisation].[Postal Address Postcode].[All]" allUniqueName="[Dim Organisation].[Postal Address Postcode].[All]" dimensionUniqueName="[Dim Organisation]" displayFolder="" count="2" unbalanced="0"/>
    <cacheHierarchy uniqueName="[Dim Organisation].[Postal Address State]" caption="Postal Address State" attribute="1" defaultMemberUniqueName="[Dim Organisation].[Postal Address State].[All]" allUniqueName="[Dim Organisation].[Postal Address State].[All]" dimensionUniqueName="[Dim Organisation]" displayFolder="" count="2" unbalanced="0"/>
    <cacheHierarchy uniqueName="[Dim Organisation].[Postal Address Street]" caption="Postal Address Street" attribute="1" defaultMemberUniqueName="[Dim Organisation].[Postal Address Street].[All]" allUniqueName="[Dim Organisation].[Postal Address Street].[All]" dimensionUniqueName="[Dim Organisation]" displayFolder="" count="2" unbalanced="0"/>
    <cacheHierarchy uniqueName="[Dim Organisation].[Postal Address Suburb]" caption="Postal Address Suburb" attribute="1" defaultMemberUniqueName="[Dim Organisation].[Postal Address Suburb].[All]" allUniqueName="[Dim Organisation].[Postal Address Suburb].[All]" dimensionUniqueName="[Dim Organisation]" displayFolder="" count="2" unbalanced="0"/>
    <cacheHierarchy uniqueName="[Dim Organisation].[Trading Name]" caption="Trading Name" attribute="1" defaultMemberUniqueName="[Dim Organisation].[Trading Name].[All]" allUniqueName="[Dim Organisation].[Trading Name].[All]" dimensionUniqueName="[Dim Organisation]" displayFolder="" count="2" unbalanced="0"/>
    <cacheHierarchy uniqueName="[Dim Outage].[Outage Id]" caption="Outage Id" attribute="1" defaultMemberUniqueName="[Dim Outage].[Outage Id].[All]" allUniqueName="[Dim Outage].[Outage Id].[All]" dimensionUniqueName="[Dim Outage]" displayFolder="" count="2" unbalanced="0"/>
    <cacheHierarchy uniqueName="[Dim Submission].[Amendment Reason]" caption="Amendment Reason" attribute="1" defaultMemberUniqueName="[Dim Submission].[Amendment Reason].[All]" allUniqueName="[Dim Submission].[Amendment Reason].[All]" dimensionUniqueName="[Dim Submission]" displayFolder="" count="2" unbalanced="0"/>
    <cacheHierarchy uniqueName="[Dim Submission].[Created By]" caption="Created By" attribute="1" defaultMemberUniqueName="[Dim Submission].[Created By].[All]" allUniqueName="[Dim Submission].[Created By].[All]" dimensionUniqueName="[Dim Submission]" displayFolder="" count="2" unbalanced="0"/>
    <cacheHierarchy uniqueName="[Dim Submission].[Created Date]" caption="Created Date" attribute="1" defaultMemberUniqueName="[Dim Submission].[Created Date].[All]" allUniqueName="[Dim Submission].[Created Date].[All]" dimensionUniqueName="[Dim Submission]" displayFolder="" count="2" unbalanced="0"/>
    <cacheHierarchy uniqueName="[Dim Submission].[Data Quality]" caption="Data Quality" attribute="1" defaultMemberUniqueName="[Dim Submission].[Data Quality].[All]" allUniqueName="[Dim Submission].[Data Quality].[All]" dimensionUniqueName="[Dim Submission]" displayFolder="" count="2" unbalanced="0"/>
    <cacheHierarchy uniqueName="[Dim Submission].[Energy Sector]" caption="Energy Sector" attribute="1" defaultMemberUniqueName="[Dim Submission].[Energy Sector].[All]" allUniqueName="[Dim Submission].[Energy Sector].[All]" dimensionUniqueName="[Dim Submission]" displayFolder="\" count="2" unbalanced="0">
      <fieldsUsage count="2">
        <fieldUsage x="-1"/>
        <fieldUsage x="0"/>
      </fieldsUsage>
    </cacheHierarchy>
    <cacheHierarchy uniqueName="[Dim Submission].[Form of Control]" caption="Form of Control" attribute="1" defaultMemberUniqueName="[Dim Submission].[Form of Control].[All]" allUniqueName="[Dim Submission].[Form of Control].[All]" dimensionUniqueName="[Dim Submission]" displayFolder="" count="2" unbalanced="0"/>
    <cacheHierarchy uniqueName="[Dim Submission].[Ingestion Date]" caption="Ingestion Date" attribute="1" defaultMemberUniqueName="[Dim Submission].[Ingestion Date].[All]" allUniqueName="[Dim Submission].[Ingestion Date].[All]" dimensionUniqueName="[Dim Submission]" displayFolder="" count="2" unbalanced="0"/>
    <cacheHierarchy uniqueName="[Dim Submission].[Ingestion Date Only]" caption="Ingestion Date Only" attribute="1" defaultMemberUniqueName="[Dim Submission].[Ingestion Date Only].[All]" allUniqueName="[Dim Submission].[Ingestion Date Only].[All]" dimensionUniqueName="[Dim Submission]" displayFolder="" count="2" unbalanced="0"/>
    <cacheHierarchy uniqueName="[Dim Submission].[Real Year]" caption="Real Year" attribute="1" defaultMemberUniqueName="[Dim Submission].[Real Year].[All]" allUniqueName="[Dim Submission].[Real Year].[All]" dimensionUniqueName="[Dim Submission]" displayFolder="" count="2" unbalanced="0"/>
    <cacheHierarchy uniqueName="[Dim Submission].[Regulatory Year Ending]" caption="Regulatory Year Ending" attribute="1" defaultMemberUniqueName="[Dim Submission].[Regulatory Year Ending].[All]" allUniqueName="[Dim Submission].[Regulatory Year Ending].[All]" dimensionUniqueName="[Dim Submission]" displayFolder="" count="2" unbalanced="0"/>
    <cacheHierarchy uniqueName="[Dim Submission].[Reporting Period Type]" caption="Reporting Period Type" attribute="1" defaultMemberUniqueName="[Dim Submission].[Reporting Period Type].[All]" allUniqueName="[Dim Submission].[Reporting Period Type].[All]" dimensionUniqueName="[Dim Submission]" displayFolder="" count="2" unbalanced="0"/>
    <cacheHierarchy uniqueName="[Dim Submission].[RIN - Model]" caption="RIN - Model" attribute="1" defaultMemberUniqueName="[Dim Submission].[RIN - Model].[All]" allUniqueName="[Dim Submission].[RIN - Model].[All]" dimensionUniqueName="[Dim Submission]" displayFolder="\" count="2" unbalanced="0">
      <fieldsUsage count="2">
        <fieldUsage x="-1"/>
        <fieldUsage x="1"/>
      </fieldsUsage>
    </cacheHierarchy>
    <cacheHierarchy uniqueName="[Dim Submission].[Security Class]" caption="Security Class" attribute="1" defaultMemberUniqueName="[Dim Submission].[Security Class].[All]" allUniqueName="[Dim Submission].[Security Class].[All]" dimensionUniqueName="[Dim Submission]" displayFolder="" count="2" unbalanced="0"/>
    <cacheHierarchy uniqueName="[Dim Submission].[Segment]" caption="Segment" attribute="1" defaultMemberUniqueName="[Dim Submission].[Segment].[All]" allUniqueName="[Dim Submission].[Segment].[All]" dimensionUniqueName="[Dim Submission]" displayFolder="\" count="2" unbalanced="0">
      <fieldsUsage count="2">
        <fieldUsage x="-1"/>
        <fieldUsage x="19"/>
      </fieldsUsage>
    </cacheHierarchy>
    <cacheHierarchy uniqueName="[Dim Submission].[Source]" caption="Source" attribute="1" defaultMemberUniqueName="[Dim Submission].[Source].[All]" allUniqueName="[Dim Submission].[Source].[All]" dimensionUniqueName="[Dim Submission]" displayFolder="\" count="2" unbalanced="0">
      <fieldsUsage count="2">
        <fieldUsage x="-1"/>
        <fieldUsage x="2"/>
      </fieldsUsage>
    </cacheHierarchy>
    <cacheHierarchy uniqueName="[Dim Submission].[Source File Name]" caption="Source File Name" attribute="1" defaultMemberUniqueName="[Dim Submission].[Source File Name].[All]" allUniqueName="[Dim Submission].[Source File Name].[All]" dimensionUniqueName="[Dim Submission]" displayFolder="" count="2" unbalanced="0"/>
    <cacheHierarchy uniqueName="[Dim Submission].[Template Version]" caption="Template Version" attribute="1" defaultMemberUniqueName="[Dim Submission].[Template Version].[All]" allUniqueName="[Dim Submission].[Template Version].[All]" dimensionUniqueName="[Dim Submission]" displayFolder="" count="2" unbalanced="0"/>
    <cacheHierarchy uniqueName="[Dim Submission].[Trading Name]" caption="Trading Name" attribute="1" defaultMemberUniqueName="[Dim Submission].[Trading Name].[All]" allUniqueName="[Dim Submission].[Trading Name].[All]" dimensionUniqueName="[Dim Submission]" displayFolder="" count="2" unbalanced="0">
      <fieldsUsage count="2">
        <fieldUsage x="-1"/>
        <fieldUsage x="12"/>
      </fieldsUsage>
    </cacheHierarchy>
    <cacheHierarchy uniqueName="[Dim Submission].[Updated By]" caption="Updated By" attribute="1" defaultMemberUniqueName="[Dim Submission].[Updated By].[All]" allUniqueName="[Dim Submission].[Updated By].[All]" dimensionUniqueName="[Dim Submission]" displayFolder="" count="2" unbalanced="0"/>
    <cacheHierarchy uniqueName="[Dim Submission].[Updated Date]" caption="Updated Date" attribute="1" defaultMemberUniqueName="[Dim Submission].[Updated Date].[All]" allUniqueName="[Dim Submission].[Updated Date].[All]" dimensionUniqueName="[Dim Submission]" displayFolder="" count="2" unbalanced="0"/>
    <cacheHierarchy uniqueName="[Dim Submission].[Version]" caption="Version" attribute="1" defaultMemberUniqueName="[Dim Submission].[Version].[All]" allUniqueName="[Dim Submission].[Version].[All]" dimensionUniqueName="[Dim Submission]" displayFolder="" count="2" unbalanced="0"/>
    <cacheHierarchy uniqueName="[Dim Time2].[24 Hour Time]" caption="24 Hour Time" defaultMemberUniqueName="[Dim Time2].[24 Hour Time].[All]" allUniqueName="[Dim Time2].[24 Hour Time].[All]" dimensionUniqueName="[Dim Time2]" displayFolder="" count="4" unbalanced="0"/>
    <cacheHierarchy uniqueName="[Dim Time2].[AMPM]" caption="AMPM" attribute="1" defaultMemberUniqueName="[Dim Time2].[AMPM].[All]" allUniqueName="[Dim Time2].[AMPM].[All]" dimensionUniqueName="[Dim Time2]" displayFolder="" count="2" unbalanced="0"/>
    <cacheHierarchy uniqueName="[Dim Time2].[Hour]" caption="Hour" attribute="1" defaultMemberUniqueName="[Dim Time2].[Hour].[All]" allUniqueName="[Dim Time2].[Hour].[All]" dimensionUniqueName="[Dim Time2]" displayFolder="" count="2" unbalanced="0"/>
    <cacheHierarchy uniqueName="[Dim Time2].[Hour12]" caption="Hour12" attribute="1" defaultMemberUniqueName="[Dim Time2].[Hour12].[All]" allUniqueName="[Dim Time2].[Hour12].[All]" dimensionUniqueName="[Dim Time2]" displayFolder="" count="2" unbalanced="0"/>
    <cacheHierarchy uniqueName="[Dim Time2].[Minute]" caption="Minute" attribute="1" defaultMemberUniqueName="[Dim Time2].[Minute].[All]" allUniqueName="[Dim Time2].[Minute].[All]" dimensionUniqueName="[Dim Time2]" displayFolder="" count="2" unbalanced="0"/>
    <cacheHierarchy uniqueName="[Dim Time2].[Second]" caption="Second" attribute="1" defaultMemberUniqueName="[Dim Time2].[Second].[All]" allUniqueName="[Dim Time2].[Second].[All]" dimensionUniqueName="[Dim Time2]" displayFolder="" count="2" unbalanced="0"/>
    <cacheHierarchy uniqueName="[Dim Time2].[Time12]" caption="Time12" attribute="1" defaultMemberUniqueName="[Dim Time2].[Time12].[All]" allUniqueName="[Dim Time2].[Time12].[All]" dimensionUniqueName="[Dim Time2]" displayFolder="" count="2" unbalanced="0"/>
    <cacheHierarchy uniqueName="[Dim Time2].[Time24]" caption="Time24" attribute="1" keyAttribute="1" defaultMemberUniqueName="[Dim Time2].[Time24].[All]" allUniqueName="[Dim Time2].[Time24].[All]" dimensionUniqueName="[Dim Time2]" displayFolder="" count="2" unbalanced="0"/>
    <cacheHierarchy uniqueName="[Dim Variable].[Row Description]" caption="Row Description" attribute="1" defaultMemberUniqueName="[Dim Variable].[Row Description].[All]" allUniqueName="[Dim Variable].[Row Description].[All]" dimensionUniqueName="[Dim Variable]" displayFolder="\" count="2" unbalanced="0">
      <fieldsUsage count="2">
        <fieldUsage x="-1"/>
        <fieldUsage x="20"/>
      </fieldsUsage>
    </cacheHierarchy>
    <cacheHierarchy uniqueName="[Dim Variable].[Scope Of Service]" caption="Scope Of Service" attribute="1" defaultMemberUniqueName="[Dim Variable].[Scope Of Service].[All]" allUniqueName="[Dim Variable].[Scope Of Service].[All]" dimensionUniqueName="[Dim Variable]" displayFolder="\" count="2" unbalanced="0">
      <fieldsUsage count="2">
        <fieldUsage x="-1"/>
        <fieldUsage x="21"/>
      </fieldsUsage>
    </cacheHierarchy>
    <cacheHierarchy uniqueName="[Dim Variable].[Table Number]" caption="Table Number" defaultMemberUniqueName="[Dim Variable].[Table Number].[All]" allUniqueName="[Dim Variable].[Table Number].[All]" dimensionUniqueName="[Dim Variable]" displayFolder="" count="6" unbalanced="0">
      <fieldsUsage count="6">
        <fieldUsage x="-1"/>
        <fieldUsage x="3"/>
        <fieldUsage x="4"/>
        <fieldUsage x="5"/>
        <fieldUsage x="6"/>
        <fieldUsage x="7"/>
      </fieldsUsage>
    </cacheHierarchy>
    <cacheHierarchy uniqueName="[Dim Variable].[Table Number Fixed]" caption="Table Number Fixed" attribute="1" defaultMemberUniqueName="[Dim Variable].[Table Number Fixed].[All]" allUniqueName="[Dim Variable].[Table Number Fixed].[All]" dimensionUniqueName="[Dim Variable]" displayFolder="" count="2" unbalanced="0"/>
    <cacheHierarchy uniqueName="[Dim Variable].[Type of Data]" caption="Type of Data" attribute="1" defaultMemberUniqueName="[Dim Variable].[Type of Data].[All]" allUniqueName="[Dim Variable].[Type of Data].[All]" dimensionUniqueName="[Dim Variable]" displayFolder="\" count="2" unbalanced="0"/>
    <cacheHierarchy uniqueName="[Dim Variable].[Unit of Measure]" caption="Unit of Measure" attribute="1" defaultMemberUniqueName="[Dim Variable].[Unit of Measure].[All]" allUniqueName="[Dim Variable].[Unit of Measure].[All]" dimensionUniqueName="[Dim Variable]" displayFolder="\" count="2" unbalanced="0"/>
    <cacheHierarchy uniqueName="[Dim Variable].[Variable Code]" caption="Variable Code" attribute="1" defaultMemberUniqueName="[Dim Variable].[Variable Code].[All]" allUniqueName="[Dim Variable].[Variable Code].[All]" dimensionUniqueName="[Dim Variable]" displayFolder="" count="2" unbalanced="0"/>
    <cacheHierarchy uniqueName="[Dim Variable].[Worksheet]" caption="Worksheet" attribute="1" defaultMemberUniqueName="[Dim Variable].[Worksheet].[All]" allUniqueName="[Dim Variable].[Worksheet].[All]" dimensionUniqueName="[Dim Variable]" displayFolder="\" count="2" unbalanced="0"/>
    <cacheHierarchy uniqueName="[Fact Base].[Age]" caption="Age" attribute="1" defaultMemberUniqueName="[Fact Base].[Age].[All]" allUniqueName="[Fact Base].[Age].[All]" dimensionUniqueName="[Fact Base]" displayFolder="" count="2" unbalanced="0"/>
    <cacheHierarchy uniqueName="[Fact Base].[Confidentiality Status]" caption="Confidentiality Status" attribute="1" defaultMemberUniqueName="[Fact Base].[Confidentiality Status].[All]" allUniqueName="[Fact Base].[Confidentiality Status].[All]" dimensionUniqueName="[Fact Base]" displayFolder="" count="2" unbalanced="0"/>
    <cacheHierarchy uniqueName="[Fact Base].[Coord X]" caption="Coord X" attribute="1" defaultMemberUniqueName="[Fact Base].[Coord X].[All]" allUniqueName="[Fact Base].[Coord X].[All]" dimensionUniqueName="[Fact Base]" displayFolder="" count="2" unbalanced="0"/>
    <cacheHierarchy uniqueName="[Fact Base].[Coord Y]" caption="Coord Y" attribute="1" defaultMemberUniqueName="[Fact Base].[Coord Y].[All]" allUniqueName="[Fact Base].[Coord Y].[All]" dimensionUniqueName="[Fact Base]" displayFolder="" count="2" unbalanced="0"/>
    <cacheHierarchy uniqueName="[Fact Base].[Current Record]" caption="Current Record" attribute="1" defaultMemberUniqueName="[Fact Base].[Current Record].&amp;[yes]" allUniqueName="[Fact Base].[Current Record].[All]" dimensionUniqueName="[Fact Base]" displayFolder="" count="2" unbalanced="0"/>
    <cacheHierarchy uniqueName="[Fact Base].[Formatted Data]" caption="Formatted Data" attribute="1" defaultMemberUniqueName="[Fact Base].[Formatted Data].[All]" allUniqueName="[Fact Base].[Formatted Data].[All]" dimensionUniqueName="[Fact Base]" displayFolder="" count="2" unbalanced="0"/>
    <cacheHierarchy uniqueName="[Fact Base].[Is Confidential]" caption="Is Confidential" attribute="1" defaultMemberUniqueName="[Fact Base].[Is Confidential].[All]" allUniqueName="[Fact Base].[Is Confidential].[All]" dimensionUniqueName="[Fact Base]" displayFolder="" count="2" unbalanced="0"/>
    <cacheHierarchy uniqueName="[Fact Base].[Top Ranked]" caption="Top Ranked" attribute="1" defaultMemberUniqueName="[Fact Base].[Top Ranked].&amp;[yes]" allUniqueName="[Fact Base].[Top Ranked].[All]" dimensionUniqueName="[Fact Base]" displayFolder="" count="2" unbalanced="0"/>
    <cacheHierarchy uniqueName="[Regulatory Year].[Calendar Hierarchy]" caption="Regulatory Year.Calendar Hierarchy" defaultMemberUniqueName="[Regulatory Year].[Calendar Hierarchy].[All]" allUniqueName="[Regulatory Year].[Calendar Hierarchy].[All]" dimensionUniqueName="[Regulatory Year]" displayFolder="" count="4" unbalanced="0">
      <fieldsUsage count="4">
        <fieldUsage x="-1"/>
        <fieldUsage x="14"/>
        <fieldUsage x="15"/>
        <fieldUsage x="16"/>
      </fieldsUsage>
    </cacheHierarchy>
    <cacheHierarchy uniqueName="[Regulatory Year].[Computed Date]" caption="Regulatory Year.Computed Date" attribute="1" defaultMemberUniqueName="[Regulatory Year].[Computed Date].[All]" allUniqueName="[Regulatory Year].[Computed Date].[All]" dimensionUniqueName="[Regulatory Year]" displayFolder="" count="2" unbalanced="0"/>
    <cacheHierarchy uniqueName="[Regulatory Year].[Date Name]" caption="Regulatory Year.Date Name" attribute="1" defaultMemberUniqueName="[Regulatory Year].[Date Name].[All]" allUniqueName="[Regulatory Year].[Date Name].[All]" dimensionUniqueName="[Regulatory Year]" displayFolder="" count="2" unbalanced="0"/>
    <cacheHierarchy uniqueName="[Regulatory Year].[Day Of Month]" caption="Regulatory Year.Day Of Month" attribute="1" defaultMemberUniqueName="[Regulatory Year].[Day Of Month].[All]" allUniqueName="[Regulatory Year].[Day Of Month].[All]" dimensionUniqueName="[Regulatory Year]" displayFolder="" count="2" unbalanced="0"/>
    <cacheHierarchy uniqueName="[Regulatory Year].[Day Of Month Name]" caption="Regulatory Year.Day Of Month Name" attribute="1" defaultMemberUniqueName="[Regulatory Year].[Day Of Month Name].[All]" allUniqueName="[Regulatory Year].[Day Of Month Name].[All]" dimensionUniqueName="[Regulatory Year]" displayFolder="" count="2" unbalanced="0"/>
    <cacheHierarchy uniqueName="[Regulatory Year].[Day Of Quarter]" caption="Regulatory Year.Day Of Quarter" attribute="1" defaultMemberUniqueName="[Regulatory Year].[Day Of Quarter].[All]" allUniqueName="[Regulatory Year].[Day Of Quarter].[All]" dimensionUniqueName="[Regulatory Year]" displayFolder="" count="2" unbalanced="0"/>
    <cacheHierarchy uniqueName="[Regulatory Year].[Day Of Quarter Name]" caption="Regulatory Year.Day Of Quarter Name" attribute="1" defaultMemberUniqueName="[Regulatory Year].[Day Of Quarter Name].[All]" allUniqueName="[Regulatory Year].[Day Of Quarter Name].[All]" dimensionUniqueName="[Regulatory Year]" displayFolder="" count="2" unbalanced="0"/>
    <cacheHierarchy uniqueName="[Regulatory Year].[Day Of Year]" caption="Regulatory Year.Day Of Year" attribute="1" defaultMemberUniqueName="[Regulatory Year].[Day Of Year].[All]" allUniqueName="[Regulatory Year].[Day Of Year].[All]" dimensionUniqueName="[Regulatory Year]" displayFolder="" count="2" unbalanced="0"/>
    <cacheHierarchy uniqueName="[Regulatory Year].[Day Of Year Name]" caption="Regulatory Year.Day Of Year Name" attribute="1" defaultMemberUniqueName="[Regulatory Year].[Day Of Year Name].[All]" allUniqueName="[Regulatory Year].[Day Of Year Name].[All]" dimensionUniqueName="[Regulatory Year]" displayFolder="" count="2" unbalanced="0"/>
    <cacheHierarchy uniqueName="[Regulatory Year].[Fiscal Day]" caption="Regulatory Year.Fiscal Day" attribute="1" defaultMemberUniqueName="[Regulatory Year].[Fiscal Day].[All]" allUniqueName="[Regulatory Year].[Fiscal Day].[All]" dimensionUniqueName="[Regulatory Year]" displayFolder="" count="2" unbalanced="0"/>
    <cacheHierarchy uniqueName="[Regulatory Year].[Fiscal Day Name]" caption="Regulatory Year.Fiscal Day Name" attribute="1" defaultMemberUniqueName="[Regulatory Year].[Fiscal Day Name].[All]" allUniqueName="[Regulatory Year].[Fiscal Day Name].[All]" dimensionUniqueName="[Regulatory Year]" displayFolder="" count="2" unbalanced="0"/>
    <cacheHierarchy uniqueName="[Regulatory Year].[Fiscal Day Of Month]" caption="Regulatory Year.Fiscal Day Of Month" attribute="1" defaultMemberUniqueName="[Regulatory Year].[Fiscal Day Of Month].[All]" allUniqueName="[Regulatory Year].[Fiscal Day Of Month].[All]" dimensionUniqueName="[Regulatory Year]" displayFolder="" count="2" unbalanced="0"/>
    <cacheHierarchy uniqueName="[Regulatory Year].[Fiscal Day Of Month Name]" caption="Regulatory Year.Fiscal Day Of Month Name" attribute="1" defaultMemberUniqueName="[Regulatory Year].[Fiscal Day Of Month Name].[All]" allUniqueName="[Regulatory Year].[Fiscal Day Of Month Name].[All]" dimensionUniqueName="[Regulatory Year]" displayFolder="" count="2" unbalanced="0"/>
    <cacheHierarchy uniqueName="[Regulatory Year].[Fiscal Day Of Quarter]" caption="Regulatory Year.Fiscal Day Of Quarter" attribute="1" defaultMemberUniqueName="[Regulatory Year].[Fiscal Day Of Quarter].[All]" allUniqueName="[Regulatory Year].[Fiscal Day Of Quarter].[All]" dimensionUniqueName="[Regulatory Year]" displayFolder="" count="2" unbalanced="0"/>
    <cacheHierarchy uniqueName="[Regulatory Year].[Fiscal Day Of Quarter Name]" caption="Regulatory Year.Fiscal Day Of Quarter Name" attribute="1" defaultMemberUniqueName="[Regulatory Year].[Fiscal Day Of Quarter Name].[All]" allUniqueName="[Regulatory Year].[Fiscal Day Of Quarter Name].[All]" dimensionUniqueName="[Regulatory Year]" displayFolder="" count="2" unbalanced="0"/>
    <cacheHierarchy uniqueName="[Regulatory Year].[Fiscal Day Of Year]" caption="Regulatory Year.Fiscal Day Of Year" attribute="1" defaultMemberUniqueName="[Regulatory Year].[Fiscal Day Of Year].[All]" allUniqueName="[Regulatory Year].[Fiscal Day Of Year].[All]" dimensionUniqueName="[Regulatory Year]" displayFolder="" count="2" unbalanced="0"/>
    <cacheHierarchy uniqueName="[Regulatory Year].[Fiscal Day Of Year Name]" caption="Regulatory Year.Fiscal Day Of Year Name" attribute="1" defaultMemberUniqueName="[Regulatory Year].[Fiscal Day Of Year Name].[All]" allUniqueName="[Regulatory Year].[Fiscal Day Of Year Name].[All]" dimensionUniqueName="[Regulatory Year]" displayFolder="" count="2" unbalanced="0"/>
    <cacheHierarchy uniqueName="[Regulatory Year].[Fiscal Hierarchy]" caption="Regulatory Year.Fiscal Hierarchy" defaultMemberUniqueName="[Regulatory Year].[Fiscal Hierarchy].[All]" allUniqueName="[Regulatory Year].[Fiscal Hierarchy].[All]" dimensionUniqueName="[Regulatory Year]" displayFolder="" count="4" unbalanced="0"/>
    <cacheHierarchy uniqueName="[Regulatory Year].[Fiscal Month]" caption="Regulatory Year.Fiscal Month" attribute="1" defaultMemberUniqueName="[Regulatory Year].[Fiscal Month].[All]" allUniqueName="[Regulatory Year].[Fiscal Month].[All]" dimensionUniqueName="[Regulatory Year]" displayFolder="" count="2" unbalanced="0"/>
    <cacheHierarchy uniqueName="[Regulatory Year].[Fiscal Month Name]" caption="Regulatory Year.Fiscal Month Name" attribute="1" defaultMemberUniqueName="[Regulatory Year].[Fiscal Month Name].[All]" allUniqueName="[Regulatory Year].[Fiscal Month Name].[All]" dimensionUniqueName="[Regulatory Year]" displayFolder="" count="2" unbalanced="0"/>
    <cacheHierarchy uniqueName="[Regulatory Year].[Fiscal Month Of Quarter]" caption="Regulatory Year.Fiscal Month Of Quarter" attribute="1" defaultMemberUniqueName="[Regulatory Year].[Fiscal Month Of Quarter].[All]" allUniqueName="[Regulatory Year].[Fiscal Month Of Quarter].[All]" dimensionUniqueName="[Regulatory Year]" displayFolder="" count="2" unbalanced="0"/>
    <cacheHierarchy uniqueName="[Regulatory Year].[Fiscal Month Of Quarter Name]" caption="Regulatory Year.Fiscal Month Of Quarter Name" attribute="1" defaultMemberUniqueName="[Regulatory Year].[Fiscal Month Of Quarter Name].[All]" allUniqueName="[Regulatory Year].[Fiscal Month Of Quarter Name].[All]" dimensionUniqueName="[Regulatory Year]" displayFolder="" count="2" unbalanced="0"/>
    <cacheHierarchy uniqueName="[Regulatory Year].[Fiscal Month Of Year]" caption="Regulatory Year.Fiscal Month Of Year" attribute="1" defaultMemberUniqueName="[Regulatory Year].[Fiscal Month Of Year].[All]" allUniqueName="[Regulatory Year].[Fiscal Month Of Year].[All]" dimensionUniqueName="[Regulatory Year]" displayFolder="" count="2" unbalanced="0"/>
    <cacheHierarchy uniqueName="[Regulatory Year].[Fiscal Month Of Year Name]" caption="Regulatory Year.Fiscal Month Of Year Name" attribute="1" defaultMemberUniqueName="[Regulatory Year].[Fiscal Month Of Year Name].[All]" allUniqueName="[Regulatory Year].[Fiscal Month Of Year Name].[All]" dimensionUniqueName="[Regulatory Year]" displayFolder="" count="2" unbalanced="0"/>
    <cacheHierarchy uniqueName="[Regulatory Year].[Fiscal Quarter]" caption="Regulatory Year.Fiscal Quarter" attribute="1" defaultMemberUniqueName="[Regulatory Year].[Fiscal Quarter].[All]" allUniqueName="[Regulatory Year].[Fiscal Quarter].[All]" dimensionUniqueName="[Regulatory Year]" displayFolder="" count="2" unbalanced="0"/>
    <cacheHierarchy uniqueName="[Regulatory Year].[Fiscal Quarter Name]" caption="Regulatory Year.Fiscal Quarter Name" attribute="1" defaultMemberUniqueName="[Regulatory Year].[Fiscal Quarter Name].[All]" allUniqueName="[Regulatory Year].[Fiscal Quarter Name].[All]" dimensionUniqueName="[Regulatory Year]" displayFolder="" count="2" unbalanced="0"/>
    <cacheHierarchy uniqueName="[Regulatory Year].[Fiscal Quarter Of Year]" caption="Regulatory Year.Fiscal Quarter Of Year" attribute="1" defaultMemberUniqueName="[Regulatory Year].[Fiscal Quarter Of Year].[All]" allUniqueName="[Regulatory Year].[Fiscal Quarter Of Year].[All]" dimensionUniqueName="[Regulatory Year]" displayFolder="" count="2" unbalanced="0"/>
    <cacheHierarchy uniqueName="[Regulatory Year].[Fiscal Quarter Of Year Name]" caption="Regulatory Year.Fiscal Quarter Of Year Name" attribute="1" defaultMemberUniqueName="[Regulatory Year].[Fiscal Quarter Of Year Name].[All]" allUniqueName="[Regulatory Year].[Fiscal Quarter Of Year Name].[All]" dimensionUniqueName="[Regulatory Year]" displayFolder="" count="2" unbalanced="0"/>
    <cacheHierarchy uniqueName="[Regulatory Year].[Fiscal Year]" caption="Regulatory Year.Fiscal Year" attribute="1" defaultMemberUniqueName="[Regulatory Year].[Fiscal Year].[All]" allUniqueName="[Regulatory Year].[Fiscal Year].[All]" dimensionUniqueName="[Regulatory Year]" displayFolder="" count="2" unbalanced="0"/>
    <cacheHierarchy uniqueName="[Regulatory Year].[Fiscal Year Name]" caption="Regulatory Year.Fiscal Year Name" attribute="1" defaultMemberUniqueName="[Regulatory Year].[Fiscal Year Name].[All]" allUniqueName="[Regulatory Year].[Fiscal Year Name].[All]" dimensionUniqueName="[Regulatory Year]" displayFolder="" count="2" unbalanced="0"/>
    <cacheHierarchy uniqueName="[Regulatory Year].[Month]" caption="Regulatory Year.Month" attribute="1" defaultMemberUniqueName="[Regulatory Year].[Month].[All]" allUniqueName="[Regulatory Year].[Month].[All]" dimensionUniqueName="[Regulatory Year]" displayFolder="" count="2" unbalanced="0"/>
    <cacheHierarchy uniqueName="[Regulatory Year].[Month Name]" caption="Regulatory Year.Month Name" attribute="1" defaultMemberUniqueName="[Regulatory Year].[Month Name].[All]" allUniqueName="[Regulatory Year].[Month Name].[All]" dimensionUniqueName="[Regulatory Year]" displayFolder="" count="2" unbalanced="0"/>
    <cacheHierarchy uniqueName="[Regulatory Year].[Month Of Quarter]" caption="Regulatory Year.Month Of Quarter" attribute="1" defaultMemberUniqueName="[Regulatory Year].[Month Of Quarter].[All]" allUniqueName="[Regulatory Year].[Month Of Quarter].[All]" dimensionUniqueName="[Regulatory Year]" displayFolder="" count="2" unbalanced="0"/>
    <cacheHierarchy uniqueName="[Regulatory Year].[Month Of Quarter Name]" caption="Regulatory Year.Month Of Quarter Name" attribute="1" defaultMemberUniqueName="[Regulatory Year].[Month Of Quarter Name].[All]" allUniqueName="[Regulatory Year].[Month Of Quarter Name].[All]" dimensionUniqueName="[Regulatory Year]" displayFolder="" count="2" unbalanced="0"/>
    <cacheHierarchy uniqueName="[Regulatory Year].[Month Of Year]" caption="Regulatory Year.Month Of Year" attribute="1" defaultMemberUniqueName="[Regulatory Year].[Month Of Year].[All]" allUniqueName="[Regulatory Year].[Month Of Year].[All]" dimensionUniqueName="[Regulatory Year]" displayFolder="" count="2" unbalanced="0"/>
    <cacheHierarchy uniqueName="[Regulatory Year].[Month Of Year Name]" caption="Regulatory Year.Month Of Year Name" attribute="1" defaultMemberUniqueName="[Regulatory Year].[Month Of Year Name].[All]" allUniqueName="[Regulatory Year].[Month Of Year Name].[All]" dimensionUniqueName="[Regulatory Year]" displayFolder="" count="2" unbalanced="0"/>
    <cacheHierarchy uniqueName="[Regulatory Year].[Quarter]" caption="Regulatory Year.Quarter" attribute="1" defaultMemberUniqueName="[Regulatory Year].[Quarter].[All]" allUniqueName="[Regulatory Year].[Quarter].[All]" dimensionUniqueName="[Regulatory Year]" displayFolder="" count="2" unbalanced="0"/>
    <cacheHierarchy uniqueName="[Regulatory Year].[Quarter Name]" caption="Regulatory Year.Quarter Name" attribute="1" defaultMemberUniqueName="[Regulatory Year].[Quarter Name].[All]" allUniqueName="[Regulatory Year].[Quarter Name].[All]" dimensionUniqueName="[Regulatory Year]" displayFolder="" count="2" unbalanced="0"/>
    <cacheHierarchy uniqueName="[Regulatory Year].[Quarter Of Year]" caption="Regulatory Year.Quarter Of Year" attribute="1" defaultMemberUniqueName="[Regulatory Year].[Quarter Of Year].[All]" allUniqueName="[Regulatory Year].[Quarter Of Year].[All]" dimensionUniqueName="[Regulatory Year]" displayFolder="\" count="2" unbalanced="0"/>
    <cacheHierarchy uniqueName="[Regulatory Year].[Quarter Of Year Name]" caption="Regulatory Year.Quarter Of Year Name" attribute="1" defaultMemberUniqueName="[Regulatory Year].[Quarter Of Year Name].[All]" allUniqueName="[Regulatory Year].[Quarter Of Year Name].[All]" dimensionUniqueName="[Regulatory Year]" displayFolder="" count="2" unbalanced="0"/>
    <cacheHierarchy uniqueName="[Regulatory Year].[Season Of Year]" caption="Regulatory Year.Season Of Year" attribute="1" defaultMemberUniqueName="[Regulatory Year].[Season Of Year].[All]" allUniqueName="[Regulatory Year].[Season Of Year].[All]" dimensionUniqueName="[Regulatory Year]" displayFolder="" count="2" unbalanced="0"/>
    <cacheHierarchy uniqueName="[Regulatory Year].[Season Of Year Name]" caption="Regulatory Year.Season Of Year Name" attribute="1" defaultMemberUniqueName="[Regulatory Year].[Season Of Year Name].[All]" allUniqueName="[Regulatory Year].[Season Of Year Name].[All]" dimensionUniqueName="[Regulatory Year]" displayFolder="" count="2" unbalanced="0"/>
    <cacheHierarchy uniqueName="[Regulatory Year].[Sortable Date]" caption="Regulatory Year.Sortable Date" attribute="1" keyAttribute="1" defaultMemberUniqueName="[Regulatory Year].[Sortable Date].[All]" allUniqueName="[Regulatory Year].[Sortable Date].[All]" dimensionUniqueName="[Regulatory Year]" displayFolder="\" count="2" unbalanced="0"/>
    <cacheHierarchy uniqueName="[Regulatory Year].[Sorted Date String]" caption="Regulatory Year.Sorted Date String" attribute="1" defaultMemberUniqueName="[Regulatory Year].[Sorted Date String].[All]" allUniqueName="[Regulatory Year].[Sorted Date String].[All]" dimensionUniqueName="[Regulatory Year]" displayFolder="" count="2" unbalanced="0"/>
    <cacheHierarchy uniqueName="[Regulatory Year].[Year]" caption="Regulatory Year.Year" attribute="1" defaultMemberUniqueName="[Regulatory Year].[Year].[All]" allUniqueName="[Regulatory Year].[Year].[All]" dimensionUniqueName="[Regulatory Year]" displayFolder="" count="2" unbalanced="0"/>
    <cacheHierarchy uniqueName="[Regulatory Year].[Year Name]" caption="Regulatory Year.Year Name" attribute="1" defaultMemberUniqueName="[Regulatory Year].[Year Name].[All]" allUniqueName="[Regulatory Year].[Year Name].[All]" dimensionUniqueName="[Regulatory Year]" displayFolder="\" count="2" unbalanced="0"/>
    <cacheHierarchy uniqueName="[Submission Date].[Calendar Hierarchy]" caption="Submission Date.Calendar Hierarchy" defaultMemberUniqueName="[Submission Date].[Calendar Hierarchy].[All]" allUniqueName="[Submission Date].[Calendar Hierarchy].[All]" dimensionUniqueName="[Submission Date]" displayFolder="" count="4" unbalanced="0"/>
    <cacheHierarchy uniqueName="[Submission Date].[Computed Date]" caption="Submission Date.Computed Date" attribute="1" defaultMemberUniqueName="[Submission Date].[Computed Date].[All]" allUniqueName="[Submission Date].[Computed Date].[All]" dimensionUniqueName="[Submission Date]" displayFolder="" count="2" unbalanced="0"/>
    <cacheHierarchy uniqueName="[Submission Date].[Date Name]" caption="Submission Date.Date Name" attribute="1" defaultMemberUniqueName="[Submission Date].[Date Name].[All]" allUniqueName="[Submission Date].[Date Name].[All]" dimensionUniqueName="[Submission Date]" displayFolder="" count="2" unbalanced="0"/>
    <cacheHierarchy uniqueName="[Submission Date].[Day Of Month]" caption="Submission Date.Day Of Month" attribute="1" defaultMemberUniqueName="[Submission Date].[Day Of Month].[All]" allUniqueName="[Submission Date].[Day Of Month].[All]" dimensionUniqueName="[Submission Date]" displayFolder="" count="2" unbalanced="0"/>
    <cacheHierarchy uniqueName="[Submission Date].[Day Of Month Name]" caption="Submission Date.Day Of Month Name" attribute="1" defaultMemberUniqueName="[Submission Date].[Day Of Month Name].[All]" allUniqueName="[Submission Date].[Day Of Month Name].[All]" dimensionUniqueName="[Submission Date]" displayFolder="" count="2" unbalanced="0"/>
    <cacheHierarchy uniqueName="[Submission Date].[Day Of Quarter]" caption="Submission Date.Day Of Quarter" attribute="1" defaultMemberUniqueName="[Submission Date].[Day Of Quarter].[All]" allUniqueName="[Submission Date].[Day Of Quarter].[All]" dimensionUniqueName="[Submission Date]" displayFolder="" count="2" unbalanced="0"/>
    <cacheHierarchy uniqueName="[Submission Date].[Day Of Quarter Name]" caption="Submission Date.Day Of Quarter Name" attribute="1" defaultMemberUniqueName="[Submission Date].[Day Of Quarter Name].[All]" allUniqueName="[Submission Date].[Day Of Quarter Name].[All]" dimensionUniqueName="[Submission Date]" displayFolder="" count="2" unbalanced="0"/>
    <cacheHierarchy uniqueName="[Submission Date].[Day Of Year]" caption="Submission Date.Day Of Year" attribute="1" defaultMemberUniqueName="[Submission Date].[Day Of Year].[All]" allUniqueName="[Submission Date].[Day Of Year].[All]" dimensionUniqueName="[Submission Date]" displayFolder="" count="2" unbalanced="0"/>
    <cacheHierarchy uniqueName="[Submission Date].[Day Of Year Name]" caption="Submission Date.Day Of Year Name" attribute="1" defaultMemberUniqueName="[Submission Date].[Day Of Year Name].[All]" allUniqueName="[Submission Date].[Day Of Year Name].[All]" dimensionUniqueName="[Submission Date]" displayFolder="" count="2" unbalanced="0"/>
    <cacheHierarchy uniqueName="[Submission Date].[Fiscal Day]" caption="Submission Date.Fiscal Day" attribute="1" defaultMemberUniqueName="[Submission Date].[Fiscal Day].[All]" allUniqueName="[Submission Date].[Fiscal Day].[All]" dimensionUniqueName="[Submission Date]" displayFolder="" count="2" unbalanced="0"/>
    <cacheHierarchy uniqueName="[Submission Date].[Fiscal Day Name]" caption="Submission Date.Fiscal Day Name" attribute="1" defaultMemberUniqueName="[Submission Date].[Fiscal Day Name].[All]" allUniqueName="[Submission Date].[Fiscal Day Name].[All]" dimensionUniqueName="[Submission Date]" displayFolder="" count="2" unbalanced="0"/>
    <cacheHierarchy uniqueName="[Submission Date].[Fiscal Day Of Month]" caption="Submission Date.Fiscal Day Of Month" attribute="1" defaultMemberUniqueName="[Submission Date].[Fiscal Day Of Month].[All]" allUniqueName="[Submission Date].[Fiscal Day Of Month].[All]" dimensionUniqueName="[Submission Date]" displayFolder="" count="2" unbalanced="0"/>
    <cacheHierarchy uniqueName="[Submission Date].[Fiscal Day Of Month Name]" caption="Submission Date.Fiscal Day Of Month Name" attribute="1" defaultMemberUniqueName="[Submission Date].[Fiscal Day Of Month Name].[All]" allUniqueName="[Submission Date].[Fiscal Day Of Month Name].[All]" dimensionUniqueName="[Submission Date]" displayFolder="" count="2" unbalanced="0"/>
    <cacheHierarchy uniqueName="[Submission Date].[Fiscal Day Of Quarter]" caption="Submission Date.Fiscal Day Of Quarter" attribute="1" defaultMemberUniqueName="[Submission Date].[Fiscal Day Of Quarter].[All]" allUniqueName="[Submission Date].[Fiscal Day Of Quarter].[All]" dimensionUniqueName="[Submission Date]" displayFolder="" count="2" unbalanced="0"/>
    <cacheHierarchy uniqueName="[Submission Date].[Fiscal Day Of Quarter Name]" caption="Submission Date.Fiscal Day Of Quarter Name" attribute="1" defaultMemberUniqueName="[Submission Date].[Fiscal Day Of Quarter Name].[All]" allUniqueName="[Submission Date].[Fiscal Day Of Quarter Name].[All]" dimensionUniqueName="[Submission Date]" displayFolder="" count="2" unbalanced="0"/>
    <cacheHierarchy uniqueName="[Submission Date].[Fiscal Day Of Year]" caption="Submission Date.Fiscal Day Of Year" attribute="1" defaultMemberUniqueName="[Submission Date].[Fiscal Day Of Year].[All]" allUniqueName="[Submission Date].[Fiscal Day Of Year].[All]" dimensionUniqueName="[Submission Date]" displayFolder="" count="2" unbalanced="0"/>
    <cacheHierarchy uniqueName="[Submission Date].[Fiscal Day Of Year Name]" caption="Submission Date.Fiscal Day Of Year Name" attribute="1" defaultMemberUniqueName="[Submission Date].[Fiscal Day Of Year Name].[All]" allUniqueName="[Submission Date].[Fiscal Day Of Year Name].[All]" dimensionUniqueName="[Submission Date]" displayFolder="" count="2" unbalanced="0"/>
    <cacheHierarchy uniqueName="[Submission Date].[Fiscal Hierarchy]" caption="Submission Date.Fiscal Hierarchy" defaultMemberUniqueName="[Submission Date].[Fiscal Hierarchy].[All]" allUniqueName="[Submission Date].[Fiscal Hierarchy].[All]" dimensionUniqueName="[Submission Date]" displayFolder="" count="4" unbalanced="0"/>
    <cacheHierarchy uniqueName="[Submission Date].[Fiscal Month]" caption="Submission Date.Fiscal Month" attribute="1" defaultMemberUniqueName="[Submission Date].[Fiscal Month].[All]" allUniqueName="[Submission Date].[Fiscal Month].[All]" dimensionUniqueName="[Submission Date]" displayFolder="" count="2" unbalanced="0"/>
    <cacheHierarchy uniqueName="[Submission Date].[Fiscal Month Name]" caption="Submission Date.Fiscal Month Name" attribute="1" defaultMemberUniqueName="[Submission Date].[Fiscal Month Name].[All]" allUniqueName="[Submission Date].[Fiscal Month Name].[All]" dimensionUniqueName="[Submission Date]" displayFolder="" count="2" unbalanced="0"/>
    <cacheHierarchy uniqueName="[Submission Date].[Fiscal Month Of Quarter]" caption="Submission Date.Fiscal Month Of Quarter" attribute="1" defaultMemberUniqueName="[Submission Date].[Fiscal Month Of Quarter].[All]" allUniqueName="[Submission Date].[Fiscal Month Of Quarter].[All]" dimensionUniqueName="[Submission Date]" displayFolder="" count="2" unbalanced="0"/>
    <cacheHierarchy uniqueName="[Submission Date].[Fiscal Month Of Quarter Name]" caption="Submission Date.Fiscal Month Of Quarter Name" attribute="1" defaultMemberUniqueName="[Submission Date].[Fiscal Month Of Quarter Name].[All]" allUniqueName="[Submission Date].[Fiscal Month Of Quarter Name].[All]" dimensionUniqueName="[Submission Date]" displayFolder="" count="2" unbalanced="0"/>
    <cacheHierarchy uniqueName="[Submission Date].[Fiscal Month Of Year]" caption="Submission Date.Fiscal Month Of Year" attribute="1" defaultMemberUniqueName="[Submission Date].[Fiscal Month Of Year].[All]" allUniqueName="[Submission Date].[Fiscal Month Of Year].[All]" dimensionUniqueName="[Submission Date]" displayFolder="" count="2" unbalanced="0"/>
    <cacheHierarchy uniqueName="[Submission Date].[Fiscal Month Of Year Name]" caption="Submission Date.Fiscal Month Of Year Name" attribute="1" defaultMemberUniqueName="[Submission Date].[Fiscal Month Of Year Name].[All]" allUniqueName="[Submission Date].[Fiscal Month Of Year Name].[All]" dimensionUniqueName="[Submission Date]" displayFolder="" count="2" unbalanced="0"/>
    <cacheHierarchy uniqueName="[Submission Date].[Fiscal Quarter]" caption="Submission Date.Fiscal Quarter" attribute="1" defaultMemberUniqueName="[Submission Date].[Fiscal Quarter].[All]" allUniqueName="[Submission Date].[Fiscal Quarter].[All]" dimensionUniqueName="[Submission Date]" displayFolder="" count="2" unbalanced="0"/>
    <cacheHierarchy uniqueName="[Submission Date].[Fiscal Quarter Name]" caption="Submission Date.Fiscal Quarter Name" attribute="1" defaultMemberUniqueName="[Submission Date].[Fiscal Quarter Name].[All]" allUniqueName="[Submission Date].[Fiscal Quarter Name].[All]" dimensionUniqueName="[Submission Date]" displayFolder="" count="2" unbalanced="0"/>
    <cacheHierarchy uniqueName="[Submission Date].[Fiscal Quarter Of Year]" caption="Submission Date.Fiscal Quarter Of Year" attribute="1" defaultMemberUniqueName="[Submission Date].[Fiscal Quarter Of Year].[All]" allUniqueName="[Submission Date].[Fiscal Quarter Of Year].[All]" dimensionUniqueName="[Submission Date]" displayFolder="" count="2" unbalanced="0"/>
    <cacheHierarchy uniqueName="[Submission Date].[Fiscal Quarter Of Year Name]" caption="Submission Date.Fiscal Quarter Of Year Name" attribute="1" defaultMemberUniqueName="[Submission Date].[Fiscal Quarter Of Year Name].[All]" allUniqueName="[Submission Date].[Fiscal Quarter Of Year Name].[All]" dimensionUniqueName="[Submission Date]" displayFolder="" count="2" unbalanced="0"/>
    <cacheHierarchy uniqueName="[Submission Date].[Fiscal Year]" caption="Submission Date.Fiscal Year" attribute="1" defaultMemberUniqueName="[Submission Date].[Fiscal Year].[All]" allUniqueName="[Submission Date].[Fiscal Year].[All]" dimensionUniqueName="[Submission Date]" displayFolder="" count="2" unbalanced="0"/>
    <cacheHierarchy uniqueName="[Submission Date].[Fiscal Year Name]" caption="Submission Date.Fiscal Year Name" attribute="1" defaultMemberUniqueName="[Submission Date].[Fiscal Year Name].[All]" allUniqueName="[Submission Date].[Fiscal Year Name].[All]" dimensionUniqueName="[Submission Date]" displayFolder="" count="2" unbalanced="0"/>
    <cacheHierarchy uniqueName="[Submission Date].[Month]" caption="Submission Date.Month" attribute="1" defaultMemberUniqueName="[Submission Date].[Month].[All]" allUniqueName="[Submission Date].[Month].[All]" dimensionUniqueName="[Submission Date]" displayFolder="" count="2" unbalanced="0"/>
    <cacheHierarchy uniqueName="[Submission Date].[Month Name]" caption="Submission Date.Month Name" attribute="1" defaultMemberUniqueName="[Submission Date].[Month Name].[All]" allUniqueName="[Submission Date].[Month Name].[All]" dimensionUniqueName="[Submission Date]" displayFolder="" count="2" unbalanced="0"/>
    <cacheHierarchy uniqueName="[Submission Date].[Month Of Quarter]" caption="Submission Date.Month Of Quarter" attribute="1" defaultMemberUniqueName="[Submission Date].[Month Of Quarter].[All]" allUniqueName="[Submission Date].[Month Of Quarter].[All]" dimensionUniqueName="[Submission Date]" displayFolder="" count="2" unbalanced="0"/>
    <cacheHierarchy uniqueName="[Submission Date].[Month Of Quarter Name]" caption="Submission Date.Month Of Quarter Name" attribute="1" defaultMemberUniqueName="[Submission Date].[Month Of Quarter Name].[All]" allUniqueName="[Submission Date].[Month Of Quarter Name].[All]" dimensionUniqueName="[Submission Date]" displayFolder="" count="2" unbalanced="0"/>
    <cacheHierarchy uniqueName="[Submission Date].[Month Of Year]" caption="Submission Date.Month Of Year" attribute="1" defaultMemberUniqueName="[Submission Date].[Month Of Year].[All]" allUniqueName="[Submission Date].[Month Of Year].[All]" dimensionUniqueName="[Submission Date]" displayFolder="" count="2" unbalanced="0"/>
    <cacheHierarchy uniqueName="[Submission Date].[Month Of Year Name]" caption="Submission Date.Month Of Year Name" attribute="1" defaultMemberUniqueName="[Submission Date].[Month Of Year Name].[All]" allUniqueName="[Submission Date].[Month Of Year Name].[All]" dimensionUniqueName="[Submission Date]" displayFolder="" count="2" unbalanced="0"/>
    <cacheHierarchy uniqueName="[Submission Date].[Quarter]" caption="Submission Date.Quarter" attribute="1" defaultMemberUniqueName="[Submission Date].[Quarter].[All]" allUniqueName="[Submission Date].[Quarter].[All]" dimensionUniqueName="[Submission Date]" displayFolder="" count="2" unbalanced="0"/>
    <cacheHierarchy uniqueName="[Submission Date].[Quarter Name]" caption="Submission Date.Quarter Name" attribute="1" defaultMemberUniqueName="[Submission Date].[Quarter Name].[All]" allUniqueName="[Submission Date].[Quarter Name].[All]" dimensionUniqueName="[Submission Date]" displayFolder="" count="2" unbalanced="0"/>
    <cacheHierarchy uniqueName="[Submission Date].[Quarter Of Year]" caption="Submission Date.Quarter Of Year" attribute="1" defaultMemberUniqueName="[Submission Date].[Quarter Of Year].[All]" allUniqueName="[Submission Date].[Quarter Of Year].[All]" dimensionUniqueName="[Submission Date]" displayFolder="\" count="2" unbalanced="0"/>
    <cacheHierarchy uniqueName="[Submission Date].[Quarter Of Year Name]" caption="Submission Date.Quarter Of Year Name" attribute="1" defaultMemberUniqueName="[Submission Date].[Quarter Of Year Name].[All]" allUniqueName="[Submission Date].[Quarter Of Year Name].[All]" dimensionUniqueName="[Submission Date]" displayFolder="" count="2" unbalanced="0"/>
    <cacheHierarchy uniqueName="[Submission Date].[Season Of Year]" caption="Submission Date.Season Of Year" attribute="1" defaultMemberUniqueName="[Submission Date].[Season Of Year].[All]" allUniqueName="[Submission Date].[Season Of Year].[All]" dimensionUniqueName="[Submission Date]" displayFolder="" count="2" unbalanced="0"/>
    <cacheHierarchy uniqueName="[Submission Date].[Season Of Year Name]" caption="Submission Date.Season Of Year Name" attribute="1" defaultMemberUniqueName="[Submission Date].[Season Of Year Name].[All]" allUniqueName="[Submission Date].[Season Of Year Name].[All]" dimensionUniqueName="[Submission Date]" displayFolder="" count="2" unbalanced="0"/>
    <cacheHierarchy uniqueName="[Submission Date].[Sortable Date]" caption="Submission Date.Sortable Date" attribute="1" keyAttribute="1" defaultMemberUniqueName="[Submission Date].[Sortable Date].[All]" allUniqueName="[Submission Date].[Sortable Date].[All]" dimensionUniqueName="[Submission Date]" displayFolder="\" count="2" unbalanced="0"/>
    <cacheHierarchy uniqueName="[Submission Date].[Sorted Date String]" caption="Submission Date.Sorted Date String" attribute="1" defaultMemberUniqueName="[Submission Date].[Sorted Date String].[All]" allUniqueName="[Submission Date].[Sorted Date String].[All]" dimensionUniqueName="[Submission Date]" displayFolder="" count="2" unbalanced="0"/>
    <cacheHierarchy uniqueName="[Submission Date].[Year]" caption="Submission Date.Year" attribute="1" defaultMemberUniqueName="[Submission Date].[Year].[All]" allUniqueName="[Submission Date].[Year].[All]" dimensionUniqueName="[Submission Date]" displayFolder="" count="2" unbalanced="0"/>
    <cacheHierarchy uniqueName="[Submission Date].[Year Name]" caption="Submission Date.Year Name" attribute="1" defaultMemberUniqueName="[Submission Date].[Year Name].[All]" allUniqueName="[Submission Date].[Year Name].[All]" dimensionUniqueName="[Submission Date]" displayFolder="\" count="2" unbalanced="0"/>
    <cacheHierarchy uniqueName="[Dim Asset].[PK Asset]" caption="PK Asset" attribute="1" keyAttribute="1" defaultMemberUniqueName="[Dim Asset].[PK Asset].[All]" allUniqueName="[Dim Asset].[PK Asset].[All]" dimensionUniqueName="[Dim Asset]" displayFolder="" count="2" unbalanced="0" hidden="1"/>
    <cacheHierarchy uniqueName="[Dim Event].[PK Event]" caption="PK Event" attribute="1" keyAttribute="1" defaultMemberUniqueName="[Dim Event].[PK Event].[All]" allUniqueName="[Dim Event].[PK Event].[All]" dimensionUniqueName="[Dim Event]" displayFolder="" count="2" unbalanced="0" hidden="1"/>
    <cacheHierarchy uniqueName="[Dim Feeder].[PK Feeder]" caption="PK Feeder" attribute="1" keyAttribute="1" defaultMemberUniqueName="[Dim Feeder].[PK Feeder].[All]" allUniqueName="[Dim Feeder].[PK Feeder].[All]" dimensionUniqueName="[Dim Feeder]" displayFolder="" count="2" unbalanced="0" hidden="1"/>
    <cacheHierarchy uniqueName="[Dim Interruption].[PK Interruption]" caption="PK Interruption" attribute="1" keyAttribute="1" defaultMemberUniqueName="[Dim Interruption].[PK Interruption].[All]" allUniqueName="[Dim Interruption].[PK Interruption].[All]" dimensionUniqueName="[Dim Interruption]" displayFolder="" count="2" unbalanced="0" hidden="1"/>
    <cacheHierarchy uniqueName="[Dim Master Definition].[PK Master Definition]" caption="PK Master Definition" attribute="1" keyAttribute="1" defaultMemberUniqueName="[Dim Master Definition].[PK Master Definition].[All]" allUniqueName="[Dim Master Definition].[PK Master Definition].[All]" dimensionUniqueName="[Dim Master Definition]" displayFolder="" count="2" unbalanced="0" hidden="1"/>
    <cacheHierarchy uniqueName="[Dim Master Definition].[Related Definition]" caption="Related Definition" attribute="1" defaultMemberUniqueName="[Dim Master Definition].[Related Definition].[All]" allUniqueName="[Dim Master Definition].[Related Definition].[All]" dimensionUniqueName="[Dim Master Definition]" displayFolder="" count="2" unbalanced="0" hidden="1"/>
    <cacheHierarchy uniqueName="[Dim Master Definition].[Term]" caption="Term" attribute="1" defaultMemberUniqueName="[Dim Master Definition].[Term].[All]" allUniqueName="[Dim Master Definition].[Term].[All]" dimensionUniqueName="[Dim Master Definition]" displayFolder="" count="2" unbalanced="0" hidden="1"/>
    <cacheHierarchy uniqueName="[Dim Organisation].[PK Organisation]" caption="PK Organisation" attribute="1" keyAttribute="1" defaultMemberUniqueName="[Dim Organisation].[PK Organisation].[All]" allUniqueName="[Dim Organisation].[PK Organisation].[All]" dimensionUniqueName="[Dim Organisation]" displayFolder="" count="2" unbalanced="0" hidden="1"/>
    <cacheHierarchy uniqueName="[Dim Outage].[PK Outage]" caption="PK Outage" attribute="1" keyAttribute="1" defaultMemberUniqueName="[Dim Outage].[PK Outage].[All]" allUniqueName="[Dim Outage].[PK Outage].[All]" dimensionUniqueName="[Dim Outage]" displayFolder="" count="2" unbalanced="0" hidden="1"/>
    <cacheHierarchy uniqueName="[Dim Primary Definition].[Definition]" caption="Definition" attribute="1" defaultMemberUniqueName="[Dim Primary Definition].[Definition].[All]" allUniqueName="[Dim Primary Definition].[Definition].[All]" dimensionUniqueName="[Dim Primary Definition]" displayFolder="" count="2" unbalanced="0" hidden="1"/>
    <cacheHierarchy uniqueName="[Dim Primary Definition].[PK Primary Definition]" caption="PK Primary Definition" attribute="1" keyAttribute="1" defaultMemberUniqueName="[Dim Primary Definition].[PK Primary Definition].[All]" allUniqueName="[Dim Primary Definition].[PK Primary Definition].[All]" dimensionUniqueName="[Dim Primary Definition]" displayFolder="" count="2" unbalanced="0" hidden="1"/>
    <cacheHierarchy uniqueName="[Dim Submission].[PK Submission]" caption="PK Submission" attribute="1" keyAttribute="1" defaultMemberUniqueName="[Dim Submission].[PK Submission].[All]" allUniqueName="[Dim Submission].[PK Submission].[All]" dimensionUniqueName="[Dim Submission]" displayFolder="" count="2" unbalanced="0" hidden="1"/>
    <cacheHierarchy uniqueName="[Dim Variable].[Level1]" caption="Level1" attribute="1" defaultMemberUniqueName="[Dim Variable].[Level1].[All]" allUniqueName="[Dim Variable].[Level1].[All]" dimensionUniqueName="[Dim Variable]" displayFolder="" count="2" unbalanced="0" hidden="1"/>
    <cacheHierarchy uniqueName="[Dim Variable].[Level2]" caption="Level2" attribute="1" defaultMemberUniqueName="[Dim Variable].[Level2].[All]" allUniqueName="[Dim Variable].[Level2].[All]" dimensionUniqueName="[Dim Variable]" displayFolder="" count="2" unbalanced="0" hidden="1"/>
    <cacheHierarchy uniqueName="[Dim Variable].[Level3]" caption="Level3" attribute="1" defaultMemberUniqueName="[Dim Variable].[Level3].[All]" allUniqueName="[Dim Variable].[Level3].[All]" dimensionUniqueName="[Dim Variable]" displayFolder="" count="2" unbalanced="0" hidden="1"/>
    <cacheHierarchy uniqueName="[Dim Variable].[Level4]" caption="Level4" attribute="1" defaultMemberUniqueName="[Dim Variable].[Level4].[All]" allUniqueName="[Dim Variable].[Level4].[All]" dimensionUniqueName="[Dim Variable]" displayFolder="" count="2" unbalanced="0" hidden="1"/>
    <cacheHierarchy uniqueName="[Dim Variable].[Level5]" caption="Level5" attribute="1" defaultMemberUniqueName="[Dim Variable].[Level5].[All]" allUniqueName="[Dim Variable].[Level5].[All]" dimensionUniqueName="[Dim Variable]" displayFolder="" count="2" unbalanced="0" hidden="1"/>
    <cacheHierarchy uniqueName="[Dim Variable].[PK Variable]" caption="PK Variable" attribute="1" keyAttribute="1" defaultMemberUniqueName="[Dim Variable].[PK Variable].[All]" allUniqueName="[Dim Variable].[PK Variable].[All]" dimensionUniqueName="[Dim Variable]" displayFolder="" count="2" unbalanced="0" hidden="1"/>
    <cacheHierarchy uniqueName="[Fact Base].[PK Fact Base]" caption="PK Fact Base" attribute="1" keyAttribute="1" defaultMemberUniqueName="[Fact Base].[PK Fact Base].[All]" allUniqueName="[Fact Base].[PK Fact Base].[All]" dimensionUniqueName="[Fact Base]" displayFolder="" count="2" unbalanced="0" hidden="1"/>
    <cacheHierarchy uniqueName="[Measures].[Data value]" caption="Data value" measure="1" displayFolder="" measureGroup="Fact Base" count="0" oneField="1">
      <fieldsUsage count="1">
        <fieldUsage x="13"/>
      </fieldsUsage>
    </cacheHierarchy>
    <cacheHierarchy uniqueName="[Measures].[Fact Base Count]" caption="Fact Base Count" measure="1" displayFolder="" measureGroup="Fact Base" count="0"/>
    <cacheHierarchy uniqueName="[Measures].[Is Confidential]" caption="Is Confidential" measure="1" displayFolder="" measureGroup="Fact Base" count="0" hidden="1"/>
    <cacheHierarchy uniqueName="[Measures].[Map Bridge Definitions Count]" caption="Map Bridge Definitions Count" measure="1" displayFolder="" measureGroup="Map Bridge Definitions" count="0" hidden="1"/>
  </cacheHierarchies>
  <kpis count="0"/>
  <dimensions count="13">
    <dimension name="Dim Asset" uniqueName="[Dim Asset]" caption="Dim Asset"/>
    <dimension name="Dim Event" uniqueName="[Dim Event]" caption="Dim Event"/>
    <dimension name="Dim Feeder" uniqueName="[Dim Feeder]" caption="Dim Feeder"/>
    <dimension name="Dim Interruption" uniqueName="[Dim Interruption]" caption="Dim Interruption"/>
    <dimension name="Dim Organisation" uniqueName="[Dim Organisation]" caption="Dim Organisation"/>
    <dimension name="Dim Outage" uniqueName="[Dim Outage]" caption="Dim Outage"/>
    <dimension name="Dim Submission" uniqueName="[Dim Submission]" caption="Dim Submission"/>
    <dimension name="Dim Time2" uniqueName="[Dim Time2]" caption="Dim Time2"/>
    <dimension name="Dim Variable" uniqueName="[Dim Variable]" caption="Dim Variable"/>
    <dimension name="Fact Base" uniqueName="[Fact Base]" caption="Fact Base"/>
    <dimension measure="1" name="Measures" uniqueName="[Measures]" caption="Measures"/>
    <dimension name="Regulatory Year" uniqueName="[Regulatory Year]" caption="Regulatory Year"/>
    <dimension name="Submission Date" uniqueName="[Submission Date]" caption="Submission Date"/>
  </dimensions>
  <measureGroups count="2">
    <measureGroup name="Fact Base" caption="Fact Base"/>
    <measureGroup name="Map Bridge Definitions" caption="Map Bridge Definitions"/>
  </measureGroups>
  <maps count="12">
    <map measureGroup="0" dimension="0"/>
    <map measureGroup="0" dimension="1"/>
    <map measureGroup="0" dimension="2"/>
    <map measureGroup="0" dimension="3"/>
    <map measureGroup="0" dimension="4"/>
    <map measureGroup="0" dimension="5"/>
    <map measureGroup="0" dimension="6"/>
    <map measureGroup="0" dimension="7"/>
    <map measureGroup="0" dimension="8"/>
    <map measureGroup="0" dimension="9"/>
    <map measureGroup="0" dimension="11"/>
    <map measureGroup="0" dimension="1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cKinnon, Hamish" refreshedDate="44645.553200462964" backgroundQuery="1" createdVersion="3" refreshedVersion="6" minRefreshableVersion="3" recordCount="0" supportSubquery="1" supportAdvancedDrill="1">
  <cacheSource type="external" connectionId="2">
    <extLst>
      <ext xmlns:x14="http://schemas.microsoft.com/office/spreadsheetml/2009/9/main" uri="{F057638F-6D5F-4e77-A914-E7F072B9BCA8}">
        <x14:sourceConnection name="AER Networks Database - 20191"/>
      </ext>
    </extLst>
  </cacheSource>
  <cacheFields count="0"/>
  <cacheHierarchies count="183">
    <cacheHierarchy uniqueName="[Dim Asset].[Asset ID]" caption="Asset ID" attribute="1" defaultMemberUniqueName="[Dim Asset].[Asset ID].[All]" allUniqueName="[Dim Asset].[Asset ID].[All]" dimensionUniqueName="[Dim Asset]" displayFolder="" count="0" unbalanced="0"/>
    <cacheHierarchy uniqueName="[Dim Asset].[Feeder Classification]" caption="Feeder Classification" attribute="1" defaultMemberUniqueName="[Dim Asset].[Feeder Classification].[All]" allUniqueName="[Dim Asset].[Feeder Classification].[All]" dimensionUniqueName="[Dim Asset]" displayFolder="" count="0" unbalanced="0"/>
    <cacheHierarchy uniqueName="[Dim Event].[Cause Of Event]" caption="Cause Of Event" attribute="1" defaultMemberUniqueName="[Dim Event].[Cause Of Event].[All]" allUniqueName="[Dim Event].[Cause Of Event].[All]" dimensionUniqueName="[Dim Event]" displayFolder="" count="0" unbalanced="0"/>
    <cacheHierarchy uniqueName="[Dim Event].[Event Category]" caption="Event Category" attribute="1" defaultMemberUniqueName="[Dim Event].[Event Category].[All]" allUniqueName="[Dim Event].[Event Category].[All]" dimensionUniqueName="[Dim Event]" displayFolder="" count="0" unbalanced="0"/>
    <cacheHierarchy uniqueName="[Dim Feeder].[Feeder Classification]" caption="Feeder Classification" attribute="1" defaultMemberUniqueName="[Dim Feeder].[Feeder Classification].[All]" allUniqueName="[Dim Feeder].[Feeder Classification].[All]" dimensionUniqueName="[Dim Feeder]" displayFolder="" count="0" unbalanced="0"/>
    <cacheHierarchy uniqueName="[Dim Feeder].[Feeder Id]" caption="Feeder Id" attribute="1" defaultMemberUniqueName="[Dim Feeder].[Feeder Id].[All]" allUniqueName="[Dim Feeder].[Feeder Id].[All]" dimensionUniqueName="[Dim Feeder]" displayFolder="" count="0" unbalanced="0"/>
    <cacheHierarchy uniqueName="[Dim Interruption].[Detailed Reason For Interruption]" caption="Detailed Reason For Interruption" attribute="1" defaultMemberUniqueName="[Dim Interruption].[Detailed Reason For Interruption].[All]" allUniqueName="[Dim Interruption].[Detailed Reason For Interruption].[All]" dimensionUniqueName="[Dim Interruption]" displayFolder="" count="0" unbalanced="0"/>
    <cacheHierarchy uniqueName="[Dim Interruption].[MED]" caption="MED" attribute="1" defaultMemberUniqueName="[Dim Interruption].[MED].[All]" allUniqueName="[Dim Interruption].[MED].[All]" dimensionUniqueName="[Dim Interruption]" displayFolder="" count="0" unbalanced="0"/>
    <cacheHierarchy uniqueName="[Dim Interruption].[Reason For Interruption]" caption="Reason For Interruption" attribute="1" defaultMemberUniqueName="[Dim Interruption].[Reason For Interruption].[All]" allUniqueName="[Dim Interruption].[Reason For Interruption].[All]" dimensionUniqueName="[Dim Interruption]" displayFolder="" count="0" unbalanced="0"/>
    <cacheHierarchy uniqueName="[Dim Organisation].[ABN]" caption="ABN" attribute="1" defaultMemberUniqueName="[Dim Organisation].[ABN].[All]" allUniqueName="[Dim Organisation].[ABN].[All]" dimensionUniqueName="[Dim Organisation]" displayFolder="" count="0" unbalanced="0"/>
    <cacheHierarchy uniqueName="[Dim Organisation].[Business Address Postcode]" caption="Business Address Postcode" attribute="1" defaultMemberUniqueName="[Dim Organisation].[Business Address Postcode].[All]" allUniqueName="[Dim Organisation].[Business Address Postcode].[All]" dimensionUniqueName="[Dim Organisation]" displayFolder="" count="0" unbalanced="0"/>
    <cacheHierarchy uniqueName="[Dim Organisation].[Business Address State]" caption="Business Address State" attribute="1" defaultMemberUniqueName="[Dim Organisation].[Business Address State].[All]" allUniqueName="[Dim Organisation].[Business Address State].[All]" dimensionUniqueName="[Dim Organisation]" displayFolder="" count="0" unbalanced="0"/>
    <cacheHierarchy uniqueName="[Dim Organisation].[Business Address Street]" caption="Business Address Street" attribute="1" defaultMemberUniqueName="[Dim Organisation].[Business Address Street].[All]" allUniqueName="[Dim Organisation].[Business Address Street].[All]" dimensionUniqueName="[Dim Organisation]" displayFolder="" count="0" unbalanced="0"/>
    <cacheHierarchy uniqueName="[Dim Organisation].[Business Address Suburb]" caption="Business Address Suburb" attribute="1" defaultMemberUniqueName="[Dim Organisation].[Business Address Suburb].[All]" allUniqueName="[Dim Organisation].[Business Address Suburb].[All]" dimensionUniqueName="[Dim Organisation]" displayFolder="" count="0" unbalanced="0"/>
    <cacheHierarchy uniqueName="[Dim Organisation].[Contact Emails]" caption="Contact Emails" attribute="1" defaultMemberUniqueName="[Dim Organisation].[Contact Emails].[All]" allUniqueName="[Dim Organisation].[Contact Emails].[All]" dimensionUniqueName="[Dim Organisation]" displayFolder="" count="0" unbalanced="0"/>
    <cacheHierarchy uniqueName="[Dim Organisation].[Contact Names]" caption="Contact Names" attribute="1" defaultMemberUniqueName="[Dim Organisation].[Contact Names].[All]" allUniqueName="[Dim Organisation].[Contact Names].[All]" dimensionUniqueName="[Dim Organisation]" displayFolder="" count="0" unbalanced="0"/>
    <cacheHierarchy uniqueName="[Dim Organisation].[Contact Phones]" caption="Contact Phones" attribute="1" defaultMemberUniqueName="[Dim Organisation].[Contact Phones].[All]" allUniqueName="[Dim Organisation].[Contact Phones].[All]" dimensionUniqueName="[Dim Organisation]" displayFolder="" count="0" unbalanced="0"/>
    <cacheHierarchy uniqueName="[Dim Organisation].[Postal Address Postcode]" caption="Postal Address Postcode" attribute="1" defaultMemberUniqueName="[Dim Organisation].[Postal Address Postcode].[All]" allUniqueName="[Dim Organisation].[Postal Address Postcode].[All]" dimensionUniqueName="[Dim Organisation]" displayFolder="" count="0" unbalanced="0"/>
    <cacheHierarchy uniqueName="[Dim Organisation].[Postal Address State]" caption="Postal Address State" attribute="1" defaultMemberUniqueName="[Dim Organisation].[Postal Address State].[All]" allUniqueName="[Dim Organisation].[Postal Address State].[All]" dimensionUniqueName="[Dim Organisation]" displayFolder="" count="0" unbalanced="0"/>
    <cacheHierarchy uniqueName="[Dim Organisation].[Postal Address Street]" caption="Postal Address Street" attribute="1" defaultMemberUniqueName="[Dim Organisation].[Postal Address Street].[All]" allUniqueName="[Dim Organisation].[Postal Address Street].[All]" dimensionUniqueName="[Dim Organisation]" displayFolder="" count="0" unbalanced="0"/>
    <cacheHierarchy uniqueName="[Dim Organisation].[Postal Address Suburb]" caption="Postal Address Suburb" attribute="1" defaultMemberUniqueName="[Dim Organisation].[Postal Address Suburb].[All]" allUniqueName="[Dim Organisation].[Postal Address Suburb].[All]" dimensionUniqueName="[Dim Organisation]" displayFolder="" count="0" unbalanced="0"/>
    <cacheHierarchy uniqueName="[Dim Organisation].[Trading Name]" caption="Trading Name" attribute="1" defaultMemberUniqueName="[Dim Organisation].[Trading Name].[All]" allUniqueName="[Dim Organisation].[Trading Name].[All]" dimensionUniqueName="[Dim Organisation]" displayFolder="" count="0" unbalanced="0"/>
    <cacheHierarchy uniqueName="[Dim Outage].[Outage Id]" caption="Outage Id" attribute="1" defaultMemberUniqueName="[Dim Outage].[Outage Id].[All]" allUniqueName="[Dim Outage].[Outage Id].[All]" dimensionUniqueName="[Dim Outage]" displayFolder="" count="0" unbalanced="0"/>
    <cacheHierarchy uniqueName="[Dim Submission].[Amendment Reason]" caption="Amendment Reason" attribute="1" defaultMemberUniqueName="[Dim Submission].[Amendment Reason].[All]" allUniqueName="[Dim Submission].[Amendment Reason].[All]" dimensionUniqueName="[Dim Submission]" displayFolder="" count="0" unbalanced="0"/>
    <cacheHierarchy uniqueName="[Dim Submission].[Created By]" caption="Created By" attribute="1" defaultMemberUniqueName="[Dim Submission].[Created By].[All]" allUniqueName="[Dim Submission].[Created By].[All]" dimensionUniqueName="[Dim Submission]" displayFolder="" count="0" unbalanced="0"/>
    <cacheHierarchy uniqueName="[Dim Submission].[Created Date]" caption="Created Date" attribute="1" defaultMemberUniqueName="[Dim Submission].[Created Date].[All]" allUniqueName="[Dim Submission].[Created Date].[All]" dimensionUniqueName="[Dim Submission]" displayFolder="" count="0" unbalanced="0"/>
    <cacheHierarchy uniqueName="[Dim Submission].[Data Quality]" caption="Data Quality" attribute="1" defaultMemberUniqueName="[Dim Submission].[Data Quality].[All]" allUniqueName="[Dim Submission].[Data Quality].[All]" dimensionUniqueName="[Dim Submission]" displayFolder="" count="0" unbalanced="0"/>
    <cacheHierarchy uniqueName="[Dim Submission].[Energy Sector]" caption="Energy Sector" attribute="1" defaultMemberUniqueName="[Dim Submission].[Energy Sector].[All]" allUniqueName="[Dim Submission].[Energy Sector].[All]" dimensionUniqueName="[Dim Submission]" displayFolder="\" count="2" unbalanced="0"/>
    <cacheHierarchy uniqueName="[Dim Submission].[Form of Control]" caption="Form of Control" attribute="1" defaultMemberUniqueName="[Dim Submission].[Form of Control].[All]" allUniqueName="[Dim Submission].[Form of Control].[All]" dimensionUniqueName="[Dim Submission]" displayFolder="" count="0" unbalanced="0"/>
    <cacheHierarchy uniqueName="[Dim Submission].[Ingestion Date]" caption="Ingestion Date" attribute="1" defaultMemberUniqueName="[Dim Submission].[Ingestion Date].[All]" allUniqueName="[Dim Submission].[Ingestion Date].[All]" dimensionUniqueName="[Dim Submission]" displayFolder="" count="0" unbalanced="0"/>
    <cacheHierarchy uniqueName="[Dim Submission].[Ingestion Date Only]" caption="Ingestion Date Only" attribute="1" defaultMemberUniqueName="[Dim Submission].[Ingestion Date Only].[All]" allUniqueName="[Dim Submission].[Ingestion Date Only].[All]" dimensionUniqueName="[Dim Submission]" displayFolder="" count="0" unbalanced="0"/>
    <cacheHierarchy uniqueName="[Dim Submission].[Real Year]" caption="Real Year" attribute="1" defaultMemberUniqueName="[Dim Submission].[Real Year].[All]" allUniqueName="[Dim Submission].[Real Year].[All]" dimensionUniqueName="[Dim Submission]" displayFolder="" count="0" unbalanced="0"/>
    <cacheHierarchy uniqueName="[Dim Submission].[Regulatory Year Ending]" caption="Regulatory Year Ending" attribute="1" defaultMemberUniqueName="[Dim Submission].[Regulatory Year Ending].[All]" allUniqueName="[Dim Submission].[Regulatory Year Ending].[All]" dimensionUniqueName="[Dim Submission]" displayFolder="" count="0" unbalanced="0"/>
    <cacheHierarchy uniqueName="[Dim Submission].[Reporting Period Type]" caption="Reporting Period Type" attribute="1" defaultMemberUniqueName="[Dim Submission].[Reporting Period Type].[All]" allUniqueName="[Dim Submission].[Reporting Period Type].[All]" dimensionUniqueName="[Dim Submission]" displayFolder="" count="0" unbalanced="0"/>
    <cacheHierarchy uniqueName="[Dim Submission].[RIN - Model]" caption="RIN - Model" attribute="1" defaultMemberUniqueName="[Dim Submission].[RIN - Model].[All]" allUniqueName="[Dim Submission].[RIN - Model].[All]" dimensionUniqueName="[Dim Submission]" displayFolder="\" count="2" unbalanced="0"/>
    <cacheHierarchy uniqueName="[Dim Submission].[Security Class]" caption="Security Class" attribute="1" defaultMemberUniqueName="[Dim Submission].[Security Class].[All]" allUniqueName="[Dim Submission].[Security Class].[All]" dimensionUniqueName="[Dim Submission]" displayFolder="" count="0" unbalanced="0"/>
    <cacheHierarchy uniqueName="[Dim Submission].[Segment]" caption="Segment" attribute="1" defaultMemberUniqueName="[Dim Submission].[Segment].[All]" allUniqueName="[Dim Submission].[Segment].[All]" dimensionUniqueName="[Dim Submission]" displayFolder="\" count="2" unbalanced="0"/>
    <cacheHierarchy uniqueName="[Dim Submission].[Source]" caption="Source" attribute="1" defaultMemberUniqueName="[Dim Submission].[Source].[All]" allUniqueName="[Dim Submission].[Source].[All]" dimensionUniqueName="[Dim Submission]" displayFolder="\" count="2" unbalanced="0"/>
    <cacheHierarchy uniqueName="[Dim Submission].[Source File Name]" caption="Source File Name" attribute="1" defaultMemberUniqueName="[Dim Submission].[Source File Name].[All]" allUniqueName="[Dim Submission].[Source File Name].[All]" dimensionUniqueName="[Dim Submission]" displayFolder="" count="0" unbalanced="0"/>
    <cacheHierarchy uniqueName="[Dim Submission].[Template Version]" caption="Template Version" attribute="1" defaultMemberUniqueName="[Dim Submission].[Template Version].[All]" allUniqueName="[Dim Submission].[Template Version].[All]" dimensionUniqueName="[Dim Submission]" displayFolder="" count="0" unbalanced="0"/>
    <cacheHierarchy uniqueName="[Dim Submission].[Trading Name]" caption="Trading Name" attribute="1" defaultMemberUniqueName="[Dim Submission].[Trading Name].[All]" allUniqueName="[Dim Submission].[Trading Name].[All]" dimensionUniqueName="[Dim Submission]" displayFolder="" count="0" unbalanced="0"/>
    <cacheHierarchy uniqueName="[Dim Submission].[Updated By]" caption="Updated By" attribute="1" defaultMemberUniqueName="[Dim Submission].[Updated By].[All]" allUniqueName="[Dim Submission].[Updated By].[All]" dimensionUniqueName="[Dim Submission]" displayFolder="" count="0" unbalanced="0"/>
    <cacheHierarchy uniqueName="[Dim Submission].[Updated Date]" caption="Updated Date" attribute="1" defaultMemberUniqueName="[Dim Submission].[Updated Date].[All]" allUniqueName="[Dim Submission].[Updated Date].[All]" dimensionUniqueName="[Dim Submission]" displayFolder="" count="0" unbalanced="0"/>
    <cacheHierarchy uniqueName="[Dim Submission].[Version]" caption="Version" attribute="1" defaultMemberUniqueName="[Dim Submission].[Version].[All]" allUniqueName="[Dim Submission].[Version].[All]" dimensionUniqueName="[Dim Submission]" displayFolder="" count="0" unbalanced="0"/>
    <cacheHierarchy uniqueName="[Dim Time2].[24 Hour Time]" caption="24 Hour Time" defaultMemberUniqueName="[Dim Time2].[24 Hour Time].[All]" allUniqueName="[Dim Time2].[24 Hour Time].[All]" dimensionUniqueName="[Dim Time2]" displayFolder="" count="0" unbalanced="0"/>
    <cacheHierarchy uniqueName="[Dim Time2].[AMPM]" caption="AMPM" attribute="1" defaultMemberUniqueName="[Dim Time2].[AMPM].[All]" allUniqueName="[Dim Time2].[AMPM].[All]" dimensionUniqueName="[Dim Time2]" displayFolder="" count="0" unbalanced="0"/>
    <cacheHierarchy uniqueName="[Dim Time2].[Hour]" caption="Hour" attribute="1" defaultMemberUniqueName="[Dim Time2].[Hour].[All]" allUniqueName="[Dim Time2].[Hour].[All]" dimensionUniqueName="[Dim Time2]" displayFolder="" count="0" unbalanced="0"/>
    <cacheHierarchy uniqueName="[Dim Time2].[Hour12]" caption="Hour12" attribute="1" defaultMemberUniqueName="[Dim Time2].[Hour12].[All]" allUniqueName="[Dim Time2].[Hour12].[All]" dimensionUniqueName="[Dim Time2]" displayFolder="" count="0" unbalanced="0"/>
    <cacheHierarchy uniqueName="[Dim Time2].[Minute]" caption="Minute" attribute="1" defaultMemberUniqueName="[Dim Time2].[Minute].[All]" allUniqueName="[Dim Time2].[Minute].[All]" dimensionUniqueName="[Dim Time2]" displayFolder="" count="0" unbalanced="0"/>
    <cacheHierarchy uniqueName="[Dim Time2].[Second]" caption="Second" attribute="1" defaultMemberUniqueName="[Dim Time2].[Second].[All]" allUniqueName="[Dim Time2].[Second].[All]" dimensionUniqueName="[Dim Time2]" displayFolder="" count="0" unbalanced="0"/>
    <cacheHierarchy uniqueName="[Dim Time2].[Time12]" caption="Time12" attribute="1" defaultMemberUniqueName="[Dim Time2].[Time12].[All]" allUniqueName="[Dim Time2].[Time12].[All]" dimensionUniqueName="[Dim Time2]" displayFolder="" count="0" unbalanced="0"/>
    <cacheHierarchy uniqueName="[Dim Time2].[Time24]" caption="Time24" attribute="1" keyAttribute="1" defaultMemberUniqueName="[Dim Time2].[Time24].[All]" allUniqueName="[Dim Time2].[Time24].[All]" dimensionUniqueName="[Dim Time2]" displayFolder="" count="0" unbalanced="0"/>
    <cacheHierarchy uniqueName="[Dim Variable].[Row Description]" caption="Row Description" attribute="1" defaultMemberUniqueName="[Dim Variable].[Row Description].[All]" allUniqueName="[Dim Variable].[Row Description].[All]" dimensionUniqueName="[Dim Variable]" displayFolder="\" count="2" unbalanced="0"/>
    <cacheHierarchy uniqueName="[Dim Variable].[Scope Of Service]" caption="Scope Of Service" attribute="1" defaultMemberUniqueName="[Dim Variable].[Scope Of Service].[All]" allUniqueName="[Dim Variable].[Scope Of Service].[All]" dimensionUniqueName="[Dim Variable]" displayFolder="\" count="2" unbalanced="0"/>
    <cacheHierarchy uniqueName="[Dim Variable].[Table Number]" caption="Table Number" defaultMemberUniqueName="[Dim Variable].[Table Number].[All]" allUniqueName="[Dim Variable].[Table Number].[All]" dimensionUniqueName="[Dim Variable]" displayFolder="" count="6" unbalanced="0"/>
    <cacheHierarchy uniqueName="[Dim Variable].[Table Number Fixed]" caption="Table Number Fixed" attribute="1" defaultMemberUniqueName="[Dim Variable].[Table Number Fixed].[All]" allUniqueName="[Dim Variable].[Table Number Fixed].[All]" dimensionUniqueName="[Dim Variable]" displayFolder="" count="0" unbalanced="0"/>
    <cacheHierarchy uniqueName="[Dim Variable].[Type of Data]" caption="Type of Data" attribute="1" defaultMemberUniqueName="[Dim Variable].[Type of Data].[All]" allUniqueName="[Dim Variable].[Type of Data].[All]" dimensionUniqueName="[Dim Variable]" displayFolder="\" count="0" unbalanced="0"/>
    <cacheHierarchy uniqueName="[Dim Variable].[Unit of Measure]" caption="Unit of Measure" attribute="1" defaultMemberUniqueName="[Dim Variable].[Unit of Measure].[All]" allUniqueName="[Dim Variable].[Unit of Measure].[All]" dimensionUniqueName="[Dim Variable]" displayFolder="\" count="0" unbalanced="0"/>
    <cacheHierarchy uniqueName="[Dim Variable].[Variable Code]" caption="Variable Code" attribute="1" defaultMemberUniqueName="[Dim Variable].[Variable Code].[All]" allUniqueName="[Dim Variable].[Variable Code].[All]" dimensionUniqueName="[Dim Variable]" displayFolder="" count="0" unbalanced="0"/>
    <cacheHierarchy uniqueName="[Dim Variable].[Worksheet]" caption="Worksheet" attribute="1" defaultMemberUniqueName="[Dim Variable].[Worksheet].[All]" allUniqueName="[Dim Variable].[Worksheet].[All]" dimensionUniqueName="[Dim Variable]" displayFolder="\" count="0" unbalanced="0"/>
    <cacheHierarchy uniqueName="[Fact Base].[Age]" caption="Age" attribute="1" defaultMemberUniqueName="[Fact Base].[Age].[All]" allUniqueName="[Fact Base].[Age].[All]" dimensionUniqueName="[Fact Base]" displayFolder="" count="0" unbalanced="0"/>
    <cacheHierarchy uniqueName="[Fact Base].[Confidentiality Status]" caption="Confidentiality Status" attribute="1" defaultMemberUniqueName="[Fact Base].[Confidentiality Status].[All]" allUniqueName="[Fact Base].[Confidentiality Status].[All]" dimensionUniqueName="[Fact Base]" displayFolder="" count="0" unbalanced="0"/>
    <cacheHierarchy uniqueName="[Fact Base].[Coord X]" caption="Coord X" attribute="1" defaultMemberUniqueName="[Fact Base].[Coord X].[All]" allUniqueName="[Fact Base].[Coord X].[All]" dimensionUniqueName="[Fact Base]" displayFolder="" count="0" unbalanced="0"/>
    <cacheHierarchy uniqueName="[Fact Base].[Coord Y]" caption="Coord Y" attribute="1" defaultMemberUniqueName="[Fact Base].[Coord Y].[All]" allUniqueName="[Fact Base].[Coord Y].[All]" dimensionUniqueName="[Fact Base]" displayFolder="" count="0" unbalanced="0"/>
    <cacheHierarchy uniqueName="[Fact Base].[Current Record]" caption="Current Record" attribute="1" defaultMemberUniqueName="[Fact Base].[Current Record].&amp;[yes]" allUniqueName="[Fact Base].[Current Record].[All]" dimensionUniqueName="[Fact Base]" displayFolder="" count="0" unbalanced="0"/>
    <cacheHierarchy uniqueName="[Fact Base].[Formatted Data]" caption="Formatted Data" attribute="1" defaultMemberUniqueName="[Fact Base].[Formatted Data].[All]" allUniqueName="[Fact Base].[Formatted Data].[All]" dimensionUniqueName="[Fact Base]" displayFolder="" count="0" unbalanced="0"/>
    <cacheHierarchy uniqueName="[Fact Base].[Is Confidential]" caption="Is Confidential" attribute="1" defaultMemberUniqueName="[Fact Base].[Is Confidential].[All]" allUniqueName="[Fact Base].[Is Confidential].[All]" dimensionUniqueName="[Fact Base]" displayFolder="" count="0" unbalanced="0"/>
    <cacheHierarchy uniqueName="[Fact Base].[Top Ranked]" caption="Top Ranked" attribute="1" defaultMemberUniqueName="[Fact Base].[Top Ranked].&amp;[yes]" allUniqueName="[Fact Base].[Top Ranked].[All]" dimensionUniqueName="[Fact Base]" displayFolder="" count="0" unbalanced="0"/>
    <cacheHierarchy uniqueName="[Regulatory Year].[Calendar Hierarchy]" caption="Regulatory Year.Calendar Hierarchy" defaultMemberUniqueName="[Regulatory Year].[Calendar Hierarchy].[All]" allUniqueName="[Regulatory Year].[Calendar Hierarchy].[All]" dimensionUniqueName="[Regulatory Year]" displayFolder="" count="0" unbalanced="0"/>
    <cacheHierarchy uniqueName="[Regulatory Year].[Computed Date]" caption="Regulatory Year.Computed Date" attribute="1" defaultMemberUniqueName="[Regulatory Year].[Computed Date].[All]" allUniqueName="[Regulatory Year].[Computed Date].[All]" dimensionUniqueName="[Regulatory Year]" displayFolder="" count="0" unbalanced="0"/>
    <cacheHierarchy uniqueName="[Regulatory Year].[Date Name]" caption="Regulatory Year.Date Name" attribute="1" defaultMemberUniqueName="[Regulatory Year].[Date Name].[All]" allUniqueName="[Regulatory Year].[Date Name].[All]" dimensionUniqueName="[Regulatory Year]" displayFolder="" count="0" unbalanced="0"/>
    <cacheHierarchy uniqueName="[Regulatory Year].[Day Of Month]" caption="Regulatory Year.Day Of Month" attribute="1" defaultMemberUniqueName="[Regulatory Year].[Day Of Month].[All]" allUniqueName="[Regulatory Year].[Day Of Month].[All]" dimensionUniqueName="[Regulatory Year]" displayFolder="" count="0" unbalanced="0"/>
    <cacheHierarchy uniqueName="[Regulatory Year].[Day Of Month Name]" caption="Regulatory Year.Day Of Month Name" attribute="1" defaultMemberUniqueName="[Regulatory Year].[Day Of Month Name].[All]" allUniqueName="[Regulatory Year].[Day Of Month Name].[All]" dimensionUniqueName="[Regulatory Year]" displayFolder="" count="0" unbalanced="0"/>
    <cacheHierarchy uniqueName="[Regulatory Year].[Day Of Quarter]" caption="Regulatory Year.Day Of Quarter" attribute="1" defaultMemberUniqueName="[Regulatory Year].[Day Of Quarter].[All]" allUniqueName="[Regulatory Year].[Day Of Quarter].[All]" dimensionUniqueName="[Regulatory Year]" displayFolder="" count="0" unbalanced="0"/>
    <cacheHierarchy uniqueName="[Regulatory Year].[Day Of Quarter Name]" caption="Regulatory Year.Day Of Quarter Name" attribute="1" defaultMemberUniqueName="[Regulatory Year].[Day Of Quarter Name].[All]" allUniqueName="[Regulatory Year].[Day Of Quarter Name].[All]" dimensionUniqueName="[Regulatory Year]" displayFolder="" count="0" unbalanced="0"/>
    <cacheHierarchy uniqueName="[Regulatory Year].[Day Of Year]" caption="Regulatory Year.Day Of Year" attribute="1" defaultMemberUniqueName="[Regulatory Year].[Day Of Year].[All]" allUniqueName="[Regulatory Year].[Day Of Year].[All]" dimensionUniqueName="[Regulatory Year]" displayFolder="" count="0" unbalanced="0"/>
    <cacheHierarchy uniqueName="[Regulatory Year].[Day Of Year Name]" caption="Regulatory Year.Day Of Year Name" attribute="1" defaultMemberUniqueName="[Regulatory Year].[Day Of Year Name].[All]" allUniqueName="[Regulatory Year].[Day Of Year Name].[All]" dimensionUniqueName="[Regulatory Year]" displayFolder="" count="0" unbalanced="0"/>
    <cacheHierarchy uniqueName="[Regulatory Year].[Fiscal Day]" caption="Regulatory Year.Fiscal Day" attribute="1" defaultMemberUniqueName="[Regulatory Year].[Fiscal Day].[All]" allUniqueName="[Regulatory Year].[Fiscal Day].[All]" dimensionUniqueName="[Regulatory Year]" displayFolder="" count="0" unbalanced="0"/>
    <cacheHierarchy uniqueName="[Regulatory Year].[Fiscal Day Name]" caption="Regulatory Year.Fiscal Day Name" attribute="1" defaultMemberUniqueName="[Regulatory Year].[Fiscal Day Name].[All]" allUniqueName="[Regulatory Year].[Fiscal Day Name].[All]" dimensionUniqueName="[Regulatory Year]" displayFolder="" count="0" unbalanced="0"/>
    <cacheHierarchy uniqueName="[Regulatory Year].[Fiscal Day Of Month]" caption="Regulatory Year.Fiscal Day Of Month" attribute="1" defaultMemberUniqueName="[Regulatory Year].[Fiscal Day Of Month].[All]" allUniqueName="[Regulatory Year].[Fiscal Day Of Month].[All]" dimensionUniqueName="[Regulatory Year]" displayFolder="" count="0" unbalanced="0"/>
    <cacheHierarchy uniqueName="[Regulatory Year].[Fiscal Day Of Month Name]" caption="Regulatory Year.Fiscal Day Of Month Name" attribute="1" defaultMemberUniqueName="[Regulatory Year].[Fiscal Day Of Month Name].[All]" allUniqueName="[Regulatory Year].[Fiscal Day Of Month Name].[All]" dimensionUniqueName="[Regulatory Year]" displayFolder="" count="0" unbalanced="0"/>
    <cacheHierarchy uniqueName="[Regulatory Year].[Fiscal Day Of Quarter]" caption="Regulatory Year.Fiscal Day Of Quarter" attribute="1" defaultMemberUniqueName="[Regulatory Year].[Fiscal Day Of Quarter].[All]" allUniqueName="[Regulatory Year].[Fiscal Day Of Quarter].[All]" dimensionUniqueName="[Regulatory Year]" displayFolder="" count="0" unbalanced="0"/>
    <cacheHierarchy uniqueName="[Regulatory Year].[Fiscal Day Of Quarter Name]" caption="Regulatory Year.Fiscal Day Of Quarter Name" attribute="1" defaultMemberUniqueName="[Regulatory Year].[Fiscal Day Of Quarter Name].[All]" allUniqueName="[Regulatory Year].[Fiscal Day Of Quarter Name].[All]" dimensionUniqueName="[Regulatory Year]" displayFolder="" count="0" unbalanced="0"/>
    <cacheHierarchy uniqueName="[Regulatory Year].[Fiscal Day Of Year]" caption="Regulatory Year.Fiscal Day Of Year" attribute="1" defaultMemberUniqueName="[Regulatory Year].[Fiscal Day Of Year].[All]" allUniqueName="[Regulatory Year].[Fiscal Day Of Year].[All]" dimensionUniqueName="[Regulatory Year]" displayFolder="" count="0" unbalanced="0"/>
    <cacheHierarchy uniqueName="[Regulatory Year].[Fiscal Day Of Year Name]" caption="Regulatory Year.Fiscal Day Of Year Name" attribute="1" defaultMemberUniqueName="[Regulatory Year].[Fiscal Day Of Year Name].[All]" allUniqueName="[Regulatory Year].[Fiscal Day Of Year Name].[All]" dimensionUniqueName="[Regulatory Year]" displayFolder="" count="0" unbalanced="0"/>
    <cacheHierarchy uniqueName="[Regulatory Year].[Fiscal Hierarchy]" caption="Regulatory Year.Fiscal Hierarchy" defaultMemberUniqueName="[Regulatory Year].[Fiscal Hierarchy].[All]" allUniqueName="[Regulatory Year].[Fiscal Hierarchy].[All]" dimensionUniqueName="[Regulatory Year]" displayFolder="" count="0" unbalanced="0"/>
    <cacheHierarchy uniqueName="[Regulatory Year].[Fiscal Month]" caption="Regulatory Year.Fiscal Month" attribute="1" defaultMemberUniqueName="[Regulatory Year].[Fiscal Month].[All]" allUniqueName="[Regulatory Year].[Fiscal Month].[All]" dimensionUniqueName="[Regulatory Year]" displayFolder="" count="0" unbalanced="0"/>
    <cacheHierarchy uniqueName="[Regulatory Year].[Fiscal Month Name]" caption="Regulatory Year.Fiscal Month Name" attribute="1" defaultMemberUniqueName="[Regulatory Year].[Fiscal Month Name].[All]" allUniqueName="[Regulatory Year].[Fiscal Month Name].[All]" dimensionUniqueName="[Regulatory Year]" displayFolder="" count="0" unbalanced="0"/>
    <cacheHierarchy uniqueName="[Regulatory Year].[Fiscal Month Of Quarter]" caption="Regulatory Year.Fiscal Month Of Quarter" attribute="1" defaultMemberUniqueName="[Regulatory Year].[Fiscal Month Of Quarter].[All]" allUniqueName="[Regulatory Year].[Fiscal Month Of Quarter].[All]" dimensionUniqueName="[Regulatory Year]" displayFolder="" count="0" unbalanced="0"/>
    <cacheHierarchy uniqueName="[Regulatory Year].[Fiscal Month Of Quarter Name]" caption="Regulatory Year.Fiscal Month Of Quarter Name" attribute="1" defaultMemberUniqueName="[Regulatory Year].[Fiscal Month Of Quarter Name].[All]" allUniqueName="[Regulatory Year].[Fiscal Month Of Quarter Name].[All]" dimensionUniqueName="[Regulatory Year]" displayFolder="" count="0" unbalanced="0"/>
    <cacheHierarchy uniqueName="[Regulatory Year].[Fiscal Month Of Year]" caption="Regulatory Year.Fiscal Month Of Year" attribute="1" defaultMemberUniqueName="[Regulatory Year].[Fiscal Month Of Year].[All]" allUniqueName="[Regulatory Year].[Fiscal Month Of Year].[All]" dimensionUniqueName="[Regulatory Year]" displayFolder="" count="0" unbalanced="0"/>
    <cacheHierarchy uniqueName="[Regulatory Year].[Fiscal Month Of Year Name]" caption="Regulatory Year.Fiscal Month Of Year Name" attribute="1" defaultMemberUniqueName="[Regulatory Year].[Fiscal Month Of Year Name].[All]" allUniqueName="[Regulatory Year].[Fiscal Month Of Year Name].[All]" dimensionUniqueName="[Regulatory Year]" displayFolder="" count="0" unbalanced="0"/>
    <cacheHierarchy uniqueName="[Regulatory Year].[Fiscal Quarter]" caption="Regulatory Year.Fiscal Quarter" attribute="1" defaultMemberUniqueName="[Regulatory Year].[Fiscal Quarter].[All]" allUniqueName="[Regulatory Year].[Fiscal Quarter].[All]" dimensionUniqueName="[Regulatory Year]" displayFolder="" count="0" unbalanced="0"/>
    <cacheHierarchy uniqueName="[Regulatory Year].[Fiscal Quarter Name]" caption="Regulatory Year.Fiscal Quarter Name" attribute="1" defaultMemberUniqueName="[Regulatory Year].[Fiscal Quarter Name].[All]" allUniqueName="[Regulatory Year].[Fiscal Quarter Name].[All]" dimensionUniqueName="[Regulatory Year]" displayFolder="" count="0" unbalanced="0"/>
    <cacheHierarchy uniqueName="[Regulatory Year].[Fiscal Quarter Of Year]" caption="Regulatory Year.Fiscal Quarter Of Year" attribute="1" defaultMemberUniqueName="[Regulatory Year].[Fiscal Quarter Of Year].[All]" allUniqueName="[Regulatory Year].[Fiscal Quarter Of Year].[All]" dimensionUniqueName="[Regulatory Year]" displayFolder="" count="0" unbalanced="0"/>
    <cacheHierarchy uniqueName="[Regulatory Year].[Fiscal Quarter Of Year Name]" caption="Regulatory Year.Fiscal Quarter Of Year Name" attribute="1" defaultMemberUniqueName="[Regulatory Year].[Fiscal Quarter Of Year Name].[All]" allUniqueName="[Regulatory Year].[Fiscal Quarter Of Year Name].[All]" dimensionUniqueName="[Regulatory Year]" displayFolder="" count="0" unbalanced="0"/>
    <cacheHierarchy uniqueName="[Regulatory Year].[Fiscal Year]" caption="Regulatory Year.Fiscal Year" attribute="1" defaultMemberUniqueName="[Regulatory Year].[Fiscal Year].[All]" allUniqueName="[Regulatory Year].[Fiscal Year].[All]" dimensionUniqueName="[Regulatory Year]" displayFolder="" count="0" unbalanced="0"/>
    <cacheHierarchy uniqueName="[Regulatory Year].[Fiscal Year Name]" caption="Regulatory Year.Fiscal Year Name" attribute="1" defaultMemberUniqueName="[Regulatory Year].[Fiscal Year Name].[All]" allUniqueName="[Regulatory Year].[Fiscal Year Name].[All]" dimensionUniqueName="[Regulatory Year]" displayFolder="" count="0" unbalanced="0"/>
    <cacheHierarchy uniqueName="[Regulatory Year].[Month]" caption="Regulatory Year.Month" attribute="1" defaultMemberUniqueName="[Regulatory Year].[Month].[All]" allUniqueName="[Regulatory Year].[Month].[All]" dimensionUniqueName="[Regulatory Year]" displayFolder="" count="0" unbalanced="0"/>
    <cacheHierarchy uniqueName="[Regulatory Year].[Month Name]" caption="Regulatory Year.Month Name" attribute="1" defaultMemberUniqueName="[Regulatory Year].[Month Name].[All]" allUniqueName="[Regulatory Year].[Month Name].[All]" dimensionUniqueName="[Regulatory Year]" displayFolder="" count="0" unbalanced="0"/>
    <cacheHierarchy uniqueName="[Regulatory Year].[Month Of Quarter]" caption="Regulatory Year.Month Of Quarter" attribute="1" defaultMemberUniqueName="[Regulatory Year].[Month Of Quarter].[All]" allUniqueName="[Regulatory Year].[Month Of Quarter].[All]" dimensionUniqueName="[Regulatory Year]" displayFolder="" count="0" unbalanced="0"/>
    <cacheHierarchy uniqueName="[Regulatory Year].[Month Of Quarter Name]" caption="Regulatory Year.Month Of Quarter Name" attribute="1" defaultMemberUniqueName="[Regulatory Year].[Month Of Quarter Name].[All]" allUniqueName="[Regulatory Year].[Month Of Quarter Name].[All]" dimensionUniqueName="[Regulatory Year]" displayFolder="" count="0" unbalanced="0"/>
    <cacheHierarchy uniqueName="[Regulatory Year].[Month Of Year]" caption="Regulatory Year.Month Of Year" attribute="1" defaultMemberUniqueName="[Regulatory Year].[Month Of Year].[All]" allUniqueName="[Regulatory Year].[Month Of Year].[All]" dimensionUniqueName="[Regulatory Year]" displayFolder="" count="0" unbalanced="0"/>
    <cacheHierarchy uniqueName="[Regulatory Year].[Month Of Year Name]" caption="Regulatory Year.Month Of Year Name" attribute="1" defaultMemberUniqueName="[Regulatory Year].[Month Of Year Name].[All]" allUniqueName="[Regulatory Year].[Month Of Year Name].[All]" dimensionUniqueName="[Regulatory Year]" displayFolder="" count="0" unbalanced="0"/>
    <cacheHierarchy uniqueName="[Regulatory Year].[Quarter]" caption="Regulatory Year.Quarter" attribute="1" defaultMemberUniqueName="[Regulatory Year].[Quarter].[All]" allUniqueName="[Regulatory Year].[Quarter].[All]" dimensionUniqueName="[Regulatory Year]" displayFolder="" count="0" unbalanced="0"/>
    <cacheHierarchy uniqueName="[Regulatory Year].[Quarter Name]" caption="Regulatory Year.Quarter Name" attribute="1" defaultMemberUniqueName="[Regulatory Year].[Quarter Name].[All]" allUniqueName="[Regulatory Year].[Quarter Name].[All]" dimensionUniqueName="[Regulatory Year]" displayFolder="" count="0" unbalanced="0"/>
    <cacheHierarchy uniqueName="[Regulatory Year].[Quarter Of Year]" caption="Regulatory Year.Quarter Of Year" attribute="1" defaultMemberUniqueName="[Regulatory Year].[Quarter Of Year].[All]" allUniqueName="[Regulatory Year].[Quarter Of Year].[All]" dimensionUniqueName="[Regulatory Year]" displayFolder="\" count="0" unbalanced="0"/>
    <cacheHierarchy uniqueName="[Regulatory Year].[Quarter Of Year Name]" caption="Regulatory Year.Quarter Of Year Name" attribute="1" defaultMemberUniqueName="[Regulatory Year].[Quarter Of Year Name].[All]" allUniqueName="[Regulatory Year].[Quarter Of Year Name].[All]" dimensionUniqueName="[Regulatory Year]" displayFolder="" count="0" unbalanced="0"/>
    <cacheHierarchy uniqueName="[Regulatory Year].[Season Of Year]" caption="Regulatory Year.Season Of Year" attribute="1" defaultMemberUniqueName="[Regulatory Year].[Season Of Year].[All]" allUniqueName="[Regulatory Year].[Season Of Year].[All]" dimensionUniqueName="[Regulatory Year]" displayFolder="" count="0" unbalanced="0"/>
    <cacheHierarchy uniqueName="[Regulatory Year].[Season Of Year Name]" caption="Regulatory Year.Season Of Year Name" attribute="1" defaultMemberUniqueName="[Regulatory Year].[Season Of Year Name].[All]" allUniqueName="[Regulatory Year].[Season Of Year Name].[All]" dimensionUniqueName="[Regulatory Year]" displayFolder="" count="0" unbalanced="0"/>
    <cacheHierarchy uniqueName="[Regulatory Year].[Sortable Date]" caption="Regulatory Year.Sortable Date" attribute="1" keyAttribute="1" defaultMemberUniqueName="[Regulatory Year].[Sortable Date].[All]" allUniqueName="[Regulatory Year].[Sortable Date].[All]" dimensionUniqueName="[Regulatory Year]" displayFolder="\" count="0" unbalanced="0"/>
    <cacheHierarchy uniqueName="[Regulatory Year].[Sorted Date String]" caption="Regulatory Year.Sorted Date String" attribute="1" defaultMemberUniqueName="[Regulatory Year].[Sorted Date String].[All]" allUniqueName="[Regulatory Year].[Sorted Date String].[All]" dimensionUniqueName="[Regulatory Year]" displayFolder="" count="0" unbalanced="0"/>
    <cacheHierarchy uniqueName="[Regulatory Year].[Year]" caption="Regulatory Year.Year" attribute="1" defaultMemberUniqueName="[Regulatory Year].[Year].[All]" allUniqueName="[Regulatory Year].[Year].[All]" dimensionUniqueName="[Regulatory Year]" displayFolder="" count="0" unbalanced="0"/>
    <cacheHierarchy uniqueName="[Regulatory Year].[Year Name]" caption="Regulatory Year.Year Name" attribute="1" defaultMemberUniqueName="[Regulatory Year].[Year Name].[All]" allUniqueName="[Regulatory Year].[Year Name].[All]" dimensionUniqueName="[Regulatory Year]" displayFolder="\" count="0" unbalanced="0"/>
    <cacheHierarchy uniqueName="[Submission Date].[Calendar Hierarchy]" caption="Submission Date.Calendar Hierarchy" defaultMemberUniqueName="[Submission Date].[Calendar Hierarchy].[All]" allUniqueName="[Submission Date].[Calendar Hierarchy].[All]" dimensionUniqueName="[Submission Date]" displayFolder="" count="0" unbalanced="0"/>
    <cacheHierarchy uniqueName="[Submission Date].[Computed Date]" caption="Submission Date.Computed Date" attribute="1" defaultMemberUniqueName="[Submission Date].[Computed Date].[All]" allUniqueName="[Submission Date].[Computed Date].[All]" dimensionUniqueName="[Submission Date]" displayFolder="" count="0" unbalanced="0"/>
    <cacheHierarchy uniqueName="[Submission Date].[Date Name]" caption="Submission Date.Date Name" attribute="1" defaultMemberUniqueName="[Submission Date].[Date Name].[All]" allUniqueName="[Submission Date].[Date Name].[All]" dimensionUniqueName="[Submission Date]" displayFolder="" count="0" unbalanced="0"/>
    <cacheHierarchy uniqueName="[Submission Date].[Day Of Month]" caption="Submission Date.Day Of Month" attribute="1" defaultMemberUniqueName="[Submission Date].[Day Of Month].[All]" allUniqueName="[Submission Date].[Day Of Month].[All]" dimensionUniqueName="[Submission Date]" displayFolder="" count="0" unbalanced="0"/>
    <cacheHierarchy uniqueName="[Submission Date].[Day Of Month Name]" caption="Submission Date.Day Of Month Name" attribute="1" defaultMemberUniqueName="[Submission Date].[Day Of Month Name].[All]" allUniqueName="[Submission Date].[Day Of Month Name].[All]" dimensionUniqueName="[Submission Date]" displayFolder="" count="0" unbalanced="0"/>
    <cacheHierarchy uniqueName="[Submission Date].[Day Of Quarter]" caption="Submission Date.Day Of Quarter" attribute="1" defaultMemberUniqueName="[Submission Date].[Day Of Quarter].[All]" allUniqueName="[Submission Date].[Day Of Quarter].[All]" dimensionUniqueName="[Submission Date]" displayFolder="" count="0" unbalanced="0"/>
    <cacheHierarchy uniqueName="[Submission Date].[Day Of Quarter Name]" caption="Submission Date.Day Of Quarter Name" attribute="1" defaultMemberUniqueName="[Submission Date].[Day Of Quarter Name].[All]" allUniqueName="[Submission Date].[Day Of Quarter Name].[All]" dimensionUniqueName="[Submission Date]" displayFolder="" count="0" unbalanced="0"/>
    <cacheHierarchy uniqueName="[Submission Date].[Day Of Year]" caption="Submission Date.Day Of Year" attribute="1" defaultMemberUniqueName="[Submission Date].[Day Of Year].[All]" allUniqueName="[Submission Date].[Day Of Year].[All]" dimensionUniqueName="[Submission Date]" displayFolder="" count="0" unbalanced="0"/>
    <cacheHierarchy uniqueName="[Submission Date].[Day Of Year Name]" caption="Submission Date.Day Of Year Name" attribute="1" defaultMemberUniqueName="[Submission Date].[Day Of Year Name].[All]" allUniqueName="[Submission Date].[Day Of Year Name].[All]" dimensionUniqueName="[Submission Date]" displayFolder="" count="0" unbalanced="0"/>
    <cacheHierarchy uniqueName="[Submission Date].[Fiscal Day]" caption="Submission Date.Fiscal Day" attribute="1" defaultMemberUniqueName="[Submission Date].[Fiscal Day].[All]" allUniqueName="[Submission Date].[Fiscal Day].[All]" dimensionUniqueName="[Submission Date]" displayFolder="" count="0" unbalanced="0"/>
    <cacheHierarchy uniqueName="[Submission Date].[Fiscal Day Name]" caption="Submission Date.Fiscal Day Name" attribute="1" defaultMemberUniqueName="[Submission Date].[Fiscal Day Name].[All]" allUniqueName="[Submission Date].[Fiscal Day Name].[All]" dimensionUniqueName="[Submission Date]" displayFolder="" count="0" unbalanced="0"/>
    <cacheHierarchy uniqueName="[Submission Date].[Fiscal Day Of Month]" caption="Submission Date.Fiscal Day Of Month" attribute="1" defaultMemberUniqueName="[Submission Date].[Fiscal Day Of Month].[All]" allUniqueName="[Submission Date].[Fiscal Day Of Month].[All]" dimensionUniqueName="[Submission Date]" displayFolder="" count="0" unbalanced="0"/>
    <cacheHierarchy uniqueName="[Submission Date].[Fiscal Day Of Month Name]" caption="Submission Date.Fiscal Day Of Month Name" attribute="1" defaultMemberUniqueName="[Submission Date].[Fiscal Day Of Month Name].[All]" allUniqueName="[Submission Date].[Fiscal Day Of Month Name].[All]" dimensionUniqueName="[Submission Date]" displayFolder="" count="0" unbalanced="0"/>
    <cacheHierarchy uniqueName="[Submission Date].[Fiscal Day Of Quarter]" caption="Submission Date.Fiscal Day Of Quarter" attribute="1" defaultMemberUniqueName="[Submission Date].[Fiscal Day Of Quarter].[All]" allUniqueName="[Submission Date].[Fiscal Day Of Quarter].[All]" dimensionUniqueName="[Submission Date]" displayFolder="" count="0" unbalanced="0"/>
    <cacheHierarchy uniqueName="[Submission Date].[Fiscal Day Of Quarter Name]" caption="Submission Date.Fiscal Day Of Quarter Name" attribute="1" defaultMemberUniqueName="[Submission Date].[Fiscal Day Of Quarter Name].[All]" allUniqueName="[Submission Date].[Fiscal Day Of Quarter Name].[All]" dimensionUniqueName="[Submission Date]" displayFolder="" count="0" unbalanced="0"/>
    <cacheHierarchy uniqueName="[Submission Date].[Fiscal Day Of Year]" caption="Submission Date.Fiscal Day Of Year" attribute="1" defaultMemberUniqueName="[Submission Date].[Fiscal Day Of Year].[All]" allUniqueName="[Submission Date].[Fiscal Day Of Year].[All]" dimensionUniqueName="[Submission Date]" displayFolder="" count="0" unbalanced="0"/>
    <cacheHierarchy uniqueName="[Submission Date].[Fiscal Day Of Year Name]" caption="Submission Date.Fiscal Day Of Year Name" attribute="1" defaultMemberUniqueName="[Submission Date].[Fiscal Day Of Year Name].[All]" allUniqueName="[Submission Date].[Fiscal Day Of Year Name].[All]" dimensionUniqueName="[Submission Date]" displayFolder="" count="0" unbalanced="0"/>
    <cacheHierarchy uniqueName="[Submission Date].[Fiscal Hierarchy]" caption="Submission Date.Fiscal Hierarchy" defaultMemberUniqueName="[Submission Date].[Fiscal Hierarchy].[All]" allUniqueName="[Submission Date].[Fiscal Hierarchy].[All]" dimensionUniqueName="[Submission Date]" displayFolder="" count="0" unbalanced="0"/>
    <cacheHierarchy uniqueName="[Submission Date].[Fiscal Month]" caption="Submission Date.Fiscal Month" attribute="1" defaultMemberUniqueName="[Submission Date].[Fiscal Month].[All]" allUniqueName="[Submission Date].[Fiscal Month].[All]" dimensionUniqueName="[Submission Date]" displayFolder="" count="0" unbalanced="0"/>
    <cacheHierarchy uniqueName="[Submission Date].[Fiscal Month Name]" caption="Submission Date.Fiscal Month Name" attribute="1" defaultMemberUniqueName="[Submission Date].[Fiscal Month Name].[All]" allUniqueName="[Submission Date].[Fiscal Month Name].[All]" dimensionUniqueName="[Submission Date]" displayFolder="" count="0" unbalanced="0"/>
    <cacheHierarchy uniqueName="[Submission Date].[Fiscal Month Of Quarter]" caption="Submission Date.Fiscal Month Of Quarter" attribute="1" defaultMemberUniqueName="[Submission Date].[Fiscal Month Of Quarter].[All]" allUniqueName="[Submission Date].[Fiscal Month Of Quarter].[All]" dimensionUniqueName="[Submission Date]" displayFolder="" count="0" unbalanced="0"/>
    <cacheHierarchy uniqueName="[Submission Date].[Fiscal Month Of Quarter Name]" caption="Submission Date.Fiscal Month Of Quarter Name" attribute="1" defaultMemberUniqueName="[Submission Date].[Fiscal Month Of Quarter Name].[All]" allUniqueName="[Submission Date].[Fiscal Month Of Quarter Name].[All]" dimensionUniqueName="[Submission Date]" displayFolder="" count="0" unbalanced="0"/>
    <cacheHierarchy uniqueName="[Submission Date].[Fiscal Month Of Year]" caption="Submission Date.Fiscal Month Of Year" attribute="1" defaultMemberUniqueName="[Submission Date].[Fiscal Month Of Year].[All]" allUniqueName="[Submission Date].[Fiscal Month Of Year].[All]" dimensionUniqueName="[Submission Date]" displayFolder="" count="0" unbalanced="0"/>
    <cacheHierarchy uniqueName="[Submission Date].[Fiscal Month Of Year Name]" caption="Submission Date.Fiscal Month Of Year Name" attribute="1" defaultMemberUniqueName="[Submission Date].[Fiscal Month Of Year Name].[All]" allUniqueName="[Submission Date].[Fiscal Month Of Year Name].[All]" dimensionUniqueName="[Submission Date]" displayFolder="" count="0" unbalanced="0"/>
    <cacheHierarchy uniqueName="[Submission Date].[Fiscal Quarter]" caption="Submission Date.Fiscal Quarter" attribute="1" defaultMemberUniqueName="[Submission Date].[Fiscal Quarter].[All]" allUniqueName="[Submission Date].[Fiscal Quarter].[All]" dimensionUniqueName="[Submission Date]" displayFolder="" count="0" unbalanced="0"/>
    <cacheHierarchy uniqueName="[Submission Date].[Fiscal Quarter Name]" caption="Submission Date.Fiscal Quarter Name" attribute="1" defaultMemberUniqueName="[Submission Date].[Fiscal Quarter Name].[All]" allUniqueName="[Submission Date].[Fiscal Quarter Name].[All]" dimensionUniqueName="[Submission Date]" displayFolder="" count="0" unbalanced="0"/>
    <cacheHierarchy uniqueName="[Submission Date].[Fiscal Quarter Of Year]" caption="Submission Date.Fiscal Quarter Of Year" attribute="1" defaultMemberUniqueName="[Submission Date].[Fiscal Quarter Of Year].[All]" allUniqueName="[Submission Date].[Fiscal Quarter Of Year].[All]" dimensionUniqueName="[Submission Date]" displayFolder="" count="0" unbalanced="0"/>
    <cacheHierarchy uniqueName="[Submission Date].[Fiscal Quarter Of Year Name]" caption="Submission Date.Fiscal Quarter Of Year Name" attribute="1" defaultMemberUniqueName="[Submission Date].[Fiscal Quarter Of Year Name].[All]" allUniqueName="[Submission Date].[Fiscal Quarter Of Year Name].[All]" dimensionUniqueName="[Submission Date]" displayFolder="" count="0" unbalanced="0"/>
    <cacheHierarchy uniqueName="[Submission Date].[Fiscal Year]" caption="Submission Date.Fiscal Year" attribute="1" defaultMemberUniqueName="[Submission Date].[Fiscal Year].[All]" allUniqueName="[Submission Date].[Fiscal Year].[All]" dimensionUniqueName="[Submission Date]" displayFolder="" count="0" unbalanced="0"/>
    <cacheHierarchy uniqueName="[Submission Date].[Fiscal Year Name]" caption="Submission Date.Fiscal Year Name" attribute="1" defaultMemberUniqueName="[Submission Date].[Fiscal Year Name].[All]" allUniqueName="[Submission Date].[Fiscal Year Name].[All]" dimensionUniqueName="[Submission Date]" displayFolder="" count="0" unbalanced="0"/>
    <cacheHierarchy uniqueName="[Submission Date].[Month]" caption="Submission Date.Month" attribute="1" defaultMemberUniqueName="[Submission Date].[Month].[All]" allUniqueName="[Submission Date].[Month].[All]" dimensionUniqueName="[Submission Date]" displayFolder="" count="0" unbalanced="0"/>
    <cacheHierarchy uniqueName="[Submission Date].[Month Name]" caption="Submission Date.Month Name" attribute="1" defaultMemberUniqueName="[Submission Date].[Month Name].[All]" allUniqueName="[Submission Date].[Month Name].[All]" dimensionUniqueName="[Submission Date]" displayFolder="" count="0" unbalanced="0"/>
    <cacheHierarchy uniqueName="[Submission Date].[Month Of Quarter]" caption="Submission Date.Month Of Quarter" attribute="1" defaultMemberUniqueName="[Submission Date].[Month Of Quarter].[All]" allUniqueName="[Submission Date].[Month Of Quarter].[All]" dimensionUniqueName="[Submission Date]" displayFolder="" count="0" unbalanced="0"/>
    <cacheHierarchy uniqueName="[Submission Date].[Month Of Quarter Name]" caption="Submission Date.Month Of Quarter Name" attribute="1" defaultMemberUniqueName="[Submission Date].[Month Of Quarter Name].[All]" allUniqueName="[Submission Date].[Month Of Quarter Name].[All]" dimensionUniqueName="[Submission Date]" displayFolder="" count="0" unbalanced="0"/>
    <cacheHierarchy uniqueName="[Submission Date].[Month Of Year]" caption="Submission Date.Month Of Year" attribute="1" defaultMemberUniqueName="[Submission Date].[Month Of Year].[All]" allUniqueName="[Submission Date].[Month Of Year].[All]" dimensionUniqueName="[Submission Date]" displayFolder="" count="0" unbalanced="0"/>
    <cacheHierarchy uniqueName="[Submission Date].[Month Of Year Name]" caption="Submission Date.Month Of Year Name" attribute="1" defaultMemberUniqueName="[Submission Date].[Month Of Year Name].[All]" allUniqueName="[Submission Date].[Month Of Year Name].[All]" dimensionUniqueName="[Submission Date]" displayFolder="" count="0" unbalanced="0"/>
    <cacheHierarchy uniqueName="[Submission Date].[Quarter]" caption="Submission Date.Quarter" attribute="1" defaultMemberUniqueName="[Submission Date].[Quarter].[All]" allUniqueName="[Submission Date].[Quarter].[All]" dimensionUniqueName="[Submission Date]" displayFolder="" count="0" unbalanced="0"/>
    <cacheHierarchy uniqueName="[Submission Date].[Quarter Name]" caption="Submission Date.Quarter Name" attribute="1" defaultMemberUniqueName="[Submission Date].[Quarter Name].[All]" allUniqueName="[Submission Date].[Quarter Name].[All]" dimensionUniqueName="[Submission Date]" displayFolder="" count="0" unbalanced="0"/>
    <cacheHierarchy uniqueName="[Submission Date].[Quarter Of Year]" caption="Submission Date.Quarter Of Year" attribute="1" defaultMemberUniqueName="[Submission Date].[Quarter Of Year].[All]" allUniqueName="[Submission Date].[Quarter Of Year].[All]" dimensionUniqueName="[Submission Date]" displayFolder="\" count="0" unbalanced="0"/>
    <cacheHierarchy uniqueName="[Submission Date].[Quarter Of Year Name]" caption="Submission Date.Quarter Of Year Name" attribute="1" defaultMemberUniqueName="[Submission Date].[Quarter Of Year Name].[All]" allUniqueName="[Submission Date].[Quarter Of Year Name].[All]" dimensionUniqueName="[Submission Date]" displayFolder="" count="0" unbalanced="0"/>
    <cacheHierarchy uniqueName="[Submission Date].[Season Of Year]" caption="Submission Date.Season Of Year" attribute="1" defaultMemberUniqueName="[Submission Date].[Season Of Year].[All]" allUniqueName="[Submission Date].[Season Of Year].[All]" dimensionUniqueName="[Submission Date]" displayFolder="" count="0" unbalanced="0"/>
    <cacheHierarchy uniqueName="[Submission Date].[Season Of Year Name]" caption="Submission Date.Season Of Year Name" attribute="1" defaultMemberUniqueName="[Submission Date].[Season Of Year Name].[All]" allUniqueName="[Submission Date].[Season Of Year Name].[All]" dimensionUniqueName="[Submission Date]" displayFolder="" count="0" unbalanced="0"/>
    <cacheHierarchy uniqueName="[Submission Date].[Sortable Date]" caption="Submission Date.Sortable Date" attribute="1" keyAttribute="1" defaultMemberUniqueName="[Submission Date].[Sortable Date].[All]" allUniqueName="[Submission Date].[Sortable Date].[All]" dimensionUniqueName="[Submission Date]" displayFolder="\" count="0" unbalanced="0"/>
    <cacheHierarchy uniqueName="[Submission Date].[Sorted Date String]" caption="Submission Date.Sorted Date String" attribute="1" defaultMemberUniqueName="[Submission Date].[Sorted Date String].[All]" allUniqueName="[Submission Date].[Sorted Date String].[All]" dimensionUniqueName="[Submission Date]" displayFolder="" count="0" unbalanced="0"/>
    <cacheHierarchy uniqueName="[Submission Date].[Year]" caption="Submission Date.Year" attribute="1" defaultMemberUniqueName="[Submission Date].[Year].[All]" allUniqueName="[Submission Date].[Year].[All]" dimensionUniqueName="[Submission Date]" displayFolder="" count="0" unbalanced="0"/>
    <cacheHierarchy uniqueName="[Submission Date].[Year Name]" caption="Submission Date.Year Name" attribute="1" defaultMemberUniqueName="[Submission Date].[Year Name].[All]" allUniqueName="[Submission Date].[Year Name].[All]" dimensionUniqueName="[Submission Date]" displayFolder="\" count="0" unbalanced="0"/>
    <cacheHierarchy uniqueName="[Dim Asset].[PK Asset]" caption="PK Asset" attribute="1" keyAttribute="1" defaultMemberUniqueName="[Dim Asset].[PK Asset].[All]" allUniqueName="[Dim Asset].[PK Asset].[All]" dimensionUniqueName="[Dim Asset]" displayFolder="" count="0" unbalanced="0" hidden="1"/>
    <cacheHierarchy uniqueName="[Dim Event].[PK Event]" caption="PK Event" attribute="1" keyAttribute="1" defaultMemberUniqueName="[Dim Event].[PK Event].[All]" allUniqueName="[Dim Event].[PK Event].[All]" dimensionUniqueName="[Dim Event]" displayFolder="" count="0" unbalanced="0" hidden="1"/>
    <cacheHierarchy uniqueName="[Dim Feeder].[PK Feeder]" caption="PK Feeder" attribute="1" keyAttribute="1" defaultMemberUniqueName="[Dim Feeder].[PK Feeder].[All]" allUniqueName="[Dim Feeder].[PK Feeder].[All]" dimensionUniqueName="[Dim Feeder]" displayFolder="" count="0" unbalanced="0" hidden="1"/>
    <cacheHierarchy uniqueName="[Dim Interruption].[PK Interruption]" caption="PK Interruption" attribute="1" keyAttribute="1" defaultMemberUniqueName="[Dim Interruption].[PK Interruption].[All]" allUniqueName="[Dim Interruption].[PK Interruption].[All]" dimensionUniqueName="[Dim Interruption]" displayFolder="" count="0" unbalanced="0" hidden="1"/>
    <cacheHierarchy uniqueName="[Dim Master Definition].[PK Master Definition]" caption="PK Master Definition" attribute="1" keyAttribute="1" defaultMemberUniqueName="[Dim Master Definition].[PK Master Definition].[All]" allUniqueName="[Dim Master Definition].[PK Master Definition].[All]" dimensionUniqueName="[Dim Master Definition]" displayFolder="" count="0" unbalanced="0" hidden="1"/>
    <cacheHierarchy uniqueName="[Dim Master Definition].[Related Definition]" caption="Related Definition" attribute="1" defaultMemberUniqueName="[Dim Master Definition].[Related Definition].[All]" allUniqueName="[Dim Master Definition].[Related Definition].[All]" dimensionUniqueName="[Dim Master Definition]" displayFolder="" count="0" unbalanced="0" hidden="1"/>
    <cacheHierarchy uniqueName="[Dim Master Definition].[Term]" caption="Term" attribute="1" defaultMemberUniqueName="[Dim Master Definition].[Term].[All]" allUniqueName="[Dim Master Definition].[Term].[All]" dimensionUniqueName="[Dim Master Definition]" displayFolder="" count="0" unbalanced="0" hidden="1"/>
    <cacheHierarchy uniqueName="[Dim Organisation].[PK Organisation]" caption="PK Organisation" attribute="1" keyAttribute="1" defaultMemberUniqueName="[Dim Organisation].[PK Organisation].[All]" allUniqueName="[Dim Organisation].[PK Organisation].[All]" dimensionUniqueName="[Dim Organisation]" displayFolder="" count="0" unbalanced="0" hidden="1"/>
    <cacheHierarchy uniqueName="[Dim Outage].[PK Outage]" caption="PK Outage" attribute="1" keyAttribute="1" defaultMemberUniqueName="[Dim Outage].[PK Outage].[All]" allUniqueName="[Dim Outage].[PK Outage].[All]" dimensionUniqueName="[Dim Outage]" displayFolder="" count="0" unbalanced="0" hidden="1"/>
    <cacheHierarchy uniqueName="[Dim Primary Definition].[Definition]" caption="Definition" attribute="1" defaultMemberUniqueName="[Dim Primary Definition].[Definition].[All]" allUniqueName="[Dim Primary Definition].[Definition].[All]" dimensionUniqueName="[Dim Primary Definition]" displayFolder="" count="0" unbalanced="0" hidden="1"/>
    <cacheHierarchy uniqueName="[Dim Primary Definition].[PK Primary Definition]" caption="PK Primary Definition" attribute="1" keyAttribute="1" defaultMemberUniqueName="[Dim Primary Definition].[PK Primary Definition].[All]" allUniqueName="[Dim Primary Definition].[PK Primary Definition].[All]" dimensionUniqueName="[Dim Primary Definition]" displayFolder="" count="0" unbalanced="0" hidden="1"/>
    <cacheHierarchy uniqueName="[Dim Submission].[PK Submission]" caption="PK Submission" attribute="1" keyAttribute="1" defaultMemberUniqueName="[Dim Submission].[PK Submission].[All]" allUniqueName="[Dim Submission].[PK Submission].[All]" dimensionUniqueName="[Dim Submission]" displayFolder="" count="0" unbalanced="0" hidden="1"/>
    <cacheHierarchy uniqueName="[Dim Variable].[Level1]" caption="Level1" attribute="1" defaultMemberUniqueName="[Dim Variable].[Level1].[All]" allUniqueName="[Dim Variable].[Level1].[All]" dimensionUniqueName="[Dim Variable]" displayFolder="" count="0" unbalanced="0" hidden="1"/>
    <cacheHierarchy uniqueName="[Dim Variable].[Level2]" caption="Level2" attribute="1" defaultMemberUniqueName="[Dim Variable].[Level2].[All]" allUniqueName="[Dim Variable].[Level2].[All]" dimensionUniqueName="[Dim Variable]" displayFolder="" count="0" unbalanced="0" hidden="1"/>
    <cacheHierarchy uniqueName="[Dim Variable].[Level3]" caption="Level3" attribute="1" defaultMemberUniqueName="[Dim Variable].[Level3].[All]" allUniqueName="[Dim Variable].[Level3].[All]" dimensionUniqueName="[Dim Variable]" displayFolder="" count="0" unbalanced="0" hidden="1"/>
    <cacheHierarchy uniqueName="[Dim Variable].[Level4]" caption="Level4" attribute="1" defaultMemberUniqueName="[Dim Variable].[Level4].[All]" allUniqueName="[Dim Variable].[Level4].[All]" dimensionUniqueName="[Dim Variable]" displayFolder="" count="0" unbalanced="0" hidden="1"/>
    <cacheHierarchy uniqueName="[Dim Variable].[Level5]" caption="Level5" attribute="1" defaultMemberUniqueName="[Dim Variable].[Level5].[All]" allUniqueName="[Dim Variable].[Level5].[All]" dimensionUniqueName="[Dim Variable]" displayFolder="" count="0" unbalanced="0" hidden="1"/>
    <cacheHierarchy uniqueName="[Dim Variable].[PK Variable]" caption="PK Variable" attribute="1" keyAttribute="1" defaultMemberUniqueName="[Dim Variable].[PK Variable].[All]" allUniqueName="[Dim Variable].[PK Variable].[All]" dimensionUniqueName="[Dim Variable]" displayFolder="" count="0" unbalanced="0" hidden="1"/>
    <cacheHierarchy uniqueName="[Fact Base].[PK Fact Base]" caption="PK Fact Base" attribute="1" keyAttribute="1" defaultMemberUniqueName="[Fact Base].[PK Fact Base].[All]" allUniqueName="[Fact Base].[PK Fact Base].[All]" dimensionUniqueName="[Fact Base]" displayFolder="" count="0" unbalanced="0" hidden="1"/>
    <cacheHierarchy uniqueName="[Measures].[Data value]" caption="Data value" measure="1" displayFolder="" measureGroup="Fact Base" count="0"/>
    <cacheHierarchy uniqueName="[Measures].[Fact Base Count]" caption="Fact Base Count" measure="1" displayFolder="" measureGroup="Fact Base" count="0"/>
    <cacheHierarchy uniqueName="[Measures].[Is Confidential]" caption="Is Confidential" measure="1" displayFolder="" measureGroup="Fact Base" count="0" hidden="1"/>
    <cacheHierarchy uniqueName="[Measures].[Map Bridge Definitions Count]" caption="Map Bridge Definitions Count" measure="1" displayFolder="" measureGroup="Map Bridge Definitions" count="0" hidden="1"/>
  </cacheHierarchies>
  <kpis count="0"/>
  <extLst>
    <ext xmlns:x14="http://schemas.microsoft.com/office/spreadsheetml/2009/9/main" uri="{725AE2AE-9491-48be-B2B4-4EB974FC3084}">
      <x14:pivotCacheDefinition slicerData="1" pivotCacheId="252"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6" minRefreshableVersion="3" useAutoFormatting="1" subtotalHiddenItems="1" rowGrandTotals="0" colGrandTotals="0" itemPrintTitles="1" createdVersion="6" indent="0" outline="1" outlineData="1" multipleFieldFilters="0" fieldListSortAscending="1">
  <location ref="A25:Q40" firstHeaderRow="1" firstDataRow="2" firstDataCol="1"/>
  <pivotFields count="22">
    <pivotField allDrilled="1" showAll="0" dataSourceSort="1" defaultSubtotal="0" defaultAttributeDrillState="1"/>
    <pivotField allDrilled="1" showAll="0" dataSourceSort="1" defaultSubtotal="0" defaultAttributeDrillState="1"/>
    <pivotField allDrilled="1" showAll="0" dataSourceSort="1" defaultSubtotal="0" defaultAttributeDrillState="1"/>
    <pivotField allDrilled="1" showAll="0" dataSourceSort="1" defaultSubtotal="0"/>
    <pivotField showAll="0" dataSourceSort="1" defaultSubtotal="0"/>
    <pivotField showAll="0" dataSourceSort="1" defaultSubtotal="0"/>
    <pivotField showAll="0" dataSourceSort="1" defaultSubtotal="0"/>
    <pivotField showAll="0" dataSourceSort="1" defaultSubtotal="0"/>
    <pivotField showAll="0" dataSourceSort="1" defaultSubtotal="0" showPropTip="1"/>
    <pivotField showAll="0" dataSourceSort="1" defaultSubtotal="0" showPropTip="1"/>
    <pivotField showAll="0" dataSourceSort="1" defaultSubtotal="0" showPropTip="1"/>
    <pivotField showAll="0" dataSourceSort="1" defaultSubtotal="0" showPropTip="1"/>
    <pivotField axis="axisRow" allDrilled="1" showAll="0" dataSourceSort="1" defaultSubtotal="0" defaultAttributeDrillState="1">
      <items count="14">
        <item n="AGD" x="0"/>
        <item n="AND" x="1"/>
        <item n="CIT" x="2"/>
        <item n="END" x="3"/>
        <item n="ENX" x="4"/>
        <item n="ERG" x="5"/>
        <item n="ESS" x="6"/>
        <item n="EVO" x="7"/>
        <item n="JEN" x="8"/>
        <item n="PWC" x="9"/>
        <item n="PCR" x="10"/>
        <item n="SAP" x="11"/>
        <item n="TND" x="12"/>
        <item n="UED" x="13"/>
      </items>
    </pivotField>
    <pivotField dataField="1" showAll="0"/>
    <pivotField axis="axisCol" allDrilled="1" showAll="0" dataSourceSort="1" defaultSubtotal="0">
      <items count="16">
        <item c="1" x="0"/>
        <item c="1" x="1"/>
        <item c="1" x="2"/>
        <item c="1" x="3"/>
        <item c="1" x="4"/>
        <item c="1" x="5"/>
        <item c="1" x="6"/>
        <item c="1" x="7"/>
        <item c="1" x="8"/>
        <item c="1" x="9"/>
        <item c="1" x="10"/>
        <item c="1" x="11"/>
        <item c="1" x="12"/>
        <item c="1" x="13"/>
        <item c="1" x="14"/>
        <item c="1" x="15"/>
      </items>
    </pivotField>
    <pivotField axis="axisCol" showAll="0" dataSourceSort="1" defaultSubtotal="0"/>
    <pivotField axis="axisCol" showAll="0" dataSourceSort="1" defaultSubtotal="0"/>
    <pivotField showAll="0" dataSourceSort="1" defaultSubtotal="0" showPropTip="1"/>
    <pivotField showAll="0" dataSourceSort="1" defaultSubtotal="0" showPropTip="1"/>
    <pivotField allDrilled="1" showAll="0" dataSourceSort="1" defaultSubtotal="0" defaultAttributeDrillState="1"/>
    <pivotField allDrilled="1" showAll="0" dataSourceSort="1" defaultSubtotal="0" defaultAttributeDrillState="1"/>
    <pivotField allDrilled="1" showAll="0" dataSourceSort="1" defaultAttributeDrillState="1"/>
  </pivotFields>
  <rowFields count="1">
    <field x="12"/>
  </rowFields>
  <rowItems count="14">
    <i>
      <x/>
    </i>
    <i>
      <x v="1"/>
    </i>
    <i>
      <x v="2"/>
    </i>
    <i>
      <x v="3"/>
    </i>
    <i>
      <x v="4"/>
    </i>
    <i>
      <x v="5"/>
    </i>
    <i>
      <x v="6"/>
    </i>
    <i>
      <x v="7"/>
    </i>
    <i>
      <x v="8"/>
    </i>
    <i>
      <x v="9"/>
    </i>
    <i>
      <x v="10"/>
    </i>
    <i>
      <x v="11"/>
    </i>
    <i>
      <x v="12"/>
    </i>
    <i>
      <x v="13"/>
    </i>
  </rowItems>
  <colFields count="1">
    <field x="14"/>
  </colFields>
  <colItems count="16">
    <i>
      <x/>
    </i>
    <i>
      <x v="1"/>
    </i>
    <i>
      <x v="2"/>
    </i>
    <i>
      <x v="3"/>
    </i>
    <i>
      <x v="4"/>
    </i>
    <i>
      <x v="5"/>
    </i>
    <i>
      <x v="6"/>
    </i>
    <i>
      <x v="7"/>
    </i>
    <i>
      <x v="8"/>
    </i>
    <i>
      <x v="9"/>
    </i>
    <i>
      <x v="10"/>
    </i>
    <i>
      <x v="11"/>
    </i>
    <i>
      <x v="12"/>
    </i>
    <i>
      <x v="13"/>
    </i>
    <i>
      <x v="14"/>
    </i>
    <i>
      <x v="15"/>
    </i>
  </colItems>
  <dataFields count="1">
    <dataField fld="13" baseField="0" baseItem="0" numFmtId="168"/>
  </dataFields>
  <formats count="59">
    <format dxfId="58">
      <pivotArea collapsedLevelsAreSubtotals="1" fieldPosition="0">
        <references count="1">
          <reference field="12" count="1">
            <x v="1"/>
          </reference>
        </references>
      </pivotArea>
    </format>
    <format dxfId="57">
      <pivotArea collapsedLevelsAreSubtotals="1" fieldPosition="0">
        <references count="1">
          <reference field="12" count="1">
            <x v="2"/>
          </reference>
        </references>
      </pivotArea>
    </format>
    <format dxfId="56">
      <pivotArea collapsedLevelsAreSubtotals="1" fieldPosition="0">
        <references count="1">
          <reference field="12" count="1">
            <x v="3"/>
          </reference>
        </references>
      </pivotArea>
    </format>
    <format dxfId="55">
      <pivotArea collapsedLevelsAreSubtotals="1" fieldPosition="0">
        <references count="1">
          <reference field="12" count="1">
            <x v="4"/>
          </reference>
        </references>
      </pivotArea>
    </format>
    <format dxfId="54">
      <pivotArea collapsedLevelsAreSubtotals="1" fieldPosition="0">
        <references count="1">
          <reference field="12" count="1">
            <x v="5"/>
          </reference>
        </references>
      </pivotArea>
    </format>
    <format dxfId="53">
      <pivotArea collapsedLevelsAreSubtotals="1" fieldPosition="0">
        <references count="1">
          <reference field="12" count="1">
            <x v="6"/>
          </reference>
        </references>
      </pivotArea>
    </format>
    <format dxfId="52">
      <pivotArea collapsedLevelsAreSubtotals="1" fieldPosition="0">
        <references count="1">
          <reference field="12" count="1">
            <x v="7"/>
          </reference>
        </references>
      </pivotArea>
    </format>
    <format dxfId="51">
      <pivotArea collapsedLevelsAreSubtotals="1" fieldPosition="0">
        <references count="1">
          <reference field="12" count="1">
            <x v="8"/>
          </reference>
        </references>
      </pivotArea>
    </format>
    <format dxfId="50">
      <pivotArea collapsedLevelsAreSubtotals="1" fieldPosition="0">
        <references count="1">
          <reference field="12" count="1">
            <x v="9"/>
          </reference>
        </references>
      </pivotArea>
    </format>
    <format dxfId="49">
      <pivotArea collapsedLevelsAreSubtotals="1" fieldPosition="0">
        <references count="1">
          <reference field="12" count="1">
            <x v="10"/>
          </reference>
        </references>
      </pivotArea>
    </format>
    <format dxfId="48">
      <pivotArea collapsedLevelsAreSubtotals="1" fieldPosition="0">
        <references count="1">
          <reference field="12" count="1">
            <x v="11"/>
          </reference>
        </references>
      </pivotArea>
    </format>
    <format dxfId="47">
      <pivotArea collapsedLevelsAreSubtotals="1" fieldPosition="0">
        <references count="1">
          <reference field="12" count="1">
            <x v="12"/>
          </reference>
        </references>
      </pivotArea>
    </format>
    <format dxfId="46">
      <pivotArea collapsedLevelsAreSubtotals="1" fieldPosition="0">
        <references count="1">
          <reference field="12" count="1">
            <x v="13"/>
          </reference>
        </references>
      </pivotArea>
    </format>
    <format dxfId="45">
      <pivotArea outline="0" collapsedLevelsAreSubtotals="1" fieldPosition="0"/>
    </format>
    <format dxfId="44">
      <pivotArea type="all" dataOnly="0" outline="0" fieldPosition="0"/>
    </format>
    <format dxfId="43">
      <pivotArea outline="0" collapsedLevelsAreSubtotals="1" fieldPosition="0"/>
    </format>
    <format dxfId="42">
      <pivotArea type="origin" dataOnly="0" labelOnly="1" outline="0" fieldPosition="0"/>
    </format>
    <format dxfId="41">
      <pivotArea field="14" type="button" dataOnly="0" labelOnly="1" outline="0" axis="axisCol" fieldPosition="0"/>
    </format>
    <format dxfId="40">
      <pivotArea type="topRight" dataOnly="0" labelOnly="1" outline="0" fieldPosition="0"/>
    </format>
    <format dxfId="39">
      <pivotArea field="12" type="button" dataOnly="0" labelOnly="1" outline="0" axis="axisRow" fieldPosition="0"/>
    </format>
    <format dxfId="38">
      <pivotArea dataOnly="0" labelOnly="1" fieldPosition="0">
        <references count="1">
          <reference field="12" count="0"/>
        </references>
      </pivotArea>
    </format>
    <format dxfId="37">
      <pivotArea dataOnly="0" labelOnly="1" fieldPosition="0">
        <references count="1">
          <reference field="14" count="0"/>
        </references>
      </pivotArea>
    </format>
    <format dxfId="36">
      <pivotArea type="all" dataOnly="0" outline="0" fieldPosition="0"/>
    </format>
    <format dxfId="35">
      <pivotArea outline="0" collapsedLevelsAreSubtotals="1" fieldPosition="0"/>
    </format>
    <format dxfId="34">
      <pivotArea type="origin" dataOnly="0" labelOnly="1" outline="0" fieldPosition="0"/>
    </format>
    <format dxfId="33">
      <pivotArea field="14" type="button" dataOnly="0" labelOnly="1" outline="0" axis="axisCol" fieldPosition="0"/>
    </format>
    <format dxfId="32">
      <pivotArea type="topRight" dataOnly="0" labelOnly="1" outline="0" fieldPosition="0"/>
    </format>
    <format dxfId="31">
      <pivotArea field="12" type="button" dataOnly="0" labelOnly="1" outline="0" axis="axisRow" fieldPosition="0"/>
    </format>
    <format dxfId="30">
      <pivotArea dataOnly="0" labelOnly="1" fieldPosition="0">
        <references count="1">
          <reference field="12" count="0"/>
        </references>
      </pivotArea>
    </format>
    <format dxfId="29">
      <pivotArea dataOnly="0" labelOnly="1" fieldPosition="0">
        <references count="1">
          <reference field="14" count="0"/>
        </references>
      </pivotArea>
    </format>
    <format dxfId="28">
      <pivotArea type="all" dataOnly="0" outline="0" fieldPosition="0"/>
    </format>
    <format dxfId="27">
      <pivotArea outline="0" collapsedLevelsAreSubtotals="1" fieldPosition="0"/>
    </format>
    <format dxfId="26">
      <pivotArea type="origin" dataOnly="0" labelOnly="1" outline="0" fieldPosition="0"/>
    </format>
    <format dxfId="25">
      <pivotArea field="14" type="button" dataOnly="0" labelOnly="1" outline="0" axis="axisCol" fieldPosition="0"/>
    </format>
    <format dxfId="24">
      <pivotArea type="topRight" dataOnly="0" labelOnly="1" outline="0" fieldPosition="0"/>
    </format>
    <format dxfId="23">
      <pivotArea field="12" type="button" dataOnly="0" labelOnly="1" outline="0" axis="axisRow" fieldPosition="0"/>
    </format>
    <format dxfId="22">
      <pivotArea dataOnly="0" labelOnly="1" fieldPosition="0">
        <references count="1">
          <reference field="12" count="0"/>
        </references>
      </pivotArea>
    </format>
    <format dxfId="21">
      <pivotArea dataOnly="0" labelOnly="1" fieldPosition="0">
        <references count="1">
          <reference field="14" count="0"/>
        </references>
      </pivotArea>
    </format>
    <format dxfId="20">
      <pivotArea type="all" dataOnly="0" outline="0" fieldPosition="0"/>
    </format>
    <format dxfId="19">
      <pivotArea outline="0" collapsedLevelsAreSubtotals="1" fieldPosition="0"/>
    </format>
    <format dxfId="18">
      <pivotArea type="origin" dataOnly="0" labelOnly="1" outline="0" fieldPosition="0"/>
    </format>
    <format dxfId="17">
      <pivotArea field="14" type="button" dataOnly="0" labelOnly="1" outline="0" axis="axisCol" fieldPosition="0"/>
    </format>
    <format dxfId="16">
      <pivotArea type="topRight" dataOnly="0" labelOnly="1" outline="0" fieldPosition="0"/>
    </format>
    <format dxfId="15">
      <pivotArea field="12" type="button" dataOnly="0" labelOnly="1" outline="0" axis="axisRow" fieldPosition="0"/>
    </format>
    <format dxfId="14">
      <pivotArea dataOnly="0" labelOnly="1" fieldPosition="0">
        <references count="1">
          <reference field="12" count="0"/>
        </references>
      </pivotArea>
    </format>
    <format dxfId="13">
      <pivotArea dataOnly="0" labelOnly="1" fieldPosition="0">
        <references count="1">
          <reference field="14" count="0"/>
        </references>
      </pivotArea>
    </format>
    <format dxfId="12">
      <pivotArea type="all" dataOnly="0" outline="0" fieldPosition="0"/>
    </format>
    <format dxfId="11">
      <pivotArea outline="0" collapsedLevelsAreSubtotals="1" fieldPosition="0"/>
    </format>
    <format dxfId="10">
      <pivotArea type="origin" dataOnly="0" labelOnly="1" outline="0" fieldPosition="0"/>
    </format>
    <format dxfId="9">
      <pivotArea field="14" type="button" dataOnly="0" labelOnly="1" outline="0" axis="axisCol" fieldPosition="0"/>
    </format>
    <format dxfId="8">
      <pivotArea type="topRight" dataOnly="0" labelOnly="1" outline="0" fieldPosition="0"/>
    </format>
    <format dxfId="7">
      <pivotArea field="12" type="button" dataOnly="0" labelOnly="1" outline="0" axis="axisRow" fieldPosition="0"/>
    </format>
    <format dxfId="6">
      <pivotArea dataOnly="0" labelOnly="1" fieldPosition="0">
        <references count="1">
          <reference field="12" count="0"/>
        </references>
      </pivotArea>
    </format>
    <format dxfId="5">
      <pivotArea dataOnly="0" labelOnly="1" fieldPosition="0">
        <references count="1">
          <reference field="14" count="0"/>
        </references>
      </pivotArea>
    </format>
    <format dxfId="4">
      <pivotArea outline="0" collapsedLevelsAreSubtotals="1" fieldPosition="0"/>
    </format>
    <format dxfId="3">
      <pivotArea dataOnly="0" labelOnly="1" fieldPosition="0">
        <references count="1">
          <reference field="12" count="0"/>
        </references>
      </pivotArea>
    </format>
    <format dxfId="2">
      <pivotArea outline="0" collapsedLevelsAreSubtotals="1" fieldPosition="0"/>
    </format>
    <format dxfId="1">
      <pivotArea dataOnly="0" labelOnly="1" fieldPosition="0">
        <references count="1">
          <reference field="12" count="0"/>
        </references>
      </pivotArea>
    </format>
    <format dxfId="0">
      <pivotArea dataOnly="0" labelOnly="1" fieldPosition="0">
        <references count="1">
          <reference field="14" count="1">
            <x v="0"/>
          </reference>
        </references>
      </pivotArea>
    </format>
  </formats>
  <pivotHierarchies count="183">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embers count="1" level="1">
        <member name="[Dim Submission].[Energy Sector].&amp;[Electricity]"/>
      </members>
    </pivotHierarchy>
    <pivotHierarchy/>
    <pivotHierarchy/>
    <pivotHierarchy/>
    <pivotHierarchy/>
    <pivotHierarchy/>
    <pivotHierarchy/>
    <pivotHierarchy multipleItemSelectionAllowed="1">
      <members count="1" level="1">
        <member name="[Dim Submission].[RIN - Model].&amp;[EB]"/>
      </members>
    </pivotHierarchy>
    <pivotHierarchy/>
    <pivotHierarchy multipleItemSelectionAllowed="1">
      <members count="1" level="1">
        <member name="[Dim Submission].[Segment].&amp;[Distribution]"/>
      </members>
    </pivotHierarchy>
    <pivotHierarchy multipleItemSelectionAllowed="1">
      <members count="1" level="1">
        <member name="[Dim Submission].[Source].&amp;[Reporting]"/>
      </members>
    </pivotHierarchy>
    <pivotHierarchy/>
    <pivotHierarchy/>
    <pivotHierarchy/>
    <pivotHierarchy/>
    <pivotHierarchy/>
    <pivotHierarchy/>
    <pivotHierarchy/>
    <pivotHierarchy/>
    <pivotHierarchy/>
    <pivotHierarchy/>
    <pivotHierarchy/>
    <pivotHierarchy/>
    <pivotHierarchy/>
    <pivotHierarchy/>
    <pivotHierarchy multipleItemSelectionAllowed="1">
      <members count="1" level="1">
        <member name="[Dim Variable].[Row Description].&amp;[actual additions (recognised in rab)]"/>
      </members>
    </pivotHierarchy>
    <pivotHierarchy multipleItemSelectionAllowed="1">
      <members count="1" level="1">
        <member name="[Dim Variable].[Scope Of Service].&amp;[NETWORK]"/>
      </members>
    </pivotHierarchy>
    <pivotHierarchy multipleItemSelectionAllowed="1">
      <mps count="4">
        <mp field="8"/>
        <mp field="9"/>
        <mp field="10"/>
        <mp field="11"/>
      </mps>
      <members count="1" level="2">
        <member name="[Dim Variable].[Table Number].[Level2].&amp;[3.3 - rab asset data]&amp;[3.3.1 - regulatory asset base values]"/>
      </members>
    </pivotHierarchy>
    <pivotHierarchy/>
    <pivotHierarchy/>
    <pivotHierarchy/>
    <pivotHierarchy/>
    <pivotHierarchy/>
    <pivotHierarchy/>
    <pivotHierarchy/>
    <pivotHierarchy/>
    <pivotHierarchy/>
    <pivotHierarchy/>
    <pivotHierarchy/>
    <pivotHierarchy/>
    <pivotHierarchy/>
    <pivotHierarchy>
      <mps count="2">
        <mp field="17"/>
        <mp field="1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40"/>
  </rowHierarchiesUsage>
  <colHierarchiesUsage count="1">
    <colHierarchyUsage hierarchyUsage="68"/>
  </colHierarchiesUsage>
  <extLst>
    <ext xmlns:x14="http://schemas.microsoft.com/office/spreadsheetml/2009/9/main" uri="{962EF5D1-5CA2-4c93-8EF4-DBF5C05439D2}">
      <x14:pivotTableDefinition xmlns:xm="http://schemas.microsoft.com/office/excel/2006/main" calculatedMembersInFilters="1"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Energy_Sector" sourceName="[Dim Submission].[Energy Sector]">
  <pivotTables>
    <pivotTable tabId="20" name="PivotTable1"/>
  </pivotTables>
  <data>
    <olap pivotCacheId="252">
      <levels count="2">
        <level uniqueName="[Dim Submission].[Energy Sector].[(All)]" sourceCaption="(All)" count="0"/>
        <level uniqueName="[Dim Submission].[Energy Sector].[Energy Sector]" sourceCaption="Energy Sector" count="3">
          <ranges>
            <range startItem="0">
              <i n="[Dim Submission].[Energy Sector].&amp;[Electricity]" c="Electricity"/>
              <i n="[Dim Submission].[Energy Sector].&amp;[Gas]" c="Gas" nd="1"/>
              <i n="[Dim Submission].[Energy Sector].&amp;[Unknown]" c="Unknown" nd="1"/>
            </range>
          </ranges>
        </level>
      </levels>
      <selections count="1">
        <selection n="[Dim Submission].[Energy Sector].&amp;[Electricit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RIN" sourceName="[Dim Submission].[RIN - Model]">
  <pivotTables>
    <pivotTable tabId="20" name="PivotTable1"/>
  </pivotTables>
  <data>
    <olap pivotCacheId="252">
      <levels count="2">
        <level uniqueName="[Dim Submission].[RIN - Model].[(All)]" sourceCaption="(All)" count="0"/>
        <level uniqueName="[Dim Submission].[RIN - Model].[RIN - Model]" sourceCaption="RIN - Model" count="7">
          <ranges>
            <range startItem="0">
              <i n="[Dim Submission].[RIN - Model].&amp;[EB]" c="EB"/>
              <i n="[Dim Submission].[RIN - Model].&amp;[ARR]" c="ARR" nd="1"/>
              <i n="[Dim Submission].[RIN - Model].&amp;[CA]" c="CA" nd="1"/>
              <i n="[Dim Submission].[RIN - Model].&amp;[PTRM]" c="PTRM" nd="1"/>
              <i n="[Dim Submission].[RIN - Model].&amp;[Reset]" c="Reset" nd="1"/>
              <i n="[Dim Submission].[RIN - Model].&amp;[RFM]" c="RFM" nd="1"/>
              <i n="[Dim Submission].[RIN - Model].&amp;[Unknown]" c="Unknown" nd="1"/>
            </range>
          </ranges>
        </level>
      </levels>
      <selections count="1">
        <selection n="[Dim Submission].[RIN - Model].&amp;[EB]"/>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Source" sourceName="[Dim Submission].[Source]">
  <pivotTables>
    <pivotTable tabId="20" name="PivotTable1"/>
  </pivotTables>
  <data>
    <olap pivotCacheId="252">
      <levels count="2">
        <level uniqueName="[Dim Submission].[Source].[(All)]" sourceCaption="(All)" count="0"/>
        <level uniqueName="[Dim Submission].[Source].[Source]" sourceCaption="Source" count="15">
          <ranges>
            <range startItem="0">
              <i n="[Dim Submission].[Source].&amp;[Reallocated]" c="Reallocated"/>
              <i n="[Dim Submission].[Source].&amp;[Recast]" c="Recast"/>
              <i n="[Dim Submission].[Source].&amp;[Reporting]" c="Reporting"/>
              <i n="[Dim Submission].[Source].&amp;[After appeal]" c="After appeal" nd="1"/>
              <i n="[Dim Submission].[Source].&amp;[Draft decision]" c="Draft decision" nd="1"/>
              <i n="[Dim Submission].[Source].&amp;[Final decision]" c="Final decision" nd="1"/>
              <i n="[Dim Submission].[Source].&amp;[PTRM update 1]" c="PTRM update 1" nd="1"/>
              <i n="[Dim Submission].[Source].&amp;[PTRM update 2]" c="PTRM update 2" nd="1"/>
              <i n="[Dim Submission].[Source].&amp;[PTRM update 3]" c="PTRM update 3" nd="1"/>
              <i n="[Dim Submission].[Source].&amp;[PTRM update 4]" c="PTRM update 4" nd="1"/>
              <i n="[Dim Submission].[Source].&amp;[PTRM update 5]" c="PTRM update 5" nd="1"/>
              <i n="[Dim Submission].[Source].&amp;[PTRM update 6]" c="PTRM update 6" nd="1"/>
              <i n="[Dim Submission].[Source].&amp;[Regulatory proposal]" c="Regulatory proposal" nd="1"/>
              <i n="[Dim Submission].[Source].&amp;[Revised regulatory proposal]" c="Revised regulatory proposal" nd="1"/>
              <i n="[Dim Submission].[Source].&amp;[Unknown]" c="Unknown" nd="1"/>
            </range>
          </ranges>
        </level>
      </levels>
      <selections count="1">
        <selection n="[Dim Submission].[Source].&amp;[Reporting]"/>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Table_Number" sourceName="[Dim Variable].[Table Number]">
  <pivotTables>
    <pivotTable tabId="20" name="PivotTable1"/>
  </pivotTables>
  <data>
    <olap pivotCacheId="252">
      <levels count="6">
        <level uniqueName="[Dim Variable].[Table Number].[(All)]" sourceCaption="(All)" count="0"/>
        <level uniqueName="[Dim Variable].[Table Number].[Level1]" sourceCaption="Level1" count="145">
          <ranges>
            <range startItem="0">
              <i n="[Dim Variable].[Table Number].[Level1].&amp;[3.3 - rab asset data]" c="3.3 - rab asset data"/>
              <i n="[Dim Variable].[Table Number].[Level1].&amp;[2.1 - expenditure summary &amp; reconciliation]" c="2.1 - expenditure summary &amp; reconciliation" nd="1"/>
              <i n="[Dim Variable].[Table Number].[Level1].&amp;[2.10 - overheads]" c="2.10 - overheads" nd="1"/>
              <i n="[Dim Variable].[Table Number].[Level1].&amp;[2.11 - labour]" c="2.11 - labour" nd="1"/>
              <i n="[Dim Variable].[Table Number].[Level1].&amp;[2.12 - input tables]" c="2.12 - input tables" nd="1"/>
              <i n="[Dim Variable].[Table Number].[Level1].&amp;[2.14 - forecast price changes]" c="2.14 - forecast price changes" nd="1"/>
              <i n="[Dim Variable].[Table Number].[Level1].&amp;[2.16 - opex summary]" c="2.16 - opex summary" nd="1"/>
              <i n="[Dim Variable].[Table Number].[Level1].&amp;[2.17 - step changes]" c="2.17 - step changes" nd="1"/>
              <i n="[Dim Variable].[Table Number].[Level1].&amp;[2.2 - repex]" c="2.2 - repex" nd="1"/>
              <i n="[Dim Variable].[Table Number].[Level1].&amp;[2.3 - augex]" c="2.3 - augex" nd="1"/>
              <i n="[Dim Variable].[Table Number].[Level1].&amp;[2.5 - connections]" c="2.5 - connections" nd="1"/>
              <i n="[Dim Variable].[Table Number].[Level1].&amp;[2.6 - non network expenditure]" c="2.6 - non network expenditure" nd="1"/>
              <i n="[Dim Variable].[Table Number].[Level1].&amp;[2.7 - vegetation management]" c="2.7 - vegetation management" nd="1"/>
              <i n="[Dim Variable].[Table Number].[Level1].&amp;[2.8 - maintenance]" c="2.8 - maintenance" nd="1"/>
              <i n="[Dim Variable].[Table Number].[Level1].&amp;[2.9 - emergency response]" c="2.9 - emergency response" nd="1"/>
              <i n="[Dim Variable].[Table Number].[Level1].&amp;[3.1 - revenue data]" c="3.1 - revenue data" nd="1"/>
              <i n="[Dim Variable].[Table Number].[Level1].&amp;[3.2 - operating expenditure]" c="3.2 - operating expenditure" nd="1"/>
              <i n="[Dim Variable].[Table Number].[Level1].&amp;[3.4 - operational data]" c="3.4 - operational data" nd="1"/>
              <i n="[Dim Variable].[Table Number].[Level1].&amp;[3.5 - physical asset data]" c="3.5 - physical asset data" nd="1"/>
              <i n="[Dim Variable].[Table Number].[Level1].&amp;[3.6 - quality of services]" c="3.6 - quality of services" nd="1"/>
              <i n="[Dim Variable].[Table Number].[Level1].&amp;[3.7 - operating environment factors]" c="3.7 - operating environment factors" nd="1"/>
              <i n="[Dim Variable].[Table Number].[Level1].&amp;[30 - total rab roll forward]" c="30 - total rab roll forward" nd="1"/>
              <i n="[Dim Variable].[Table Number].[Level1].&amp;[31 - tab roll forward]" c="31 - tab roll forward" nd="1"/>
              <i n="[Dim Variable].[Table Number].[Level1].&amp;[31 - tax value roll forward]" c="31 - tax value roll forward" nd="1"/>
              <i n="[Dim Variable].[Table Number].[Level1].&amp;[32 - ptrm input summary]" c="32 - ptrm input summary" nd="1"/>
              <i n="[Dim Variable].[Table Number].[Level1].&amp;[33 - rfm input]" c="33 - rfm input" nd="1"/>
              <i n="[Dim Variable].[Table Number].[Level1].&amp;[4.1 - public lighting]" c="4.1 - public lighting" nd="1"/>
              <i n="[Dim Variable].[Table Number].[Level1].&amp;[4.2 - metering]" c="4.2 - metering" nd="1"/>
              <i n="[Dim Variable].[Table Number].[Level1].&amp;[4.3 - fee based services]" c="4.3 - fee based services" nd="1"/>
              <i n="[Dim Variable].[Table Number].[Level1].&amp;[4.4 - quoted services]" c="4.4 - quoted services" nd="1"/>
              <i n="[Dim Variable].[Table Number].[Level1].&amp;[5.2 - asset age profile]" c="5.2 - asset age profile" nd="1"/>
              <i n="[Dim Variable].[Table Number].[Level1].&amp;[50 - ptrm inputs]" c="50 - ptrm inputs" nd="1"/>
              <i n="[Dim Variable].[Table Number].[Level1].&amp;[51 - wacc]" c="51 - wacc" nd="1"/>
              <i n="[Dim Variable].[Table Number].[Level1].&amp;[52 - asset roll forward summary]" c="52 - asset roll forward summary" nd="1"/>
              <i n="[Dim Variable].[Table Number].[Level1].&amp;[53 - revenue summary]" c="53 - revenue summary" nd="1"/>
              <i n="[Dim Variable].[Table Number].[Level1].&amp;[6.1 - telephone answering]" c="6.1 - telephone answering" nd="1"/>
              <i n="[Dim Variable].[Table Number].[Level1].&amp;[6.2 - reliability and customer service performance]" c="6.2 - reliability and customer service performance" nd="1"/>
              <i n="[Dim Variable].[Table Number].[Level1].&amp;[6.3 - sustained interruptions]" c="6.3 - sustained interruptions" nd="1"/>
              <i n="[Dim Variable].[Table Number].[Level1].&amp;[6.6 - stpis customer service]" c="6.6 - stpis customer service" nd="1"/>
              <i n="[Dim Variable].[Table Number].[Level1].&amp;[6.7 - stpis daily performance]" c="6.7 - stpis daily performance" nd="1"/>
              <i n="[Dim Variable].[Table Number].[Level1].&amp;[6.8 - stpis exclusions]" c="6.8 - stpis exclusions" nd="1"/>
              <i n="[Dim Variable].[Table Number].[Level1].&amp;[6.9 - stpis guaranteed service level]" c="6.9 - stpis guaranteed service level" nd="1"/>
              <i n="[Dim Variable].[Table Number].[Level1].&amp;[7.10 - jurisdictional schemes]" c="7.10 - jurisdictional schemes" nd="1"/>
              <i n="[Dim Variable].[Table Number].[Level1].&amp;[7.11 - demand management incentive scheme]" c="7.11 - demand management incentive scheme" nd="1"/>
              <i n="[Dim Variable].[Table Number].[Level1].&amp;[7.13 - total annual retailer charges]" c="7.13 - total annual retailer charges" nd="1"/>
              <i n="[Dim Variable].[Table Number].[Level1].&amp;[7.4 - shared assets]" c="7.4 - shared assets" nd="1"/>
              <i n="[Dim Variable].[Table Number].[Level1].&amp;[7.7 - tariff structure statement]" c="7.7 - tariff structure statement" nd="1"/>
              <i n="[Dim Variable].[Table Number].[Level1].&amp;[7.8 - avoided tuos paymentss]" c="7.8 - avoided tuos paymentss" nd="1"/>
              <i n="[Dim Variable].[Table Number].[Level1].&amp;[7.9 - stpis]" c="7.9 - stpis" nd="1"/>
              <i n="[Dim Variable].[Table Number].[Level1].&amp;[8.1 - income statement]" c="8.1 - income statement" nd="1"/>
              <i n="[Dim Variable].[Table Number].[Level1].&amp;[8.2 - capex]" c="8.2 - capex" nd="1"/>
              <i n="[Dim Variable].[Table Number].[Level1].&amp;[8.3 - balance sheet]" c="8.3 - balance sheet" nd="1"/>
              <i n="[Dim Variable].[Table Number].[Level1].&amp;[8.4 - opex]" c="8.4 - opex" nd="1"/>
              <i n="[Dim Variable].[Table Number].[Level1].&amp;[9.5 - tuos]" c="9.5 - tuos" nd="1"/>
              <i n="[Dim Variable].[Table Number].[Level1].&amp;[e1.1 - expenditure summary - capex]" c="e1.1 - expenditure summary - capex" nd="1"/>
              <i n="[Dim Variable].[Table Number].[Level1].&amp;[e1.2 - expenditure summary - opex]" c="e1.2 - expenditure summary - opex" nd="1"/>
              <i n="[Dim Variable].[Table Number].[Level1].&amp;[e1.3 - expenditure summary - capcons]" c="e1.3 - expenditure summary - capcons" nd="1"/>
              <i n="[Dim Variable].[Table Number].[Level1].&amp;[e1.4 - expenditure summary - capitalized overheads]" c="e1.4 - expenditure summary - capitalized overheads" nd="1"/>
              <i n="[Dim Variable].[Table Number].[Level1].&amp;[e10.1 - overheads - network]" c="e10.1 - overheads - network" nd="1"/>
              <i n="[Dim Variable].[Table Number].[Level1].&amp;[e10.2 - overheads - corporate]" c="e10.2 - overheads - corporate" nd="1"/>
              <i n="[Dim Variable].[Table Number].[Level1].&amp;[e11.3 - labour / non-labour expenditure split]" c="e11.3 - labour / non-labour expenditure split" nd="1"/>
              <i n="[Dim Variable].[Table Number].[Level1].&amp;[e12.1 - ict - expenditure]" c="e12.1 - ict - expenditure" nd="1"/>
              <i n="[Dim Variable].[Table Number].[Level1].&amp;[e13.1  - other capex - by driver]" c="e13.1  - other capex - by driver" nd="1"/>
              <i n="[Dim Variable].[Table Number].[Level1].&amp;[e13.1 - other capex - by project]" c="e13.1 - other capex - by project" nd="1"/>
              <i n="[Dim Variable].[Table Number].[Level1].&amp;[e13.2 - other capex - by project]" c="e13.2 - other capex - by project" nd="1"/>
              <i n="[Dim Variable].[Table Number].[Level1].&amp;[e17.1 - step changes for reference services]" c="e17.1 - step changes for reference services" nd="1"/>
              <i n="[Dim Variable].[Table Number].[Level1].&amp;[e17.2 - category specific forecasts]" c="e17.2 - category specific forecasts" nd="1"/>
              <i n="[Dim Variable].[Table Number].[Level1].&amp;[e2.1 - mains repex - capex]" c="e2.1 - mains repex - capex" nd="1"/>
              <i n="[Dim Variable].[Table Number].[Level1].&amp;[e2.1 - repex - capex by driver]" c="e2.1 - repex - capex by driver" nd="1"/>
              <i n="[Dim Variable].[Table Number].[Level1].&amp;[e2.2 - mains repex - volumes]" c="e2.2 - mains repex - volumes" nd="1"/>
              <i n="[Dim Variable].[Table Number].[Level1].&amp;[e2.2 - repex - capex by project]" c="e2.2 - repex - capex by project" nd="1"/>
              <i n="[Dim Variable].[Table Number].[Level1].&amp;[e20.1 - opex by driver]" c="e20.1 - opex by driver" nd="1"/>
              <i n="[Dim Variable].[Table Number].[Level1].&amp;[e20.2 - opex by category]" c="e20.2 - opex by category" nd="1"/>
              <i n="[Dim Variable].[Table Number].[Level1].&amp;[e20.3 - opex by category - related party margin expenditure]" c="e20.3 - opex by category - related party margin expenditure" nd="1"/>
              <i n="[Dim Variable].[Table Number].[Level1].&amp;[e21.1 - ars - volumes]" c="e21.1 - ars - volumes" nd="1"/>
              <i n="[Dim Variable].[Table Number].[Level1].&amp;[e21.2 - ars - revenue]" c="e21.2 - ars - revenue" nd="1"/>
              <i n="[Dim Variable].[Table Number].[Level1].&amp;[e21.3 - ars - expenditure]" c="e21.3 - ars - expenditure" nd="1"/>
              <i n="[Dim Variable].[Table Number].[Level1].&amp;[e21.4 - ars - price]" c="e21.4 - ars - price" nd="1"/>
              <i n="[Dim Variable].[Table Number].[Level1].&amp;[e25.1 - forecast capex and opex price changes]" c="e25.1 - forecast capex and opex price changes" nd="1"/>
              <i n="[Dim Variable].[Table Number].[Level1].&amp;[e3.1 - expansion - capex - by driver]" c="e3.1 - expansion - capex - by driver" nd="1"/>
              <i n="[Dim Variable].[Table Number].[Level1].&amp;[e3.1 - mains augex - expenditure]" c="e3.1 - mains augex - expenditure" nd="1"/>
              <i n="[Dim Variable].[Table Number].[Level1].&amp;[e3.2 - expansion - capex - by project]" c="e3.2 - expansion - capex - by project" nd="1"/>
              <i n="[Dim Variable].[Table Number].[Level1].&amp;[e3.2 - mains augex - volumes]" c="e3.2 - mains augex - volumes" nd="1"/>
              <i n="[Dim Variable].[Table Number].[Level1].&amp;[e4.1 - meter replacement - expenditure]" c="e4.1 - meter replacement - expenditure" nd="1"/>
              <i n="[Dim Variable].[Table Number].[Level1].&amp;[e4.2 - meter replacement - volumes]" c="e4.2 - meter replacement - volumes" nd="1"/>
              <i n="[Dim Variable].[Table Number].[Level1].&amp;[e5.1 - new connections - expenditure]" c="e5.1 - new connections - expenditure" nd="1"/>
              <i n="[Dim Variable].[Table Number].[Level1].&amp;[e5.2 - new connections - unit rates]" c="e5.2 - new connections - unit rates" nd="1"/>
              <i n="[Dim Variable].[Table Number].[Level1].&amp;[e5.3 - new connections - volumes]" c="e5.3 - new connections - volumes" nd="1"/>
              <i n="[Dim Variable].[Table Number].[Level1].&amp;[e5.4 - new connections - capital contributions]" c="e5.4 - new connections - capital contributions" nd="1"/>
              <i n="[Dim Variable].[Table Number].[Level1].&amp;[e6.1 - non-network]" c="e6.1 - non-network" nd="1"/>
              <i n="[Dim Variable].[Table Number].[Level1].&amp;[e6.5 - telemetry]" c="e6.5 - telemetry" nd="1"/>
              <i n="[Dim Variable].[Table Number].[Level1].&amp;[f1.1 - income - audited statutory accounts]" c="f1.1 - income - audited statutory accounts" nd="1"/>
              <i n="[Dim Variable].[Table Number].[Level1].&amp;[f1.2 - income - adjustments]" c="f1.2 - income - adjustments" nd="1"/>
              <i n="[Dim Variable].[Table Number].[Level1].&amp;[f1.3 - income - distribution business]" c="f1.3 - income - distribution business" nd="1"/>
              <i n="[Dim Variable].[Table Number].[Level1].&amp;[f1.3 - income - transmission business]" c="f1.3 - income - transmission business" nd="1"/>
              <i n="[Dim Variable].[Table Number].[Level1].&amp;[f1.4 - income - haulage reference services]" c="f1.4 - income - haulage reference services" nd="1"/>
              <i n="[Dim Variable].[Table Number].[Level1].&amp;[f1.5 - income - ancillary reference services]" c="f1.5 - income - ancillary reference services" nd="1"/>
              <i n="[Dim Variable].[Table Number].[Level1].&amp;[f10.1 - capital base values]" c="f10.1 - capital base values" nd="1"/>
              <i n="[Dim Variable].[Table Number].[Level1].&amp;[f10.2 - capital base values - as commissioned]" c="f10.2 - capital base values - as commissioned" nd="1"/>
              <i n="[Dim Variable].[Table Number].[Level1].&amp;[f2.1 - capex by purpose - reference services]" c="f2.1 - capex by purpose - reference services" nd="1"/>
              <i n="[Dim Variable].[Table Number].[Level1].&amp;[f2.3 - capex - other]" c="f2.3 - capex - other" nd="1"/>
              <i n="[Dim Variable].[Table Number].[Level1].&amp;[f2.4 - capex by asset class]" c="f2.4 - capex by asset class" nd="1"/>
              <i n="[Dim Variable].[Table Number].[Level1].&amp;[f2.5 - capital contributions by asset class]" c="f2.5 - capital contributions by asset class" nd="1"/>
              <i n="[Dim Variable].[Table Number].[Level1].&amp;[f2.6 - disposals by asset class]" c="f2.6 - disposals by asset class" nd="1"/>
              <i n="[Dim Variable].[Table Number].[Level1].&amp;[f2.7 - immediate expensing of capex]" c="f2.7 - immediate expensing of capex" nd="1"/>
              <i n="[Dim Variable].[Table Number].[Level1].&amp;[f3.1 - revenue - reference services]" c="f3.1 - revenue - reference services" nd="1"/>
              <i n="[Dim Variable].[Table Number].[Level1].&amp;[f3.2 - revenue - ancillary reference services]" c="f3.2 - revenue - ancillary reference services" nd="1"/>
              <i n="[Dim Variable].[Table Number].[Level1].&amp;[f3.3 - revenue - rebateable services]" c="f3.3 - revenue - rebateable services" nd="1"/>
              <i n="[Dim Variable].[Table Number].[Level1].&amp;[f3.4 - revenue - non-reference services]" c="f3.4 - revenue - non-reference services" nd="1"/>
              <i n="[Dim Variable].[Table Number].[Level1].&amp;[f3.5 - revenue - total revenue]" c="f3.5 - revenue - total revenue" nd="1"/>
              <i n="[Dim Variable].[Table Number].[Level1].&amp;[f3.6 - revenue - rewards and penalties from incentive schemes]" c="f3.6 - revenue - rewards and penalties from incentive schemes" nd="1"/>
              <i n="[Dim Variable].[Table Number].[Level1].&amp;[f4.1 - opex - by purpose]" c="f4.1 - opex - by purpose" nd="1"/>
              <i n="[Dim Variable].[Table Number].[Level1].&amp;[f6.1 - related party - payments greater than $1,000,000 made to related party]" c="f6.1 - related party - payments greater than $1,000,000 made to related party" nd="1"/>
              <i n="[Dim Variable].[Table Number].[Level1].&amp;[f6.2 - related party - payments greater than $1,000,000 received from related party]" c="f6.2 - related party - payments greater than $1,000,000 received from related party" nd="1"/>
              <i n="[Dim Variable].[Table Number].[Level1].&amp;[f6.3 - related party - margin expenditure - by category]" c="f6.3 - related party - margin expenditure - by category" nd="1"/>
              <i n="[Dim Variable].[Table Number].[Level1].&amp;[f6.4 - related party - per centage of capex outsourced to related party]" c="f6.4 - related party - per centage of capex outsourced to related party" nd="1"/>
              <i n="[Dim Variable].[Table Number].[Level1].&amp;[f6.4 - related party - per centage of opex outsourced to related party]" c="f6.4 - related party - per centage of opex outsourced to related party" nd="1"/>
              <i n="[Dim Variable].[Table Number].[Level1].&amp;[f7 - provisions]" c="f7 - provisions" nd="1"/>
              <i n="[Dim Variable].[Table Number].[Level1].&amp;[f9.1 - pass through event expenditure]" c="f9.1 - pass through event expenditure" nd="1"/>
              <i n="[Dim Variable].[Table Number].[Level1].&amp;[n1.1 - demand - by customer type]" c="n1.1 - demand - by customer type" nd="1"/>
              <i n="[Dim Variable].[Table Number].[Level1].&amp;[n1.1 - demand - by user type]" c="n1.1 - demand - by user type" nd="1"/>
              <i n="[Dim Variable].[Table Number].[Level1].&amp;[n1.2 - demand - by reference services]" c="n1.2 - demand - by reference services" nd="1"/>
              <i n="[Dim Variable].[Table Number].[Level1].&amp;[n1.2 - demand - by tariff]" c="n1.2 - demand - by tariff" nd="1"/>
              <i n="[Dim Variable].[Table Number].[Level1].&amp;[n1.3 - demand - withdrawals]" c="n1.3 - demand - withdrawals" nd="1"/>
              <i n="[Dim Variable].[Table Number].[Level1].&amp;[n1.4 - demand - injections]" c="n1.4 - demand - injections" nd="1"/>
              <i n="[Dim Variable].[Table Number].[Level1].&amp;[n2.1 - network characteristics - network length - by pipeline]" c="n2.1 - network characteristics - network length - by pipeline" nd="1"/>
              <i n="[Dim Variable].[Table Number].[Level1].&amp;[n2.1 - network characteristics - network length - by pressure and asset type]" c="n2.1 - network characteristics - network length - by pressure and asset type" nd="1"/>
              <i n="[Dim Variable].[Table Number].[Level1].&amp;[n2.2 - network characteristics - city gates / regulators]" c="n2.2 - network characteristics - city gates / regulators" nd="1"/>
              <i n="[Dim Variable].[Table Number].[Level1].&amp;[n2.2 - network characteristics - network capacity - by pipeline]" c="n2.2 - network characteristics - network capacity - by pipeline" nd="1"/>
              <i n="[Dim Variable].[Table Number].[Level1].&amp;[n2.3 - network characteristics - average utilisation - by pipeline]" c="n2.3 - network characteristics - average utilisation - by pipeline" nd="1"/>
              <i n="[Dim Variable].[Table Number].[Level1].&amp;[n2.4 - network characteristics - firm contracted capacity - by pipeline]" c="n2.4 - network characteristics - firm contracted capacity - by pipeline" nd="1"/>
              <i n="[Dim Variable].[Table Number].[Level1].&amp;[n2.5 - network characteristics - network length - by postcode]" c="n2.5 - network characteristics - network length - by postcode" nd="1"/>
              <i n="[Dim Variable].[Table Number].[Level1].&amp;[p1 - cost reflective tariff and metering]" c="p1 - cost reflective tariff and metering" nd="1"/>
              <i n="[Dim Variable].[Table Number].[Level1].&amp;[s1.1 - customer numbers - by customer type]" c="s1.1 - customer numbers - by customer type" nd="1"/>
              <i n="[Dim Variable].[Table Number].[Level1].&amp;[s1.1 - user numbers - by user type]" c="s1.1 - user numbers - by user type" nd="1"/>
              <i n="[Dim Variable].[Table Number].[Level1].&amp;[s1.2 - customer numbers - by tariff]" c="s1.2 - customer numbers - by tariff" nd="1"/>
              <i n="[Dim Variable].[Table Number].[Level1].&amp;[s1.2 - user numbers - by reference service]" c="s1.2 - user numbers - by reference service" nd="1"/>
              <i n="[Dim Variable].[Table Number].[Level1].&amp;[s10.1 - supply quality - pressure faults]" c="s10.1 - supply quality - pressure faults" nd="1"/>
              <i n="[Dim Variable].[Table Number].[Level1].&amp;[s11.1 - network outages]" c="s11.1 - network outages" nd="1"/>
              <i n="[Dim Variable].[Table Number].[Level1].&amp;[s11.2 - leaks - by asset type and cause of leak]" c="s11.2 - leaks - by asset type and cause of leak" nd="1"/>
              <i n="[Dim Variable].[Table Number].[Level1].&amp;[s11.3 - unaccounted for gas - transmission and distribution]" c="s11.3 - unaccounted for gas - transmission and distribution" nd="1"/>
              <i n="[Dim Variable].[Table Number].[Level1].&amp;[s14.1 - loss of containment]" c="s14.1 - loss of containment" nd="1"/>
              <i n="[Dim Variable].[Table Number].[Level1].&amp;[s14.2 - instances of damage]" c="s14.2 - instances of damage" nd="1"/>
              <i n="[Dim Variable].[Table Number].[Level1].&amp;[Unknown]" c="Unknown" nd="1"/>
              <i n="[Dim Variable].[Table Number].[All].UNKNOWNMEMBER" c="Unknown" nd="1"/>
            </range>
          </ranges>
        </level>
        <level uniqueName="[Dim Variable].[Table Number].[Level2]" sourceCaption="Level2" count="397">
          <ranges>
            <range startItem="0">
              <i n="[Dim Variable].[Table Number].[Level2].&amp;[3.3 - rab asset data]&amp;[3.3.1 - regulatory asset base values]" c="3.3.1 - regulatory asset base values">
                <p n="[Dim Variable].[Table Number].[Level1].&amp;[3.3 - rab asset data]"/>
              </i>
              <i n="[Dim Variable].[Table Number].[Level2].&amp;[3.3 - rab asset data]&amp;[3.3.2 - asset value roll forward]" c="3.3.2 - asset value roll forward">
                <p n="[Dim Variable].[Table Number].[Level1].&amp;[3.3 - rab asset data]"/>
              </i>
              <i n="[Dim Variable].[Table Number].[Level2].&amp;[2.1 - expenditure summary &amp; reconciliation]&amp;[2.1.1 - prescribed transmission services capex]" c="2.1.1 - prescribed transmission services capex" nd="1">
                <p n="[Dim Variable].[Table Number].[Level1].&amp;[2.1 - expenditure summary &amp; reconciliation]"/>
              </i>
              <i n="[Dim Variable].[Table Number].[Level2].&amp;[2.1 - expenditure summary &amp; reconciliation]&amp;[2.1.1 - standard control services capex]" c="2.1.1 - standard control services capex" nd="1">
                <p n="[Dim Variable].[Table Number].[Level1].&amp;[2.1 - expenditure summary &amp; reconciliation]"/>
              </i>
              <i n="[Dim Variable].[Table Number].[Level2].&amp;[2.1 - expenditure summary &amp; reconciliation]&amp;[2.1.1 - standard control services capex - capital contributions]" c="2.1.1 - standard control services capex - capital contributions" nd="1">
                <p n="[Dim Variable].[Table Number].[Level1].&amp;[2.1 - expenditure summary &amp; reconciliation]"/>
              </i>
              <i n="[Dim Variable].[Table Number].[Level2].&amp;[2.1 - expenditure summary &amp; reconciliation]&amp;[2.1.2 - prescribed transmission services opex by category]" c="2.1.2 - prescribed transmission services opex by category" nd="1">
                <p n="[Dim Variable].[Table Number].[Level1].&amp;[2.1 - expenditure summary &amp; reconciliation]"/>
              </i>
              <i n="[Dim Variable].[Table Number].[Level2].&amp;[2.1 - expenditure summary &amp; reconciliation]&amp;[2.1.2 - standard control services opex by category]" c="2.1.2 - standard control services opex by category" nd="1">
                <p n="[Dim Variable].[Table Number].[Level1].&amp;[2.1 - expenditure summary &amp; reconciliation]"/>
              </i>
              <i n="[Dim Variable].[Table Number].[Level2].&amp;[2.1 - expenditure summary &amp; reconciliation]&amp;[2.1.3 - alternative control services capex]" c="2.1.3 - alternative control services capex" nd="1">
                <p n="[Dim Variable].[Table Number].[Level1].&amp;[2.1 - expenditure summary &amp; reconciliation]"/>
              </i>
              <i n="[Dim Variable].[Table Number].[Level2].&amp;[2.1 - expenditure summary &amp; reconciliation]&amp;[2.1.4 - alternative control services opex]" c="2.1.4 - alternative control services opex" nd="1">
                <p n="[Dim Variable].[Table Number].[Level1].&amp;[2.1 - expenditure summary &amp; reconciliation]"/>
              </i>
              <i n="[Dim Variable].[Table Number].[Level2].&amp;[2.1 - expenditure summary &amp; reconciliation]&amp;[2.1.5 - dual function assets capex]" c="2.1.5 - dual function assets capex" nd="1">
                <p n="[Dim Variable].[Table Number].[Level1].&amp;[2.1 - expenditure summary &amp; reconciliation]"/>
              </i>
              <i n="[Dim Variable].[Table Number].[Level2].&amp;[2.1 - expenditure summary &amp; reconciliation]&amp;[2.1.5 - dual function assets capex - capital contributions]" c="2.1.5 - dual function assets capex - capital contributions" nd="1">
                <p n="[Dim Variable].[Table Number].[Level1].&amp;[2.1 - expenditure summary &amp; reconciliation]"/>
              </i>
              <i n="[Dim Variable].[Table Number].[Level2].&amp;[2.1 - expenditure summary &amp; reconciliation]&amp;[2.1.6 - dual function assets opex by category]" c="2.1.6 - dual function assets opex by category" nd="1">
                <p n="[Dim Variable].[Table Number].[Level1].&amp;[2.1 - expenditure summary &amp; reconciliation]"/>
              </i>
              <i n="[Dim Variable].[Table Number].[Level2].&amp;[2.1 - expenditure summary &amp; reconciliation]&amp;[2.1.7 - prescribed transmission services capcons]" c="2.1.7 - prescribed transmission services capcons" nd="1">
                <p n="[Dim Variable].[Table Number].[Level1].&amp;[2.1 - expenditure summary &amp; reconciliation]"/>
              </i>
              <i n="[Dim Variable].[Table Number].[Level2].&amp;[2.1 - expenditure summary &amp; reconciliation]&amp;[2.1.7 - standard control services capcons]" c="2.1.7 - standard control services capcons" nd="1">
                <p n="[Dim Variable].[Table Number].[Level1].&amp;[2.1 - expenditure summary &amp; reconciliation]"/>
              </i>
              <i n="[Dim Variable].[Table Number].[Level2].&amp;[2.1 - expenditure summary &amp; reconciliation]&amp;[2.1.8 - prescribed transmission services capitalised overheads]" c="2.1.8 - prescribed transmission services capitalised overheads" nd="1">
                <p n="[Dim Variable].[Table Number].[Level1].&amp;[2.1 - expenditure summary &amp; reconciliation]"/>
              </i>
              <i n="[Dim Variable].[Table Number].[Level2].&amp;[2.1 - expenditure summary &amp; reconciliation]&amp;[2.1.8 - standard control services capitalised overheads]" c="2.1.8 - standard control services capitalised overheads" nd="1">
                <p n="[Dim Variable].[Table Number].[Level1].&amp;[2.1 - expenditure summary &amp; reconciliation]"/>
              </i>
              <i n="[Dim Variable].[Table Number].[Level2].&amp;[2.1 - expenditure summary &amp; reconciliation]&amp;[2.1.8 - standard control services capitalised overheads - capital contributions]" c="2.1.8 - standard control services capitalised overheads - capital contributions" nd="1">
                <p n="[Dim Variable].[Table Number].[Level1].&amp;[2.1 - expenditure summary &amp; reconciliation]"/>
              </i>
              <i n="[Dim Variable].[Table Number].[Level2].&amp;[2.10 - overheads]&amp;[2.10.1 - network overheads expenditure]" c="2.10.1 - network overheads expenditure" nd="1">
                <p n="[Dim Variable].[Table Number].[Level1].&amp;[2.10 - overheads]"/>
              </i>
              <i n="[Dim Variable].[Table Number].[Level2].&amp;[2.10 - overheads]&amp;[2.10.2 - corporate overheads expenditure]" c="2.10.2 - corporate overheads expenditure" nd="1">
                <p n="[Dim Variable].[Table Number].[Level1].&amp;[2.10 - overheads]"/>
              </i>
              <i n="[Dim Variable].[Table Number].[Level2].&amp;[2.11 - labour]&amp;[2.11.1 - cost metrics per annum]" c="2.11.1 - cost metrics per annum" nd="1">
                <p n="[Dim Variable].[Table Number].[Level1].&amp;[2.11 - labour]"/>
              </i>
              <i n="[Dim Variable].[Table Number].[Level2].&amp;[2.11 - labour]&amp;[2.11.2 - descriptor metrics]" c="2.11.2 - descriptor metrics" nd="1">
                <p n="[Dim Variable].[Table Number].[Level1].&amp;[2.11 - labour]"/>
              </i>
              <i n="[Dim Variable].[Table Number].[Level2].&amp;[2.11 - labour]&amp;[2.11.3 - labour / non-labour expenditure split]" c="2.11.3 - labour / non-labour expenditure split" nd="1">
                <p n="[Dim Variable].[Table Number].[Level1].&amp;[2.11 - labour]"/>
              </i>
              <i n="[Dim Variable].[Table Number].[Level2].&amp;[2.12 - input tables]&amp;[2.12.1 - direct material expenditure]" c="2.12.1 - direct material expenditure" nd="1">
                <p n="[Dim Variable].[Table Number].[Level1].&amp;[2.12 - input tables]"/>
              </i>
              <i n="[Dim Variable].[Table Number].[Level2].&amp;[2.12 - input tables]&amp;[2.12.2 - direct labour expenditure]" c="2.12.2 - direct labour expenditure" nd="1">
                <p n="[Dim Variable].[Table Number].[Level1].&amp;[2.12 - input tables]"/>
              </i>
              <i n="[Dim Variable].[Table Number].[Level2].&amp;[2.12 - input tables]&amp;[2.12.3 - contract expenditure]" c="2.12.3 - contract expenditure" nd="1">
                <p n="[Dim Variable].[Table Number].[Level1].&amp;[2.12 - input tables]"/>
              </i>
              <i n="[Dim Variable].[Table Number].[Level2].&amp;[2.12 - input tables]&amp;[2.12.4 - other expenditure]" c="2.12.4 - other expenditure" nd="1">
                <p n="[Dim Variable].[Table Number].[Level1].&amp;[2.12 - input tables]"/>
              </i>
              <i n="[Dim Variable].[Table Number].[Level2].&amp;[2.12 - input tables]&amp;[2.12.5 - related party contract expenditure]" c="2.12.5 - related party contract expenditure" nd="1">
                <p n="[Dim Variable].[Table Number].[Level1].&amp;[2.12 - input tables]"/>
              </i>
              <i n="[Dim Variable].[Table Number].[Level2].&amp;[2.12 - input tables]&amp;[2.12.6 - related party contract margin expenditure]" c="2.12.6 - related party contract margin expenditure" nd="1">
                <p n="[Dim Variable].[Table Number].[Level1].&amp;[2.12 - input tables]"/>
              </i>
              <i n="[Dim Variable].[Table Number].[Level2].&amp;[2.14 - forecast price changes]&amp;[2.14.1 - forecast labour and materials price changes]" c="2.14.1 - forecast labour and materials price changes" nd="1">
                <p n="[Dim Variable].[Table Number].[Level1].&amp;[2.14 - forecast price changes]"/>
              </i>
              <i n="[Dim Variable].[Table Number].[Level2].&amp;[2.16 - opex summary]&amp;[2.16.1 - opex by driver]" c="2.16.1 - opex by driver" nd="1">
                <p n="[Dim Variable].[Table Number].[Level1].&amp;[2.16 - opex summary]"/>
              </i>
              <i n="[Dim Variable].[Table Number].[Level2].&amp;[2.16 - opex summary]&amp;[2.16.2 - opex by category]" c="2.16.2 - opex by category" nd="1">
                <p n="[Dim Variable].[Table Number].[Level1].&amp;[2.16 - opex summary]"/>
              </i>
              <i n="[Dim Variable].[Table Number].[Level2].&amp;[2.16 - opex summary]&amp;[2.16.3 - dual function assets opex by driver]" c="2.16.3 - dual function assets opex by driver" nd="1">
                <p n="[Dim Variable].[Table Number].[Level1].&amp;[2.16 - opex summary]"/>
              </i>
              <i n="[Dim Variable].[Table Number].[Level2].&amp;[2.16 - opex summary]&amp;[2.16.4 - dual function assets opex by category]" c="2.16.4 - dual function assets opex by category" nd="1">
                <p n="[Dim Variable].[Table Number].[Level1].&amp;[2.16 - opex summary]"/>
              </i>
              <i n="[Dim Variable].[Table Number].[Level2].&amp;[2.17 - step changes]&amp;[2.17.1 - forecast opex step changes]" c="2.17.1 - forecast opex step changes" nd="1">
                <p n="[Dim Variable].[Table Number].[Level1].&amp;[2.17 - step changes]"/>
              </i>
              <i n="[Dim Variable].[Table Number].[Level2].&amp;[2.17 - step changes]&amp;[2.17.2 - forecast capex step changes]" c="2.17.2 - forecast capex step changes" nd="1">
                <p n="[Dim Variable].[Table Number].[Level1].&amp;[2.17 - step changes]"/>
              </i>
              <i n="[Dim Variable].[Table Number].[Level2].&amp;[2.17 - step changes]&amp;[2.17.3 - forecast opex step changes for dual function assets]" c="2.17.3 - forecast opex step changes for dual function assets" nd="1">
                <p n="[Dim Variable].[Table Number].[Level1].&amp;[2.17 - step changes]"/>
              </i>
              <i n="[Dim Variable].[Table Number].[Level2].&amp;[2.17 - step changes]&amp;[2.17.4 - forecast capex step changes for dual function assets]" c="2.17.4 - forecast capex step changes for dual function assets" nd="1">
                <p n="[Dim Variable].[Table Number].[Level1].&amp;[2.17 - step changes]"/>
              </i>
              <i n="[Dim Variable].[Table Number].[Level2].&amp;[2.17 - step changes]&amp;[2.17.5 - forecast category specific opex]" c="2.17.5 - forecast category specific opex" nd="1">
                <p n="[Dim Variable].[Table Number].[Level1].&amp;[2.17 - step changes]"/>
              </i>
              <i n="[Dim Variable].[Table Number].[Level2].&amp;[2.2 - repex]&amp;[2.2.1 - replacement expenditure, volumes and asset failures by asset category]" c="2.2.1 - replacement expenditure, volumes and asset failures by asset category" nd="1">
                <p n="[Dim Variable].[Table Number].[Level1].&amp;[2.2 - repex]"/>
              </i>
              <i n="[Dim Variable].[Table Number].[Level2].&amp;[2.2 - repex]&amp;[2.2.2 - selected asset characteristics]" c="2.2.2 - selected asset characteristics" nd="1">
                <p n="[Dim Variable].[Table Number].[Level1].&amp;[2.2 - repex]"/>
              </i>
              <i n="[Dim Variable].[Table Number].[Level2].&amp;[2.3 - augex]&amp;[2.3.3 - augex data - hv/lv feeders and distribution substations]" c="2.3.3 - augex data - hv/lv feeders and distribution substations" nd="1">
                <p n="[Dim Variable].[Table Number].[Level1].&amp;[2.3 - augex]"/>
              </i>
              <i n="[Dim Variable].[Table Number].[Level2].&amp;[2.3 - augex]&amp;[2.3.4 - augex - total expenditure]" c="2.3.4 - augex - total expenditure" nd="1">
                <p n="[Dim Variable].[Table Number].[Level1].&amp;[2.3 - augex]"/>
              </i>
              <i n="[Dim Variable].[Table Number].[Level2].&amp;[2.3 - augex]&amp;[2.3.5 - augex - by driver]" c="2.3.5 - augex - by driver" nd="1">
                <p n="[Dim Variable].[Table Number].[Level1].&amp;[2.3 - augex]"/>
              </i>
              <i n="[Dim Variable].[Table Number].[Level2].&amp;[2.3 - augex]&amp;[2.3.6 - augex - demand driven]" c="2.3.6 - augex - demand driven" nd="1">
                <p n="[Dim Variable].[Table Number].[Level1].&amp;[2.3 - augex]"/>
              </i>
              <i n="[Dim Variable].[Table Number].[Level2].&amp;[2.5 - connections]&amp;[2.5.1 - descriptor metrics]" c="2.5.1 - descriptor metrics" nd="1">
                <p n="[Dim Variable].[Table Number].[Level1].&amp;[2.5 - connections]"/>
              </i>
              <i n="[Dim Variable].[Table Number].[Level2].&amp;[2.5 - connections]&amp;[2.5.1 - expenditure on connection projects]" c="2.5.1 - expenditure on connection projects" nd="1">
                <p n="[Dim Variable].[Table Number].[Level1].&amp;[2.5 - connections]"/>
              </i>
              <i n="[Dim Variable].[Table Number].[Level2].&amp;[2.5 - connections]&amp;[2.5.2 - cost metrics by connection classification]" c="2.5.2 - cost metrics by connection classification" nd="1">
                <p n="[Dim Variable].[Table Number].[Level1].&amp;[2.5 - connections]"/>
              </i>
              <i n="[Dim Variable].[Table Number].[Level2].&amp;[2.5 - connections]&amp;[2.5.3 - volumes by connection classification]" c="2.5.3 - volumes by connection classification" nd="1">
                <p n="[Dim Variable].[Table Number].[Level1].&amp;[2.5 - connections]"/>
              </i>
              <i n="[Dim Variable].[Table Number].[Level2].&amp;[2.6 - non network expenditure]&amp;[2.6.1 - non-network expenditure]" c="2.6.1 - non-network expenditure" nd="1">
                <p n="[Dim Variable].[Table Number].[Level1].&amp;[2.6 - non network expenditure]"/>
              </i>
              <i n="[Dim Variable].[Table Number].[Level2].&amp;[2.6 - non network expenditure]&amp;[2.6.3 - annual descriptor metrics]" c="2.6.3 - annual descriptor metrics" nd="1">
                <p n="[Dim Variable].[Table Number].[Level1].&amp;[2.6 - non network expenditure]"/>
              </i>
              <i n="[Dim Variable].[Table Number].[Level2].&amp;[2.6 - non network expenditure]&amp;[2.6.4 - ict  capex by purpose and asset category]" c="2.6.4 - ict  capex by purpose and asset category" nd="1">
                <p n="[Dim Variable].[Table Number].[Level1].&amp;[2.6 - non network expenditure]"/>
              </i>
              <i n="[Dim Variable].[Table Number].[Level2].&amp;[2.6 - non network expenditure]&amp;[2.6.5 - ict  capex]" c="2.6.5 - ict  capex" nd="1">
                <p n="[Dim Variable].[Table Number].[Level1].&amp;[2.6 - non network expenditure]"/>
              </i>
              <i n="[Dim Variable].[Table Number].[Level2].&amp;[2.7 - vegetation management]&amp;[2.7.1 - descriptor metrics by zone]" c="2.7.1 - descriptor metrics by zone" nd="1">
                <p n="[Dim Variable].[Table Number].[Level1].&amp;[2.7 - vegetation management]"/>
              </i>
              <i n="[Dim Variable].[Table Number].[Level2].&amp;[2.7 - vegetation management]&amp;[2.7.2 - expenditure metrics by zone]" c="2.7.2 - expenditure metrics by zone" nd="1">
                <p n="[Dim Variable].[Table Number].[Level1].&amp;[2.7 - vegetation management]"/>
              </i>
              <i n="[Dim Variable].[Table Number].[Level2].&amp;[2.7 - vegetation management]&amp;[2.7.3 - descriptor metrics across all zones - unplanned vegetation events]" c="2.7.3 - descriptor metrics across all zones - unplanned vegetation events" nd="1">
                <p n="[Dim Variable].[Table Number].[Level1].&amp;[2.7 - vegetation management]"/>
              </i>
              <i n="[Dim Variable].[Table Number].[Level2].&amp;[2.8 - maintenance]&amp;[2.8.1 - descriptor metrics for routine and non-routine maintenance]" c="2.8.1 - descriptor metrics for routine and non-routine maintenance" nd="1">
                <p n="[Dim Variable].[Table Number].[Level1].&amp;[2.8 - maintenance]"/>
              </i>
              <i n="[Dim Variable].[Table Number].[Level2].&amp;[2.8 - maintenance]&amp;[2.8.2 - cost metrics for routine and non-routine maintenance]" c="2.8.2 - cost metrics for routine and non-routine maintenance" nd="1">
                <p n="[Dim Variable].[Table Number].[Level1].&amp;[2.8 - maintenance]"/>
              </i>
              <i n="[Dim Variable].[Table Number].[Level2].&amp;[2.9 - emergency response]&amp;[2.9.1 - emergency response - opex]" c="2.9.1 - emergency response - opex" nd="1">
                <p n="[Dim Variable].[Table Number].[Level1].&amp;[2.9 - emergency response]"/>
              </i>
              <i n="[Dim Variable].[Table Number].[Level2].&amp;[3.1 - revenue data]&amp;[3.1.1 - revenue grouping by chargeable quantity]" c="3.1.1 - revenue grouping by chargeable quantity" nd="1">
                <p n="[Dim Variable].[Table Number].[Level1].&amp;[3.1 - revenue data]"/>
              </i>
              <i n="[Dim Variable].[Table Number].[Level2].&amp;[3.1 - revenue data]&amp;[3.1.2 - revenue grouping by customer type or class]" c="3.1.2 - revenue grouping by customer type or class" nd="1">
                <p n="[Dim Variable].[Table Number].[Level1].&amp;[3.1 - revenue data]"/>
              </i>
              <i n="[Dim Variable].[Table Number].[Level2].&amp;[3.1 - revenue data]&amp;[3.1.2 - revenue grouping by type of connected equipment]" c="3.1.2 - revenue grouping by type of connected equipment" nd="1">
                <p n="[Dim Variable].[Table Number].[Level1].&amp;[3.1 - revenue data]"/>
              </i>
              <i n="[Dim Variable].[Table Number].[Level2].&amp;[3.1 - revenue data]&amp;[3.1.3 - revenue (penalties) allowed (deducted) through incentive schemes]" c="3.1.3 - revenue (penalties) allowed (deducted) through incentive schemes" nd="1">
                <p n="[Dim Variable].[Table Number].[Level1].&amp;[3.1 - revenue data]"/>
              </i>
              <i n="[Dim Variable].[Table Number].[Level2].&amp;[3.2 - operating expenditure]&amp;[3.2.1 - opex categories]" c="3.2.1 - opex categories" nd="1">
                <p n="[Dim Variable].[Table Number].[Level1].&amp;[3.2 - operating expenditure]"/>
              </i>
              <i n="[Dim Variable].[Table Number].[Level2].&amp;[3.2 - operating expenditure]&amp;[3.2.2 - opex consistency]" c="3.2.2 - opex consistency" nd="1">
                <p n="[Dim Variable].[Table Number].[Level1].&amp;[3.2 - operating expenditure]"/>
              </i>
              <i n="[Dim Variable].[Table Number].[Level2].&amp;[3.2 - operating expenditure]&amp;[3.2.3 - provisions]" c="3.2.3 - provisions" nd="1">
                <p n="[Dim Variable].[Table Number].[Level1].&amp;[3.2 - operating expenditure]"/>
              </i>
              <i n="[Dim Variable].[Table Number].[Level2].&amp;[3.2 - operating expenditure]&amp;[3.2.4 - opex for high voltage customers]" c="3.2.4 - opex for high voltage customers" nd="1">
                <p n="[Dim Variable].[Table Number].[Level1].&amp;[3.2 - operating expenditure]"/>
              </i>
              <i n="[Dim Variable].[Table Number].[Level2].&amp;[3.3 - rab asset data]&amp;[3.3.3 - total disaggregated rab asset values]" c="3.3.3 - total disaggregated rab asset values" nd="1">
                <p n="[Dim Variable].[Table Number].[Level1].&amp;[3.3 - rab asset data]"/>
              </i>
              <i n="[Dim Variable].[Table Number].[Level2].&amp;[3.3 - rab asset data]&amp;[3.3.3 - total disaggregated rab asset values - capital contributions]" c="3.3.3 - total disaggregated rab asset values - capital contributions" nd="1">
                <p n="[Dim Variable].[Table Number].[Level1].&amp;[3.3 - rab asset data]"/>
              </i>
              <i n="[Dim Variable].[Table Number].[Level2].&amp;[3.3 - rab asset data]&amp;[3.3.4 - asset lives]" c="3.3.4 - asset lives" nd="1">
                <p n="[Dim Variable].[Table Number].[Level1].&amp;[3.3 - rab asset data]"/>
              </i>
              <i n="[Dim Variable].[Table Number].[Level2].&amp;[3.4 - operational data]&amp;[3.4.1 - energy delivery]" c="3.4.1 - energy delivery" nd="1">
                <p n="[Dim Variable].[Table Number].[Level1].&amp;[3.4 - operational data]"/>
              </i>
              <i n="[Dim Variable].[Table Number].[Level2].&amp;[3.4 - operational data]&amp;[3.4.2 - connection point numbers]" c="3.4.2 - connection point numbers" nd="1">
                <p n="[Dim Variable].[Table Number].[Level1].&amp;[3.4 - operational data]"/>
              </i>
              <i n="[Dim Variable].[Table Number].[Level2].&amp;[3.4 - operational data]&amp;[3.4.2 - customer numbers]" c="3.4.2 - customer numbers" nd="1">
                <p n="[Dim Variable].[Table Number].[Level1].&amp;[3.4 - operational data]"/>
              </i>
              <i n="[Dim Variable].[Table Number].[Level2].&amp;[3.4 - operational data]&amp;[3.4.3 - system demand]" c="3.4.3 - system demand" nd="1">
                <p n="[Dim Variable].[Table Number].[Level1].&amp;[3.4 - operational data]"/>
              </i>
              <i n="[Dim Variable].[Table Number].[Level2].&amp;[3.5 - physical asset data]&amp;[3.5.1 - network capacities variables]" c="3.5.1 - network capacities variables" nd="1">
                <p n="[Dim Variable].[Table Number].[Level1].&amp;[3.5 - physical asset data]"/>
              </i>
              <i n="[Dim Variable].[Table Number].[Level2].&amp;[3.5 - physical asset data]&amp;[3.5.1 - transmission system capacities]" c="3.5.1 - transmission system capacities" nd="1">
                <p n="[Dim Variable].[Table Number].[Level1].&amp;[3.5 - physical asset data]"/>
              </i>
              <i n="[Dim Variable].[Table Number].[Level2].&amp;[3.5 - physical asset data]&amp;[3.5.2 - transformer capacities variables]" c="3.5.2 - transformer capacities variables" nd="1">
                <p n="[Dim Variable].[Table Number].[Level1].&amp;[3.5 - physical asset data]"/>
              </i>
              <i n="[Dim Variable].[Table Number].[Level2].&amp;[3.5 - physical asset data]&amp;[3.5.3 - public lighting]" c="3.5.3 - public lighting" nd="1">
                <p n="[Dim Variable].[Table Number].[Level1].&amp;[3.5 - physical asset data]"/>
              </i>
              <i n="[Dim Variable].[Table Number].[Level2].&amp;[3.6 - quality of services]&amp;[3.6.1 - reliability]" c="3.6.1 - reliability" nd="1">
                <p n="[Dim Variable].[Table Number].[Level1].&amp;[3.6 - quality of services]"/>
              </i>
              <i n="[Dim Variable].[Table Number].[Level2].&amp;[3.6 - quality of services]&amp;[3.6.1 - service component]" c="3.6.1 - service component" nd="1">
                <p n="[Dim Variable].[Table Number].[Level1].&amp;[3.6 - quality of services]"/>
              </i>
              <i n="[Dim Variable].[Table Number].[Level2].&amp;[3.6 - quality of services]&amp;[3.6.2 - energy not supplied]" c="3.6.2 - energy not supplied" nd="1">
                <p n="[Dim Variable].[Table Number].[Level1].&amp;[3.6 - quality of services]"/>
              </i>
              <i n="[Dim Variable].[Table Number].[Level2].&amp;[3.6 - quality of services]&amp;[3.6.2 - market impact component]" c="3.6.2 - market impact component" nd="1">
                <p n="[Dim Variable].[Table Number].[Level1].&amp;[3.6 - quality of services]"/>
              </i>
              <i n="[Dim Variable].[Table Number].[Level2].&amp;[3.6 - quality of services]&amp;[3.6.3 - system losses]" c="3.6.3 - system losses" nd="1">
                <p n="[Dim Variable].[Table Number].[Level1].&amp;[3.6 - quality of services]"/>
              </i>
              <i n="[Dim Variable].[Table Number].[Level2].&amp;[3.6 - quality of services]&amp;[3.6.4 - capacity utilisation]" c="3.6.4 - capacity utilisation" nd="1">
                <p n="[Dim Variable].[Table Number].[Level1].&amp;[3.6 - quality of services]"/>
              </i>
              <i n="[Dim Variable].[Table Number].[Level2].&amp;[3.7 - operating environment factors]&amp;[3.7.1 - density factors]" c="3.7.1 - density factors" nd="1">
                <p n="[Dim Variable].[Table Number].[Level1].&amp;[3.7 - operating environment factors]"/>
              </i>
              <i n="[Dim Variable].[Table Number].[Level2].&amp;[3.7 - operating environment factors]&amp;[3.7.1 - terrain factors]" c="3.7.1 - terrain factors" nd="1">
                <p n="[Dim Variable].[Table Number].[Level1].&amp;[3.7 - operating environment factors]"/>
              </i>
              <i n="[Dim Variable].[Table Number].[Level2].&amp;[3.7 - operating environment factors]&amp;[3.7.2 - network characteristics]" c="3.7.2 - network characteristics" nd="1">
                <p n="[Dim Variable].[Table Number].[Level1].&amp;[3.7 - operating environment factors]"/>
              </i>
              <i n="[Dim Variable].[Table Number].[Level2].&amp;[3.7 - operating environment factors]&amp;[3.7.2 - terrain factors]" c="3.7.2 - terrain factors" nd="1">
                <p n="[Dim Variable].[Table Number].[Level1].&amp;[3.7 - operating environment factors]"/>
              </i>
              <i n="[Dim Variable].[Table Number].[Level2].&amp;[3.7 - operating environment factors]&amp;[3.7.3 - service area factors]" c="3.7.3 - service area factors" nd="1">
                <p n="[Dim Variable].[Table Number].[Level1].&amp;[3.7 - operating environment factors]"/>
              </i>
              <i n="[Dim Variable].[Table Number].[Level2].&amp;[30 - total rab roll forward]&amp;[30.1 - interim closing regulated asset base]" c="30.1 - interim closing regulated asset base" nd="1">
                <p n="[Dim Variable].[Table Number].[Level1].&amp;[30 - total rab roll forward]"/>
              </i>
              <i n="[Dim Variable].[Table Number].[Level2].&amp;[30 - total rab roll forward]&amp;[30.1 - interim closing regulated asset base - partially as incurred]" c="30.1 - interim closing regulated asset base - partially as incurred" nd="1">
                <p n="[Dim Variable].[Table Number].[Level1].&amp;[30 - total rab roll forward]"/>
              </i>
              <i n="[Dim Variable].[Table Number].[Level2].&amp;[30 - total rab roll forward]&amp;[30.2 - adjustments to closing regulated asset base]" c="30.2 - adjustments to closing regulated asset base" nd="1">
                <p n="[Dim Variable].[Table Number].[Level1].&amp;[30 - total rab roll forward]"/>
              </i>
              <i n="[Dim Variable].[Table Number].[Level2].&amp;[30 - total rab roll forward]&amp;[30.2 - adjustments to closing regulated asset base - partially as incurred]" c="30.2 - adjustments to closing regulated asset base - partially as incurred" nd="1">
                <p n="[Dim Variable].[Table Number].[Level1].&amp;[30 - total rab roll forward]"/>
              </i>
              <i n="[Dim Variable].[Table Number].[Level2].&amp;[30 - total rab roll forward]&amp;[30.3 - closing regulated asset base]" c="30.3 - closing regulated asset base" nd="1">
                <p n="[Dim Variable].[Table Number].[Level1].&amp;[30 - total rab roll forward]"/>
              </i>
              <i n="[Dim Variable].[Table Number].[Level2].&amp;[30 - total rab roll forward]&amp;[30.4 - closing regulated asset base - partially as incurred]" c="30.4 - closing regulated asset base - partially as incurred" nd="1">
                <p n="[Dim Variable].[Table Number].[Level1].&amp;[30 - total rab roll forward]"/>
              </i>
              <i n="[Dim Variable].[Table Number].[Level2].&amp;[30 - total rab roll forward]&amp;[30.5 - interim closing regulated asset base - as commissioned]" c="30.5 - interim closing regulated asset base - as commissioned" nd="1">
                <p n="[Dim Variable].[Table Number].[Level1].&amp;[30 - total rab roll forward]"/>
              </i>
              <i n="[Dim Variable].[Table Number].[Level2].&amp;[30 - total rab roll forward]&amp;[30.6 - adjustments to closing regulated asset base - as commissioned]" c="30.6 - adjustments to closing regulated asset base - as commissioned" nd="1">
                <p n="[Dim Variable].[Table Number].[Level1].&amp;[30 - total rab roll forward]"/>
              </i>
              <i n="[Dim Variable].[Table Number].[Level2].&amp;[30 - total rab roll forward]&amp;[30.7 - closing regulated asset base - as commissioned]" c="30.7 - closing regulated asset base - as commissioned" nd="1">
                <p n="[Dim Variable].[Table Number].[Level1].&amp;[30 - total rab roll forward]"/>
              </i>
              <i n="[Dim Variable].[Table Number].[Level2].&amp;[31 - tab roll forward]&amp;[31.1 - opening tax asset values]" c="31.1 - opening tax asset values" nd="1">
                <p n="[Dim Variable].[Table Number].[Level1].&amp;[31 - tab roll forward]"/>
              </i>
              <i n="[Dim Variable].[Table Number].[Level2].&amp;[31 - tab roll forward]&amp;[31.2 - actual net capex]" c="31.2 - actual net capex" nd="1">
                <p n="[Dim Variable].[Table Number].[Level1].&amp;[31 - tab roll forward]"/>
              </i>
              <i n="[Dim Variable].[Table Number].[Level2].&amp;[31 - tab roll forward]&amp;[31.3 - actual tax depreciation]" c="31.3 - actual tax depreciation" nd="1">
                <p n="[Dim Variable].[Table Number].[Level1].&amp;[31 - tab roll forward]"/>
              </i>
              <i n="[Dim Variable].[Table Number].[Level2].&amp;[31 - tax value roll forward]&amp;[31.1 - opening tax asset values]" c="31.1 - opening tax asset values" nd="1">
                <p n="[Dim Variable].[Table Number].[Level1].&amp;[31 - tax value roll forward]"/>
              </i>
              <i n="[Dim Variable].[Table Number].[Level2].&amp;[31 - tax value roll forward]&amp;[31.2 - actual net capex]" c="31.2 - actual net capex" nd="1">
                <p n="[Dim Variable].[Table Number].[Level1].&amp;[31 - tax value roll forward]"/>
              </i>
              <i n="[Dim Variable].[Table Number].[Level2].&amp;[32 - ptrm input summary]&amp;[32.1 - opening regulated asset base]" c="32.1 - opening regulated asset base" nd="1">
                <p n="[Dim Variable].[Table Number].[Level1].&amp;[32 - ptrm input summary]"/>
              </i>
              <i n="[Dim Variable].[Table Number].[Level2].&amp;[33 - rfm input]&amp;[33.1 - actual capital expenditure - as incurred]" c="33.1 - actual capital expenditure - as incurred" nd="1">
                <p n="[Dim Variable].[Table Number].[Level1].&amp;[33 - rfm input]"/>
              </i>
              <i n="[Dim Variable].[Table Number].[Level2].&amp;[33 - rfm input]&amp;[33.2 - actual asset disposal – as incurred]" c="33.2 - actual asset disposal – as incurred" nd="1">
                <p n="[Dim Variable].[Table Number].[Level1].&amp;[33 - rfm input]"/>
              </i>
              <i n="[Dim Variable].[Table Number].[Level2].&amp;[33 - rfm input]&amp;[33.3 - actual customer contributions – as incurred]" c="33.3 - actual customer contributions – as incurred" nd="1">
                <p n="[Dim Variable].[Table Number].[Level1].&amp;[33 - rfm input]"/>
              </i>
              <i n="[Dim Variable].[Table Number].[Level2].&amp;[33 - rfm input]&amp;[33.4 - actual capital expenditure - as commissioned]" c="33.4 - actual capital expenditure - as commissioned" nd="1">
                <p n="[Dim Variable].[Table Number].[Level1].&amp;[33 - rfm input]"/>
              </i>
              <i n="[Dim Variable].[Table Number].[Level2].&amp;[33 - rfm input]&amp;[33.5 - actual asset disposal – as de-commissioned]" c="33.5 - actual asset disposal – as de-commissioned" nd="1">
                <p n="[Dim Variable].[Table Number].[Level1].&amp;[33 - rfm input]"/>
              </i>
              <i n="[Dim Variable].[Table Number].[Level2].&amp;[4.1 - public lighting]&amp;[4.1.1 - descriptor metrics current year]" c="4.1.1 - descriptor metrics current year" nd="1">
                <p n="[Dim Variable].[Table Number].[Level1].&amp;[4.1 - public lighting]"/>
              </i>
              <i n="[Dim Variable].[Table Number].[Level2].&amp;[4.1 - public lighting]&amp;[4.1.2 - descriptor metrics annually]" c="4.1.2 - descriptor metrics annually" nd="1">
                <p n="[Dim Variable].[Table Number].[Level1].&amp;[4.1 - public lighting]"/>
              </i>
              <i n="[Dim Variable].[Table Number].[Level2].&amp;[4.1 - public lighting]&amp;[4.1.3 - cost metrics]" c="4.1.3 - cost metrics" nd="1">
                <p n="[Dim Variable].[Table Number].[Level1].&amp;[4.1 - public lighting]"/>
              </i>
              <i n="[Dim Variable].[Table Number].[Level2].&amp;[4.1 - public lighting]&amp;[4.1.4 - metrics by tariff]" c="4.1.4 - metrics by tariff" nd="1">
                <p n="[Dim Variable].[Table Number].[Level1].&amp;[4.1 - public lighting]"/>
              </i>
              <i n="[Dim Variable].[Table Number].[Level2].&amp;[4.2 - metering]&amp;[4.2.1 - metering descriptor metric]" c="4.2.1 - metering descriptor metric" nd="1">
                <p n="[Dim Variable].[Table Number].[Level1].&amp;[4.2 - metering]"/>
              </i>
              <i n="[Dim Variable].[Table Number].[Level2].&amp;[4.2 - metering]&amp;[4.2.2 - cost metrics]" c="4.2.2 - cost metrics" nd="1">
                <p n="[Dim Variable].[Table Number].[Level1].&amp;[4.2 - metering]"/>
              </i>
              <i n="[Dim Variable].[Table Number].[Level2].&amp;[4.3 - fee based services]&amp;[4.3.1 - cost metrics]" c="4.3.1 - cost metrics" nd="1">
                <p n="[Dim Variable].[Table Number].[Level1].&amp;[4.3 - fee based services]"/>
              </i>
              <i n="[Dim Variable].[Table Number].[Level2].&amp;[4.4 - quoted services]&amp;[4.4.1 - cost metrics for quoted services]" c="4.4.1 - cost metrics for quoted services" nd="1">
                <p n="[Dim Variable].[Table Number].[Level1].&amp;[4.4 - quoted services]"/>
              </i>
              <i n="[Dim Variable].[Table Number].[Level2].&amp;[5.2 - asset age profile]&amp;[5.2.1 - economic life]" c="5.2.1 - economic life" nd="1">
                <p n="[Dim Variable].[Table Number].[Level1].&amp;[5.2 - asset age profile]"/>
              </i>
              <i n="[Dim Variable].[Table Number].[Level2].&amp;[5.2 - asset age profile]&amp;[5.2.2 - installed assets - currently in commission by year]" c="5.2.2 - installed assets - currently in commission by year" nd="1">
                <p n="[Dim Variable].[Table Number].[Level1].&amp;[5.2 - asset age profile]"/>
              </i>
              <i n="[Dim Variable].[Table Number].[Level2].&amp;[50 - ptrm inputs]&amp;[50.01 - opening regulated asset base and opening tax asset base]" c="50.01 - opening regulated asset base and opening tax asset base" nd="1">
                <p n="[Dim Variable].[Table Number].[Level1].&amp;[50 - ptrm inputs]"/>
              </i>
              <i n="[Dim Variable].[Table Number].[Level2].&amp;[50 - ptrm inputs]&amp;[50.02 - forecast capital expenditure - as incurred]" c="50.02 - forecast capital expenditure - as incurred" nd="1">
                <p n="[Dim Variable].[Table Number].[Level1].&amp;[50 - ptrm inputs]"/>
              </i>
              <i n="[Dim Variable].[Table Number].[Level2].&amp;[50 - ptrm inputs]&amp;[50.03 - forecast asset disposal - as incurred]" c="50.03 - forecast asset disposal - as incurred" nd="1">
                <p n="[Dim Variable].[Table Number].[Level1].&amp;[50 - ptrm inputs]"/>
              </i>
              <i n="[Dim Variable].[Table Number].[Level2].&amp;[50 - ptrm inputs]&amp;[50.04 - forecast customer contributions - as incurred]" c="50.04 - forecast customer contributions - as incurred" nd="1">
                <p n="[Dim Variable].[Table Number].[Level1].&amp;[50 - ptrm inputs]"/>
              </i>
              <i n="[Dim Variable].[Table Number].[Level2].&amp;[50 - ptrm inputs]&amp;[50.05 - forecast net capital expenditure - as incurred]" c="50.05 - forecast net capital expenditure - as incurred" nd="1">
                <p n="[Dim Variable].[Table Number].[Level1].&amp;[50 - ptrm inputs]"/>
              </i>
              <i n="[Dim Variable].[Table Number].[Level2].&amp;[50 - ptrm inputs]&amp;[50.06 - forecast capital expenditure - as commissioned]" c="50.06 - forecast capital expenditure - as commissioned" nd="1">
                <p n="[Dim Variable].[Table Number].[Level1].&amp;[50 - ptrm inputs]"/>
              </i>
              <i n="[Dim Variable].[Table Number].[Level2].&amp;[50 - ptrm inputs]&amp;[50.07 - forecast asset disposal - as commissioned]" c="50.07 - forecast asset disposal - as commissioned" nd="1">
                <p n="[Dim Variable].[Table Number].[Level1].&amp;[50 - ptrm inputs]"/>
              </i>
              <i n="[Dim Variable].[Table Number].[Level2].&amp;[50 - ptrm inputs]&amp;[50.09 - forecast net capital expenditure - as commissioned]" c="50.09 - forecast net capital expenditure - as commissioned" nd="1">
                <p n="[Dim Variable].[Table Number].[Level1].&amp;[50 - ptrm inputs]"/>
              </i>
              <i n="[Dim Variable].[Table Number].[Level2].&amp;[50 - ptrm inputs]&amp;[50.10 - forecast operating and maintenance expenditure]" c="50.10 - forecast operating and maintenance expenditure" nd="1">
                <p n="[Dim Variable].[Table Number].[Level1].&amp;[50 - ptrm inputs]"/>
              </i>
              <i n="[Dim Variable].[Table Number].[Level2].&amp;[50 - ptrm inputs]&amp;[50.11 - revenue adjustments]" c="50.11 - revenue adjustments" nd="1">
                <p n="[Dim Variable].[Table Number].[Level1].&amp;[50 - ptrm inputs]"/>
              </i>
              <i n="[Dim Variable].[Table Number].[Level2].&amp;[50 - ptrm inputs]&amp;[50.12 - debt and equity raising costs - transaction costs]" c="50.12 - debt and equity raising costs - transaction costs" nd="1">
                <p n="[Dim Variable].[Table Number].[Level1].&amp;[50 - ptrm inputs]"/>
              </i>
              <i n="[Dim Variable].[Table Number].[Level2].&amp;[50 - ptrm inputs]&amp;[50.13 - energy delivered forecast]" c="50.13 - energy delivered forecast" nd="1">
                <p n="[Dim Variable].[Table Number].[Level1].&amp;[50 - ptrm inputs]"/>
              </i>
              <i n="[Dim Variable].[Table Number].[Level2].&amp;[50 - ptrm inputs]&amp;[50.15 - forecast immediate expensing of capital expenditure  - as commissioned]" c="50.15 - forecast immediate expensing of capital expenditure  - as commissioned" nd="1">
                <p n="[Dim Variable].[Table Number].[Level1].&amp;[50 - ptrm inputs]"/>
              </i>
              <i n="[Dim Variable].[Table Number].[Level2].&amp;[50 - ptrm inputs]&amp;[50.16 - forecast immediate expensing of capital expenditure  - as incurred]" c="50.16 - forecast immediate expensing of capital expenditure  - as incurred" nd="1">
                <p n="[Dim Variable].[Table Number].[Level1].&amp;[50 - ptrm inputs]"/>
              </i>
              <i n="[Dim Variable].[Table Number].[Level2].&amp;[51 - wacc]&amp;[51.01 - cost of capital parameters]" c="51.01 - cost of capital parameters" nd="1">
                <p n="[Dim Variable].[Table Number].[Level1].&amp;[51 - wacc]"/>
              </i>
              <i n="[Dim Variable].[Table Number].[Level2].&amp;[51 - wacc]&amp;[51.02 - wacc analysis]" c="51.02 - wacc analysis" nd="1">
                <p n="[Dim Variable].[Table Number].[Level1].&amp;[51 - wacc]"/>
              </i>
              <i n="[Dim Variable].[Table Number].[Level2].&amp;[51 - wacc]&amp;[51.03 - effective tax rates]" c="51.03 - effective tax rates" nd="1">
                <p n="[Dim Variable].[Table Number].[Level1].&amp;[51 - wacc]"/>
              </i>
              <i n="[Dim Variable].[Table Number].[Level2].&amp;[52 - asset roll forward summary]&amp;[52.01 - rab roll forward]" c="52.01 - rab roll forward" nd="1">
                <p n="[Dim Variable].[Table Number].[Level1].&amp;[52 - asset roll forward summary]"/>
              </i>
              <i n="[Dim Variable].[Table Number].[Level2].&amp;[52 - asset roll forward summary]&amp;[52.02 - tab roll forward]" c="52.02 - tab roll forward" nd="1">
                <p n="[Dim Variable].[Table Number].[Level1].&amp;[52 - asset roll forward summary]"/>
              </i>
              <i n="[Dim Variable].[Table Number].[Level2].&amp;[53 - revenue summary]&amp;[53.01 - building block components]" c="53.01 - building block components" nd="1">
                <p n="[Dim Variable].[Table Number].[Level1].&amp;[53 - revenue summary]"/>
              </i>
              <i n="[Dim Variable].[Table Number].[Level2].&amp;[53 - revenue summary]&amp;[53.02 - revenue smoothing]" c="53.02 - revenue smoothing" nd="1">
                <p n="[Dim Variable].[Table Number].[Level1].&amp;[53 - revenue summary]"/>
              </i>
              <i n="[Dim Variable].[Table Number].[Level2].&amp;[53 - revenue summary]&amp;[53.03 - price path analysis]" c="53.03 - price path analysis" nd="1">
                <p n="[Dim Variable].[Table Number].[Level1].&amp;[53 - revenue summary]"/>
              </i>
              <i n="[Dim Variable].[Table Number].[Level2].&amp;[6.2 - reliability and customer service performance]&amp;[6.2.1 - unplanned minutes off supply (saidi)]" c="6.2.1 - unplanned minutes off supply (saidi)" nd="1">
                <p n="[Dim Variable].[Table Number].[Level1].&amp;[6.2 - reliability and customer service performance]"/>
              </i>
              <i n="[Dim Variable].[Table Number].[Level2].&amp;[6.2 - reliability and customer service performance]&amp;[6.2.2 - unplanned interruptions to supply (saifi)]" c="6.2.2 - unplanned interruptions to supply (saifi)" nd="1">
                <p n="[Dim Variable].[Table Number].[Level1].&amp;[6.2 - reliability and customer service performance]"/>
              </i>
              <i n="[Dim Variable].[Table Number].[Level2].&amp;[6.2 - reliability and customer service performance]&amp;[6.2.3 - unplanned momentary interruptions to supply (maifi)]" c="6.2.3 - unplanned momentary interruptions to supply (maifi)" nd="1">
                <p n="[Dim Variable].[Table Number].[Level1].&amp;[6.2 - reliability and customer service performance]"/>
              </i>
              <i n="[Dim Variable].[Table Number].[Level2].&amp;[6.2 - reliability and customer service performance]&amp;[6.2.4 - customer numbers]" c="6.2.4 - customer numbers" nd="1">
                <p n="[Dim Variable].[Table Number].[Level1].&amp;[6.2 - reliability and customer service performance]"/>
              </i>
              <i n="[Dim Variable].[Table Number].[Level2].&amp;[6.2 - reliability and customer service performance]&amp;[6.2.5 - customer service]" c="6.2.5 - customer service" nd="1">
                <p n="[Dim Variable].[Table Number].[Level1].&amp;[6.2 - reliability and customer service performance]"/>
              </i>
              <i n="[Dim Variable].[Table Number].[Level2].&amp;[6.2 - reliability and customer service performance]&amp;[6.2.6 - quality of supply metrics]" c="6.2.6 - quality of supply metrics" nd="1">
                <p n="[Dim Variable].[Table Number].[Level1].&amp;[6.2 - reliability and customer service performance]"/>
              </i>
              <i n="[Dim Variable].[Table Number].[Level2].&amp;[6.2 - reliability and customer service performance]&amp;[6.2.7 - complaints - technical quality of supply]" c="6.2.7 - complaints - technical quality of supply" nd="1">
                <p n="[Dim Variable].[Table Number].[Level1].&amp;[6.2 - reliability and customer service performance]"/>
              </i>
              <i n="[Dim Variable].[Table Number].[Level2].&amp;[6.2 - reliability and customer service performance]&amp;[6.2.8 - planned minutes off supply (saidi)]" c="6.2.8 - planned minutes off supply (saidi)" nd="1">
                <p n="[Dim Variable].[Table Number].[Level1].&amp;[6.2 - reliability and customer service performance]"/>
              </i>
              <i n="[Dim Variable].[Table Number].[Level2].&amp;[6.2 - reliability and customer service performance]&amp;[6.2.9 - planned interruptions to supply (saifi)]" c="6.2.9 - planned interruptions to supply (saifi)" nd="1">
                <p n="[Dim Variable].[Table Number].[Level1].&amp;[6.2 - reliability and customer service performance]"/>
              </i>
              <i n="[Dim Variable].[Table Number].[Level2].&amp;[6.3 - sustained interruptions]&amp;[6.3.1 - sustained interruptions to supply]" c="6.3.1 - sustained interruptions to supply" nd="1">
                <p n="[Dim Variable].[Table Number].[Level1].&amp;[6.3 - sustained interruptions]"/>
              </i>
              <i n="[Dim Variable].[Table Number].[Level2].&amp;[6.6 - stpis customer service]&amp;[6.6.1 - telephone answering]" c="6.6.1 - telephone answering" nd="1">
                <p n="[Dim Variable].[Table Number].[Level1].&amp;[6.6 - stpis customer service]"/>
              </i>
              <i n="[Dim Variable].[Table Number].[Level2].&amp;[6.6 - stpis customer service]&amp;[6.6.2 - inadequately served customers]" c="6.6.2 - inadequately served customers" nd="1">
                <p n="[Dim Variable].[Table Number].[Level1].&amp;[6.6 - stpis customer service]"/>
              </i>
              <i n="[Dim Variable].[Table Number].[Level2].&amp;[6.7 - stpis daily performance]&amp;[6.7.1 - daily performance data - unplanned]" c="6.7.1 - daily performance data - unplanned" nd="1">
                <p n="[Dim Variable].[Table Number].[Level1].&amp;[6.7 - stpis daily performance]"/>
              </i>
              <i n="[Dim Variable].[Table Number].[Level2].&amp;[6.8 - stpis exclusions]&amp;[6.8.1 - unplanned]" c="6.8.1 - unplanned" nd="1">
                <p n="[Dim Variable].[Table Number].[Level1].&amp;[6.8 - stpis exclusions]"/>
              </i>
              <i n="[Dim Variable].[Table Number].[Level2].&amp;[6.9 - stpis guaranteed service level]&amp;[6.9.1 - guaranteed service level - jurisdictional gsl scheme]" c="6.9.1 - guaranteed service level - jurisdictional gsl scheme" nd="1">
                <p n="[Dim Variable].[Table Number].[Level1].&amp;[6.9 - stpis guaranteed service level]"/>
              </i>
              <i n="[Dim Variable].[Table Number].[Level2].&amp;[6.9 - stpis guaranteed service level]&amp;[6.9.2 - guaranteed service level - aer gsl scheme]" c="6.9.2 - guaranteed service level - aer gsl scheme" nd="1">
                <p n="[Dim Variable].[Table Number].[Level1].&amp;[6.9 - stpis guaranteed service level]"/>
              </i>
              <i n="[Dim Variable].[Table Number].[Level2].&amp;[7.10 - jurisdictional schemes]&amp;[7.10.1 - jurisdictional scheme payments]" c="7.10.1 - jurisdictional scheme payments" nd="1">
                <p n="[Dim Variable].[Table Number].[Level1].&amp;[7.10 - jurisdictional schemes]"/>
              </i>
              <i n="[Dim Variable].[Table Number].[Level2].&amp;[7.11 - demand management incentive scheme]&amp;[7.11.1 - dmia - projects submitted for approval]" c="7.11.1 - dmia - projects submitted for approval" nd="1">
                <p n="[Dim Variable].[Table Number].[Level1].&amp;[7.11 - demand management incentive scheme]"/>
              </i>
              <i n="[Dim Variable].[Table Number].[Level2].&amp;[7.4 - shared assets]&amp;[7.4.1 - total unregulated revenue earned with shared assets]" c="7.4.1 - total unregulated revenue earned with shared assets" nd="1">
                <p n="[Dim Variable].[Table Number].[Level1].&amp;[7.4 - shared assets]"/>
              </i>
              <i n="[Dim Variable].[Table Number].[Level2].&amp;[7.7 - tariff structure statement]&amp;[7.7.1 - inputs to lrmc calculation - demand]" c="7.7.1 - inputs to lrmc calculation - demand" nd="1">
                <p n="[Dim Variable].[Table Number].[Level1].&amp;[7.7 - tariff structure statement]"/>
              </i>
              <i n="[Dim Variable].[Table Number].[Level2].&amp;[7.7 - tariff structure statement]&amp;[7.7.1 - inputs to lrmc calculation - standard control services - capex]" c="7.7.1 - inputs to lrmc calculation - standard control services - capex" nd="1">
                <p n="[Dim Variable].[Table Number].[Level1].&amp;[7.7 - tariff structure statement]"/>
              </i>
              <i n="[Dim Variable].[Table Number].[Level2].&amp;[7.9 - stpis]&amp;[7.9.4 - market impact component]" c="7.9.4 - market impact component" nd="1">
                <p n="[Dim Variable].[Table Number].[Level1].&amp;[7.9 - stpis]"/>
              </i>
              <i n="[Dim Variable].[Table Number].[Level2].&amp;[8.1 - income statement]&amp;[expenditure]" c="expenditure" nd="1">
                <p n="[Dim Variable].[Table Number].[Level1].&amp;[8.1 - income statement]"/>
              </i>
              <i n="[Dim Variable].[Table Number].[Level2].&amp;[8.1 - income statement]&amp;[profit]" c="profit" nd="1">
                <p n="[Dim Variable].[Table Number].[Level1].&amp;[8.1 - income statement]"/>
              </i>
              <i n="[Dim Variable].[Table Number].[Level2].&amp;[8.1 - income statement]&amp;[revenue]" c="revenue" nd="1">
                <p n="[Dim Variable].[Table Number].[Level1].&amp;[8.1 - income statement]"/>
              </i>
              <i n="[Dim Variable].[Table Number].[Level2].&amp;[8.2 - capex]&amp;[8.2.1 - capex by purpose]" c="8.2.1 - capex by purpose" nd="1">
                <p n="[Dim Variable].[Table Number].[Level1].&amp;[8.2 - capex]"/>
              </i>
              <i n="[Dim Variable].[Table Number].[Level2].&amp;[8.2 - capex]&amp;[8.2.3 - capex other]" c="8.2.3 - capex other" nd="1">
                <p n="[Dim Variable].[Table Number].[Level1].&amp;[8.2 - capex]"/>
              </i>
              <i n="[Dim Variable].[Table Number].[Level2].&amp;[8.2 - capex]&amp;[8.2.4 - capex by asset class]" c="8.2.4 - capex by asset class" nd="1">
                <p n="[Dim Variable].[Table Number].[Level1].&amp;[8.2 - capex]"/>
              </i>
              <i n="[Dim Variable].[Table Number].[Level2].&amp;[8.2 - capex]&amp;[8.2.5 - capital contributions by asset class]" c="8.2.5 - capital contributions by asset class" nd="1">
                <p n="[Dim Variable].[Table Number].[Level1].&amp;[8.2 - capex]"/>
              </i>
              <i n="[Dim Variable].[Table Number].[Level2].&amp;[8.2 - capex]&amp;[8.2.5 - capital contributions by type - standard control]" c="8.2.5 - capital contributions by type - standard control" nd="1">
                <p n="[Dim Variable].[Table Number].[Level1].&amp;[8.2 - capex]"/>
              </i>
              <i n="[Dim Variable].[Table Number].[Level2].&amp;[8.2 - capex]&amp;[8.2.5(b) - capital contributions by type - alternative control]" c="8.2.5(b) - capital contributions by type - alternative control" nd="1">
                <p n="[Dim Variable].[Table Number].[Level1].&amp;[8.2 - capex]"/>
              </i>
              <i n="[Dim Variable].[Table Number].[Level2].&amp;[8.2 - capex]&amp;[8.2.6 - disposals by asset class]" c="8.2.6 - disposals by asset class" nd="1">
                <p n="[Dim Variable].[Table Number].[Level1].&amp;[8.2 - capex]"/>
              </i>
              <i n="[Dim Variable].[Table Number].[Level2].&amp;[8.2 - capex]&amp;[8.2.7 - immediate expensing of capex]" c="8.2.7 - immediate expensing of capex" nd="1">
                <p n="[Dim Variable].[Table Number].[Level1].&amp;[8.2 - capex]"/>
              </i>
              <i n="[Dim Variable].[Table Number].[Level2].&amp;[8.2 - capex]&amp;[8.2.8 - capital contributions - undergrounding capex (equity funded) by asset class]" c="8.2.8 - capital contributions - undergrounding capex (equity funded) by asset class" nd="1">
                <p n="[Dim Variable].[Table Number].[Level1].&amp;[8.2 - capex]"/>
              </i>
              <i n="[Dim Variable].[Table Number].[Level2].&amp;[8.2 - capex]&amp;[8.2.8 - undergrounding capex (equity funded) by asset class]" c="8.2.8 - undergrounding capex (equity funded) by asset class" nd="1">
                <p n="[Dim Variable].[Table Number].[Level1].&amp;[8.2 - capex]"/>
              </i>
              <i n="[Dim Variable].[Table Number].[Level2].&amp;[8.3 - balance sheet]&amp;[8.3.1 - assets]" c="8.3.1 - assets" nd="1">
                <p n="[Dim Variable].[Table Number].[Level1].&amp;[8.3 - balance sheet]"/>
              </i>
              <i n="[Dim Variable].[Table Number].[Level2].&amp;[8.3 - balance sheet]&amp;[8.3.2 - liabilities]" c="8.3.2 - liabilities" nd="1">
                <p n="[Dim Variable].[Table Number].[Level1].&amp;[8.3 - balance sheet]"/>
              </i>
              <i n="[Dim Variable].[Table Number].[Level2].&amp;[8.3 - balance sheet]&amp;[8.3.3 - equity]" c="8.3.3 - equity" nd="1">
                <p n="[Dim Variable].[Table Number].[Level1].&amp;[8.3 - balance sheet]"/>
              </i>
              <i n="[Dim Variable].[Table Number].[Level2].&amp;[8.4 - opex]&amp;[8.4.1 - operating and maintenance expenditure - by purpose]" c="8.4.1 - operating and maintenance expenditure - by purpose" nd="1">
                <p n="[Dim Variable].[Table Number].[Level1].&amp;[8.4 - opex]"/>
              </i>
              <i n="[Dim Variable].[Table Number].[Level2].&amp;[8.4 - opex]&amp;[8.4.2 - operating and maintenance expenditure - by purpose - margins only]" c="8.4.2 - operating and maintenance expenditure - by purpose - margins only" nd="1">
                <p n="[Dim Variable].[Table Number].[Level1].&amp;[8.4 - opex]"/>
              </i>
              <i n="[Dim Variable].[Table Number].[Level2].&amp;[9.5 - tuos]&amp;[9.5.1 - tuos charges (aemo)]" c="9.5.1 - tuos charges (aemo)" nd="1">
                <p n="[Dim Variable].[Table Number].[Level1].&amp;[9.5 - tuos]"/>
              </i>
              <i n="[Dim Variable].[Table Number].[Level2].&amp;[9.5 - tuos]&amp;[9.5.2 - transmission connection fees]" c="9.5.2 - transmission connection fees" nd="1">
                <p n="[Dim Variable].[Table Number].[Level1].&amp;[9.5 - tuos]"/>
              </i>
              <i n="[Dim Variable].[Table Number].[Level2].&amp;[9.5 - tuos]&amp;[9.5.3 - cross boundary network charges (payable)/receivable]" c="9.5.3 - cross boundary network charges (payable)/receivable" nd="1">
                <p n="[Dim Variable].[Table Number].[Level1].&amp;[9.5 - tuos]"/>
              </i>
              <i n="[Dim Variable].[Table Number].[Level2].&amp;[9.5 - tuos]&amp;[9.5.4 - payments to embedded generators]" c="9.5.4 - payments to embedded generators" nd="1">
                <p n="[Dim Variable].[Table Number].[Level1].&amp;[9.5 - tuos]"/>
              </i>
              <i n="[Dim Variable].[Table Number].[Level2].&amp;[e1.1 - expenditure summary - capex]&amp;[e1.1.1 - reference services]" c="e1.1.1 - reference services" nd="1">
                <p n="[Dim Variable].[Table Number].[Level1].&amp;[e1.1 - expenditure summary - capex]"/>
              </i>
              <i n="[Dim Variable].[Table Number].[Level2].&amp;[e1.1 - expenditure summary - capex]&amp;[e1.1.1 - reference services - capital contributions]" c="e1.1.1 - reference services - capital contributions" nd="1">
                <p n="[Dim Variable].[Table Number].[Level1].&amp;[e1.1 - expenditure summary - capex]"/>
              </i>
              <i n="[Dim Variable].[Table Number].[Level2].&amp;[e1.1 - expenditure summary - capex]&amp;[e1.1.2 - non-reference services]" c="e1.1.2 - non-reference services" nd="1">
                <p n="[Dim Variable].[Table Number].[Level1].&amp;[e1.1 - expenditure summary - capex]"/>
              </i>
              <i n="[Dim Variable].[Table Number].[Level2].&amp;[e1.1 - expenditure summary - capex]&amp;[e1.1.2 - non-reference services - capital contributions]" c="e1.1.2 - non-reference services - capital contributions" nd="1">
                <p n="[Dim Variable].[Table Number].[Level1].&amp;[e1.1 - expenditure summary - capex]"/>
              </i>
              <i n="[Dim Variable].[Table Number].[Level2].&amp;[e1.2 - expenditure summary - opex]&amp;[e1.2.1 - reference services]" c="e1.2.1 - reference services" nd="1">
                <p n="[Dim Variable].[Table Number].[Level1].&amp;[e1.2 - expenditure summary - opex]"/>
              </i>
              <i n="[Dim Variable].[Table Number].[Level2].&amp;[e1.2 - expenditure summary - opex]&amp;[e1.2.2 - non-reference services]" c="e1.2.2 - non-reference services" nd="1">
                <p n="[Dim Variable].[Table Number].[Level1].&amp;[e1.2 - expenditure summary - opex]"/>
              </i>
              <i n="[Dim Variable].[Table Number].[Level2].&amp;[e1.3 - expenditure summary - capcons]&amp;[e1.3.1 - reference services]" c="e1.3.1 - reference services" nd="1">
                <p n="[Dim Variable].[Table Number].[Level1].&amp;[e1.3 - expenditure summary - capcons]"/>
              </i>
              <i n="[Dim Variable].[Table Number].[Level2].&amp;[e1.3 - expenditure summary - capcons]&amp;[e1.3.2 - non-reference services]" c="e1.3.2 - non-reference services" nd="1">
                <p n="[Dim Variable].[Table Number].[Level1].&amp;[e1.3 - expenditure summary - capcons]"/>
              </i>
              <i n="[Dim Variable].[Table Number].[Level2].&amp;[e1.4 - expenditure summary - capitalized overheads]&amp;[e1.4.1 - reference services]" c="e1.4.1 - reference services" nd="1">
                <p n="[Dim Variable].[Table Number].[Level1].&amp;[e1.4 - expenditure summary - capitalized overheads]"/>
              </i>
              <i n="[Dim Variable].[Table Number].[Level2].&amp;[e1.4 - expenditure summary - capitalized overheads]&amp;[e1.4.1 - reference services - capital contributions]" c="e1.4.1 - reference services - capital contributions" nd="1">
                <p n="[Dim Variable].[Table Number].[Level1].&amp;[e1.4 - expenditure summary - capitalized overheads]"/>
              </i>
              <i n="[Dim Variable].[Table Number].[Level2].&amp;[e1.4 - expenditure summary - capitalized overheads]&amp;[e1.4.2 - non-reference services]" c="e1.4.2 - non-reference services" nd="1">
                <p n="[Dim Variable].[Table Number].[Level1].&amp;[e1.4 - expenditure summary - capitalized overheads]"/>
              </i>
              <i n="[Dim Variable].[Table Number].[Level2].&amp;[e1.4 - expenditure summary - capitalized overheads]&amp;[e1.4.2 - non-reference services - capital contributions]" c="e1.4.2 - non-reference services - capital contributions" nd="1">
                <p n="[Dim Variable].[Table Number].[Level1].&amp;[e1.4 - expenditure summary - capitalized overheads]"/>
              </i>
              <i n="[Dim Variable].[Table Number].[Level2].&amp;[e10.1 - overheads - network]&amp;[e10.1.1 - opex]" c="e10.1.1 - opex" nd="1">
                <p n="[Dim Variable].[Table Number].[Level1].&amp;[e10.1 - overheads - network]"/>
              </i>
              <i n="[Dim Variable].[Table Number].[Level2].&amp;[e10.1 - overheads - network]&amp;[e10.1.2 - capex]" c="e10.1.2 - capex" nd="1">
                <p n="[Dim Variable].[Table Number].[Level1].&amp;[e10.1 - overheads - network]"/>
              </i>
              <i n="[Dim Variable].[Table Number].[Level2].&amp;[e10.2 - overheads - corporate]&amp;[e10.2.1 - capex]" c="e10.2.1 - capex" nd="1">
                <p n="[Dim Variable].[Table Number].[Level1].&amp;[e10.2 - overheads - corporate]"/>
              </i>
              <i n="[Dim Variable].[Table Number].[Level2].&amp;[e10.2 - overheads - corporate]&amp;[e10.2.1 - opex]" c="e10.2.1 - opex" nd="1">
                <p n="[Dim Variable].[Table Number].[Level1].&amp;[e10.2 - overheads - corporate]"/>
              </i>
              <i n="[Dim Variable].[Table Number].[Level2].&amp;[e11.3 - labour / non-labour expenditure split]&amp;[e11.3.1 - opex]" c="e11.3.1 - opex" nd="1">
                <p n="[Dim Variable].[Table Number].[Level1].&amp;[e11.3 - labour / non-labour expenditure split]"/>
              </i>
              <i n="[Dim Variable].[Table Number].[Level2].&amp;[e11.3 - labour / non-labour expenditure split]&amp;[e11.3.3 - capex]" c="e11.3.3 - capex" nd="1">
                <p n="[Dim Variable].[Table Number].[Level1].&amp;[e11.3 - labour / non-labour expenditure split]"/>
              </i>
              <i n="[Dim Variable].[Table Number].[Level2].&amp;[e12.1 - ict - expenditure]&amp;[e12.1 - capex - by project]" c="e12.1 - capex - by project" nd="1">
                <p n="[Dim Variable].[Table Number].[Level1].&amp;[e12.1 - ict - expenditure]"/>
              </i>
              <i n="[Dim Variable].[Table Number].[Level2].&amp;[e13.1  - other capex - by driver]&amp;[e13.1.1 - expenditure]" c="e13.1.1 - expenditure" nd="1">
                <p n="[Dim Variable].[Table Number].[Level1].&amp;[e13.1  - other capex - by driver]"/>
              </i>
              <i n="[Dim Variable].[Table Number].[Level2].&amp;[e13.1  - other capex - by driver]&amp;[e13.1.1 - expenditure - capital contributions]" c="e13.1.1 - expenditure - capital contributions" nd="1">
                <p n="[Dim Variable].[Table Number].[Level1].&amp;[e13.1  - other capex - by driver]"/>
              </i>
              <i n="[Dim Variable].[Table Number].[Level2].&amp;[e13.1 - other capex - by project]&amp;[a. direct internal labour expenditure]" c="a. direct internal labour expenditure" nd="1">
                <p n="[Dim Variable].[Table Number].[Level1].&amp;[e13.1 - other capex - by project]"/>
              </i>
              <i n="[Dim Variable].[Table Number].[Level2].&amp;[e13.1 - other capex - by project]&amp;[b. direct contract expenditure]" c="b. direct contract expenditure" nd="1">
                <p n="[Dim Variable].[Table Number].[Level1].&amp;[e13.1 - other capex - by project]"/>
              </i>
              <i n="[Dim Variable].[Table Number].[Level2].&amp;[e13.1 - other capex - by project]&amp;[c. other internal direct expenditure]" c="c. other internal direct expenditure" nd="1">
                <p n="[Dim Variable].[Table Number].[Level1].&amp;[e13.1 - other capex - by project]"/>
              </i>
              <i n="[Dim Variable].[Table Number].[Level2].&amp;[e13.1 - other capex - by project]&amp;[d. total overhead expenditure]" c="d. total overhead expenditure" nd="1">
                <p n="[Dim Variable].[Table Number].[Level1].&amp;[e13.1 - other capex - by project]"/>
              </i>
              <i n="[Dim Variable].[Table Number].[Level2].&amp;[e13.1 - other capex - by project]&amp;[e. related party margin expenditure]" c="e. related party margin expenditure" nd="1">
                <p n="[Dim Variable].[Table Number].[Level1].&amp;[e13.1 - other capex - by project]"/>
              </i>
              <i n="[Dim Variable].[Table Number].[Level2].&amp;[e13.1 - other capex - by project]&amp;[f. capital contributions]" c="f. capital contributions" nd="1">
                <p n="[Dim Variable].[Table Number].[Level1].&amp;[e13.1 - other capex - by project]"/>
              </i>
              <i n="[Dim Variable].[Table Number].[Level2].&amp;[e13.2 - other capex - by project]&amp;[e13.2.1 - expenditure]" c="e13.2.1 - expenditure" nd="1">
                <p n="[Dim Variable].[Table Number].[Level1].&amp;[e13.2 - other capex - by project]"/>
              </i>
              <i n="[Dim Variable].[Table Number].[Level2].&amp;[e17.1 - step changes for reference services]&amp;[e17.1.1 - forecast capex]" c="e17.1.1 - forecast capex" nd="1">
                <p n="[Dim Variable].[Table Number].[Level1].&amp;[e17.1 - step changes for reference services]"/>
              </i>
              <i n="[Dim Variable].[Table Number].[Level2].&amp;[e17.1 - step changes for reference services]&amp;[e17.1.1 - forecast opex]" c="e17.1.1 - forecast opex" nd="1">
                <p n="[Dim Variable].[Table Number].[Level1].&amp;[e17.1 - step changes for reference services]"/>
              </i>
              <i n="[Dim Variable].[Table Number].[Level2].&amp;[e2.1 - mains repex - capex]&amp;[e2.1.1 - proactive -  by project]" c="e2.1.1 - proactive -  by project" nd="1">
                <p n="[Dim Variable].[Table Number].[Level1].&amp;[e2.1 - mains repex - capex]"/>
              </i>
              <i n="[Dim Variable].[Table Number].[Level2].&amp;[e2.1 - mains repex - capex]&amp;[e2.1.2 - reactive -  by connection type]" c="e2.1.2 - reactive -  by connection type" nd="1">
                <p n="[Dim Variable].[Table Number].[Level1].&amp;[e2.1 - mains repex - capex]"/>
              </i>
              <i n="[Dim Variable].[Table Number].[Level2].&amp;[e2.1 - repex - capex by driver]&amp;[e2.1.1 - expenditure]" c="e2.1.1 - expenditure" nd="1">
                <p n="[Dim Variable].[Table Number].[Level1].&amp;[e2.1 - repex - capex by driver]"/>
              </i>
              <i n="[Dim Variable].[Table Number].[Level2].&amp;[e2.1 - repex - capex by driver]&amp;[e2.1.2 - capital contributions]" c="e2.1.2 - capital contributions" nd="1">
                <p n="[Dim Variable].[Table Number].[Level1].&amp;[e2.1 - repex - capex by driver]"/>
              </i>
              <i n="[Dim Variable].[Table Number].[Level2].&amp;[e2.2 - mains repex - volumes]&amp;[e2.2.1 - proactive -  by connection type - by project]" c="e2.2.1 - proactive -  by connection type - by project" nd="1">
                <p n="[Dim Variable].[Table Number].[Level1].&amp;[e2.2 - mains repex - volumes]"/>
              </i>
              <i n="[Dim Variable].[Table Number].[Level2].&amp;[e2.2 - mains repex - volumes]&amp;[e2.2.2 - reactive -  by connection type]" c="e2.2.2 - reactive -  by connection type" nd="1">
                <p n="[Dim Variable].[Table Number].[Level1].&amp;[e2.2 - mains repex - volumes]"/>
              </i>
              <i n="[Dim Variable].[Table Number].[Level2].&amp;[e2.2 - repex - capex by project]&amp;[e2.2.1 - expenditure]" c="e2.2.1 - expenditure" nd="1">
                <p n="[Dim Variable].[Table Number].[Level1].&amp;[e2.2 - repex - capex by project]"/>
              </i>
              <i n="[Dim Variable].[Table Number].[Level2].&amp;[e2.2 - repex - capex by project]&amp;[e2.2.2 - volumes]" c="e2.2.2 - volumes" nd="1">
                <p n="[Dim Variable].[Table Number].[Level1].&amp;[e2.2 - repex - capex by project]"/>
              </i>
              <i n="[Dim Variable].[Table Number].[Level2].&amp;[e20.1 - opex by driver]&amp;[e20.1.1 - reference services]" c="e20.1.1 - reference services" nd="1">
                <p n="[Dim Variable].[Table Number].[Level1].&amp;[e20.1 - opex by driver]"/>
              </i>
              <i n="[Dim Variable].[Table Number].[Level2].&amp;[e20.1 - opex by driver]&amp;[e20.1.2 - non-reference services]" c="e20.1.2 - non-reference services" nd="1">
                <p n="[Dim Variable].[Table Number].[Level1].&amp;[e20.1 - opex by driver]"/>
              </i>
              <i n="[Dim Variable].[Table Number].[Level2].&amp;[e20.2 - opex by category]&amp;[e20.2.1 - reference services]" c="e20.2.1 - reference services" nd="1">
                <p n="[Dim Variable].[Table Number].[Level1].&amp;[e20.2 - opex by category]"/>
              </i>
              <i n="[Dim Variable].[Table Number].[Level2].&amp;[e20.2 - opex by category]&amp;[e20.2.2 - non-reference services]" c="e20.2.2 - non-reference services" nd="1">
                <p n="[Dim Variable].[Table Number].[Level1].&amp;[e20.2 - opex by category]"/>
              </i>
              <i n="[Dim Variable].[Table Number].[Level2].&amp;[e20.3 - opex by category - related party margin expenditure]&amp;[e20.3.1 - reference services]" c="e20.3.1 - reference services" nd="1">
                <p n="[Dim Variable].[Table Number].[Level1].&amp;[e20.3 - opex by category - related party margin expenditure]"/>
              </i>
              <i n="[Dim Variable].[Table Number].[Level2].&amp;[e20.3 - opex by category - related party margin expenditure]&amp;[e20.3.2 - non-reference services]" c="e20.3.2 - non-reference services" nd="1">
                <p n="[Dim Variable].[Table Number].[Level1].&amp;[e20.3 - opex by category - related party margin expenditure]"/>
              </i>
              <i n="[Dim Variable].[Table Number].[Level2].&amp;[e25.1 - forecast capex and opex price changes]&amp;[e25.1.1 - opex]" c="e25.1.1 - opex" nd="1">
                <p n="[Dim Variable].[Table Number].[Level1].&amp;[e25.1 - forecast capex and opex price changes]"/>
              </i>
              <i n="[Dim Variable].[Table Number].[Level2].&amp;[e25.1 - forecast capex and opex price changes]&amp;[e25.1.2 - capex]" c="e25.1.2 - capex" nd="1">
                <p n="[Dim Variable].[Table Number].[Level1].&amp;[e25.1 - forecast capex and opex price changes]"/>
              </i>
              <i n="[Dim Variable].[Table Number].[Level2].&amp;[e3.1 - expansion - capex - by driver]&amp;[e3.1.1 - expenditure]" c="e3.1.1 - expenditure" nd="1">
                <p n="[Dim Variable].[Table Number].[Level1].&amp;[e3.1 - expansion - capex - by driver]"/>
              </i>
              <i n="[Dim Variable].[Table Number].[Level2].&amp;[e3.1 - expansion - capex - by driver]&amp;[e3.1.2 - capital contributions]" c="e3.1.2 - capital contributions" nd="1">
                <p n="[Dim Variable].[Table Number].[Level1].&amp;[e3.1 - expansion - capex - by driver]"/>
              </i>
              <i n="[Dim Variable].[Table Number].[Level2].&amp;[e3.1 - mains augex - expenditure]&amp;[e3.1.1 - capex - by project]" c="e3.1.1 - capex - by project" nd="1">
                <p n="[Dim Variable].[Table Number].[Level1].&amp;[e3.1 - mains augex - expenditure]"/>
              </i>
              <i n="[Dim Variable].[Table Number].[Level2].&amp;[e3.2 - expansion - capex - by project]&amp;[e3.2.1 - expenditure]" c="e3.2.1 - expenditure" nd="1">
                <p n="[Dim Variable].[Table Number].[Level1].&amp;[e3.2 - expansion - capex - by project]"/>
              </i>
              <i n="[Dim Variable].[Table Number].[Level2].&amp;[e3.2 - expansion - capex - by project]&amp;[e3.2.2 - volumes]" c="e3.2.2 - volumes" nd="1">
                <p n="[Dim Variable].[Table Number].[Level1].&amp;[e3.2 - expansion - capex - by project]"/>
              </i>
              <i n="[Dim Variable].[Table Number].[Level2].&amp;[e3.2 - mains augex - volumes]&amp;[e3.2.1 - volumes - by pressure type - by project]" c="e3.2.1 - volumes - by pressure type - by project" nd="1">
                <p n="[Dim Variable].[Table Number].[Level1].&amp;[e3.2 - mains augex - volumes]"/>
              </i>
              <i n="[Dim Variable].[Table Number].[Level2].&amp;[e4.1 - meter replacement - expenditure]&amp;[e4.1.1 - capex - new meters aquired]" c="e4.1.1 - capex - new meters aquired" nd="1">
                <p n="[Dim Variable].[Table Number].[Level1].&amp;[e4.1 - meter replacement - expenditure]"/>
              </i>
              <i n="[Dim Variable].[Table Number].[Level2].&amp;[e4.1 - meter replacement - expenditure]&amp;[e4.1.2 - capex - meter refurbishment]" c="e4.1.2 - capex - meter refurbishment" nd="1">
                <p n="[Dim Variable].[Table Number].[Level1].&amp;[e4.1 - meter replacement - expenditure]"/>
              </i>
              <i n="[Dim Variable].[Table Number].[Level2].&amp;[e4.1 - meter replacement - expenditure]&amp;[e4.1.3 - capex - meter installation]" c="e4.1.3 - capex - meter installation" nd="1">
                <p n="[Dim Variable].[Table Number].[Level1].&amp;[e4.1 - meter replacement - expenditure]"/>
              </i>
              <i n="[Dim Variable].[Table Number].[Level2].&amp;[e4.1 - meter replacement - expenditure]&amp;[e4.1.4 - other meter replacement capex]" c="e4.1.4 - other meter replacement capex" nd="1">
                <p n="[Dim Variable].[Table Number].[Level1].&amp;[e4.1 - meter replacement - expenditure]"/>
              </i>
              <i n="[Dim Variable].[Table Number].[Level2].&amp;[e4.2 - meter replacement - volumes]&amp;[e4.2.1 - number of meters acquired]" c="e4.2.1 - number of meters acquired" nd="1">
                <p n="[Dim Variable].[Table Number].[Level1].&amp;[e4.2 - meter replacement - volumes]"/>
              </i>
              <i n="[Dim Variable].[Table Number].[Level2].&amp;[e4.2 - meter replacement - volumes]&amp;[e4.2.2 - number of meters refurbished]" c="e4.2.2 - number of meters refurbished" nd="1">
                <p n="[Dim Variable].[Table Number].[Level1].&amp;[e4.2 - meter replacement - volumes]"/>
              </i>
              <i n="[Dim Variable].[Table Number].[Level2].&amp;[e4.2 - meter replacement - volumes]&amp;[e4.2.3 - number of meters installed]" c="e4.2.3 - number of meters installed" nd="1">
                <p n="[Dim Variable].[Table Number].[Level1].&amp;[e4.2 - meter replacement - volumes]"/>
              </i>
              <i n="[Dim Variable].[Table Number].[Level2].&amp;[e4.2 - meter replacement - volumes]&amp;[e4.2.4 - number of meters removed / decommissioned]" c="e4.2.4 - number of meters removed / decommissioned" nd="1">
                <p n="[Dim Variable].[Table Number].[Level1].&amp;[e4.2 - meter replacement - volumes]"/>
              </i>
              <i n="[Dim Variable].[Table Number].[Level2].&amp;[e4.2 - meter replacement - volumes]&amp;[e4.2.5 - other meter replacement volumes]" c="e4.2.5 - other meter replacement volumes" nd="1">
                <p n="[Dim Variable].[Table Number].[Level1].&amp;[e4.2 - meter replacement - volumes]"/>
              </i>
              <i n="[Dim Variable].[Table Number].[Level2].&amp;[e5.1 - new connections - expenditure]&amp;[e5.1.1 - capex - by connection type]" c="e5.1.1 - capex - by connection type" nd="1">
                <p n="[Dim Variable].[Table Number].[Level1].&amp;[e5.1 - new connections - expenditure]"/>
              </i>
              <i n="[Dim Variable].[Table Number].[Level2].&amp;[e5.2 - new connections - unit rates]&amp;[e5.2.1 - unit rates - per connection - by connection type]" c="e5.2.1 - unit rates - per connection - by connection type" nd="1">
                <p n="[Dim Variable].[Table Number].[Level1].&amp;[e5.2 - new connections - unit rates]"/>
              </i>
              <i n="[Dim Variable].[Table Number].[Level2].&amp;[e5.3 - new connections - volumes]&amp;[e5.3.1 - number of new connections]" c="e5.3.1 - number of new connections" nd="1">
                <p n="[Dim Variable].[Table Number].[Level1].&amp;[e5.3 - new connections - volumes]"/>
              </i>
              <i n="[Dim Variable].[Table Number].[Level2].&amp;[e5.3 - new connections - volumes]&amp;[e5.3.2 - volumes - per connection - by connection type]" c="e5.3.2 - volumes - per connection - by connection type" nd="1">
                <p n="[Dim Variable].[Table Number].[Level1].&amp;[e5.3 - new connections - volumes]"/>
              </i>
              <i n="[Dim Variable].[Table Number].[Level2].&amp;[e5.4 - new connections - capital contributions]&amp;[e5.4.1 - value of capital contributions - by connection type]" c="e5.4.1 - value of capital contributions - by connection type" nd="1">
                <p n="[Dim Variable].[Table Number].[Level1].&amp;[e5.4 - new connections - capital contributions]"/>
              </i>
              <i n="[Dim Variable].[Table Number].[Level2].&amp;[e5.4 - new connections - capital contributions]&amp;[e5.4.2 - number of capital contributions - by connection type]" c="e5.4.2 - number of capital contributions - by connection type" nd="1">
                <p n="[Dim Variable].[Table Number].[Level1].&amp;[e5.4 - new connections - capital contributions]"/>
              </i>
              <i n="[Dim Variable].[Table Number].[Level2].&amp;[e6.1 - non-network]&amp;[e6.1.1 - capex - by driver]" c="e6.1.1 - capex - by driver" nd="1">
                <p n="[Dim Variable].[Table Number].[Level1].&amp;[e6.1 - non-network]"/>
              </i>
              <i n="[Dim Variable].[Table Number].[Level2].&amp;[e6.1 - non-network]&amp;[e6.1.1 - capex - capital contributions]" c="e6.1.1 - capex - capital contributions" nd="1">
                <p n="[Dim Variable].[Table Number].[Level1].&amp;[e6.1 - non-network]"/>
              </i>
              <i n="[Dim Variable].[Table Number].[Level2].&amp;[e6.1 - non-network]&amp;[e6.1.2 - capex - by project]" c="e6.1.2 - capex - by project" nd="1">
                <p n="[Dim Variable].[Table Number].[Level1].&amp;[e6.1 - non-network]"/>
              </i>
              <i n="[Dim Variable].[Table Number].[Level2].&amp;[e6.5 - telemetry]&amp;[e6.5.1 - capex - by project]" c="e6.5.1 - capex - by project" nd="1">
                <p n="[Dim Variable].[Table Number].[Level1].&amp;[e6.5 - telemetry]"/>
              </i>
              <i n="[Dim Variable].[Table Number].[Level2].&amp;[f1.1 - income - audited statutory accounts]&amp;[f1.1.1 - revenue]" c="f1.1.1 - revenue" nd="1">
                <p n="[Dim Variable].[Table Number].[Level1].&amp;[f1.1 - income - audited statutory accounts]"/>
              </i>
              <i n="[Dim Variable].[Table Number].[Level2].&amp;[f1.1 - income - audited statutory accounts]&amp;[f1.1.2 - expenditure]" c="f1.1.2 - expenditure" nd="1">
                <p n="[Dim Variable].[Table Number].[Level1].&amp;[f1.1 - income - audited statutory accounts]"/>
              </i>
              <i n="[Dim Variable].[Table Number].[Level2].&amp;[f1.1 - income - audited statutory accounts]&amp;[f1.1.3 - profit]" c="f1.1.3 - profit" nd="1">
                <p n="[Dim Variable].[Table Number].[Level1].&amp;[f1.1 - income - audited statutory accounts]"/>
              </i>
              <i n="[Dim Variable].[Table Number].[Level2].&amp;[f1.2 - income - adjustments]&amp;[f1.2.1 - revenue]" c="f1.2.1 - revenue" nd="1">
                <p n="[Dim Variable].[Table Number].[Level1].&amp;[f1.2 - income - adjustments]"/>
              </i>
              <i n="[Dim Variable].[Table Number].[Level2].&amp;[f1.2 - income - adjustments]&amp;[f1.2.2 - expenditure]" c="f1.2.2 - expenditure" nd="1">
                <p n="[Dim Variable].[Table Number].[Level1].&amp;[f1.2 - income - adjustments]"/>
              </i>
              <i n="[Dim Variable].[Table Number].[Level2].&amp;[f1.2 - income - adjustments]&amp;[f1.2.3 - profit]" c="f1.2.3 - profit" nd="1">
                <p n="[Dim Variable].[Table Number].[Level1].&amp;[f1.2 - income - adjustments]"/>
              </i>
              <i n="[Dim Variable].[Table Number].[Level2].&amp;[f1.3 - income - distribution business]&amp;[f1.3.1 - revenue]" c="f1.3.1 - revenue" nd="1">
                <p n="[Dim Variable].[Table Number].[Level1].&amp;[f1.3 - income - distribution business]"/>
              </i>
              <i n="[Dim Variable].[Table Number].[Level2].&amp;[f1.3 - income - distribution business]&amp;[f1.3.2 - expenditure]" c="f1.3.2 - expenditure" nd="1">
                <p n="[Dim Variable].[Table Number].[Level1].&amp;[f1.3 - income - distribution business]"/>
              </i>
              <i n="[Dim Variable].[Table Number].[Level2].&amp;[f1.3 - income - distribution business]&amp;[f1.3.3 - profit]" c="f1.3.3 - profit" nd="1">
                <p n="[Dim Variable].[Table Number].[Level1].&amp;[f1.3 - income - distribution business]"/>
              </i>
              <i n="[Dim Variable].[Table Number].[Level2].&amp;[f1.3 - income - transmission business]&amp;[f1.3.1 - revenue]" c="f1.3.1 - revenue" nd="1">
                <p n="[Dim Variable].[Table Number].[Level1].&amp;[f1.3 - income - transmission business]"/>
              </i>
              <i n="[Dim Variable].[Table Number].[Level2].&amp;[f1.3 - income - transmission business]&amp;[f1.3.2 - expenditure]" c="f1.3.2 - expenditure" nd="1">
                <p n="[Dim Variable].[Table Number].[Level1].&amp;[f1.3 - income - transmission business]"/>
              </i>
              <i n="[Dim Variable].[Table Number].[Level2].&amp;[f1.3 - income - transmission business]&amp;[f1.3.3 - profit]" c="f1.3.3 - profit" nd="1">
                <p n="[Dim Variable].[Table Number].[Level1].&amp;[f1.3 - income - transmission business]"/>
              </i>
              <i n="[Dim Variable].[Table Number].[Level2].&amp;[f1.4 - income - haulage reference services]&amp;[f1.4.1 - revenue]" c="f1.4.1 - revenue" nd="1">
                <p n="[Dim Variable].[Table Number].[Level1].&amp;[f1.4 - income - haulage reference services]"/>
              </i>
              <i n="[Dim Variable].[Table Number].[Level2].&amp;[f1.4 - income - haulage reference services]&amp;[f1.4.2 - expenditure]" c="f1.4.2 - expenditure" nd="1">
                <p n="[Dim Variable].[Table Number].[Level1].&amp;[f1.4 - income - haulage reference services]"/>
              </i>
              <i n="[Dim Variable].[Table Number].[Level2].&amp;[f1.4 - income - haulage reference services]&amp;[f1.4.3 - profit]" c="f1.4.3 - profit" nd="1">
                <p n="[Dim Variable].[Table Number].[Level1].&amp;[f1.4 - income - haulage reference services]"/>
              </i>
              <i n="[Dim Variable].[Table Number].[Level2].&amp;[f1.5 - income - ancillary reference services]&amp;[f1.5.1 - revenue]" c="f1.5.1 - revenue" nd="1">
                <p n="[Dim Variable].[Table Number].[Level1].&amp;[f1.5 - income - ancillary reference services]"/>
              </i>
              <i n="[Dim Variable].[Table Number].[Level2].&amp;[f1.5 - income - ancillary reference services]&amp;[f1.5.2 - expenditure]" c="f1.5.2 - expenditure" nd="1">
                <p n="[Dim Variable].[Table Number].[Level1].&amp;[f1.5 - income - ancillary reference services]"/>
              </i>
              <i n="[Dim Variable].[Table Number].[Level2].&amp;[f1.5 - income - ancillary reference services]&amp;[f1.5.3 - profit]" c="f1.5.3 - profit" nd="1">
                <p n="[Dim Variable].[Table Number].[Level1].&amp;[f1.5 - income - ancillary reference services]"/>
              </i>
              <i n="[Dim Variable].[Table Number].[Level2].&amp;[f10.1 - capital base values]&amp;[for total asset base]" c="for total asset base" nd="1">
                <p n="[Dim Variable].[Table Number].[Level1].&amp;[f10.1 - capital base values]"/>
              </i>
              <i n="[Dim Variable].[Table Number].[Level2].&amp;[f10.2 - capital base values - as commissioned]&amp;[for total asset base]" c="for total asset base" nd="1">
                <p n="[Dim Variable].[Table Number].[Level1].&amp;[f10.2 - capital base values - as commissioned]"/>
              </i>
              <i n="[Dim Variable].[Table Number].[Level2].&amp;[f2.1 - capex by purpose - reference services]&amp;[f2.1.1 - cpi adjusted forecast]" c="f2.1.1 - cpi adjusted forecast" nd="1">
                <p n="[Dim Variable].[Table Number].[Level1].&amp;[f2.1 - capex by purpose - reference services]"/>
              </i>
              <i n="[Dim Variable].[Table Number].[Level2].&amp;[f2.1 - capex by purpose - reference services]&amp;[f2.1.2 - actual]" c="f2.1.2 - actual" nd="1">
                <p n="[Dim Variable].[Table Number].[Level1].&amp;[f2.1 - capex by purpose - reference services]"/>
              </i>
              <i n="[Dim Variable].[Table Number].[Level2].&amp;[f2.1 - capex by purpose - reference services]&amp;[f2.1.3 - related party margin expenditure]" c="f2.1.3 - related party margin expenditure" nd="1">
                <p n="[Dim Variable].[Table Number].[Level1].&amp;[f2.1 - capex by purpose - reference services]"/>
              </i>
              <i n="[Dim Variable].[Table Number].[Level2].&amp;[f2.3 - capex - other]&amp;[f2.2.3 - related party margin expenditure]" c="f2.2.3 - related party margin expenditure" nd="1">
                <p n="[Dim Variable].[Table Number].[Level1].&amp;[f2.3 - capex - other]"/>
              </i>
              <i n="[Dim Variable].[Table Number].[Level2].&amp;[f2.3 - capex - other]&amp;[f2.3.1 - cpi adjusted forecast]" c="f2.3.1 - cpi adjusted forecast" nd="1">
                <p n="[Dim Variable].[Table Number].[Level1].&amp;[f2.3 - capex - other]"/>
              </i>
              <i n="[Dim Variable].[Table Number].[Level2].&amp;[f2.3 - capex - other]&amp;[f2.3.2 - actual]" c="f2.3.2 - actual" nd="1">
                <p n="[Dim Variable].[Table Number].[Level1].&amp;[f2.3 - capex - other]"/>
              </i>
              <i n="[Dim Variable].[Table Number].[Level2].&amp;[f2.4 - capex by asset class]&amp;[f2.4.1 - cpi adjusted forecast]" c="f2.4.1 - cpi adjusted forecast" nd="1">
                <p n="[Dim Variable].[Table Number].[Level1].&amp;[f2.4 - capex by asset class]"/>
              </i>
              <i n="[Dim Variable].[Table Number].[Level2].&amp;[f2.4 - capex by asset class]&amp;[f2.4.2 - actual - as incurred]" c="f2.4.2 - actual - as incurred" nd="1">
                <p n="[Dim Variable].[Table Number].[Level1].&amp;[f2.4 - capex by asset class]"/>
              </i>
              <i n="[Dim Variable].[Table Number].[Level2].&amp;[f2.4 - capex by asset class]&amp;[f2.4.3 - movement in provisions allocated to as-incurred capex]" c="f2.4.3 - movement in provisions allocated to as-incurred capex" nd="1">
                <p n="[Dim Variable].[Table Number].[Level1].&amp;[f2.4 - capex by asset class]"/>
              </i>
              <i n="[Dim Variable].[Table Number].[Level2].&amp;[f2.4 - capex by asset class]&amp;[f2.4.4 - actual - as commissioned]" c="f2.4.4 - actual - as commissioned" nd="1">
                <p n="[Dim Variable].[Table Number].[Level1].&amp;[f2.4 - capex by asset class]"/>
              </i>
              <i n="[Dim Variable].[Table Number].[Level2].&amp;[f2.4 - capex by asset class]&amp;[f2.4.5 - movement in provisions allocated to as-commissioned capex]" c="f2.4.5 - movement in provisions allocated to as-commissioned capex" nd="1">
                <p n="[Dim Variable].[Table Number].[Level1].&amp;[f2.4 - capex by asset class]"/>
              </i>
              <i n="[Dim Variable].[Table Number].[Level2].&amp;[f2.5 - capital contributions by asset class]&amp;[f2.5.1 - actual - as incurred]" c="f2.5.1 - actual - as incurred" nd="1">
                <p n="[Dim Variable].[Table Number].[Level1].&amp;[f2.5 - capital contributions by asset class]"/>
              </i>
              <i n="[Dim Variable].[Table Number].[Level2].&amp;[f2.5 - capital contributions by asset class]&amp;[f2.5.2 - actual - as commissioned]" c="f2.5.2 - actual - as commissioned" nd="1">
                <p n="[Dim Variable].[Table Number].[Level1].&amp;[f2.5 - capital contributions by asset class]"/>
              </i>
              <i n="[Dim Variable].[Table Number].[Level2].&amp;[f2.6 - disposals by asset class]&amp;[f2.6.1 - actual]" c="f2.6.1 - actual" nd="1">
                <p n="[Dim Variable].[Table Number].[Level1].&amp;[f2.6 - disposals by asset class]"/>
              </i>
              <i n="[Dim Variable].[Table Number].[Level2].&amp;[f2.7 - immediate expensing of capex]&amp;[f2.7.1 - actual - as incurred]" c="f2.7.1 - actual - as incurred" nd="1">
                <p n="[Dim Variable].[Table Number].[Level1].&amp;[f2.7 - immediate expensing of capex]"/>
              </i>
              <i n="[Dim Variable].[Table Number].[Level2].&amp;[f3.1 - revenue - reference services]&amp;[f3.1.1 - revenue - by tariff]" c="f3.1.1 - revenue - by tariff" nd="1">
                <p n="[Dim Variable].[Table Number].[Level1].&amp;[f3.1 - revenue - reference services]"/>
              </i>
              <i n="[Dim Variable].[Table Number].[Level2].&amp;[f3.1 - revenue - reference services]&amp;[f3.1.2 - stand alone cost per unit - by tariff class]" c="f3.1.2 - stand alone cost per unit - by tariff class" nd="1">
                <p n="[Dim Variable].[Table Number].[Level1].&amp;[f3.1 - revenue - reference services]"/>
              </i>
              <i n="[Dim Variable].[Table Number].[Level2].&amp;[f3.1 - revenue - reference services]&amp;[f3.1.3 - avoidable cost per unit - by tariff class]" c="f3.1.3 - avoidable cost per unit - by tariff class" nd="1">
                <p n="[Dim Variable].[Table Number].[Level1].&amp;[f3.1 - revenue - reference services]"/>
              </i>
              <i n="[Dim Variable].[Table Number].[Level2].&amp;[f4.1 - opex - by purpose]&amp;[f4.1.1 - audited statutory accounts]" c="f4.1.1 - audited statutory accounts" nd="1">
                <p n="[Dim Variable].[Table Number].[Level1].&amp;[f4.1 - opex - by purpose]"/>
              </i>
              <i n="[Dim Variable].[Table Number].[Level2].&amp;[f4.1 - opex - by purpose]&amp;[f4.1.2 - adjustments]" c="f4.1.2 - adjustments" nd="1">
                <p n="[Dim Variable].[Table Number].[Level1].&amp;[f4.1 - opex - by purpose]"/>
              </i>
              <i n="[Dim Variable].[Table Number].[Level2].&amp;[f4.1 - opex - by purpose]&amp;[f4.1.3 - distribution business]" c="f4.1.3 - distribution business" nd="1">
                <p n="[Dim Variable].[Table Number].[Level1].&amp;[f4.1 - opex - by purpose]"/>
              </i>
              <i n="[Dim Variable].[Table Number].[Level2].&amp;[f4.1 - opex - by purpose]&amp;[f4.1.4 - cpi adjusted forecast]" c="f4.1.4 - cpi adjusted forecast" nd="1">
                <p n="[Dim Variable].[Table Number].[Level1].&amp;[f4.1 - opex - by purpose]"/>
              </i>
              <i n="[Dim Variable].[Table Number].[Level2].&amp;[f4.1 - opex - by purpose]&amp;[f4.1.5 - actual reference services]" c="f4.1.5 - actual reference services" nd="1">
                <p n="[Dim Variable].[Table Number].[Level1].&amp;[f4.1 - opex - by purpose]"/>
              </i>
              <i n="[Dim Variable].[Table Number].[Level2].&amp;[f4.1 - opex - by purpose]&amp;[f4.1.6 - non reference services]" c="f4.1.6 - non reference services" nd="1">
                <p n="[Dim Variable].[Table Number].[Level1].&amp;[f4.1 - opex - by purpose]"/>
              </i>
              <i n="[Dim Variable].[Table Number].[Level2].&amp;[f6.1 - related party - payments greater than $1,000,000 made to related party]&amp;[f6.1.1 - expenditure]" c="f6.1.1 - expenditure" nd="1">
                <p n="[Dim Variable].[Table Number].[Level1].&amp;[f6.1 - related party - payments greater than $1,000,000 made to related party]"/>
              </i>
              <i n="[Dim Variable].[Table Number].[Level2].&amp;[f6.1 - related party - payments greater than $1,000,000 made to related party]&amp;[f6.1.2 - corresponding expenses incurred by related party]" c="f6.1.2 - corresponding expenses incurred by related party" nd="1">
                <p n="[Dim Variable].[Table Number].[Level1].&amp;[f6.1 - related party - payments greater than $1,000,000 made to related party]"/>
              </i>
              <i n="[Dim Variable].[Table Number].[Level2].&amp;[f6.2 - related party - payments greater than $1,000,000 received from related party]&amp;[f6.2.1 - revenue]" c="f6.2.1 - revenue" nd="1">
                <p n="[Dim Variable].[Table Number].[Level1].&amp;[f6.2 - related party - payments greater than $1,000,000 received from related party]"/>
              </i>
              <i n="[Dim Variable].[Table Number].[Level2].&amp;[f6.2 - related party - payments greater than $1,000,000 received from related party]&amp;[f6.2.2 - corresponding expenses incurred by related party]" c="f6.2.2 - corresponding expenses incurred by related party" nd="1">
                <p n="[Dim Variable].[Table Number].[Level1].&amp;[f6.2 - related party - payments greater than $1,000,000 received from related party]"/>
              </i>
              <i n="[Dim Variable].[Table Number].[Level2].&amp;[f6.3 - related party - margin expenditure - by category]&amp;[f6.3.1 - capex]" c="f6.3.1 - capex" nd="1">
                <p n="[Dim Variable].[Table Number].[Level1].&amp;[f6.3 - related party - margin expenditure - by category]"/>
              </i>
              <i n="[Dim Variable].[Table Number].[Level2].&amp;[f6.3 - related party - margin expenditure - by category]&amp;[f6.3.2 - opex]" c="f6.3.2 - opex" nd="1">
                <p n="[Dim Variable].[Table Number].[Level1].&amp;[f6.3 - related party - margin expenditure - by category]"/>
              </i>
              <i n="[Dim Variable].[Table Number].[Level2].&amp;[f7 - provisions]&amp;[abandonment]" c="abandonment" nd="1">
                <p n="[Dim Variable].[Table Number].[Level1].&amp;[f7 - provisions]"/>
              </i>
              <i n="[Dim Variable].[Table Number].[Level2].&amp;[f7 - provisions]&amp;[abandonment/make good]" c="abandonment/make good" nd="1">
                <p n="[Dim Variable].[Table Number].[Level1].&amp;[f7 - provisions]"/>
              </i>
              <i n="[Dim Variable].[Table Number].[Level2].&amp;[f7 - provisions]&amp;[annual leave]" c="annual leave" nd="1">
                <p n="[Dim Variable].[Table Number].[Level1].&amp;[f7 - provisions]"/>
              </i>
              <i n="[Dim Variable].[Table Number].[Level2].&amp;[f7 - provisions]&amp;[asbestos claims]" c="asbestos claims" nd="1">
                <p n="[Dim Variable].[Table Number].[Level1].&amp;[f7 - provisions]"/>
              </i>
              <i n="[Dim Variable].[Table Number].[Level2].&amp;[f7 - provisions]&amp;[asbestos claims provision]" c="asbestos claims provision" nd="1">
                <p n="[Dim Variable].[Table Number].[Level1].&amp;[f7 - provisions]"/>
              </i>
              <i n="[Dim Variable].[Table Number].[Level2].&amp;[f7 - provisions]&amp;[asbestos provision]" c="asbestos provision" nd="1">
                <p n="[Dim Variable].[Table Number].[Level1].&amp;[f7 - provisions]"/>
              </i>
              <i n="[Dim Variable].[Table Number].[Level2].&amp;[f7 - provisions]&amp;[carbon credit purchases]" c="carbon credit purchases" nd="1">
                <p n="[Dim Variable].[Table Number].[Level1].&amp;[f7 - provisions]"/>
              </i>
              <i n="[Dim Variable].[Table Number].[Level2].&amp;[f7 - provisions]&amp;[carbon tax gl31015]" c="carbon tax gl31015" nd="1">
                <p n="[Dim Variable].[Table Number].[Level1].&amp;[f7 - provisions]"/>
              </i>
              <i n="[Dim Variable].[Table Number].[Level2].&amp;[f7 - provisions]&amp;[compensation]" c="compensation" nd="1">
                <p n="[Dim Variable].[Table Number].[Level1].&amp;[f7 - provisions]"/>
              </i>
              <i n="[Dim Variable].[Table Number].[Level2].&amp;[f7 - provisions]&amp;[current employee benefits]" c="current employee benefits" nd="1">
                <p n="[Dim Variable].[Table Number].[Level1].&amp;[f7 - provisions]"/>
              </i>
              <i n="[Dim Variable].[Table Number].[Level2].&amp;[f7 - provisions]&amp;[current employee entitlements and oncosts]" c="current employee entitlements and oncosts" nd="1">
                <p n="[Dim Variable].[Table Number].[Level1].&amp;[f7 - provisions]"/>
              </i>
              <i n="[Dim Variable].[Table Number].[Level2].&amp;[f7 - provisions]&amp;[defined benefit obligation]" c="defined benefit obligation" nd="1">
                <p n="[Dim Variable].[Table Number].[Level1].&amp;[f7 - provisions]"/>
              </i>
              <i n="[Dim Variable].[Table Number].[Level2].&amp;[f7 - provisions]&amp;[doubtful debt]" c="doubtful debt" nd="1">
                <p n="[Dim Variable].[Table Number].[Level1].&amp;[f7 - provisions]"/>
              </i>
              <i n="[Dim Variable].[Table Number].[Level2].&amp;[f7 - provisions]&amp;[doubtful debts]" c="doubtful debts" nd="1">
                <p n="[Dim Variable].[Table Number].[Level1].&amp;[f7 - provisions]"/>
              </i>
              <i n="[Dim Variable].[Table Number].[Level2].&amp;[f7 - provisions]&amp;[employee costs ( bonus provision) (gl 31010)]" c="employee costs ( bonus provision) (gl 31010)" nd="1">
                <p n="[Dim Variable].[Table Number].[Level1].&amp;[f7 - provisions]"/>
              </i>
              <i n="[Dim Variable].[Table Number].[Level2].&amp;[f7 - provisions]&amp;[employee costs (bonus) (gl 31010)]" c="employee costs (bonus) (gl 31010)" nd="1">
                <p n="[Dim Variable].[Table Number].[Level1].&amp;[f7 - provisions]"/>
              </i>
              <i n="[Dim Variable].[Table Number].[Level2].&amp;[f7 - provisions]&amp;[employee entitlements]" c="employee entitlements" nd="1">
                <p n="[Dim Variable].[Table Number].[Level1].&amp;[f7 - provisions]"/>
              </i>
              <i n="[Dim Variable].[Table Number].[Level2].&amp;[f7 - provisions]&amp;[employee entitlements provision]" c="employee entitlements provision" nd="1">
                <p n="[Dim Variable].[Table Number].[Level1].&amp;[f7 - provisions]"/>
              </i>
              <i n="[Dim Variable].[Table Number].[Level2].&amp;[f7 - provisions]&amp;[environmental (gl 41120)]" c="environmental (gl 41120)" nd="1">
                <p n="[Dim Variable].[Table Number].[Level1].&amp;[f7 - provisions]"/>
              </i>
              <i n="[Dim Variable].[Table Number].[Level2].&amp;[f7 - provisions]&amp;[environmental provision]" c="environmental provision" nd="1">
                <p n="[Dim Variable].[Table Number].[Level1].&amp;[f7 - provisions]"/>
              </i>
              <i n="[Dim Variable].[Table Number].[Level2].&amp;[f7 - provisions]&amp;[environmental provision (gl 41120)]" c="environmental provision (gl 41120)" nd="1">
                <p n="[Dim Variable].[Table Number].[Level1].&amp;[f7 - provisions]"/>
              </i>
              <i n="[Dim Variable].[Table Number].[Level2].&amp;[f7 - provisions]&amp;[license/regulatory fees]" c="license/regulatory fees" nd="1">
                <p n="[Dim Variable].[Table Number].[Level1].&amp;[f7 - provisions]"/>
              </i>
              <i n="[Dim Variable].[Table Number].[Level2].&amp;[f7 - provisions]&amp;[long service leave]" c="long service leave" nd="1">
                <p n="[Dim Variable].[Table Number].[Level1].&amp;[f7 - provisions]"/>
              </i>
              <i n="[Dim Variable].[Table Number].[Level2].&amp;[f7 - provisions]&amp;[long service leave (non current)]" c="long service leave (non current)" nd="1">
                <p n="[Dim Variable].[Table Number].[Level1].&amp;[f7 - provisions]"/>
              </i>
              <i n="[Dim Variable].[Table Number].[Level2].&amp;[f7 - provisions]&amp;[miscellaneous provision]" c="miscellaneous provision" nd="1">
                <p n="[Dim Variable].[Table Number].[Level1].&amp;[f7 - provisions]"/>
              </i>
              <i n="[Dim Variable].[Table Number].[Level2].&amp;[f7 - provisions]&amp;[non current employee benefits]" c="non current employee benefits" nd="1">
                <p n="[Dim Variable].[Table Number].[Level1].&amp;[f7 - provisions]"/>
              </i>
              <i n="[Dim Variable].[Table Number].[Level2].&amp;[f7 - provisions]&amp;[non-current employee benefits]" c="non-current employee benefits" nd="1">
                <p n="[Dim Variable].[Table Number].[Level1].&amp;[f7 - provisions]"/>
              </i>
              <i n="[Dim Variable].[Table Number].[Level2].&amp;[f7 - provisions]&amp;[other]" c="other" nd="1">
                <p n="[Dim Variable].[Table Number].[Level1].&amp;[f7 - provisions]"/>
              </i>
              <i n="[Dim Variable].[Table Number].[Level2].&amp;[f7 - provisions]&amp;[other - current]" c="other - current" nd="1">
                <p n="[Dim Variable].[Table Number].[Level1].&amp;[f7 - provisions]"/>
              </i>
              <i n="[Dim Variable].[Table Number].[Level2].&amp;[f7 - provisions]&amp;[other current]" c="other current" nd="1">
                <p n="[Dim Variable].[Table Number].[Level1].&amp;[f7 - provisions]"/>
              </i>
              <i n="[Dim Variable].[Table Number].[Level2].&amp;[f7 - provisions]&amp;[payroll tax on bonus (gl 30305)]" c="payroll tax on bonus (gl 30305)" nd="1">
                <p n="[Dim Variable].[Table Number].[Level1].&amp;[f7 - provisions]"/>
              </i>
              <i n="[Dim Variable].[Table Number].[Level2].&amp;[f7 - provisions]&amp;[payroll tax on bonus provision (gl 30305)]" c="payroll tax on bonus provision (gl 30305)" nd="1">
                <p n="[Dim Variable].[Table Number].[Level1].&amp;[f7 - provisions]"/>
              </i>
              <i n="[Dim Variable].[Table Number].[Level2].&amp;[f7 - provisions]&amp;[profit sharing]" c="profit sharing" nd="1">
                <p n="[Dim Variable].[Table Number].[Level1].&amp;[f7 - provisions]"/>
              </i>
              <i n="[Dim Variable].[Table Number].[Level2].&amp;[f7 - provisions]&amp;[property lease break (gl 32100)]" c="property lease break (gl 32100)" nd="1">
                <p n="[Dim Variable].[Table Number].[Level1].&amp;[f7 - provisions]"/>
              </i>
              <i n="[Dim Variable].[Table Number].[Level2].&amp;[f7 - provisions]&amp;[property lease break provision (gl 32100)]" c="property lease break provision (gl 32100)" nd="1">
                <p n="[Dim Variable].[Table Number].[Level1].&amp;[f7 - provisions]"/>
              </i>
              <i n="[Dim Variable].[Table Number].[Level2].&amp;[f7 - provisions]&amp;[provision for doubtful debts]" c="provision for doubtful debts" nd="1">
                <p n="[Dim Variable].[Table Number].[Level1].&amp;[f7 - provisions]"/>
              </i>
              <i n="[Dim Variable].[Table Number].[Level2].&amp;[f7 - provisions]&amp;[provision for long service leave (non current)]" c="provision for long service leave (non current)" nd="1">
                <p n="[Dim Variable].[Table Number].[Level1].&amp;[f7 - provisions]"/>
              </i>
              <i n="[Dim Variable].[Table Number].[Level2].&amp;[f7 - provisions]&amp;[provision for separation (gl 32060)]" c="provision for separation (gl 32060)" nd="1">
                <p n="[Dim Variable].[Table Number].[Level1].&amp;[f7 - provisions]"/>
              </i>
              <i n="[Dim Variable].[Table Number].[Level2].&amp;[f7 - provisions]&amp;[provision name]" c="provision name" nd="1">
                <p n="[Dim Variable].[Table Number].[Level1].&amp;[f7 - provisions]"/>
              </i>
              <i n="[Dim Variable].[Table Number].[Level2].&amp;[f7 - provisions]&amp;[provision name: abandonment]" c="provision name: abandonment" nd="1">
                <p n="[Dim Variable].[Table Number].[Level1].&amp;[f7 - provisions]"/>
              </i>
              <i n="[Dim Variable].[Table Number].[Level2].&amp;[f7 - provisions]&amp;[provision name: other]" c="provision name: other" nd="1">
                <p n="[Dim Variable].[Table Number].[Level1].&amp;[f7 - provisions]"/>
              </i>
              <i n="[Dim Variable].[Table Number].[Level2].&amp;[f7 - provisions]&amp;[public liability provision]" c="public liability provision" nd="1">
                <p n="[Dim Variable].[Table Number].[Level1].&amp;[f7 - provisions]"/>
              </i>
              <i n="[Dim Variable].[Table Number].[Level2].&amp;[f7 - provisions]&amp;[public liability provisions include public liability and legal claims.]" c="public liability provisions include public liability and legal claims." nd="1">
                <p n="[Dim Variable].[Table Number].[Level1].&amp;[f7 - provisions]"/>
              </i>
              <i n="[Dim Variable].[Table Number].[Level2].&amp;[f7 - provisions]&amp;[redundancy]" c="redundancy" nd="1">
                <p n="[Dim Variable].[Table Number].[Level1].&amp;[f7 - provisions]"/>
              </i>
              <i n="[Dim Variable].[Table Number].[Level2].&amp;[f7 - provisions]&amp;[redundancy provision]" c="redundancy provision" nd="1">
                <p n="[Dim Variable].[Table Number].[Level1].&amp;[f7 - provisions]"/>
              </i>
              <i n="[Dim Variable].[Table Number].[Level2].&amp;[f7 - provisions]&amp;[separation (gl 32060)]" c="separation (gl 32060)" nd="1">
                <p n="[Dim Variable].[Table Number].[Level1].&amp;[f7 - provisions]"/>
              </i>
              <i n="[Dim Variable].[Table Number].[Level2].&amp;[f7 - provisions]&amp;[staff incentives]" c="staff incentives" nd="1">
                <p n="[Dim Variable].[Table Number].[Level1].&amp;[f7 - provisions]"/>
              </i>
              <i n="[Dim Variable].[Table Number].[Level2].&amp;[f7 - provisions]&amp;[superannuation provision]" c="superannuation provision" nd="1">
                <p n="[Dim Variable].[Table Number].[Level1].&amp;[f7 - provisions]"/>
              </i>
              <i n="[Dim Variable].[Table Number].[Level2].&amp;[f7 - provisions]&amp;[the redundancy provision is based on planned management efficiencies]" c="the redundancy provision is based on planned management efficiencies" nd="1">
                <p n="[Dim Variable].[Table Number].[Level1].&amp;[f7 - provisions]"/>
              </i>
              <i n="[Dim Variable].[Table Number].[Level2].&amp;[f7 - provisions]&amp;[unaccounted for gas]" c="unaccounted for gas" nd="1">
                <p n="[Dim Variable].[Table Number].[Level1].&amp;[f7 - provisions]"/>
              </i>
              <i n="[Dim Variable].[Table Number].[Level2].&amp;[f7 - provisions]&amp;[unaccounted for gas (gl 32200)]" c="unaccounted for gas (gl 32200)" nd="1">
                <p n="[Dim Variable].[Table Number].[Level1].&amp;[f7 - provisions]"/>
              </i>
              <i n="[Dim Variable].[Table Number].[Level2].&amp;[f7 - provisions]&amp;[unaccounted for gas provision (gl 32200)]" c="unaccounted for gas provision (gl 32200)" nd="1">
                <p n="[Dim Variable].[Table Number].[Level1].&amp;[f7 - provisions]"/>
              </i>
              <i n="[Dim Variable].[Table Number].[Level2].&amp;[f7 - provisions]&amp;[uninsured losses provision]" c="uninsured losses provision" nd="1">
                <p n="[Dim Variable].[Table Number].[Level1].&amp;[f7 - provisions]"/>
              </i>
              <i n="[Dim Variable].[Table Number].[Level2].&amp;[n1.3 - demand - withdrawals]&amp;[n1.3.1 - peak volume - by location]" c="n1.3.1 - peak volume - by location" nd="1">
                <p n="[Dim Variable].[Table Number].[Level1].&amp;[n1.3 - demand - withdrawals]"/>
              </i>
              <i n="[Dim Variable].[Table Number].[Level2].&amp;[n1.3 - demand - withdrawals]&amp;[n1.3.2 - annual volume - by location]" c="n1.3.2 - annual volume - by location" nd="1">
                <p n="[Dim Variable].[Table Number].[Level1].&amp;[n1.3 - demand - withdrawals]"/>
              </i>
              <i n="[Dim Variable].[Table Number].[Level2].&amp;[n1.3 - demand - withdrawals]&amp;[n1.3.3 - forecast annual volume - by location]" c="n1.3.3 - forecast annual volume - by location" nd="1">
                <p n="[Dim Variable].[Table Number].[Level1].&amp;[n1.3 - demand - withdrawals]"/>
              </i>
              <i n="[Dim Variable].[Table Number].[Level2].&amp;[n1.4 - demand - injections]&amp;[n1.4.1 - peak volume - by location]" c="n1.4.1 - peak volume - by location" nd="1">
                <p n="[Dim Variable].[Table Number].[Level1].&amp;[n1.4 - demand - injections]"/>
              </i>
              <i n="[Dim Variable].[Table Number].[Level2].&amp;[n1.4 - demand - injections]&amp;[n1.4.2 - annual volume - by location]" c="n1.4.2 - annual volume - by location" nd="1">
                <p n="[Dim Variable].[Table Number].[Level1].&amp;[n1.4 - demand - injections]"/>
              </i>
              <i n="[Dim Variable].[Table Number].[Level2].&amp;[n1.4 - demand - injections]&amp;[n1.4.3 - forecast annual volume - by location]" c="n1.4.3 - forecast annual volume - by location" nd="1">
                <p n="[Dim Variable].[Table Number].[Level1].&amp;[n1.4 - demand - injections]"/>
              </i>
              <i n="[Dim Variable].[Table Number].[Level2].&amp;[n2.1 - network characteristics - network length - by pressure and asset type]&amp;[n2.1.1 - low pressure]" c="n2.1.1 - low pressure" nd="1">
                <p n="[Dim Variable].[Table Number].[Level1].&amp;[n2.1 - network characteristics - network length - by pressure and asset type]"/>
              </i>
              <i n="[Dim Variable].[Table Number].[Level2].&amp;[n2.1 - network characteristics - network length - by pressure and asset type]&amp;[n2.1.2 - medium pressure]" c="n2.1.2 - medium pressure" nd="1">
                <p n="[Dim Variable].[Table Number].[Level1].&amp;[n2.1 - network characteristics - network length - by pressure and asset type]"/>
              </i>
              <i n="[Dim Variable].[Table Number].[Level2].&amp;[n2.1 - network characteristics - network length - by pressure and asset type]&amp;[n2.1.3 - high pressure]" c="n2.1.3 - high pressure" nd="1">
                <p n="[Dim Variable].[Table Number].[Level1].&amp;[n2.1 - network characteristics - network length - by pressure and asset type]"/>
              </i>
              <i n="[Dim Variable].[Table Number].[Level2].&amp;[n2.1 - network characteristics - network length - by pressure and asset type]&amp;[n2.1.4 - transmission]" c="n2.1.4 - transmission" nd="1">
                <p n="[Dim Variable].[Table Number].[Level1].&amp;[n2.1 - network characteristics - network length - by pressure and asset type]"/>
              </i>
              <i n="[Dim Variable].[Table Number].[Level2].&amp;[p1 - cost reflective tariff and metering]&amp;[p1.1 - distribution customer numbers - by meter type]" c="p1.1 - distribution customer numbers - by meter type" nd="1">
                <p n="[Dim Variable].[Table Number].[Level1].&amp;[p1 - cost reflective tariff and metering]"/>
              </i>
              <i n="[Dim Variable].[Table Number].[Level2].&amp;[p1 - cost reflective tariff and metering]&amp;[p1.2 - distribution customer numbers - non-cost reflective tariffs - interval/smart meters]" c="p1.2 - distribution customer numbers - non-cost reflective tariffs - interval/smart meters" nd="1">
                <p n="[Dim Variable].[Table Number].[Level1].&amp;[p1 - cost reflective tariff and metering]"/>
              </i>
              <i n="[Dim Variable].[Table Number].[Level2].&amp;[p1 - cost reflective tariff and metering]&amp;[p1.3 - nmi count by tariff type]" c="p1.3 - nmi count by tariff type" nd="1">
                <p n="[Dim Variable].[Table Number].[Level1].&amp;[p1 - cost reflective tariff and metering]"/>
              </i>
              <i n="[Dim Variable].[Table Number].[Level2].&amp;[s1.1 - customer numbers - by customer type]&amp;[a. residential]" c="a. residential" nd="1">
                <p n="[Dim Variable].[Table Number].[Level1].&amp;[s1.1 - customer numbers - by customer type]"/>
              </i>
              <i n="[Dim Variable].[Table Number].[Level2].&amp;[s1.1 - customer numbers - by customer type]&amp;[b. commercial]" c="b. commercial" nd="1">
                <p n="[Dim Variable].[Table Number].[Level1].&amp;[s1.1 - customer numbers - by customer type]"/>
              </i>
              <i n="[Dim Variable].[Table Number].[Level2].&amp;[s1.1 - customer numbers - by customer type]&amp;[c. industrial]" c="c. industrial" nd="1">
                <p n="[Dim Variable].[Table Number].[Level1].&amp;[s1.1 - customer numbers - by customer type]"/>
              </i>
              <i n="[Dim Variable].[Table Number].[Level2].&amp;[s1.1 - user numbers - by user type]&amp;[a. electricity generation users]" c="a. electricity generation users" nd="1">
                <p n="[Dim Variable].[Table Number].[Level1].&amp;[s1.1 - user numbers - by user type]"/>
              </i>
              <i n="[Dim Variable].[Table Number].[Level2].&amp;[s1.2 - customer numbers - by tariff]&amp;[s1.2.1 - customer numbers at 1 january]" c="s1.2.1 - customer numbers at 1 january" nd="1">
                <p n="[Dim Variable].[Table Number].[Level1].&amp;[s1.2 - customer numbers - by tariff]"/>
              </i>
              <i n="[Dim Variable].[Table Number].[Level2].&amp;[s1.2 - customer numbers - by tariff]&amp;[s1.2.1 - customer numbers at 1 july]" c="s1.2.1 - customer numbers at 1 july" nd="1">
                <p n="[Dim Variable].[Table Number].[Level1].&amp;[s1.2 - customer numbers - by tariff]"/>
              </i>
              <i n="[Dim Variable].[Table Number].[Level2].&amp;[s1.2 - customer numbers - by tariff]&amp;[s1.2.2 - customer numbers at 30 june]" c="s1.2.2 - customer numbers at 30 june" nd="1">
                <p n="[Dim Variable].[Table Number].[Level1].&amp;[s1.2 - customer numbers - by tariff]"/>
              </i>
              <i n="[Dim Variable].[Table Number].[Level2].&amp;[s1.2 - customer numbers - by tariff]&amp;[s1.2.2 - customer numbers at 31 december]" c="s1.2.2 - customer numbers at 31 december" nd="1">
                <p n="[Dim Variable].[Table Number].[Level1].&amp;[s1.2 - customer numbers - by tariff]"/>
              </i>
              <i n="[Dim Variable].[Table Number].[Level2].&amp;[s1.2 - customer numbers - by tariff]&amp;[s1.2.3 - total customer connections]" c="s1.2.3 - total customer connections" nd="1">
                <p n="[Dim Variable].[Table Number].[Level1].&amp;[s1.2 - customer numbers - by tariff]"/>
              </i>
              <i n="[Dim Variable].[Table Number].[Level2].&amp;[s1.2 - customer numbers - by tariff]&amp;[s1.2.4 - total customer disconnections]" c="s1.2.4 - total customer disconnections" nd="1">
                <p n="[Dim Variable].[Table Number].[Level1].&amp;[s1.2 - customer numbers - by tariff]"/>
              </i>
              <i n="[Dim Variable].[Table Number].[Level2].&amp;[s1.2 - user numbers - by reference service]&amp;[s1.2.1 - user numbers at 1 january]" c="s1.2.1 - user numbers at 1 january" nd="1">
                <p n="[Dim Variable].[Table Number].[Level1].&amp;[s1.2 - user numbers - by reference service]"/>
              </i>
              <i n="[Dim Variable].[Table Number].[Level2].&amp;[s1.2 - user numbers - by reference service]&amp;[s1.2.1 - user numbers at 1 july]" c="s1.2.1 - user numbers at 1 july" nd="1">
                <p n="[Dim Variable].[Table Number].[Level1].&amp;[s1.2 - user numbers - by reference service]"/>
              </i>
              <i n="[Dim Variable].[Table Number].[Level2].&amp;[s1.2 - user numbers - by reference service]&amp;[s1.2.2 - user numbers at 30 june]" c="s1.2.2 - user numbers at 30 june" nd="1">
                <p n="[Dim Variable].[Table Number].[Level1].&amp;[s1.2 - user numbers - by reference service]"/>
              </i>
              <i n="[Dim Variable].[Table Number].[Level2].&amp;[s1.2 - user numbers - by reference service]&amp;[s1.2.2 - user numbers at 31 december]" c="s1.2.2 - user numbers at 31 december" nd="1">
                <p n="[Dim Variable].[Table Number].[Level1].&amp;[s1.2 - user numbers - by reference service]"/>
              </i>
              <i n="[Dim Variable].[Table Number].[Level2].&amp;[s10.1 - supply quality - pressure faults]&amp;[force majeure]" c="force majeure" nd="1">
                <p n="[Dim Variable].[Table Number].[Level1].&amp;[s10.1 - supply quality - pressure faults]"/>
              </i>
              <i n="[Dim Variable].[Table Number].[Level2].&amp;[s10.1 - supply quality - pressure faults]&amp;[user impact]" c="user impact" nd="1">
                <p n="[Dim Variable].[Table Number].[Level1].&amp;[s10.1 - supply quality - pressure faults]"/>
              </i>
              <i n="[Dim Variable].[Table Number].[Level2].&amp;[s11.1 - network outages]&amp;[s11.1.1 - planned]" c="s11.1.1 - planned" nd="1">
                <p n="[Dim Variable].[Table Number].[Level1].&amp;[s11.1 - network outages]"/>
              </i>
              <i n="[Dim Variable].[Table Number].[Level2].&amp;[s11.1 - network outages]&amp;[s11.1.2 - unplanned]" c="s11.1.2 - unplanned" nd="1">
                <p n="[Dim Variable].[Table Number].[Level1].&amp;[s11.1 - network outages]"/>
              </i>
              <i n="[Dim Variable].[Table Number].[Level2].&amp;[s11.2 - leaks - by asset type and cause of leak]&amp;[s11.2.1 - low pressure]" c="s11.2.1 - low pressure" nd="1">
                <p n="[Dim Variable].[Table Number].[Level1].&amp;[s11.2 - leaks - by asset type and cause of leak]"/>
              </i>
              <i n="[Dim Variable].[Table Number].[Level2].&amp;[s11.2 - leaks - by asset type and cause of leak]&amp;[s11.2.2 - medium pressure]" c="s11.2.2 - medium pressure" nd="1">
                <p n="[Dim Variable].[Table Number].[Level1].&amp;[s11.2 - leaks - by asset type and cause of leak]"/>
              </i>
              <i n="[Dim Variable].[Table Number].[Level2].&amp;[s11.2 - leaks - by asset type and cause of leak]&amp;[s11.2.3 - high pressure]" c="s11.2.3 - high pressure" nd="1">
                <p n="[Dim Variable].[Table Number].[Level1].&amp;[s11.2 - leaks - by asset type and cause of leak]"/>
              </i>
              <i n="[Dim Variable].[Table Number].[Level2].&amp;[s14.1 - loss of containment]&amp;[s14.1.1 - mains]" c="s14.1.1 - mains" nd="1">
                <p n="[Dim Variable].[Table Number].[Level1].&amp;[s14.1 - loss of containment]"/>
              </i>
              <i n="[Dim Variable].[Table Number].[Level2].&amp;[s14.1 - loss of containment]&amp;[s14.1.2 - services]" c="s14.1.2 - services" nd="1">
                <p n="[Dim Variable].[Table Number].[Level1].&amp;[s14.1 - loss of containment]"/>
              </i>
              <i n="[Dim Variable].[Table Number].[Level2].&amp;[s14.1 - loss of containment]&amp;[s14.1.3 - meters]" c="s14.1.3 - meters" nd="1">
                <p n="[Dim Variable].[Table Number].[Level1].&amp;[s14.1 - loss of containment]"/>
              </i>
              <i n="[Dim Variable].[Table Number].[Level2].&amp;[Unknown]&amp;[Unknown]" c="Unknown" nd="1">
                <p n="[Dim Variable].[Table Number].[Level1].&amp;[Unknown]"/>
              </i>
              <i n="[Dim Variable].[Table Number].[All].UNKNOWNMEMBER.UNKNOWNMEMBER" c="Unknown" nd="1">
                <p n="[Dim Variable].[Table Number].[All].UNKNOWNMEMBER"/>
              </i>
            </range>
          </ranges>
        </level>
        <level uniqueName="[Dim Variable].[Table Number].[Level3]" sourceCaption="Level3" count="0"/>
        <level uniqueName="[Dim Variable].[Table Number].[Level4]" sourceCaption="Level4" count="0"/>
        <level uniqueName="[Dim Variable].[Table Number].[Level5]" sourceCaption="Level5" count="0"/>
      </levels>
      <selections count="1">
        <selection n="[Dim Variable].[Table Number].[Level2].&amp;[3.3 - rab asset data]&amp;[3.3.1 - regulatory asset base values]">
          <p n="[Dim Variable].[Table Number].[Level1].&amp;[3.3 - rab asset data]"/>
        </selection>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Segment" sourceName="[Dim Submission].[Segment]">
  <pivotTables>
    <pivotTable tabId="20" name="PivotTable1"/>
  </pivotTables>
  <data>
    <olap pivotCacheId="252">
      <levels count="2">
        <level uniqueName="[Dim Submission].[Segment].[(All)]" sourceCaption="(All)" count="0"/>
        <level uniqueName="[Dim Submission].[Segment].[Segment]" sourceCaption="Segment" count="3">
          <ranges>
            <range startItem="0">
              <i n="[Dim Submission].[Segment].&amp;[Distribution]" c="Distribution"/>
              <i n="[Dim Submission].[Segment].&amp;[Transmission]" c="Transmission" nd="1"/>
              <i n="[Dim Submission].[Segment].&amp;[Unknown]" c="Unknown" nd="1"/>
            </range>
          </ranges>
        </level>
      </levels>
      <selections count="1">
        <selection n="[Dim Submission].[Segment].&amp;[Distribution]"/>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Row_Description" sourceName="[Dim Variable].[Row Description]">
  <pivotTables>
    <pivotTable tabId="20" name="PivotTable1"/>
  </pivotTables>
  <data>
    <olap pivotCacheId="252">
      <levels count="2">
        <level uniqueName="[Dim Variable].[Row Description].[(All)]" sourceCaption="(All)" count="0"/>
        <level uniqueName="[Dim Variable].[Row Description].[Row Description]" sourceCaption="Row Description" count="14835">
          <ranges>
            <range startItem="0">
              <i n="[Dim Variable].[Row Description].&amp;[actual additions (recognised in rab)]" c="actual additions (recognised in rab)"/>
              <i n="[Dim Variable].[Row Description].&amp;[closing value]" c="closing value"/>
              <i n="[Dim Variable].[Row Description].&amp;[disposals]" c="disposals"/>
              <i n="[Dim Variable].[Row Description].&amp;[inflation addition]" c="inflation addition"/>
              <i n="[Dim Variable].[Row Description].&amp;[not coded]" c="not coded"/>
              <i n="[Dim Variable].[Row Description].&amp;[opening value]" c="opening value"/>
              <i n="[Dim Variable].[Row Description].&amp;[regulatory depreciation]" c="regulatory depreciation"/>
              <i n="[Dim Variable].[Row Description].&amp;[straight line depreciation]" c="straight line depreciation"/>
              <i n="[Dim Variable].[Row Description].&amp;[-]" c="-" nd="1"/>
              <i n="[Dim Variable].[Row Description].&amp;[˂ = 1 kv]" c="˂ = 1 kv" nd="1"/>
              <i n="[Dim Variable].[Row Description].&amp;[˂ = 1 kv ; abc]" c="˂ = 1 kv ; abc" nd="1"/>
              <i n="[Dim Variable].[Row Description].&amp;[˂ = 1 kv ; bare]" c="˂ = 1 kv ; bare" nd="1"/>
              <i n="[Dim Variable].[Row Description].&amp;[˂ = 1 kv ; circuit breaker]" c="˂ = 1 kv ; circuit breaker" nd="1"/>
              <i n="[Dim Variable].[Row Description].&amp;[˂ = 1 kv ; concrete]" c="˂ = 1 kv ; concrete" nd="1"/>
              <i n="[Dim Variable].[Row Description].&amp;[˂ = 1 kv ; covered - abc]" c="˂ = 1 kv ; covered - abc" nd="1"/>
              <i n="[Dim Variable].[Row Description].&amp;[˂ = 1 kv ; ground type load break switch]" c="˂ = 1 kv ; ground type load break switch" nd="1"/>
              <i n="[Dim Variable].[Row Description].&amp;[˂ = 1 kv ; pole mounted switch]" c="˂ = 1 kv ; pole mounted switch" nd="1"/>
              <i n="[Dim Variable].[Row Description].&amp;[˂ = 1 kv ; steel]" c="˂ = 1 kv ; steel" nd="1"/>
              <i n="[Dim Variable].[Row Description].&amp;[˂ = 1 kv ; stobie]" c="˂ = 1 kv ; stobie" nd="1"/>
              <i n="[Dim Variable].[Row Description].&amp;[˂ = 1 kv ; stobie pole]" c="˂ = 1 kv ; stobie pole" nd="1"/>
              <i n="[Dim Variable].[Row Description].&amp;[˂ = 1 kv ; switch ; pole mounted]" c="˂ = 1 kv ; switch ; pole mounted" nd="1"/>
              <i n="[Dim Variable].[Row Description].&amp;[˂ = 1 kv ; switch gear]" c="˂ = 1 kv ; switch gear" nd="1"/>
              <i n="[Dim Variable].[Row Description].&amp;[˂ = 1 kv ; wood]" c="˂ = 1 kv ; wood" nd="1"/>
              <i n="[Dim Variable].[Row Description].&amp;[˂ = 1 kv pole top structures]" c="˂ = 1 kv pole top structures" nd="1"/>
              <i n="[Dim Variable].[Row Description].&amp;[˂ = 1 kv; mains cables]" c="˂ = 1 kv; mains cables" nd="1"/>
              <i n="[Dim Variable].[Row Description].&amp;[˂ = 1 kv; staked wood]" c="˂ = 1 kv; staked wood" nd="1"/>
              <i n="[Dim Variable].[Row Description].&amp;[˂ = 1 kv; stobie pole]" c="˂ = 1 kv; stobie pole" nd="1"/>
              <i n="[Dim Variable].[Row Description].&amp;[˂ = 1 kv; unstaked wood]" c="˂ = 1 kv; unstaked wood" nd="1"/>
              <i n="[Dim Variable].[Row Description].&amp;[˂ = 1 kv; wood - replacement of staked pole]" c="˂ = 1 kv; wood - replacement of staked pole" nd="1"/>
              <i n="[Dim Variable].[Row Description].&amp;[˂ = 1 kv; wood - replacement of unstaked pole]" c="˂ = 1 kv; wood - replacement of unstaked pole" nd="1"/>
              <i n="[Dim Variable].[Row Description].&amp;[˂ = 1 kv; wood - staked]" c="˂ = 1 kv; wood - staked" nd="1"/>
              <i n="[Dim Variable].[Row Description].&amp;[˂ = 1 kv; wood - unstaked]" c="˂ = 1 kv; wood - unstaked" nd="1"/>
              <i n="[Dim Variable].[Row Description].&amp;[˂ = 11 kv ; circuit breaker]" c="˂ = 11 kv ; circuit breaker" nd="1"/>
              <i n="[Dim Variable].[Row Description].&amp;[˂ = 11 kv ; circuit breaker - indoor switchboard housed]" c="˂ = 11 kv ; circuit breaker - indoor switchboard housed" nd="1"/>
              <i n="[Dim Variable].[Row Description].&amp;[˂ = 11 kv ; circuit breaker refurbished]" c="˂ = 11 kv ; circuit breaker refurbished" nd="1"/>
              <i n="[Dim Variable].[Row Description].&amp;[˂ = 11 kv ; circuit breaker; indoor]" c="˂ = 11 kv ; circuit breaker; indoor" nd="1"/>
              <i n="[Dim Variable].[Row Description].&amp;[˂ = 11 kv ; commercial and industrial ; complex type]" c="˂ = 11 kv ; commercial and industrial ; complex type" nd="1"/>
              <i n="[Dim Variable].[Row Description].&amp;[˂ = 11 kv ; commercial and industrial ; simple type]" c="˂ = 11 kv ; commercial and industrial ; simple type" nd="1"/>
              <i n="[Dim Variable].[Row Description].&amp;[˂ = 11 kv ; fuse]" c="˂ = 11 kv ; fuse" nd="1"/>
              <i n="[Dim Variable].[Row Description].&amp;[˂ = 11 kv ; fuse ; (including lv fuse, 6.6 &amp; 11kv fuses)]" c="˂ = 11 kv ; fuse ; (including lv fuse, 6.6 &amp; 11kv fuses)" nd="1"/>
              <i n="[Dim Variable].[Row Description].&amp;[˂ = 11 kv ; isolator]" c="˂ = 11 kv ; isolator" nd="1"/>
              <i n="[Dim Variable].[Row Description].&amp;[˂ = 11 kv ; remote control gas switch]" c="˂ = 11 kv ; remote control gas switch" nd="1"/>
              <i n="[Dim Variable].[Row Description].&amp;[˂ = 11 kv ; residential ; complex type]" c="˂ = 11 kv ; residential ; complex type" nd="1"/>
              <i n="[Dim Variable].[Row Description].&amp;[˂ = 11 kv ; residential ; simple type]" c="˂ = 11 kv ; residential ; simple type" nd="1"/>
              <i n="[Dim Variable].[Row Description].&amp;[˂ = 11 kv ; stobie]" c="˂ = 11 kv ; stobie" nd="1"/>
              <i n="[Dim Variable].[Row Description].&amp;[˂ = 11 kv ; subdivision ; complex type]" c="˂ = 11 kv ; subdivision ; complex type" nd="1"/>
              <i n="[Dim Variable].[Row Description].&amp;[˂ = 11 kv ; switch]" c="˂ = 11 kv ; switch" nd="1"/>
              <i n="[Dim Variable].[Row Description].&amp;[˂ = 11 kv ; switch (air break switch); including lv switch, 6.6kv &amp; 11kv switch]" c="˂ = 11 kv ; switch (air break switch); including lv switch, 6.6kv &amp; 11kv switch" nd="1"/>
              <i n="[Dim Variable].[Row Description].&amp;[˂ = 11 kv ; switch refurbished]" c="˂ = 11 kv ; switch refurbished" nd="1"/>
              <i n="[Dim Variable].[Row Description].&amp;[˂ ≈ 1 kv ; public lighting cables]" c="˂ ≈ 1 kv ; public lighting cables" nd="1"/>
              <i n="[Dim Variable].[Row Description].&amp;[˃ 1 kv &amp; ˂ = 11 kv ; wood]" c="˃ 1 kv &amp; ˂ = 11 kv ; wood" nd="1"/>
              <i n="[Dim Variable].[Row Description].&amp;[˃ 1 kv &amp; ˂ = 11 kv ; xlpe]" c="˃ 1 kv &amp; ˂ = 11 kv ; xlpe" nd="1"/>
              <i n="[Dim Variable].[Row Description].&amp;[˃ 1 kv &amp; ˂ ≈ 11 kv ; non-xlpe]" c="˃ 1 kv &amp; ˂ ≈ 11 kv ; non-xlpe" nd="1"/>
              <i n="[Dim Variable].[Row Description].&amp;[˃ 11 kv &amp; ˂ = 22 kv ; covered - abc]" c="˃ 11 kv &amp; ˂ = 22 kv ; covered - abc" nd="1"/>
              <i n="[Dim Variable].[Row Description].&amp;[˃ 11 kv &amp; &lt; = 22 kv]" c="˃ 11 kv &amp; &lt; = 22 kv" nd="1"/>
              <i n="[Dim Variable].[Row Description].&amp;[˃ 11 kv &amp; &lt; = 22 kv ; concrete]" c="˃ 11 kv &amp; &lt; = 22 kv ; concrete" nd="1"/>
              <i n="[Dim Variable].[Row Description].&amp;[˃ 11 kv &amp; &lt; = 22 kv ; multiple-phase]" c="˃ 11 kv &amp; &lt; = 22 kv ; multiple-phase" nd="1"/>
              <i n="[Dim Variable].[Row Description].&amp;[˃ 11 kv &amp; &lt; = 22 kv ; single-phase]" c="˃ 11 kv &amp; &lt; = 22 kv ; single-phase" nd="1"/>
              <i n="[Dim Variable].[Row Description].&amp;[˃ 11 kv &amp; &lt; = 22 kv ; steel]" c="˃ 11 kv &amp; &lt; = 22 kv ; steel" nd="1"/>
              <i n="[Dim Variable].[Row Description].&amp;[˃ 11 kv &amp; &lt; = 22 kv ; stobie]" c="˃ 11 kv &amp; &lt; = 22 kv ; stobie" nd="1"/>
              <i n="[Dim Variable].[Row Description].&amp;[˃ 11 kv &amp; &lt; = 22 kv ; stobie pole]" c="˃ 11 kv &amp; &lt; = 22 kv ; stobie pole" nd="1"/>
              <i n="[Dim Variable].[Row Description].&amp;[˃ 11 kv &amp; &lt; = 22 kv ; swer]" c="˃ 11 kv &amp; &lt; = 22 kv ; swer" nd="1"/>
              <i n="[Dim Variable].[Row Description].&amp;[˃ 11 kv &amp; &lt; = 22 kv ; wood]" c="˃ 11 kv &amp; &lt; = 22 kv ; wood" nd="1"/>
              <i n="[Dim Variable].[Row Description].&amp;[˃ 11 kv &amp; &lt; = 22 kv pole top structures]" c="˃ 11 kv &amp; &lt; = 22 kv pole top structures" nd="1"/>
              <i n="[Dim Variable].[Row Description].&amp;[˃ 11 kv &amp; &lt; = 22 kv; staked wood]" c="˃ 11 kv &amp; &lt; = 22 kv; staked wood" nd="1"/>
              <i n="[Dim Variable].[Row Description].&amp;[˃ 11 kv &amp; &lt; = 22 kv; stobie pole]" c="˃ 11 kv &amp; &lt; = 22 kv; stobie pole" nd="1"/>
              <i n="[Dim Variable].[Row Description].&amp;[˃ 11 kv &amp; &lt; = 22 kv; unstaked wood]" c="˃ 11 kv &amp; &lt; = 22 kv; unstaked wood" nd="1"/>
              <i n="[Dim Variable].[Row Description].&amp;[˃ 11 kv &amp; &lt; = 22 kv; wood - replacement of staked pole]" c="˃ 11 kv &amp; &lt; = 22 kv; wood - replacement of staked pole" nd="1"/>
              <i n="[Dim Variable].[Row Description].&amp;[˃ 11 kv &amp; &lt; = 22 kv; wood - replacement of unstaked pole]" c="˃ 11 kv &amp; &lt; = 22 kv; wood - replacement of unstaked pole" nd="1"/>
              <i n="[Dim Variable].[Row Description].&amp;[˃ 11 kv &amp; &lt; = 22 kv; wood - staked]" c="˃ 11 kv &amp; &lt; = 22 kv; wood - staked" nd="1"/>
              <i n="[Dim Variable].[Row Description].&amp;[˃ 11 kv &amp; &lt; = 22 kv; wood - unstaked]" c="˃ 11 kv &amp; &lt; = 22 kv; wood - unstaked" nd="1"/>
              <i n="[Dim Variable].[Row Description].&amp;[- average number of business days to repair]" c="- average number of business days to repair" nd="1"/>
              <i n="[Dim Variable].[Row Description].&amp;[- long duration interruption greater than 12 hours &amp; no more than 15 hours]" c="- long duration interruption greater than 12 hours &amp; no more than 15 hours" nd="1"/>
              <i n="[Dim Variable].[Row Description].&amp;[- long duration interruption greater than 15 hours &amp; no more than 18 hours]" c="- long duration interruption greater than 15 hours &amp; no more than 18 hours" nd="1"/>
              <i n="[Dim Variable].[Row Description].&amp;[- long duration interruption greater than 18 hours &amp; no more than 24 hours]" c="- long duration interruption greater than 18 hours &amp; no more than 24 hours" nd="1"/>
              <i n="[Dim Variable].[Row Description].&amp;[- long duration interruption greater than 24 hours &amp; no more than 48 hours]" c="- long duration interruption greater than 24 hours &amp; no more than 48 hours" nd="1"/>
              <i n="[Dim Variable].[Row Description].&amp;[- long duration interruption greater than 48 hours]" c="- long duration interruption greater than 48 hours" nd="1"/>
              <i n="[Dim Variable].[Row Description].&amp;[- misc other]" c="- misc other" nd="1"/>
              <i n="[Dim Variable].[Row Description].&amp;[- number of interruptions p.a. more than 12 &amp; no more than 15]" c="- number of interruptions p.a. more than 12 &amp; no more than 15" nd="1"/>
              <i n="[Dim Variable].[Row Description].&amp;[- number of interruptions p.a. more than 15]" c="- number of interruptions p.a. more than 15" nd="1"/>
              <i n="[Dim Variable].[Row Description].&amp;[- number of interruptions p.a. more than 9 &amp; no more than 12]" c="- number of interruptions p.a. more than 9 &amp; no more than 12" nd="1"/>
              <i n="[Dim Variable].[Row Description].&amp;[- number of street light &quot;outs&quot; during period]" c="- number of street light &quot;outs&quot; during period" nd="1"/>
              <i n="[Dim Variable].[Row Description].&amp;[- number of street lights]" c="- number of street lights" nd="1"/>
              <i n="[Dim Variable].[Row Description].&amp;[- number of street lights not repaired within 10 business days]" c="- number of street lights not repaired within 10 business days" nd="1"/>
              <i n="[Dim Variable].[Row Description].&amp;[- number of street lights not repaired within 5 business days]" c="- number of street lights not repaired within 5 business days" nd="1"/>
              <i n="[Dim Variable].[Row Description].&amp;[- other commercial fleet]" c="- other commercial fleet" nd="1"/>
              <i n="[Dim Variable].[Row Description].&amp;[- other network strategic]" c="- other network strategic" nd="1"/>
              <i n="[Dim Variable].[Row Description].&amp;[- return on debt]" c="- return on debt" nd="1"/>
              <i n="[Dim Variable].[Row Description].&amp;[- return on equity]" c="- return on equity" nd="1"/>
              <i n="[Dim Variable].[Row Description].&amp;[&quot;greenfield&quot; driven augex (network expansion capex)]" c="&quot;greenfield&quot; driven augex (network expansion capex)" nd="1"/>
              <i n="[Dim Variable].[Row Description].&amp;[#1470- west gippsland non-network soln]" c="#1470- west gippsland non-network soln" nd="1"/>
              <i n="[Dim Variable].[Row Description].&amp;[#name?]" c="#name?" nd="1"/>
              <i n="[Dim Variable].[Row Description].&amp;[#ref!]" c="#ref!" nd="1"/>
              <i n="[Dim Variable].[Row Description].&amp;[(b) major events o&amp;m expenditure]" c="(b) major events o&amp;m expenditure" nd="1"/>
              <i n="[Dim Variable].[Row Description].&amp;[(blank)]" c="(blank)" nd="1"/>
              <i n="[Dim Variable].[Row Description].&amp;[(c) major event days o&amp;m expenditure]" c="(c) major event days o&amp;m expenditure" nd="1"/>
              <i n="[Dim Variable].[Row Description].&amp;[* equity raising costs (2009-14)]" c="* equity raising costs (2009-14)" nd="1"/>
              <i n="[Dim Variable].[Row Description].&amp;[* equity raising costs (2014-18)]" c="* equity raising costs (2014-18)" nd="1"/>
              <i n="[Dim Variable].[Row Description].&amp;[* equity raising costs (2014-19)]" c="* equity raising costs (2014-19)" nd="1"/>
              <i n="[Dim Variable].[Row Description].&amp;[&lt; = 1 kv]" c="&lt; = 1 kv" nd="1"/>
              <i n="[Dim Variable].[Row Description].&amp;[&lt; = 1 kv ; concrete]" c="&lt; = 1 kv ; concrete" nd="1"/>
              <i n="[Dim Variable].[Row Description].&amp;[&lt; = 1 kv ; steel]" c="&lt; = 1 kv ; steel" nd="1"/>
              <i n="[Dim Variable].[Row Description].&amp;[&lt; = 1 kv ; steel &amp; concrete]" c="&lt; = 1 kv ; steel &amp; concrete" nd="1"/>
              <i n="[Dim Variable].[Row Description].&amp;[&lt; = 1 kv ; steel (refurbished)]" c="&lt; = 1 kv ; steel (refurbished)" nd="1"/>
              <i n="[Dim Variable].[Row Description].&amp;[&lt; = 1 kv ; steel and concrete (refurbished)]" c="&lt; = 1 kv ; steel and concrete (refurbished)" nd="1"/>
              <i n="[Dim Variable].[Row Description].&amp;[&lt; = 1 kv ; wood]" c="&lt; = 1 kv ; wood" nd="1"/>
              <i n="[Dim Variable].[Row Description].&amp;[&lt; = 1 kv ; wood (staking) (refurbished)]" c="&lt; = 1 kv ; wood (staking) (refurbished)" nd="1"/>
              <i n="[Dim Variable].[Row Description].&amp;[&lt; = 1 kv; concrete]" c="&lt; = 1 kv; concrete" nd="1"/>
              <i n="[Dim Variable].[Row Description].&amp;[&lt; = 1 kv; steel]" c="&lt; = 1 kv; steel" nd="1"/>
              <i n="[Dim Variable].[Row Description].&amp;[&lt; = 1 kv; steel &amp; concrete]" c="&lt; = 1 kv; steel &amp; concrete" nd="1"/>
              <i n="[Dim Variable].[Row Description].&amp;[&lt; = 1 kv; steel and concrete]" c="&lt; = 1 kv; steel and concrete" nd="1"/>
              <i n="[Dim Variable].[Row Description].&amp;[&lt; = 1 kv; stobie pole]" c="&lt; = 1 kv; stobie pole" nd="1"/>
              <i n="[Dim Variable].[Row Description].&amp;[&lt; = 1 kv; wood]" c="&lt; = 1 kv; wood" nd="1"/>
              <i n="[Dim Variable].[Row Description].&amp;[&lt; = 11 kv ; circuit breaker]" c="&lt; = 11 kv ; circuit breaker" nd="1"/>
              <i n="[Dim Variable].[Row Description].&amp;[&lt; = 11 kv ; commercial and industrial ; complex type]" c="&lt; = 11 kv ; commercial and industrial ; complex type" nd="1"/>
              <i n="[Dim Variable].[Row Description].&amp;[&lt; = 11 kv ; commercial and industrial ; simple type]" c="&lt; = 11 kv ; commercial and industrial ; simple type" nd="1"/>
              <i n="[Dim Variable].[Row Description].&amp;[&lt; = 11 kv ; fuse]" c="&lt; = 11 kv ; fuse" nd="1"/>
              <i n="[Dim Variable].[Row Description].&amp;[&lt; = 11 kv ; multifunction]" c="&lt; = 11 kv ; multifunction" nd="1"/>
              <i n="[Dim Variable].[Row Description].&amp;[&lt; = 11 kv ; residential ; complex type]" c="&lt; = 11 kv ; residential ; complex type" nd="1"/>
              <i n="[Dim Variable].[Row Description].&amp;[&lt; = 11 kv ; residential ; simple type]" c="&lt; = 11 kv ; residential ; simple type" nd="1"/>
              <i n="[Dim Variable].[Row Description].&amp;[&lt; = 11 kv ; subdivision ; complex type]" c="&lt; = 11 kv ; subdivision ; complex type" nd="1"/>
              <i n="[Dim Variable].[Row Description].&amp;[&lt; = 11 kv ; switch]" c="&lt; = 11 kv ; switch" nd="1"/>
              <i n="[Dim Variable].[Row Description].&amp;[&lt; = 11 kv ; switch (gas switch)]" c="&lt; = 11 kv ; switch (gas switch)" nd="1"/>
              <i n="[Dim Variable].[Row Description].&amp;[&lt; = 11 kv ; switch (rmu)]" c="&lt; = 11 kv ; switch (rmu)" nd="1"/>
              <i n="[Dim Variable].[Row Description].&amp;[&lt; = 11 kv auxiliary transformer]" c="&lt; = 11 kv auxiliary transformer" nd="1"/>
              <i n="[Dim Variable].[Row Description].&amp;[&lt; = 11kv ; commercial and industrial ; simple ; overhead]" c="&lt; = 11kv ; commercial and industrial ; simple ; overhead" nd="1"/>
              <i n="[Dim Variable].[Row Description].&amp;[&lt; = 11kv ; commercial and industrial ; simple ; underground]" c="&lt; = 11kv ; commercial and industrial ; simple ; underground" nd="1"/>
              <i n="[Dim Variable].[Row Description].&amp;[&lt; = 11kv ; residential ; simple ; overhead]" c="&lt; = 11kv ; residential ; simple ; overhead" nd="1"/>
              <i n="[Dim Variable].[Row Description].&amp;[&lt; = 11kv ; residential ; simple ; underground]" c="&lt; = 11kv ; residential ; simple ; underground" nd="1"/>
              <i n="[Dim Variable].[Row Description].&amp;[&lt; = 33 kv ; &lt; = 10 mva]" c="&lt; = 33 kv ; &lt; = 10 mva" nd="1"/>
              <i n="[Dim Variable].[Row Description].&amp;[&lt; = 33 kv ; &lt; = 100 mva]" c="&lt; = 33 kv ; &lt; = 100 mva" nd="1"/>
              <i n="[Dim Variable].[Row Description].&amp;[&lt; = 33 kv ; &gt; 10 mva &amp; &lt; = 30 mva]" c="&lt; = 33 kv ; &gt; 10 mva &amp; &lt; = 30 mva" nd="1"/>
              <i n="[Dim Variable].[Row Description].&amp;[&lt; = 33 kv ; &gt; 100 mva &amp; &lt; = 400 mva]" c="&lt; = 33 kv ; &gt; 100 mva &amp; &lt; = 400 mva" nd="1"/>
              <i n="[Dim Variable].[Row Description].&amp;[&lt; = 33 kv ; &gt; 30 mva]" c="&lt; = 33 kv ; &gt; 30 mva" nd="1"/>
              <i n="[Dim Variable].[Row Description].&amp;[&lt; = 33 kv ; &gt; 400 mva]" c="&lt; = 33 kv ; &gt; 400 mva" nd="1"/>
              <i n="[Dim Variable].[Row Description].&amp;[&lt; = 33 kv ; air core reactors]" c="&lt; = 33 kv ; air core reactors" nd="1"/>
              <i n="[Dim Variable].[Row Description].&amp;[&lt; = 33 kv ; air insulated circuit breaker]" c="&lt; = 33 kv ; air insulated circuit breaker" nd="1"/>
              <i n="[Dim Variable].[Row Description].&amp;[&lt; = 33 kv ; air insulated isolators / earth switch]" c="&lt; = 33 kv ; air insulated isolators / earth switch" nd="1"/>
              <i n="[Dim Variable].[Row Description].&amp;[&lt; = 33 kv ; capacitors]" c="&lt; = 33 kv ; capacitors" nd="1"/>
              <i n="[Dim Variable].[Row Description].&amp;[&lt; = 33 kv ; cb]" c="&lt; = 33 kv ; cb" nd="1"/>
              <i n="[Dim Variable].[Row Description].&amp;[&lt; = 33 kv ; ct]" c="&lt; = 33 kv ; ct" nd="1"/>
              <i n="[Dim Variable].[Row Description].&amp;[&lt; = 33 kv ; gis module]" c="&lt; = 33 kv ; gis module" nd="1"/>
              <i n="[Dim Variable].[Row Description].&amp;[&lt; = 33 kv ; multiple circuit]" c="&lt; = 33 kv ; multiple circuit" nd="1"/>
              <i n="[Dim Variable].[Row Description].&amp;[&lt; = 33 kv ; oil filled]" c="&lt; = 33 kv ; oil filled" nd="1"/>
              <i n="[Dim Variable].[Row Description].&amp;[&lt; = 33 kv ; oil filled reactors]" c="&lt; = 33 kv ; oil filled reactors" nd="1"/>
              <i n="[Dim Variable].[Row Description].&amp;[&lt; = 33 kv ; oil insulated circuit breaker]" c="&lt; = 33 kv ; oil insulated circuit breaker" nd="1"/>
              <i n="[Dim Variable].[Row Description].&amp;[&lt; = 33 kv ; other insulated]" c="&lt; = 33 kv ; other insulated" nd="1"/>
              <i n="[Dim Variable].[Row Description].&amp;[&lt; = 33 kv ; rack]" c="&lt; = 33 kv ; rack" nd="1"/>
              <i n="[Dim Variable].[Row Description].&amp;[&lt; = 33 kv ; sf6 insulated circuit breaker]" c="&lt; = 33 kv ; sf6 insulated circuit breaker" nd="1"/>
              <i n="[Dim Variable].[Row Description].&amp;[&lt; = 33 kv ; single circuit]" c="&lt; = 33 kv ; single circuit" nd="1"/>
              <i n="[Dim Variable].[Row Description].&amp;[&lt; = 33 kv ; svcs]" c="&lt; = 33 kv ; svcs" nd="1"/>
              <i n="[Dim Variable].[Row Description].&amp;[&lt; = 33 kv ; vacuum insulated circuit breaker]" c="&lt; = 33 kv ; vacuum insulated circuit breaker" nd="1"/>
              <i n="[Dim Variable].[Row Description].&amp;[&lt; = 33 kv ; vt]" c="&lt; = 33 kv ; vt" nd="1"/>
              <i n="[Dim Variable].[Row Description].&amp;[&lt; = 33 kv ; xlpe insulated]" c="&lt; = 33 kv ; xlpe insulated" nd="1"/>
              <i n="[Dim Variable].[Row Description].&amp;[&lt; = 33 kv; air insulated circuit breaker]" c="&lt; = 33 kv; air insulated circuit breaker" nd="1"/>
              <i n="[Dim Variable].[Row Description].&amp;[&lt; = 33 kv; air insulated isolators / earth switch]" c="&lt; = 33 kv; air insulated isolators / earth switch" nd="1"/>
              <i n="[Dim Variable].[Row Description].&amp;[&lt; = 33 kv; air insulated reactors ( extra rows added)]" c="&lt; = 33 kv; air insulated reactors ( extra rows added)" nd="1"/>
              <i n="[Dim Variable].[Row Description].&amp;[&lt; = 33 kv; capacitors]" c="&lt; = 33 kv; capacitors" nd="1"/>
              <i n="[Dim Variable].[Row Description].&amp;[&lt; = 33 kv; ct]" c="&lt; = 33 kv; ct" nd="1"/>
              <i n="[Dim Variable].[Row Description].&amp;[&lt; = 33 kv; gis module]" c="&lt; = 33 kv; gis module" nd="1"/>
              <i n="[Dim Variable].[Row Description].&amp;[&lt; = 33 kv; multiple circuit]" c="&lt; = 33 kv; multiple circuit" nd="1"/>
              <i n="[Dim Variable].[Row Description].&amp;[&lt; = 33 kv; oil filled]" c="&lt; = 33 kv; oil filled" nd="1"/>
              <i n="[Dim Variable].[Row Description].&amp;[&lt; = 33 kv; oil filled reactors]" c="&lt; = 33 kv; oil filled reactors" nd="1"/>
              <i n="[Dim Variable].[Row Description].&amp;[&lt; = 33 kv; other insulated]" c="&lt; = 33 kv; other insulated" nd="1"/>
              <i n="[Dim Variable].[Row Description].&amp;[&lt; = 33 kv; svcs]" c="&lt; = 33 kv; svcs" nd="1"/>
              <i n="[Dim Variable].[Row Description].&amp;[&lt; = 33 kv; vt]" c="&lt; = 33 kv; vt" nd="1"/>
              <i n="[Dim Variable].[Row Description].&amp;[&lt; = 33 kv; xlpe insulated]" c="&lt; = 33 kv; xlpe insulated" nd="1"/>
              <i n="[Dim Variable].[Row Description].&amp;[&lt; = 66 kv ; rack]" c="&lt; = 66 kv ; rack" nd="1"/>
              <i n="[Dim Variable].[Row Description].&amp;[&lt; 1 kv ; circuit breaker]" c="&lt; 1 kv ; circuit breaker" nd="1"/>
              <i n="[Dim Variable].[Row Description].&amp;[&lt; enter description for nominated category &gt;]" c="&lt; enter description for nominated category &gt;" nd="1"/>
              <i n="[Dim Variable].[Row Description].&amp;[&lt; enter description for service &gt;]" c="&lt; enter description for service &gt;" nd="1"/>
              <i n="[Dim Variable].[Row Description].&amp;[&lt; enter description for service subcategory &gt;]" c="&lt; enter description for service subcategory &gt;" nd="1"/>
              <i n="[Dim Variable].[Row Description].&amp;[&lt;= 11kv: acr;]" c="&lt;= 11kv: acr;" nd="1"/>
              <i n="[Dim Variable].[Row Description].&amp;[&lt;= 11kv; lv pillars]" c="&lt;= 11kv; lv pillars" nd="1"/>
              <i n="[Dim Variable].[Row Description].&amp;[&lt;= 11kv; lv pits]" c="&lt;= 11kv; lv pits" nd="1"/>
              <i n="[Dim Variable].[Row Description].&amp;[&lt;= 11kv; lv services underground cable]" c="&lt;= 11kv; lv services underground cable" nd="1"/>
              <i n="[Dim Variable].[Row Description].&amp;[&lt;= 33 kv ; air core reactor (spare)]" c="&lt;= 33 kv ; air core reactor (spare)" nd="1"/>
              <i n="[Dim Variable].[Row Description].&amp;[&lt;enter project description here…&gt;]" c="&lt;enter project description here…&gt;" nd="1"/>
              <i n="[Dim Variable].[Row Description].&amp;[&lt;enter zone description here&gt;]" c="&lt;enter zone description here&gt;" nd="1"/>
              <i n="[Dim Variable].[Row Description].&amp;[&lt;nsp to enter description for asset category not listed above&gt;]" c="&lt;nsp to enter description for asset category not listed above&gt;" nd="1"/>
              <i n="[Dim Variable].[Row Description].&amp;[&gt; = 11 kv ; circuit breaker refurbished]" c="&gt; = 11 kv ; circuit breaker refurbished" nd="1"/>
              <i n="[Dim Variable].[Row Description].&amp;[&gt; 1 kv &amp; ˂ = 11 kv ; isolators, earthing switch]" c="&gt; 1 kv &amp; ˂ = 11 kv ; isolators, earthing switch" nd="1"/>
              <i n="[Dim Variable].[Row Description].&amp;[&gt; 1 kv &amp; &lt; = 11 kv]" c="&gt; 1 kv &amp; &lt; = 11 kv" nd="1"/>
              <i n="[Dim Variable].[Row Description].&amp;[&gt; 1 kv &amp; &lt; = 11 kv ; abc]" c="&gt; 1 kv &amp; &lt; = 11 kv ; abc" nd="1"/>
              <i n="[Dim Variable].[Row Description].&amp;[&gt; 1 kv &amp; &lt; = 11 kv ; bare; multiphase]" c="&gt; 1 kv &amp; &lt; = 11 kv ; bare; multiphase" nd="1"/>
              <i n="[Dim Variable].[Row Description].&amp;[&gt; 1 kv &amp; &lt; = 11 kv ; bare; single phase]" c="&gt; 1 kv &amp; &lt; = 11 kv ; bare; single phase" nd="1"/>
              <i n="[Dim Variable].[Row Description].&amp;[&gt; 1 kv &amp; &lt; = 11 kv ; concrete]" c="&gt; 1 kv &amp; &lt; = 11 kv ; concrete" nd="1"/>
              <i n="[Dim Variable].[Row Description].&amp;[&gt; 1 kv &amp; &lt; = 11 kv ; covered / abc]" c="&gt; 1 kv &amp; &lt; = 11 kv ; covered / abc" nd="1"/>
              <i n="[Dim Variable].[Row Description].&amp;[&gt; 1 kv &amp; &lt; = 11 kv ; multi phase]" c="&gt; 1 kv &amp; &lt; = 11 kv ; multi phase" nd="1"/>
              <i n="[Dim Variable].[Row Description].&amp;[&gt; 1 kv &amp; &lt; = 11 kv ; single phase]" c="&gt; 1 kv &amp; &lt; = 11 kv ; single phase" nd="1"/>
              <i n="[Dim Variable].[Row Description].&amp;[&gt; 1 kv &amp; &lt; = 11 kv ; steel]" c="&gt; 1 kv &amp; &lt; = 11 kv ; steel" nd="1"/>
              <i n="[Dim Variable].[Row Description].&amp;[&gt; 1 kv &amp; &lt; = 11 kv ; steel &amp; concrete]" c="&gt; 1 kv &amp; &lt; = 11 kv ; steel &amp; concrete" nd="1"/>
              <i n="[Dim Variable].[Row Description].&amp;[&gt; 1 kv &amp; &lt; = 11 kv ; steel and concrete]" c="&gt; 1 kv &amp; &lt; = 11 kv ; steel and concrete" nd="1"/>
              <i n="[Dim Variable].[Row Description].&amp;[&gt; 1 kv &amp; &lt; = 11 kv ; steel and concrete (refurbished)]" c="&gt; 1 kv &amp; &lt; = 11 kv ; steel and concrete (refurbished)" nd="1"/>
              <i n="[Dim Variable].[Row Description].&amp;[&gt; 1 kv &amp; &lt; = 11 kv ; stobie]" c="&gt; 1 kv &amp; &lt; = 11 kv ; stobie" nd="1"/>
              <i n="[Dim Variable].[Row Description].&amp;[&gt; 1 kv &amp; &lt; = 11 kv ; stobie pole]" c="&gt; 1 kv &amp; &lt; = 11 kv ; stobie pole" nd="1"/>
              <i n="[Dim Variable].[Row Description].&amp;[&gt; 1 kv &amp; &lt; = 11 kv ; wood]" c="&gt; 1 kv &amp; &lt; = 11 kv ; wood" nd="1"/>
              <i n="[Dim Variable].[Row Description].&amp;[&gt; 1 kv &amp; &lt; = 11 kv ; wood (staking) (refurbished)]" c="&gt; 1 kv &amp; &lt; = 11 kv ; wood (staking) (refurbished)" nd="1"/>
              <i n="[Dim Variable].[Row Description].&amp;[&gt; 1 kv &amp; &lt; = 11 kv pole top structures]" c="&gt; 1 kv &amp; &lt; = 11 kv pole top structures" nd="1"/>
              <i n="[Dim Variable].[Row Description].&amp;[&gt; 1 kv &amp; &lt; = 11 kv; non-xlpe]" c="&gt; 1 kv &amp; &lt; = 11 kv; non-xlpe" nd="1"/>
              <i n="[Dim Variable].[Row Description].&amp;[&gt; 1 kv &amp; &lt; = 11 kv; staked wood]" c="&gt; 1 kv &amp; &lt; = 11 kv; staked wood" nd="1"/>
              <i n="[Dim Variable].[Row Description].&amp;[&gt; 1 kv &amp; &lt; = 11 kv; steel &amp; concrete]" c="&gt; 1 kv &amp; &lt; = 11 kv; steel &amp; concrete" nd="1"/>
              <i n="[Dim Variable].[Row Description].&amp;[&gt; 1 kv &amp; &lt; = 11 kv; stobie pole]" c="&gt; 1 kv &amp; &lt; = 11 kv; stobie pole" nd="1"/>
              <i n="[Dim Variable].[Row Description].&amp;[&gt; 1 kv &amp; &lt; = 11 kv; unstaked wood]" c="&gt; 1 kv &amp; &lt; = 11 kv; unstaked wood" nd="1"/>
              <i n="[Dim Variable].[Row Description].&amp;[&gt; 1 kv &amp; &lt; = 11 kv; wood - replacement of staked pole]" c="&gt; 1 kv &amp; &lt; = 11 kv; wood - replacement of staked pole" nd="1"/>
              <i n="[Dim Variable].[Row Description].&amp;[&gt; 1 kv &amp; &lt; = 11 kv; wood - replacement of unstaked pole]" c="&gt; 1 kv &amp; &lt; = 11 kv; wood - replacement of unstaked pole" nd="1"/>
              <i n="[Dim Variable].[Row Description].&amp;[&gt; 1 kv &amp; &lt; = 11 kv; wood - staked]" c="&gt; 1 kv &amp; &lt; = 11 kv; wood - staked" nd="1"/>
              <i n="[Dim Variable].[Row Description].&amp;[&gt; 1 kv &amp; &lt; = 11 kv; wood - unstaked]" c="&gt; 1 kv &amp; &lt; = 11 kv; wood - unstaked" nd="1"/>
              <i n="[Dim Variable].[Row Description].&amp;[&gt; 1 kv &amp; &lt; = 11 kv; wood (staking) (refurbished)]" c="&gt; 1 kv &amp; &lt; = 11 kv; wood (staking) (refurbished)" nd="1"/>
              <i n="[Dim Variable].[Row Description].&amp;[&gt; 1 kv &amp; &lt; = 11 kv; xlpe]" c="&gt; 1 kv &amp; &lt; = 11 kv; xlpe" nd="1"/>
              <i n="[Dim Variable].[Row Description].&amp;[&gt; 1 kv &amp; &lt; ≈ 11 kv ; circuit breaker]" c="&gt; 1 kv &amp; &lt; ≈ 11 kv ; circuit breaker" nd="1"/>
              <i n="[Dim Variable].[Row Description].&amp;[&gt; 11 kv &amp; , = 22 kv  ; fuse]" c="&gt; 11 kv &amp; , = 22 kv  ; fuse" nd="1"/>
              <i n="[Dim Variable].[Row Description].&amp;[&gt; 11 kv &amp; &lt; = 22 kv]" c="&gt; 11 kv &amp; &lt; = 22 kv" nd="1"/>
              <i n="[Dim Variable].[Row Description].&amp;[&gt; 11 kv &amp; &lt; = 22 kv ; circuit breaker]" c="&gt; 11 kv &amp; &lt; = 22 kv ; circuit breaker" nd="1"/>
              <i n="[Dim Variable].[Row Description].&amp;[&gt; 11 kv &amp; &lt; = 22 kv ; circuit breaker - indoor switchboard housed]" c="&gt; 11 kv &amp; &lt; = 22 kv ; circuit breaker - indoor switchboard housed" nd="1"/>
              <i n="[Dim Variable].[Row Description].&amp;[&gt; 11 kv &amp; &lt; = 22 kv ; circuit breaker; indoor]" c="&gt; 11 kv &amp; &lt; = 22 kv ; circuit breaker; indoor" nd="1"/>
              <i n="[Dim Variable].[Row Description].&amp;[&gt; 11 kv &amp; &lt; = 22 kv ; circuit breaker; outdoor]" c="&gt; 11 kv &amp; &lt; = 22 kv ; circuit breaker; outdoor" nd="1"/>
              <i n="[Dim Variable].[Row Description].&amp;[&gt; 11 kv &amp; &lt; = 22 kv ; commercial &amp; industrial]" c="&gt; 11 kv &amp; &lt; = 22 kv ; commercial &amp; industrial" nd="1"/>
              <i n="[Dim Variable].[Row Description].&amp;[&gt; 11 kv &amp; &lt; = 22 kv ; commercial and industrial]" c="&gt; 11 kv &amp; &lt; = 22 kv ; commercial and industrial" nd="1"/>
              <i n="[Dim Variable].[Row Description].&amp;[&gt; 11 kv &amp; &lt; = 22 kv ; concrete]" c="&gt; 11 kv &amp; &lt; = 22 kv ; concrete" nd="1"/>
              <i n="[Dim Variable].[Row Description].&amp;[&gt; 11 kv &amp; &lt; = 22 kv ; fuse]" c="&gt; 11 kv &amp; &lt; = 22 kv ; fuse" nd="1"/>
              <i n="[Dim Variable].[Row Description].&amp;[&gt; 11 kv &amp; &lt; = 22 kv ; isolator]" c="&gt; 11 kv &amp; &lt; = 22 kv ; isolator" nd="1"/>
              <i n="[Dim Variable].[Row Description].&amp;[&gt; 11 kv &amp; &lt; = 22 kv ; isolators, earthing switch]" c="&gt; 11 kv &amp; &lt; = 22 kv ; isolators, earthing switch" nd="1"/>
              <i n="[Dim Variable].[Row Description].&amp;[&gt; 11 kv &amp; &lt; = 22 kv ; multifunction]" c="&gt; 11 kv &amp; &lt; = 22 kv ; multifunction" nd="1"/>
              <i n="[Dim Variable].[Row Description].&amp;[&gt; 11 kv &amp; &lt; = 22 kv ; multiple-phase]" c="&gt; 11 kv &amp; &lt; = 22 kv ; multiple-phase" nd="1"/>
              <i n="[Dim Variable].[Row Description].&amp;[&gt; 11 kv &amp; &lt; = 22 kv ; remote control gas switch]" c="&gt; 11 kv &amp; &lt; = 22 kv ; remote control gas switch" nd="1"/>
              <i n="[Dim Variable].[Row Description].&amp;[&gt; 11 kv &amp; &lt; = 22 kv ; single-phase]" c="&gt; 11 kv &amp; &lt; = 22 kv ; single-phase" nd="1"/>
              <i n="[Dim Variable].[Row Description].&amp;[&gt; 11 kv &amp; &lt; = 22 kv ; steel]" c="&gt; 11 kv &amp; &lt; = 22 kv ; steel" nd="1"/>
              <i n="[Dim Variable].[Row Description].&amp;[&gt; 11 kv &amp; &lt; = 22 kv ; steel &amp; concrete]" c="&gt; 11 kv &amp; &lt; = 22 kv ; steel &amp; concrete" nd="1"/>
              <i n="[Dim Variable].[Row Description].&amp;[&gt; 11 kv &amp; &lt; = 22 kv ; steel and concrete (refurbished)]" c="&gt; 11 kv &amp; &lt; = 22 kv ; steel and concrete (refurbished)" nd="1"/>
              <i n="[Dim Variable].[Row Description].&amp;[&gt; 11 kv &amp; &lt; = 22 kv ; subdivision]" c="&gt; 11 kv &amp; &lt; = 22 kv ; subdivision" nd="1"/>
              <i n="[Dim Variable].[Row Description].&amp;[&gt; 11 kv &amp; &lt; = 22 kv ; swer]" c="&gt; 11 kv &amp; &lt; = 22 kv ; swer" nd="1"/>
              <i n="[Dim Variable].[Row Description].&amp;[&gt; 11 kv &amp; &lt; = 22 kv ; switch]" c="&gt; 11 kv &amp; &lt; = 22 kv ; switch" nd="1"/>
              <i n="[Dim Variable].[Row Description].&amp;[&gt; 11 kv &amp; &lt; = 22 kv ; switch (gas switch)]" c="&gt; 11 kv &amp; &lt; = 22 kv ; switch (gas switch)" nd="1"/>
              <i n="[Dim Variable].[Row Description].&amp;[&gt; 11 kv &amp; &lt; = 22 kv ; switch (isolators, air break switch and zss disconnectors)]" c="&gt; 11 kv &amp; &lt; = 22 kv ; switch (isolators, air break switch and zss disconnectors)" nd="1"/>
              <i n="[Dim Variable].[Row Description].&amp;[&gt; 11 kv &amp; &lt; = 22 kv ; wood (staking) (refurbished)]" c="&gt; 11 kv &amp; &lt; = 22 kv ; wood (staking) (refurbished)" nd="1"/>
              <i n="[Dim Variable].[Row Description].&amp;[&gt; 11 kv &amp; &lt; = 22 kv; concrete]" c="&gt; 11 kv &amp; &lt; = 22 kv; concrete" nd="1"/>
              <i n="[Dim Variable].[Row Description].&amp;[&gt; 11 kv &amp; &lt; = 22 kv; non-xlpe]" c="&gt; 11 kv &amp; &lt; = 22 kv; non-xlpe" nd="1"/>
              <i n="[Dim Variable].[Row Description].&amp;[&gt; 11 kv &amp; &lt; = 22 kv; steel]" c="&gt; 11 kv &amp; &lt; = 22 kv; steel" nd="1"/>
              <i n="[Dim Variable].[Row Description].&amp;[&gt; 11 kv &amp; &lt; = 22 kv; steel &amp; concrete]" c="&gt; 11 kv &amp; &lt; = 22 kv; steel &amp; concrete" nd="1"/>
              <i n="[Dim Variable].[Row Description].&amp;[&gt; 11 kv &amp; &lt; = 22 kv; steel and concrete (refurbished)]" c="&gt; 11 kv &amp; &lt; = 22 kv; steel and concrete (refurbished)" nd="1"/>
              <i n="[Dim Variable].[Row Description].&amp;[&gt; 11 kv &amp; &lt; = 22 kv; stobie pole]" c="&gt; 11 kv &amp; &lt; = 22 kv; stobie pole" nd="1"/>
              <i n="[Dim Variable].[Row Description].&amp;[&gt; 11 kv &amp; &lt; = 22 kv; wood (staking) (refurbished)]" c="&gt; 11 kv &amp; &lt; = 22 kv; wood (staking) (refurbished)" nd="1"/>
              <i n="[Dim Variable].[Row Description].&amp;[&gt; 11 kv &amp; &lt; = 22 kv; xlpe]" c="&gt; 11 kv &amp; &lt; = 22 kv; xlpe" nd="1"/>
              <i n="[Dim Variable].[Row Description].&amp;[&gt; 11 kv &amp; &lt; = 33 kv ; fuse &amp; fuse switch (not including enclosed type)]" c="&gt; 11 kv &amp; &lt; = 33 kv ; fuse &amp; fuse switch (not including enclosed type)" nd="1"/>
              <i n="[Dim Variable].[Row Description].&amp;[&gt; 11 kv &amp; &lt; = 33 kv ; stobie]" c="&gt; 11 kv &amp; &lt; = 33 kv ; stobie" nd="1"/>
              <i n="[Dim Variable].[Row Description].&amp;[&gt; 11 kv &amp; &lt; ≈ 22 kv ; isolators, earthing switch]" c="&gt; 11 kv &amp; &lt; ≈ 22 kv ; isolators, earthing switch" nd="1"/>
              <i n="[Dim Variable].[Row Description].&amp;[&gt; 11 kv &amp; &lt;= 22kv ; switch (rmu)]" c="&gt; 11 kv &amp; &lt;= 22kv ; switch (rmu)" nd="1"/>
              <i n="[Dim Variable].[Row Description].&amp;[&gt; 11 kv &amp; &lt;≈ 33 kv ; stobie]" c="&gt; 11 kv &amp; &lt;≈ 33 kv ; stobie" nd="1"/>
              <i n="[Dim Variable].[Row Description].&amp;[&gt; 11kv &amp; &lt; = 22kv ; fuse]" c="&gt; 11kv &amp; &lt; = 22kv ; fuse" nd="1"/>
              <i n="[Dim Variable].[Row Description].&amp;[&gt; 11kv &amp; &lt;= 22kv; fuse]" c="&gt; 11kv &amp; &lt;= 22kv; fuse" nd="1"/>
              <i n="[Dim Variable].[Row Description].&amp;[&gt; 132 kv]" c="&gt; 132 kv" nd="1"/>
              <i n="[Dim Variable].[Row Description].&amp;[&gt; 132 kv &amp; &lt; = 220 kv ; &lt; = 50 mva]" c="&gt; 132 kv &amp; &lt; = 220 kv ; &lt; = 50 mva" nd="1"/>
              <i n="[Dim Variable].[Row Description].&amp;[&gt; 132 kv &amp; &lt; = 220 kv ; &lt; = 50 mva refurbished]" c="&gt; 132 kv &amp; &lt; = 220 kv ; &lt; = 50 mva refurbished" nd="1"/>
              <i n="[Dim Variable].[Row Description].&amp;[&gt; 132 kv &amp; &lt; = 220 kv ; &gt; 100 mva]" c="&gt; 132 kv &amp; &lt; = 220 kv ; &gt; 100 mva" nd="1"/>
              <i n="[Dim Variable].[Row Description].&amp;[&gt; 132 kv &amp; &lt; = 220 kv ; &gt; 50 mva &amp; &lt; = 100 mva]" c="&gt; 132 kv &amp; &lt; = 220 kv ; &gt; 50 mva &amp; &lt; = 100 mva" nd="1"/>
              <i n="[Dim Variable].[Row Description].&amp;[&gt; 132 kv &amp; &lt; = 275 kv ; &lt; = 200 mva]" c="&gt; 132 kv &amp; &lt; = 275 kv ; &lt; = 200 mva" nd="1"/>
              <i n="[Dim Variable].[Row Description].&amp;[&gt; 132 kv &amp; &lt; = 275 kv ; &gt; 200 mva &amp; &lt; = 600 mva]" c="&gt; 132 kv &amp; &lt; = 275 kv ; &gt; 200 mva &amp; &lt; = 600 mva" nd="1"/>
              <i n="[Dim Variable].[Row Description].&amp;[&gt; 132 kv &amp; &lt; = 275 kv ; &gt; 600 mva]" c="&gt; 132 kv &amp; &lt; = 275 kv ; &gt; 600 mva" nd="1"/>
              <i n="[Dim Variable].[Row Description].&amp;[&gt; 132 kv &amp; &lt; = 275 kv ; air insulated circuit breaker]" c="&gt; 132 kv &amp; &lt; = 275 kv ; air insulated circuit breaker" nd="1"/>
              <i n="[Dim Variable].[Row Description].&amp;[&gt; 132 kv &amp; &lt; = 275 kv ; air insulated isolators / earth switch]" c="&gt; 132 kv &amp; &lt; = 275 kv ; air insulated isolators / earth switch" nd="1"/>
              <i n="[Dim Variable].[Row Description].&amp;[&gt; 132 kv &amp; &lt; = 275 kv ; capacitors]" c="&gt; 132 kv &amp; &lt; = 275 kv ; capacitors" nd="1"/>
              <i n="[Dim Variable].[Row Description].&amp;[&gt; 132 kv &amp; &lt; = 275 kv ; cb]" c="&gt; 132 kv &amp; &lt; = 275 kv ; cb" nd="1"/>
              <i n="[Dim Variable].[Row Description].&amp;[&gt; 132 kv &amp; &lt; = 275 kv ; coupling capacitors]" c="&gt; 132 kv &amp; &lt; = 275 kv ; coupling capacitors" nd="1"/>
              <i n="[Dim Variable].[Row Description].&amp;[&gt; 132 kv &amp; &lt; = 275 kv ; ct]" c="&gt; 132 kv &amp; &lt; = 275 kv ; ct" nd="1"/>
              <i n="[Dim Variable].[Row Description].&amp;[&gt; 132 kv &amp; &lt; = 275 kv ; gis module]" c="&gt; 132 kv &amp; &lt; = 275 kv ; gis module" nd="1"/>
              <i n="[Dim Variable].[Row Description].&amp;[&gt; 132 kv &amp; &lt; = 275 kv ; multiple circuit]" c="&gt; 132 kv &amp; &lt; = 275 kv ; multiple circuit" nd="1"/>
              <i n="[Dim Variable].[Row Description].&amp;[&gt; 132 kv &amp; &lt; = 275 kv ; multiple circuit ; mast]" c="&gt; 132 kv &amp; &lt; = 275 kv ; multiple circuit ; mast" nd="1"/>
              <i n="[Dim Variable].[Row Description].&amp;[&gt; 132 kv &amp; &lt; = 275 kv ; oil filled]" c="&gt; 132 kv &amp; &lt; = 275 kv ; oil filled" nd="1"/>
              <i n="[Dim Variable].[Row Description].&amp;[&gt; 132 kv &amp; &lt; = 275 kv ; oil filled reactors]" c="&gt; 132 kv &amp; &lt; = 275 kv ; oil filled reactors" nd="1"/>
              <i n="[Dim Variable].[Row Description].&amp;[&gt; 132 kv &amp; &lt; = 275 kv ; other insulated]" c="&gt; 132 kv &amp; &lt; = 275 kv ; other insulated" nd="1"/>
              <i n="[Dim Variable].[Row Description].&amp;[&gt; 132 kv &amp; &lt; = 275 kv ; rack]" c="&gt; 132 kv &amp; &lt; = 275 kv ; rack" nd="1"/>
              <i n="[Dim Variable].[Row Description].&amp;[&gt; 132 kv &amp; &lt; = 275 kv ; single circuit]" c="&gt; 132 kv &amp; &lt; = 275 kv ; single circuit" nd="1"/>
              <i n="[Dim Variable].[Row Description].&amp;[&gt; 132 kv &amp; &lt; = 275 kv ; single circuit refurbished]" c="&gt; 132 kv &amp; &lt; = 275 kv ; single circuit refurbished" nd="1"/>
              <i n="[Dim Variable].[Row Description].&amp;[&gt; 132 kv &amp; &lt; = 275 kv ; svcs]" c="&gt; 132 kv &amp; &lt; = 275 kv ; svcs" nd="1"/>
              <i n="[Dim Variable].[Row Description].&amp;[&gt; 132 kv &amp; &lt; = 275 kv ; vt]" c="&gt; 132 kv &amp; &lt; = 275 kv ; vt" nd="1"/>
              <i n="[Dim Variable].[Row Description].&amp;[&gt; 132 kv &amp; &lt; = 275 kv ; wave traps]" c="&gt; 132 kv &amp; &lt; = 275 kv ; wave traps" nd="1"/>
              <i n="[Dim Variable].[Row Description].&amp;[&gt; 132 kv &amp; &lt; = 275 kv ; xlpe insulated]" c="&gt; 132 kv &amp; &lt; = 275 kv ; xlpe insulated" nd="1"/>
              <i n="[Dim Variable].[Row Description].&amp;[&gt; 132 kv &amp; &lt; ≈ 275 kv ; oil insulated circuit breaker]" c="&gt; 132 kv &amp; &lt; ≈ 275 kv ; oil insulated circuit breaker" nd="1"/>
              <i n="[Dim Variable].[Row Description].&amp;[&gt; 132 kv &amp; &lt; ≈ 275 kv ; sf6 insulated circuit breaker]" c="&gt; 132 kv &amp; &lt; ≈ 275 kv ; sf6 insulated circuit breaker" nd="1"/>
              <i n="[Dim Variable].[Row Description].&amp;[&gt; 132 kv ; circuit breaker]" c="&gt; 132 kv ; circuit breaker" nd="1"/>
              <i n="[Dim Variable].[Row Description].&amp;[&gt; 132 kv ; commercial and industrial]" c="&gt; 132 kv ; commercial and industrial" nd="1"/>
              <i n="[Dim Variable].[Row Description].&amp;[&gt; 132 kv ; concrete]" c="&gt; 132 kv ; concrete" nd="1"/>
              <i n="[Dim Variable].[Row Description].&amp;[&gt; 132 kv ; steel]" c="&gt; 132 kv ; steel" nd="1"/>
              <i n="[Dim Variable].[Row Description].&amp;[&gt; 132 kv ; stobie]" c="&gt; 132 kv ; stobie" nd="1"/>
              <i n="[Dim Variable].[Row Description].&amp;[&gt; 132 kv ; stobie pole]" c="&gt; 132 kv ; stobie pole" nd="1"/>
              <i n="[Dim Variable].[Row Description].&amp;[&gt; 132 kv ; subdivision]" c="&gt; 132 kv ; subdivision" nd="1"/>
              <i n="[Dim Variable].[Row Description].&amp;[&gt; 132 kv ; switch]" c="&gt; 132 kv ; switch" nd="1"/>
              <i n="[Dim Variable].[Row Description].&amp;[&gt; 132 kv ; wood]" c="&gt; 132 kv ; wood" nd="1"/>
              <i n="[Dim Variable].[Row Description].&amp;[&gt; 132 kv pole top structures]" c="&gt; 132 kv pole top structures" nd="1"/>
              <i n="[Dim Variable].[Row Description].&amp;[&gt; 132 kv; staked wood]" c="&gt; 132 kv; staked wood" nd="1"/>
              <i n="[Dim Variable].[Row Description].&amp;[&gt; 132 kv; stobie pole]" c="&gt; 132 kv; stobie pole" nd="1"/>
              <i n="[Dim Variable].[Row Description].&amp;[&gt; 132 kv; unstaked wood]" c="&gt; 132 kv; unstaked wood" nd="1"/>
              <i n="[Dim Variable].[Row Description].&amp;[&gt; 132 kv; wood]" c="&gt; 132 kv; wood" nd="1"/>
              <i n="[Dim Variable].[Row Description].&amp;[&gt; 132 kv; wood - replacement of staked pole]" c="&gt; 132 kv; wood - replacement of staked pole" nd="1"/>
              <i n="[Dim Variable].[Row Description].&amp;[&gt; 132 kv; wood - replacement of unstaked pole]" c="&gt; 132 kv; wood - replacement of unstaked pole" nd="1"/>
              <i n="[Dim Variable].[Row Description].&amp;[&gt; 132 kv; wood - staked]" c="&gt; 132 kv; wood - staked" nd="1"/>
              <i n="[Dim Variable].[Row Description].&amp;[&gt; 132 kv; wood - unstaked]" c="&gt; 132 kv; wood - unstaked" nd="1"/>
              <i n="[Dim Variable].[Row Description].&amp;[&gt; 22 kv &amp; &lt; = 33 kv]" c="&gt; 22 kv &amp; &lt; = 33 kv" nd="1"/>
              <i n="[Dim Variable].[Row Description].&amp;[&gt; 22 kv &amp; &lt; = 33 kv ; circuit breaker]" c="&gt; 22 kv &amp; &lt; = 33 kv ; circuit breaker" nd="1"/>
              <i n="[Dim Variable].[Row Description].&amp;[&gt; 22 kv &amp; &lt; = 33 kv ; circuit breaker - indoor switchboard housed]" c="&gt; 22 kv &amp; &lt; = 33 kv ; circuit breaker - indoor switchboard housed" nd="1"/>
              <i n="[Dim Variable].[Row Description].&amp;[&gt; 22 kv &amp; &lt; = 33 kv ; circuit breaker refurbished]" c="&gt; 22 kv &amp; &lt; = 33 kv ; circuit breaker refurbished" nd="1"/>
              <i n="[Dim Variable].[Row Description].&amp;[&gt; 22 kv &amp; &lt; = 33 kv ; commercial and industrial]" c="&gt; 22 kv &amp; &lt; = 33 kv ; commercial and industrial" nd="1"/>
              <i n="[Dim Variable].[Row Description].&amp;[&gt; 22 kv &amp; &lt; = 33 kv ; fuse]" c="&gt; 22 kv &amp; &lt; = 33 kv ; fuse" nd="1"/>
              <i n="[Dim Variable].[Row Description].&amp;[&gt; 22 kv &amp; &lt; = 33 kv ; load break switch; ground level (switching cubicle);switchgear]" c="&gt; 22 kv &amp; &lt; = 33 kv ; load break switch; ground level (switching cubicle);switchgear" nd="1"/>
              <i n="[Dim Variable].[Row Description].&amp;[&gt; 22 kv &amp; &lt; = 33 kv ; subdivision]" c="&gt; 22 kv &amp; &lt; = 33 kv ; subdivision" nd="1"/>
              <i n="[Dim Variable].[Row Description].&amp;[&gt; 22 kv &amp; &lt; = 33 kv ; switch]" c="&gt; 22 kv &amp; &lt; = 33 kv ; switch" nd="1"/>
              <i n="[Dim Variable].[Row Description].&amp;[&gt; 22 kv &amp; &lt; = 33 kv ; switch refurbished]" c="&gt; 22 kv &amp; &lt; = 33 kv ; switch refurbished" nd="1"/>
              <i n="[Dim Variable].[Row Description].&amp;[&gt; 22 kv &amp; &lt; = 66 kv]" c="&gt; 22 kv &amp; &lt; = 66 kv" nd="1"/>
              <i n="[Dim Variable].[Row Description].&amp;[&gt; 22 kv &amp; &lt; = 66 kv ; concrete]" c="&gt; 22 kv &amp; &lt; = 66 kv ; concrete" nd="1"/>
              <i n="[Dim Variable].[Row Description].&amp;[&gt; 22 kv &amp; &lt; = 66 kv ; steel]" c="&gt; 22 kv &amp; &lt; = 66 kv ; steel" nd="1"/>
              <i n="[Dim Variable].[Row Description].&amp;[&gt; 22 kv &amp; &lt; = 66 kv ; steel &amp; concrete]" c="&gt; 22 kv &amp; &lt; = 66 kv ; steel &amp; concrete" nd="1"/>
              <i n="[Dim Variable].[Row Description].&amp;[&gt; 22 kv &amp; &lt; = 66 kv ; steel and concrete]" c="&gt; 22 kv &amp; &lt; = 66 kv ; steel and concrete" nd="1"/>
              <i n="[Dim Variable].[Row Description].&amp;[&gt; 22 kv &amp; &lt; = 66 kv ; steel and concrete (refurbished)]" c="&gt; 22 kv &amp; &lt; = 66 kv ; steel and concrete (refurbished)" nd="1"/>
              <i n="[Dim Variable].[Row Description].&amp;[&gt; 22 kv &amp; &lt; = 66 kv ; stobie]" c="&gt; 22 kv &amp; &lt; = 66 kv ; stobie" nd="1"/>
              <i n="[Dim Variable].[Row Description].&amp;[&gt; 22 kv &amp; &lt; = 66 kv ; stobie pole]" c="&gt; 22 kv &amp; &lt; = 66 kv ; stobie pole" nd="1"/>
              <i n="[Dim Variable].[Row Description].&amp;[&gt; 22 kv &amp; &lt; = 66 kv ; wood]" c="&gt; 22 kv &amp; &lt; = 66 kv ; wood" nd="1"/>
              <i n="[Dim Variable].[Row Description].&amp;[&gt; 22 kv &amp; &lt; = 66 kv ; wood (staking) (refurbished)]" c="&gt; 22 kv &amp; &lt; = 66 kv ; wood (staking) (refurbished)" nd="1"/>
              <i n="[Dim Variable].[Row Description].&amp;[&gt; 22 kv &amp; &lt; = 66 kv pole top structures]" c="&gt; 22 kv &amp; &lt; = 66 kv pole top structures" nd="1"/>
              <i n="[Dim Variable].[Row Description].&amp;[&gt; 22 kv &amp; &lt; = 66 kv; staked wood]" c="&gt; 22 kv &amp; &lt; = 66 kv; staked wood" nd="1"/>
              <i n="[Dim Variable].[Row Description].&amp;[&gt; 22 kv &amp; &lt; = 66 kv; steel &amp; concrete]" c="&gt; 22 kv &amp; &lt; = 66 kv; steel &amp; concrete" nd="1"/>
              <i n="[Dim Variable].[Row Description].&amp;[&gt; 22 kv &amp; &lt; = 66 kv; stobie pole]" c="&gt; 22 kv &amp; &lt; = 66 kv; stobie pole" nd="1"/>
              <i n="[Dim Variable].[Row Description].&amp;[&gt; 22 kv &amp; &lt; = 66 kv; unstaked wood]" c="&gt; 22 kv &amp; &lt; = 66 kv; unstaked wood" nd="1"/>
              <i n="[Dim Variable].[Row Description].&amp;[&gt; 22 kv &amp; &lt; = 66 kv; wood - replacement of staked pole]" c="&gt; 22 kv &amp; &lt; = 66 kv; wood - replacement of staked pole" nd="1"/>
              <i n="[Dim Variable].[Row Description].&amp;[&gt; 22 kv &amp; &lt; = 66 kv; wood - replacement of unstaked pole]" c="&gt; 22 kv &amp; &lt; = 66 kv; wood - replacement of unstaked pole" nd="1"/>
              <i n="[Dim Variable].[Row Description].&amp;[&gt; 22 kv &amp; &lt; = 66 kv; wood - staked]" c="&gt; 22 kv &amp; &lt; = 66 kv; wood - staked" nd="1"/>
              <i n="[Dim Variable].[Row Description].&amp;[&gt; 22 kv &amp; &lt; = 66 kv; wood - unstaked]" c="&gt; 22 kv &amp; &lt; = 66 kv; wood - unstaked" nd="1"/>
              <i n="[Dim Variable].[Row Description].&amp;[&gt; 22 kv &amp; &lt; = 66 kv; wood (staking) (refurbished)]" c="&gt; 22 kv &amp; &lt; = 66 kv; wood (staking) (refurbished)" nd="1"/>
              <i n="[Dim Variable].[Row Description].&amp;[&gt; 22 kv &amp; &lt; ≈ 33 kv ; load break switch ; ground level (switching cubicle) ; switchgear]" c="&gt; 22 kv &amp; &lt; ≈ 33 kv ; load break switch ; ground level (switching cubicle) ; switchgear" nd="1"/>
              <i n="[Dim Variable].[Row Description].&amp;[&gt; 22 kv &amp; &lt; ≈ 33 kv ; load break switch; ground level (switching cubical)]" c="&gt; 22 kv &amp; &lt; ≈ 33 kv ; load break switch; ground level (switching cubical)" nd="1"/>
              <i n="[Dim Variable].[Row Description].&amp;[&gt; 22 kv &amp; &lt; ≈ 33 kv ; load break switch; ground level (switching cubical);switchgear]" c="&gt; 22 kv &amp; &lt; ≈ 33 kv ; load break switch; ground level (switching cubical);switchgear" nd="1"/>
              <i n="[Dim Variable].[Row Description].&amp;[&gt; 22 kv &amp; &lt; ≈ 33 kv ; load break switch; ground level (switching cubicle);switchgear]" c="&gt; 22 kv &amp; &lt; ≈ 33 kv ; load break switch; ground level (switching cubicle);switchgear" nd="1"/>
              <i n="[Dim Variable].[Row Description].&amp;[&gt; 220 kv &amp; &lt; = 275 kv ; &lt; = 50 mva]" c="&gt; 220 kv &amp; &lt; = 275 kv ; &lt; = 50 mva" nd="1"/>
              <i n="[Dim Variable].[Row Description].&amp;[&gt; 220 kv &amp; &lt; = 275 kv ; &gt; 100 mva]" c="&gt; 220 kv &amp; &lt; = 275 kv ; &gt; 100 mva" nd="1"/>
              <i n="[Dim Variable].[Row Description].&amp;[&gt; 220 kv &amp; &lt; = 275 kv ; &gt; 50 mva &amp; &lt; = 100 mva]" c="&gt; 220 kv &amp; &lt; = 275 kv ; &gt; 50 mva &amp; &lt; = 100 mva" nd="1"/>
              <i n="[Dim Variable].[Row Description].&amp;[&gt; 275 kv &amp; &lt; = 330 kv ; &lt; = 100 mva]" c="&gt; 275 kv &amp; &lt; = 330 kv ; &lt; = 100 mva" nd="1"/>
              <i n="[Dim Variable].[Row Description].&amp;[&gt; 275 kv &amp; &lt; = 330 kv ; &lt; = 800 mva]" c="&gt; 275 kv &amp; &lt; = 330 kv ; &lt; = 800 mva" nd="1"/>
              <i n="[Dim Variable].[Row Description].&amp;[&gt; 275 kv &amp; &lt; = 330 kv ; &gt; 100 mva &amp; &lt; = 250 mva]" c="&gt; 275 kv &amp; &lt; = 330 kv ; &gt; 100 mva &amp; &lt; = 250 mva" nd="1"/>
              <i n="[Dim Variable].[Row Description].&amp;[&gt; 275 kv &amp; &lt; = 330 kv ; &gt; 1200 mva]" c="&gt; 275 kv &amp; &lt; = 330 kv ; &gt; 1200 mva" nd="1"/>
              <i n="[Dim Variable].[Row Description].&amp;[&gt; 275 kv &amp; &lt; = 330 kv ; &gt; 250 mva]" c="&gt; 275 kv &amp; &lt; = 330 kv ; &gt; 250 mva" nd="1"/>
              <i n="[Dim Variable].[Row Description].&amp;[&gt; 275 kv &amp; &lt; = 330 kv ; &gt; 250 mva transformer (refurbishment)]" c="&gt; 275 kv &amp; &lt; = 330 kv ; &gt; 250 mva transformer (refurbishment)" nd="1"/>
              <i n="[Dim Variable].[Row Description].&amp;[&gt; 275 kv &amp; &lt; = 330 kv ; &gt; 800 mva &amp; &lt; = 1200 mva]" c="&gt; 275 kv &amp; &lt; = 330 kv ; &gt; 800 mva &amp; &lt; = 1200 mva" nd="1"/>
              <i n="[Dim Variable].[Row Description].&amp;[&gt; 275 kv &amp; &lt; = 330 kv ; air insulated circuit breaker]" c="&gt; 275 kv &amp; &lt; = 330 kv ; air insulated circuit breaker" nd="1"/>
              <i n="[Dim Variable].[Row Description].&amp;[&gt; 275 kv &amp; &lt; = 330 kv ; air insulated isolators / earth switch]" c="&gt; 275 kv &amp; &lt; = 330 kv ; air insulated isolators / earth switch" nd="1"/>
              <i n="[Dim Variable].[Row Description].&amp;[&gt; 275 kv &amp; &lt; = 330 kv ; capacitors]" c="&gt; 275 kv &amp; &lt; = 330 kv ; capacitors" nd="1"/>
              <i n="[Dim Variable].[Row Description].&amp;[&gt; 275 kv &amp; &lt; = 330 kv ; cb]" c="&gt; 275 kv &amp; &lt; = 330 kv ; cb" nd="1"/>
              <i n="[Dim Variable].[Row Description].&amp;[&gt; 275 kv &amp; &lt; = 330 kv ; ct]" c="&gt; 275 kv &amp; &lt; = 330 kv ; ct" nd="1"/>
              <i n="[Dim Variable].[Row Description].&amp;[&gt; 275 kv &amp; &lt; = 330 kv ; ct (excluding plant cost)]" c="&gt; 275 kv &amp; &lt; = 330 kv ; ct (excluding plant cost)" nd="1"/>
              <i n="[Dim Variable].[Row Description].&amp;[&gt; 275 kv &amp; &lt; = 330 kv ; gis module]" c="&gt; 275 kv &amp; &lt; = 330 kv ; gis module" nd="1"/>
              <i n="[Dim Variable].[Row Description].&amp;[&gt; 275 kv &amp; &lt; = 330 kv ; multiple circuit]" c="&gt; 275 kv &amp; &lt; = 330 kv ; multiple circuit" nd="1"/>
              <i n="[Dim Variable].[Row Description].&amp;[&gt; 275 kv &amp; &lt; = 330 kv ; oil filled]" c="&gt; 275 kv &amp; &lt; = 330 kv ; oil filled" nd="1"/>
              <i n="[Dim Variable].[Row Description].&amp;[&gt; 275 kv &amp; &lt; = 330 kv ; oil filled - cable 41 thermal model]" c="&gt; 275 kv &amp; &lt; = 330 kv ; oil filled - cable 41 thermal model" nd="1"/>
              <i n="[Dim Variable].[Row Description].&amp;[&gt; 275 kv &amp; &lt; = 330 kv ; oil filled - cable bridge refurbishment]" c="&gt; 275 kv &amp; &lt; = 330 kv ; oil filled - cable bridge refurbishment" nd="1"/>
              <i n="[Dim Variable].[Row Description].&amp;[&gt; 275 kv &amp; &lt; = 330 kv ; oil filled - cable tunnel accessories replacement]" c="&gt; 275 kv &amp; &lt; = 330 kv ; oil filled - cable tunnel accessories replacement" nd="1"/>
              <i n="[Dim Variable].[Row Description].&amp;[&gt; 275 kv &amp; &lt; = 330 kv ; oil filled - condition monitring system replacement]" c="&gt; 275 kv &amp; &lt; = 330 kv ; oil filled - condition monitring system replacement" nd="1"/>
              <i n="[Dim Variable].[Row Description].&amp;[&gt; 275 kv &amp; &lt; = 330 kv ; oil filled reactors]" c="&gt; 275 kv &amp; &lt; = 330 kv ; oil filled reactors" nd="1"/>
              <i n="[Dim Variable].[Row Description].&amp;[&gt; 275 kv &amp; &lt; = 330 kv ; other insulated]" c="&gt; 275 kv &amp; &lt; = 330 kv ; other insulated" nd="1"/>
              <i n="[Dim Variable].[Row Description].&amp;[&gt; 275 kv &amp; &lt; = 330 kv ; rack]" c="&gt; 275 kv &amp; &lt; = 330 kv ; rack" nd="1"/>
              <i n="[Dim Variable].[Row Description].&amp;[&gt; 275 kv &amp; &lt; = 330 kv ; single circuit]" c="&gt; 275 kv &amp; &lt; = 330 kv ; single circuit" nd="1"/>
              <i n="[Dim Variable].[Row Description].&amp;[&gt; 275 kv &amp; &lt; = 330 kv ; single circuit ; mast]" c="&gt; 275 kv &amp; &lt; = 330 kv ; single circuit ; mast" nd="1"/>
              <i n="[Dim Variable].[Row Description].&amp;[&gt; 275 kv &amp; &lt; = 330 kv ; single circuit refurbishment]" c="&gt; 275 kv &amp; &lt; = 330 kv ; single circuit refurbishment" nd="1"/>
              <i n="[Dim Variable].[Row Description].&amp;[&gt; 275 kv &amp; &lt; = 330 kv ; svcs]" c="&gt; 275 kv &amp; &lt; = 330 kv ; svcs" nd="1"/>
              <i n="[Dim Variable].[Row Description].&amp;[&gt; 275 kv &amp; &lt; = 330 kv ; svcs refurbishment (valves, cooling &amp; associated secondaries only)]" c="&gt; 275 kv &amp; &lt; = 330 kv ; svcs refurbishment (valves, cooling &amp; associated secondaries only)" nd="1"/>
              <i n="[Dim Variable].[Row Description].&amp;[&gt; 275 kv &amp; &lt; = 330 kv ; vt]" c="&gt; 275 kv &amp; &lt; = 330 kv ; vt" nd="1"/>
              <i n="[Dim Variable].[Row Description].&amp;[&gt; 275 kv &amp; &lt; = 330 kv ; xlpe insulated]" c="&gt; 275 kv &amp; &lt; = 330 kv ; xlpe insulated" nd="1"/>
              <i n="[Dim Variable].[Row Description].&amp;[&gt; 30 years]" c="&gt; 30 years" nd="1"/>
              <i n="[Dim Variable].[Row Description].&amp;[&gt; 33 kv &amp; &lt; = 66 kv]" c="&gt; 33 kv &amp; &lt; = 66 kv" nd="1"/>
              <i n="[Dim Variable].[Row Description].&amp;[&gt; 33 kv &amp; &lt; = 66 kv ; &lt; = 10 mva]" c="&gt; 33 kv &amp; &lt; = 66 kv ; &lt; = 10 mva" nd="1"/>
              <i n="[Dim Variable].[Row Description].&amp;[&gt; 33 kv &amp; &lt; = 66 kv ; &lt; = 100 mva]" c="&gt; 33 kv &amp; &lt; = 66 kv ; &lt; = 100 mva" nd="1"/>
              <i n="[Dim Variable].[Row Description].&amp;[&gt; 33 kv &amp; &lt; = 66 kv ; &gt; 10 mva &amp; &lt; = 30 mva]" c="&gt; 33 kv &amp; &lt; = 66 kv ; &gt; 10 mva &amp; &lt; = 30 mva" nd="1"/>
              <i n="[Dim Variable].[Row Description].&amp;[&gt; 33 kv &amp; &lt; = 66 kv ; &gt; 100 mva &amp; &lt; = 400 mva]" c="&gt; 33 kv &amp; &lt; = 66 kv ; &gt; 100 mva &amp; &lt; = 400 mva" nd="1"/>
              <i n="[Dim Variable].[Row Description].&amp;[&gt; 33 kv &amp; &lt; = 66 kv ; &gt; 30 mva]" c="&gt; 33 kv &amp; &lt; = 66 kv ; &gt; 30 mva" nd="1"/>
              <i n="[Dim Variable].[Row Description].&amp;[&gt; 33 kv &amp; &lt; = 66 kv ; &gt; 400 mva]" c="&gt; 33 kv &amp; &lt; = 66 kv ; &gt; 400 mva" nd="1"/>
              <i n="[Dim Variable].[Row Description].&amp;[&gt; 33 kv &amp; &lt; = 66 kv ; air insulated circuit breaker]" c="&gt; 33 kv &amp; &lt; = 66 kv ; air insulated circuit breaker" nd="1"/>
              <i n="[Dim Variable].[Row Description].&amp;[&gt; 33 kv &amp; &lt; = 66 kv ; air insulated isolators / earth switch]" c="&gt; 33 kv &amp; &lt; = 66 kv ; air insulated isolators / earth switch" nd="1"/>
              <i n="[Dim Variable].[Row Description].&amp;[&gt; 33 kv &amp; &lt; = 66 kv ; capacitors]" c="&gt; 33 kv &amp; &lt; = 66 kv ; capacitors" nd="1"/>
              <i n="[Dim Variable].[Row Description].&amp;[&gt; 33 kv &amp; &lt; = 66 kv ; cb]" c="&gt; 33 kv &amp; &lt; = 66 kv ; cb" nd="1"/>
              <i n="[Dim Variable].[Row Description].&amp;[&gt; 33 kv &amp; &lt; = 66 kv ; circuit breaker]" c="&gt; 33 kv &amp; &lt; = 66 kv ; circuit breaker" nd="1"/>
              <i n="[Dim Variable].[Row Description].&amp;[&gt; 33 kv &amp; &lt; = 66 kv ; circuit breaker - indoor switchboard housed]" c="&gt; 33 kv &amp; &lt; = 66 kv ; circuit breaker - indoor switchboard housed" nd="1"/>
              <i n="[Dim Variable].[Row Description].&amp;[&gt; 33 kv &amp; &lt; = 66 kv ; circuit breaker refurbished]" c="&gt; 33 kv &amp; &lt; = 66 kv ; circuit breaker refurbished" nd="1"/>
              <i n="[Dim Variable].[Row Description].&amp;[&gt; 33 kv &amp; &lt; = 66 kv ; commercial &amp; industrial]" c="&gt; 33 kv &amp; &lt; = 66 kv ; commercial &amp; industrial" nd="1"/>
              <i n="[Dim Variable].[Row Description].&amp;[&gt; 33 kv &amp; &lt; = 66 kv ; commercial and industrial]" c="&gt; 33 kv &amp; &lt; = 66 kv ; commercial and industrial" nd="1"/>
              <i n="[Dim Variable].[Row Description].&amp;[&gt; 33 kv &amp; &lt; = 66 kv ; ct]" c="&gt; 33 kv &amp; &lt; = 66 kv ; ct" nd="1"/>
              <i n="[Dim Variable].[Row Description].&amp;[&gt; 33 kv &amp; &lt; = 66 kv ; fuse]" c="&gt; 33 kv &amp; &lt; = 66 kv ; fuse" nd="1"/>
              <i n="[Dim Variable].[Row Description].&amp;[&gt; 33 kv &amp; &lt; = 66 kv ; gis module]" c="&gt; 33 kv &amp; &lt; = 66 kv ; gis module" nd="1"/>
              <i n="[Dim Variable].[Row Description].&amp;[&gt; 33 kv &amp; &lt; = 66 kv ; isolator]" c="&gt; 33 kv &amp; &lt; = 66 kv ; isolator" nd="1"/>
              <i n="[Dim Variable].[Row Description].&amp;[&gt; 33 kv &amp; &lt; = 66 kv ; multiple circuit]" c="&gt; 33 kv &amp; &lt; = 66 kv ; multiple circuit" nd="1"/>
              <i n="[Dim Variable].[Row Description].&amp;[&gt; 33 kv &amp; &lt; = 66 kv ; multiple circuit ; mast]" c="&gt; 33 kv &amp; &lt; = 66 kv ; multiple circuit ; mast" nd="1"/>
              <i n="[Dim Variable].[Row Description].&amp;[&gt; 33 kv &amp; &lt; = 66 kv ; oil filled]" c="&gt; 33 kv &amp; &lt; = 66 kv ; oil filled" nd="1"/>
              <i n="[Dim Variable].[Row Description].&amp;[&gt; 33 kv &amp; &lt; = 66 kv ; oil filled reactors]" c="&gt; 33 kv &amp; &lt; = 66 kv ; oil filled reactors" nd="1"/>
              <i n="[Dim Variable].[Row Description].&amp;[&gt; 33 kv &amp; &lt; = 66 kv ; other insulated]" c="&gt; 33 kv &amp; &lt; = 66 kv ; other insulated" nd="1"/>
              <i n="[Dim Variable].[Row Description].&amp;[&gt; 33 kv &amp; &lt; = 66 kv ; rack]" c="&gt; 33 kv &amp; &lt; = 66 kv ; rack" nd="1"/>
              <i n="[Dim Variable].[Row Description].&amp;[&gt; 33 kv &amp; &lt; = 66 kv ; single circuit]" c="&gt; 33 kv &amp; &lt; = 66 kv ; single circuit" nd="1"/>
              <i n="[Dim Variable].[Row Description].&amp;[&gt; 33 kv &amp; &lt; = 66 kv ; single circuit refurbished]" c="&gt; 33 kv &amp; &lt; = 66 kv ; single circuit refurbished" nd="1"/>
              <i n="[Dim Variable].[Row Description].&amp;[&gt; 33 kv &amp; &lt; = 66 kv ; stobie]" c="&gt; 33 kv &amp; &lt; = 66 kv ; stobie" nd="1"/>
              <i n="[Dim Variable].[Row Description].&amp;[&gt; 33 kv &amp; &lt; = 66 kv ; subdivision]" c="&gt; 33 kv &amp; &lt; = 66 kv ; subdivision" nd="1"/>
              <i n="[Dim Variable].[Row Description].&amp;[&gt; 33 kv &amp; &lt; = 66 kv ; svcs]" c="&gt; 33 kv &amp; &lt; = 66 kv ; svcs" nd="1"/>
              <i n="[Dim Variable].[Row Description].&amp;[&gt; 33 kv &amp; &lt; = 66 kv ; switch]" c="&gt; 33 kv &amp; &lt; = 66 kv ; switch" nd="1"/>
              <i n="[Dim Variable].[Row Description].&amp;[&gt; 33 kv &amp; &lt; = 66 kv ; switch refurbished]" c="&gt; 33 kv &amp; &lt; = 66 kv ; switch refurbished" nd="1"/>
              <i n="[Dim Variable].[Row Description].&amp;[&gt; 33 kv &amp; &lt; = 66 kv ; vt]" c="&gt; 33 kv &amp; &lt; = 66 kv ; vt" nd="1"/>
              <i n="[Dim Variable].[Row Description].&amp;[&gt; 33 kv &amp; &lt; = 66 kv ; xlpe insulated]" c="&gt; 33 kv &amp; &lt; = 66 kv ; xlpe insulated" nd="1"/>
              <i n="[Dim Variable].[Row Description].&amp;[&gt; 33 kv &amp; &lt; = 66 kv; xlpe]" c="&gt; 33 kv &amp; &lt; = 66 kv; xlpe" nd="1"/>
              <i n="[Dim Variable].[Row Description].&amp;[&gt; 33 kv &amp; &lt; ≈ 66 kv ; isolators, earthing switch]" c="&gt; 33 kv &amp; &lt; ≈ 66 kv ; isolators, earthing switch" nd="1"/>
              <i n="[Dim Variable].[Row Description].&amp;[&gt; 33 kv &amp; &lt; ≈ 66 kv ; oil insulated circuit breaker]" c="&gt; 33 kv &amp; &lt; ≈ 66 kv ; oil insulated circuit breaker" nd="1"/>
              <i n="[Dim Variable].[Row Description].&amp;[&gt; 33 kv &amp; &lt; ≈ 66 kv ; sf6 insulated circuit breaker]" c="&gt; 33 kv &amp; &lt; ≈ 66 kv ; sf6 insulated circuit breaker" nd="1"/>
              <i n="[Dim Variable].[Row Description].&amp;[&gt; 33 kv &amp; &lt;=66 kv ; isolators, earthing switch]" c="&gt; 33 kv &amp; &lt;=66 kv ; isolators, earthing switch" nd="1"/>
              <i n="[Dim Variable].[Row Description].&amp;[&gt; 33 kv &amp; &lt;≈ 66 kv ; stobie]" c="&gt; 33 kv &amp; &lt;≈ 66 kv ; stobie" nd="1"/>
              <i n="[Dim Variable].[Row Description].&amp;[&gt; 330 kv &amp; &lt; = 500 kv  ; &lt; = 1000 mva]" c="&gt; 330 kv &amp; &lt; = 500 kv  ; &lt; = 1000 mva" nd="1"/>
              <i n="[Dim Variable].[Row Description].&amp;[&gt; 330 kv &amp; &lt; = 500 kv  ; &lt; = 150 mva]" c="&gt; 330 kv &amp; &lt; = 500 kv  ; &lt; = 150 mva" nd="1"/>
              <i n="[Dim Variable].[Row Description].&amp;[&gt; 330 kv &amp; &lt; = 500 kv  ; &gt; 1000 mva &amp; &lt; = 1500 mva]" c="&gt; 330 kv &amp; &lt; = 500 kv  ; &gt; 1000 mva &amp; &lt; = 1500 mva" nd="1"/>
              <i n="[Dim Variable].[Row Description].&amp;[&gt; 330 kv &amp; &lt; = 500 kv  ; &gt; 150 mva &amp; &lt; = 300 mva]" c="&gt; 330 kv &amp; &lt; = 500 kv  ; &gt; 150 mva &amp; &lt; = 300 mva" nd="1"/>
              <i n="[Dim Variable].[Row Description].&amp;[&gt; 330 kv &amp; &lt; = 500 kv  ; &gt; 1500 mva]" c="&gt; 330 kv &amp; &lt; = 500 kv  ; &gt; 1500 mva" nd="1"/>
              <i n="[Dim Variable].[Row Description].&amp;[&gt; 330 kv &amp; &lt; = 500 kv  ; &gt; 300 mva]" c="&gt; 330 kv &amp; &lt; = 500 kv  ; &gt; 300 mva" nd="1"/>
              <i n="[Dim Variable].[Row Description].&amp;[&gt; 330 kv &amp; &lt; = 500 kv ; &lt; = 1000 mva]" c="&gt; 330 kv &amp; &lt; = 500 kv ; &lt; = 1000 mva" nd="1"/>
              <i n="[Dim Variable].[Row Description].&amp;[&gt; 330 kv &amp; &lt; = 500 kv ; &lt; = 150 mva]" c="&gt; 330 kv &amp; &lt; = 500 kv ; &lt; = 150 mva" nd="1"/>
              <i n="[Dim Variable].[Row Description].&amp;[&gt; 330 kv &amp; &lt; = 500 kv ; &gt; 1000 mva &amp; &lt; = 1500 mva]" c="&gt; 330 kv &amp; &lt; = 500 kv ; &gt; 1000 mva &amp; &lt; = 1500 mva" nd="1"/>
              <i n="[Dim Variable].[Row Description].&amp;[&gt; 330 kv &amp; &lt; = 500 kv ; &gt; 150 mva &amp; &lt; = 300 mva]" c="&gt; 330 kv &amp; &lt; = 500 kv ; &gt; 150 mva &amp; &lt; = 300 mva" nd="1"/>
              <i n="[Dim Variable].[Row Description].&amp;[&gt; 330 kv &amp; &lt; = 500 kv ; &gt; 1500 mva]" c="&gt; 330 kv &amp; &lt; = 500 kv ; &gt; 1500 mva" nd="1"/>
              <i n="[Dim Variable].[Row Description].&amp;[&gt; 330 kv &amp; &lt; = 500 kv ; &gt; 300 mva]" c="&gt; 330 kv &amp; &lt; = 500 kv ; &gt; 300 mva" nd="1"/>
              <i n="[Dim Variable].[Row Description].&amp;[&gt; 330 kv &amp; &lt; = 500 kv ; air insulated circuit breaker]" c="&gt; 330 kv &amp; &lt; = 500 kv ; air insulated circuit breaker" nd="1"/>
              <i n="[Dim Variable].[Row Description].&amp;[&gt; 330 kv &amp; &lt; = 500 kv ; air insulated circuit breaker (spare)]" c="&gt; 330 kv &amp; &lt; = 500 kv ; air insulated circuit breaker (spare)" nd="1"/>
              <i n="[Dim Variable].[Row Description].&amp;[&gt; 330 kv &amp; &lt; = 500 kv ; air insulated isolators / earth switch]" c="&gt; 330 kv &amp; &lt; = 500 kv ; air insulated isolators / earth switch" nd="1"/>
              <i n="[Dim Variable].[Row Description].&amp;[&gt; 330 kv &amp; &lt; = 500 kv ; capacitors]" c="&gt; 330 kv &amp; &lt; = 500 kv ; capacitors" nd="1"/>
              <i n="[Dim Variable].[Row Description].&amp;[&gt; 330 kv &amp; &lt; = 500 kv ; cb]" c="&gt; 330 kv &amp; &lt; = 500 kv ; cb" nd="1"/>
              <i n="[Dim Variable].[Row Description].&amp;[&gt; 330 kv &amp; &lt; = 500 kv ; ct]" c="&gt; 330 kv &amp; &lt; = 500 kv ; ct" nd="1"/>
              <i n="[Dim Variable].[Row Description].&amp;[&gt; 330 kv &amp; &lt; = 500 kv ; gis module]" c="&gt; 330 kv &amp; &lt; = 500 kv ; gis module" nd="1"/>
              <i n="[Dim Variable].[Row Description].&amp;[&gt; 330 kv &amp; &lt; = 500 kv ; multiple circuit]" c="&gt; 330 kv &amp; &lt; = 500 kv ; multiple circuit" nd="1"/>
              <i n="[Dim Variable].[Row Description].&amp;[&gt; 330 kv &amp; &lt; = 500 kv ; oil filled]" c="&gt; 330 kv &amp; &lt; = 500 kv ; oil filled" nd="1"/>
              <i n="[Dim Variable].[Row Description].&amp;[&gt; 330 kv &amp; &lt; = 500 kv ; oil filled reactors]" c="&gt; 330 kv &amp; &lt; = 500 kv ; oil filled reactors" nd="1"/>
              <i n="[Dim Variable].[Row Description].&amp;[&gt; 330 kv &amp; &lt; = 500 kv ; other insulated]" c="&gt; 330 kv &amp; &lt; = 500 kv ; other insulated" nd="1"/>
              <i n="[Dim Variable].[Row Description].&amp;[&gt; 330 kv &amp; &lt; = 500 kv ; rack]" c="&gt; 330 kv &amp; &lt; = 500 kv ; rack" nd="1"/>
              <i n="[Dim Variable].[Row Description].&amp;[&gt; 330 kv &amp; &lt; = 500 kv ; single circuit]" c="&gt; 330 kv &amp; &lt; = 500 kv ; single circuit" nd="1"/>
              <i n="[Dim Variable].[Row Description].&amp;[&gt; 330 kv &amp; &lt; = 500 kv ; svcs]" c="&gt; 330 kv &amp; &lt; = 500 kv ; svcs" nd="1"/>
              <i n="[Dim Variable].[Row Description].&amp;[&gt; 330 kv &amp; &lt; = 500 kv ; vt]" c="&gt; 330 kv &amp; &lt; = 500 kv ; vt" nd="1"/>
              <i n="[Dim Variable].[Row Description].&amp;[&gt; 330 kv &amp; &lt; = 500 kv ; vt (spare)]" c="&gt; 330 kv &amp; &lt; = 500 kv ; vt (spare)" nd="1"/>
              <i n="[Dim Variable].[Row Description].&amp;[&gt; 330 kv &amp; &lt; = 500 kv ; xlpe insulated]" c="&gt; 330 kv &amp; &lt; = 500 kv ; xlpe insulated" nd="1"/>
              <i n="[Dim Variable].[Row Description].&amp;[&gt; 33kv &amp; &lt;=66kv ; isolators, earthing switch]" c="&gt; 33kv &amp; &lt;=66kv ; isolators, earthing switch" nd="1"/>
              <i n="[Dim Variable].[Row Description].&amp;[&gt; 500 kv  ; &lt; = 1000 mva]" c="&gt; 500 kv  ; &lt; = 1000 mva" nd="1"/>
              <i n="[Dim Variable].[Row Description].&amp;[&gt; 500 kv  ; &lt; = 2000 mva]" c="&gt; 500 kv  ; &lt; = 2000 mva" nd="1"/>
              <i n="[Dim Variable].[Row Description].&amp;[&gt; 500 kv  ; &gt; 1000 mva &amp; &lt; = 1500 mva]" c="&gt; 500 kv  ; &gt; 1000 mva &amp; &lt; = 1500 mva" nd="1"/>
              <i n="[Dim Variable].[Row Description].&amp;[&gt; 500 kv  ; &gt; 1500 mva]" c="&gt; 500 kv  ; &gt; 1500 mva" nd="1"/>
              <i n="[Dim Variable].[Row Description].&amp;[&gt; 500 kv  ; &gt; 2000 mva &amp; &lt; = 3000 mva]" c="&gt; 500 kv  ; &gt; 2000 mva &amp; &lt; = 3000 mva" nd="1"/>
              <i n="[Dim Variable].[Row Description].&amp;[&gt; 500 kv  ; &gt; 3000 mva]" c="&gt; 500 kv  ; &gt; 3000 mva" nd="1"/>
              <i n="[Dim Variable].[Row Description].&amp;[&gt; 500 kv ; &lt; = 1000 mva]" c="&gt; 500 kv ; &lt; = 1000 mva" nd="1"/>
              <i n="[Dim Variable].[Row Description].&amp;[&gt; 500 kv ; &lt; = 2000 mva]" c="&gt; 500 kv ; &lt; = 2000 mva" nd="1"/>
              <i n="[Dim Variable].[Row Description].&amp;[&gt; 500 kv ; &gt; 1000 mva &amp; &lt; = 1500 mva]" c="&gt; 500 kv ; &gt; 1000 mva &amp; &lt; = 1500 mva" nd="1"/>
              <i n="[Dim Variable].[Row Description].&amp;[&gt; 500 kv ; &gt; 1500 mva]" c="&gt; 500 kv ; &gt; 1500 mva" nd="1"/>
              <i n="[Dim Variable].[Row Description].&amp;[&gt; 500 kv ; &gt; 2000 mva &amp; &lt; = 3000 mva]" c="&gt; 500 kv ; &gt; 2000 mva &amp; &lt; = 3000 mva" nd="1"/>
              <i n="[Dim Variable].[Row Description].&amp;[&gt; 500 kv ; &gt; 3000 mva]" c="&gt; 500 kv ; &gt; 3000 mva" nd="1"/>
              <i n="[Dim Variable].[Row Description].&amp;[&gt; 500 kv ; air insulated circuit breaker]" c="&gt; 500 kv ; air insulated circuit breaker" nd="1"/>
              <i n="[Dim Variable].[Row Description].&amp;[&gt; 500 kv ; air insulated isolators / earth switch]" c="&gt; 500 kv ; air insulated isolators / earth switch" nd="1"/>
              <i n="[Dim Variable].[Row Description].&amp;[&gt; 500 kv ; capacitors]" c="&gt; 500 kv ; capacitors" nd="1"/>
              <i n="[Dim Variable].[Row Description].&amp;[&gt; 500 kv ; ct]" c="&gt; 500 kv ; ct" nd="1"/>
              <i n="[Dim Variable].[Row Description].&amp;[&gt; 500 kv ; gis module]" c="&gt; 500 kv ; gis module" nd="1"/>
              <i n="[Dim Variable].[Row Description].&amp;[&gt; 500 kv ; multiple circuit]" c="&gt; 500 kv ; multiple circuit" nd="1"/>
              <i n="[Dim Variable].[Row Description].&amp;[&gt; 500 kv ; oil filled]" c="&gt; 500 kv ; oil filled" nd="1"/>
              <i n="[Dim Variable].[Row Description].&amp;[&gt; 500 kv ; oil filled reactors]" c="&gt; 500 kv ; oil filled reactors" nd="1"/>
              <i n="[Dim Variable].[Row Description].&amp;[&gt; 500 kv ; other insulated]" c="&gt; 500 kv ; other insulated" nd="1"/>
              <i n="[Dim Variable].[Row Description].&amp;[&gt; 500 kv ; single circuit]" c="&gt; 500 kv ; single circuit" nd="1"/>
              <i n="[Dim Variable].[Row Description].&amp;[&gt; 500 kv ; svcs]" c="&gt; 500 kv ; svcs" nd="1"/>
              <i n="[Dim Variable].[Row Description].&amp;[&gt; 500 kv ; vt]" c="&gt; 500 kv ; vt" nd="1"/>
              <i n="[Dim Variable].[Row Description].&amp;[&gt; 500 kv ; xlpe insulated]" c="&gt; 500 kv ; xlpe insulated" nd="1"/>
              <i n="[Dim Variable].[Row Description].&amp;[&gt; 66 kv &amp; &lt; = 132 kv]" c="&gt; 66 kv &amp; &lt; = 132 kv" nd="1"/>
              <i n="[Dim Variable].[Row Description].&amp;[&gt; 66 kv &amp; &lt; = 132 kv ;  coupling capacitors]" c="&gt; 66 kv &amp; &lt; = 132 kv ;  coupling capacitors" nd="1"/>
              <i n="[Dim Variable].[Row Description].&amp;[&gt; 66 kv &amp; &lt; = 132 kv ; &lt; = 100 mva]" c="&gt; 66 kv &amp; &lt; = 132 kv ; &lt; = 100 mva" nd="1"/>
              <i n="[Dim Variable].[Row Description].&amp;[&gt; 66 kv &amp; &lt; = 132 kv ; &lt; = 30 mva]" c="&gt; 66 kv &amp; &lt; = 132 kv ; &lt; = 30 mva" nd="1"/>
              <i n="[Dim Variable].[Row Description].&amp;[&gt; 66 kv &amp; &lt; = 132 kv ; &lt; = 30 mva - refurbished]" c="&gt; 66 kv &amp; &lt; = 132 kv ; &lt; = 30 mva - refurbished" nd="1"/>
              <i n="[Dim Variable].[Row Description].&amp;[&gt; 66 kv &amp; &lt; = 132 kv ; &gt; 100 mva &amp; &lt; = 400 mva]" c="&gt; 66 kv &amp; &lt; = 132 kv ; &gt; 100 mva &amp; &lt; = 400 mva" nd="1"/>
              <i n="[Dim Variable].[Row Description].&amp;[&gt; 66 kv &amp; &lt; = 132 kv ; &gt; 100 mva &amp; &lt; = 400 mva refurbished]" c="&gt; 66 kv &amp; &lt; = 132 kv ; &gt; 100 mva &amp; &lt; = 400 mva refurbished" nd="1"/>
              <i n="[Dim Variable].[Row Description].&amp;[&gt; 66 kv &amp; &lt; = 132 kv ; &gt; 30 mva &amp; &lt; = 60 mva]" c="&gt; 66 kv &amp; &lt; = 132 kv ; &gt; 30 mva &amp; &lt; = 60 mva" nd="1"/>
              <i n="[Dim Variable].[Row Description].&amp;[&gt; 66 kv &amp; &lt; = 132 kv ; &gt; 400 mva]" c="&gt; 66 kv &amp; &lt; = 132 kv ; &gt; 400 mva" nd="1"/>
              <i n="[Dim Variable].[Row Description].&amp;[&gt; 66 kv &amp; &lt; = 132 kv ; &gt; 60 mva]" c="&gt; 66 kv &amp; &lt; = 132 kv ; &gt; 60 mva" nd="1"/>
              <i n="[Dim Variable].[Row Description].&amp;[&gt; 66 kv &amp; &lt; = 132 kv ; &gt; 60 mva transformer (refurbishment)]" c="&gt; 66 kv &amp; &lt; = 132 kv ; &gt; 60 mva transformer (refurbishment)" nd="1"/>
              <i n="[Dim Variable].[Row Description].&amp;[&gt; 66 kv &amp; &lt; = 132 kv ; air insulated circuit breaker]" c="&gt; 66 kv &amp; &lt; = 132 kv ; air insulated circuit breaker" nd="1"/>
              <i n="[Dim Variable].[Row Description].&amp;[&gt; 66 kv &amp; &lt; = 132 kv ; air insulated isolators / earth switch]" c="&gt; 66 kv &amp; &lt; = 132 kv ; air insulated isolators / earth switch" nd="1"/>
              <i n="[Dim Variable].[Row Description].&amp;[&gt; 66 kv &amp; &lt; = 132 kv ; bushings]" c="&gt; 66 kv &amp; &lt; = 132 kv ; bushings" nd="1"/>
              <i n="[Dim Variable].[Row Description].&amp;[&gt; 66 kv &amp; &lt; = 132 kv ; bushings (spare)]" c="&gt; 66 kv &amp; &lt; = 132 kv ; bushings (spare)" nd="1"/>
              <i n="[Dim Variable].[Row Description].&amp;[&gt; 66 kv &amp; &lt; = 132 kv ; capacitors]" c="&gt; 66 kv &amp; &lt; = 132 kv ; capacitors" nd="1"/>
              <i n="[Dim Variable].[Row Description].&amp;[&gt; 66 kv &amp; &lt; = 132 kv ; circuit breaker]" c="&gt; 66 kv &amp; &lt; = 132 kv ; circuit breaker" nd="1"/>
              <i n="[Dim Variable].[Row Description].&amp;[&gt; 66 kv &amp; &lt; = 132 kv ; commercial &amp; industrial]" c="&gt; 66 kv &amp; &lt; = 132 kv ; commercial &amp; industrial" nd="1"/>
              <i n="[Dim Variable].[Row Description].&amp;[&gt; 66 kv &amp; &lt; = 132 kv ; commercial and industrial]" c="&gt; 66 kv &amp; &lt; = 132 kv ; commercial and industrial" nd="1"/>
              <i n="[Dim Variable].[Row Description].&amp;[&gt; 66 kv &amp; &lt; = 132 kv ; concrete]" c="&gt; 66 kv &amp; &lt; = 132 kv ; concrete" nd="1"/>
              <i n="[Dim Variable].[Row Description].&amp;[&gt; 66 kv &amp; &lt; = 132 kv ; ct]" c="&gt; 66 kv &amp; &lt; = 132 kv ; ct" nd="1"/>
              <i n="[Dim Variable].[Row Description].&amp;[&gt; 66 kv &amp; &lt; = 132 kv ; gas filled reactors ( extra rows added)]" c="&gt; 66 kv &amp; &lt; = 132 kv ; gas filled reactors ( extra rows added)" nd="1"/>
              <i n="[Dim Variable].[Row Description].&amp;[&gt; 66 kv &amp; &lt; = 132 kv ; gas insulated line (gil)]" c="&gt; 66 kv &amp; &lt; = 132 kv ; gas insulated line (gil)" nd="1"/>
              <i n="[Dim Variable].[Row Description].&amp;[&gt; 66 kv &amp; &lt; = 132 kv ; gis module]" c="&gt; 66 kv &amp; &lt; = 132 kv ; gis module" nd="1"/>
              <i n="[Dim Variable].[Row Description].&amp;[&gt; 66 kv &amp; &lt; = 132 kv ; multiple circuit]" c="&gt; 66 kv &amp; &lt; = 132 kv ; multiple circuit" nd="1"/>
              <i n="[Dim Variable].[Row Description].&amp;[&gt; 66 kv &amp; &lt; = 132 kv ; multiple circuit refurbishment]" c="&gt; 66 kv &amp; &lt; = 132 kv ; multiple circuit refurbishment" nd="1"/>
              <i n="[Dim Variable].[Row Description].&amp;[&gt; 66 kv &amp; &lt; = 132 kv ; oil filled]" c="&gt; 66 kv &amp; &lt; = 132 kv ; oil filled" nd="1"/>
              <i n="[Dim Variable].[Row Description].&amp;[&gt; 66 kv &amp; &lt; = 132 kv ; oil filled reactors]" c="&gt; 66 kv &amp; &lt; = 132 kv ; oil filled reactors" nd="1"/>
              <i n="[Dim Variable].[Row Description].&amp;[&gt; 66 kv &amp; &lt; = 132 kv ; oil filled reactors (refurbishment)]" c="&gt; 66 kv &amp; &lt; = 132 kv ; oil filled reactors (refurbishment)" nd="1"/>
              <i n="[Dim Variable].[Row Description].&amp;[&gt; 66 kv &amp; &lt; = 132 kv ; other insulated]" c="&gt; 66 kv &amp; &lt; = 132 kv ; other insulated" nd="1"/>
              <i n="[Dim Variable].[Row Description].&amp;[&gt; 66 kv &amp; &lt; = 132 kv ; single circuit]" c="&gt; 66 kv &amp; &lt; = 132 kv ; single circuit" nd="1"/>
              <i n="[Dim Variable].[Row Description].&amp;[&gt; 66 kv &amp; &lt; = 132 kv ; single circuit - steel structure refuribishments]" c="&gt; 66 kv &amp; &lt; = 132 kv ; single circuit - steel structure refuribishments" nd="1"/>
              <i n="[Dim Variable].[Row Description].&amp;[&gt; 66 kv &amp; &lt; = 132 kv ; single circuit refurbished]" c="&gt; 66 kv &amp; &lt; = 132 kv ; single circuit refurbished" nd="1"/>
              <i n="[Dim Variable].[Row Description].&amp;[&gt; 66 kv &amp; &lt; = 132 kv ; steel]" c="&gt; 66 kv &amp; &lt; = 132 kv ; steel" nd="1"/>
              <i n="[Dim Variable].[Row Description].&amp;[&gt; 66 kv &amp; &lt; = 132 kv ; stobie]" c="&gt; 66 kv &amp; &lt; = 132 kv ; stobie" nd="1"/>
              <i n="[Dim Variable].[Row Description].&amp;[&gt; 66 kv &amp; &lt; = 132 kv ; stobie pole]" c="&gt; 66 kv &amp; &lt; = 132 kv ; stobie pole" nd="1"/>
              <i n="[Dim Variable].[Row Description].&amp;[&gt; 66 kv &amp; &lt; = 132 kv ; subdivision]" c="&gt; 66 kv &amp; &lt; = 132 kv ; subdivision" nd="1"/>
              <i n="[Dim Variable].[Row Description].&amp;[&gt; 66 kv &amp; &lt; = 132 kv ; svcs]" c="&gt; 66 kv &amp; &lt; = 132 kv ; svcs" nd="1"/>
              <i n="[Dim Variable].[Row Description].&amp;[&gt; 66 kv &amp; &lt; = 132 kv ; switch]" c="&gt; 66 kv &amp; &lt; = 132 kv ; switch" nd="1"/>
              <i n="[Dim Variable].[Row Description].&amp;[&gt; 66 kv &amp; &lt; = 132 kv ; vt]" c="&gt; 66 kv &amp; &lt; = 132 kv ; vt" nd="1"/>
              <i n="[Dim Variable].[Row Description].&amp;[&gt; 66 kv &amp; &lt; = 132 kv ; wave traps]" c="&gt; 66 kv &amp; &lt; = 132 kv ; wave traps" nd="1"/>
              <i n="[Dim Variable].[Row Description].&amp;[&gt; 66 kv &amp; &lt; = 132 kv ; wood]" c="&gt; 66 kv &amp; &lt; = 132 kv ; wood" nd="1"/>
              <i n="[Dim Variable].[Row Description].&amp;[&gt; 66 kv &amp; &lt; = 132 kv ; xlpe insulated]" c="&gt; 66 kv &amp; &lt; = 132 kv ; xlpe insulated" nd="1"/>
              <i n="[Dim Variable].[Row Description].&amp;[&gt; 66 kv &amp; &lt; = 132 kv pole top structures]" c="&gt; 66 kv &amp; &lt; = 132 kv pole top structures" nd="1"/>
              <i n="[Dim Variable].[Row Description].&amp;[&gt; 66 kv &amp; &lt; = 132 kv; staked wood]" c="&gt; 66 kv &amp; &lt; = 132 kv; staked wood" nd="1"/>
              <i n="[Dim Variable].[Row Description].&amp;[&gt; 66 kv &amp; &lt; = 132 kv; stobie pole]" c="&gt; 66 kv &amp; &lt; = 132 kv; stobie pole" nd="1"/>
              <i n="[Dim Variable].[Row Description].&amp;[&gt; 66 kv &amp; &lt; = 132 kv; unstaked wood]" c="&gt; 66 kv &amp; &lt; = 132 kv; unstaked wood" nd="1"/>
              <i n="[Dim Variable].[Row Description].&amp;[&gt; 66 kv &amp; &lt; = 132 kv; wood - replacement of staked pole]" c="&gt; 66 kv &amp; &lt; = 132 kv; wood - replacement of staked pole" nd="1"/>
              <i n="[Dim Variable].[Row Description].&amp;[&gt; 66 kv &amp; &lt; = 132 kv; wood - replacement of unstaked pole]" c="&gt; 66 kv &amp; &lt; = 132 kv; wood - replacement of unstaked pole" nd="1"/>
              <i n="[Dim Variable].[Row Description].&amp;[&gt; 66 kv &amp; &lt; = 132 kv; wood - staked]" c="&gt; 66 kv &amp; &lt; = 132 kv; wood - staked" nd="1"/>
              <i n="[Dim Variable].[Row Description].&amp;[&gt; 66 kv &amp; &lt; = 132 kv; wood - unstaked]" c="&gt; 66 kv &amp; &lt; = 132 kv; wood - unstaked" nd="1"/>
              <i n="[Dim Variable].[Row Description].&amp;[&gt; 66 kv &amp; &lt; ≈ 132 kv ; oil insulated circuit breaker]" c="&gt; 66 kv &amp; &lt; ≈ 132 kv ; oil insulated circuit breaker" nd="1"/>
              <i n="[Dim Variable].[Row Description].&amp;[&gt; 66 kv &amp; &lt; ≈ 132 kv ; sf6 insulated circuit breaker]" c="&gt; 66 kv &amp; &lt; ≈ 132 kv ; sf6 insulated circuit breaker" nd="1"/>
              <i n="[Dim Variable].[Row Description].&amp;[&gt; 66 kv &amp; &lt;≈ 132 kv ; stobie]" c="&gt; 66 kv &amp; &lt;≈ 132 kv ; stobie" nd="1"/>
              <i n="[Dim Variable].[Row Description].&amp;[&gt; 66 kv &amp; &lt;≈ 132 kv ; stobie pole]" c="&gt; 66 kv &amp; &lt;≈ 132 kv ; stobie pole" nd="1"/>
              <i n="[Dim Variable].[Row Description].&amp;[&gt;= 11 kv &amp; &lt; = 22 kv ; automatic circuit recloser]" c="&gt;= 11 kv &amp; &lt; = 22 kv ; automatic circuit recloser" nd="1"/>
              <i n="[Dim Variable].[Row Description].&amp;[&gt;= 11 kv &amp; &lt; = 22 kv ; line capacitors; controllers and vacuum switches]" c="&gt;= 11 kv &amp; &lt; = 22 kv ; line capacitors; controllers and vacuum switches" nd="1"/>
              <i n="[Dim Variable].[Row Description].&amp;[&gt;= 11 kv &amp; &lt; = 22 kv ; load break switch ; ground level (switching cubical) ; switchgear]" c="&gt;= 11 kv &amp; &lt; = 22 kv ; load break switch ; ground level (switching cubical) ; switchgear" nd="1"/>
              <i n="[Dim Variable].[Row Description].&amp;[&gt;= 11 kv &amp; &lt; = 22 kv ; load break switch; ground level (switching cubicle);switchgear]" c="&gt;= 11 kv &amp; &lt; = 22 kv ; load break switch; ground level (switching cubicle);switchgear" nd="1"/>
              <i n="[Dim Variable].[Row Description].&amp;[&gt;= 11 kv &amp; &lt; = 22 kv ; remote control gas switch]" c="&gt;= 11 kv &amp; &lt; = 22 kv ; remote control gas switch" nd="1"/>
              <i n="[Dim Variable].[Row Description].&amp;[&gt;= 11 kv &amp; &lt; ≈ 22 kv ; load break switch ; ground level (switching cubicle) ; switchgear]" c="&gt;= 11 kv &amp; &lt; ≈ 22 kv ; load break switch ; ground level (switching cubicle) ; switchgear" nd="1"/>
              <i n="[Dim Variable].[Row Description].&amp;[&gt;= 11 kv &amp; &lt; ≈ 22 kv ; load break switch; ground level (switching cubical)]" c="&gt;= 11 kv &amp; &lt; ≈ 22 kv ; load break switch; ground level (switching cubical)" nd="1"/>
              <i n="[Dim Variable].[Row Description].&amp;[&gt;= 11 kv &amp; &lt; ≈ 22 kv ; load break switch; ground level (switching cubical);switchgear]" c="&gt;= 11 kv &amp; &lt; ≈ 22 kv ; load break switch; ground level (switching cubical);switchgear" nd="1"/>
              <i n="[Dim Variable].[Row Description].&amp;[&gt;= 11 kv &amp; &lt; ≈ 22 kv ; load break switch; ground level (switching cubicle);switchgear]" c="&gt;= 11 kv &amp; &lt; ≈ 22 kv ; load break switch; ground level (switching cubicle);switchgear" nd="1"/>
              <i n="[Dim Variable].[Row Description].&amp;[&gt;1 kv &amp; &lt;=11 kv ; isolators, earthing switch]" c="&gt;1 kv &amp; &lt;=11 kv ; isolators, earthing switch" nd="1"/>
              <i n="[Dim Variable].[Row Description].&amp;[&gt;11 kv &amp; &lt;=22 kv ; isolators, earthing switch]" c="&gt;11 kv &amp; &lt;=22 kv ; isolators, earthing switch" nd="1"/>
              <i n="[Dim Variable].[Row Description].&amp;[&gt;11kv &amp; &lt;=22kv ; isolators, earthing switch]" c="&gt;11kv &amp; &lt;=22kv ; isolators, earthing switch" nd="1"/>
              <i n="[Dim Variable].[Row Description].&amp;[&gt;11kv &amp; &lt;=22kv; acr]" c="&gt;11kv &amp; &lt;=22kv; acr" nd="1"/>
              <i n="[Dim Variable].[Row Description].&amp;[&gt;132 kv &amp; &lt;=275 kv ; svcs refurbished]" c="&gt;132 kv &amp; &lt;=275 kv ; svcs refurbished" nd="1"/>
              <i n="[Dim Variable].[Row Description].&amp;[&gt;1kv &amp; &lt;=11kv ; isolators, earthing switch]" c="&gt;1kv &amp; &lt;=11kv ; isolators, earthing switch" nd="1"/>
              <i n="[Dim Variable].[Row Description].&amp;[&gt;33 kv &amp; &lt;=66 kv ; isolators, earthing switch]" c="&gt;33 kv &amp; &lt;=66 kv ; isolators, earthing switch" nd="1"/>
              <i n="[Dim Variable].[Row Description].&amp;[&gt;330 kv &amp; &lt; = 500 kv ; material aaac/1120 (km)]" c="&gt;330 kv &amp; &lt; = 500 kv ; material aaac/1120 (km)" nd="1"/>
              <i n="[Dim Variable].[Row Description].&amp;[&gt;33kv &amp; &lt;=66kv ; isolators, earthing switch]" c="&gt;33kv &amp; &lt;=66kv ; isolators, earthing switch" nd="1"/>
              <i n="[Dim Variable].[Row Description].&amp;[&gt;66kv, &lt;=132kv transformer (30 mva) - relocation]" c="&gt;66kv, &lt;=132kv transformer (30 mva) - relocation" nd="1"/>
              <i n="[Dim Variable].[Row Description].&amp;[˂≈ 1 kv ; circuit breaker]" c="˂≈ 1 kv ; circuit breaker" nd="1"/>
              <i n="[Dim Variable].[Row Description].&amp;[≈ 22 kv ; non-xlpe]" c="≈ 22 kv ; non-xlpe" nd="1"/>
              <i n="[Dim Variable].[Row Description].&amp;[≈ 22 kv ; wood ; staked]" c="≈ 22 kv ; wood ; staked" nd="1"/>
              <i n="[Dim Variable].[Row Description].&amp;[≈ 22 kv ; xlpe]" c="≈ 22 kv ; xlpe" nd="1"/>
              <i n="[Dim Variable].[Row Description].&amp;[≈ 66 kv ; wood ; staked]" c="≈ 66 kv ; wood ; staked" nd="1"/>
              <i n="[Dim Variable].[Row Description].&amp;[0]" c="0" nd="1"/>
              <i n="[Dim Variable].[Row Description].&amp;[0.00]" c="0.00" nd="1"/>
              <i n="[Dim Variable].[Row Description].&amp;[01 lines]" c="01 lines" nd="1"/>
              <i n="[Dim Variable].[Row Description].&amp;[01/12/2020 - storms and high winds across nsw]" c="01/12/2020 - storms and high winds across nsw" nd="1"/>
              <i n="[Dim Variable].[Row Description].&amp;[02 substations]" c="02 substations" nd="1"/>
              <i n="[Dim Variable].[Row Description].&amp;[03/02/2020 - storms across the north coast]" c="03/02/2020 - storms across the north coast" nd="1"/>
              <i n="[Dim Variable].[Row Description].&amp;[04 secondary systems]" c="04 secondary systems" nd="1"/>
              <i n="[Dim Variable].[Row Description].&amp;[05 december 2020]" c="05 december 2020" nd="1"/>
              <i n="[Dim Variable].[Row Description].&amp;[05 land and easements]" c="05 land and easements" nd="1"/>
              <i n="[Dim Variable].[Row Description].&amp;[06 maintenance support and asset management]" c="06 maintenance support and asset management" nd="1"/>
              <i n="[Dim Variable].[Row Description].&amp;[07 operations]" c="07 operations" nd="1"/>
              <i n="[Dim Variable].[Row Description].&amp;[08 grid planning]" c="08 grid planning" nd="1"/>
              <i n="[Dim Variable].[Row Description].&amp;[08/02/2020 - 10/02/2020]" c="08/02/2020 - 10/02/2020" nd="1"/>
              <i n="[Dim Variable].[Row Description].&amp;[09 insurance]" c="09 insurance" nd="1"/>
              <i n="[Dim Variable].[Row Description].&amp;[1*17w led]" c="1*17w led" nd="1"/>
              <i n="[Dim Variable].[Row Description].&amp;[1*22w led]" c="1*22w led" nd="1"/>
              <i n="[Dim Variable].[Row Description].&amp;[1*25w led ge]" c="1*25w led ge" nd="1"/>
              <i n="[Dim Variable].[Row Description].&amp;[1*29w led]" c="1*29w led" nd="1"/>
              <i n="[Dim Variable].[Row Description].&amp;[1*40w tf]" c="1*40w tf" nd="1"/>
              <i n="[Dim Variable].[Row Description].&amp;[1*80w tf]" c="1*80w tf" nd="1"/>
              <i n="[Dim Variable].[Row Description].&amp;[1. increase in insurance premiums]" c="1. increase in insurance premiums" nd="1"/>
              <i n="[Dim Variable].[Row Description].&amp;[1.594735236e+10]" c="1.594735236e+10" nd="1"/>
              <i n="[Dim Variable].[Row Description].&amp;[1/01/2020]" c="1/01/2020" nd="1"/>
              <i n="[Dim Variable].[Row Description].&amp;[1/02/2011]" c="1/02/2011" nd="1"/>
              <i n="[Dim Variable].[Row Description].&amp;[1/02/2020]" c="1/02/2020" nd="1"/>
              <i n="[Dim Variable].[Row Description].&amp;[1/03/2020]" c="1/03/2020" nd="1"/>
              <i n="[Dim Variable].[Row Description].&amp;[1/04/2020]" c="1/04/2020" nd="1"/>
              <i n="[Dim Variable].[Row Description].&amp;[1/05/2016]" c="1/05/2016" nd="1"/>
              <i n="[Dim Variable].[Row Description].&amp;[1/05/2020]" c="1/05/2020" nd="1"/>
              <i n="[Dim Variable].[Row Description].&amp;[1/06/2020]" c="1/06/2020" nd="1"/>
              <i n="[Dim Variable].[Row Description].&amp;[1/07/2019]" c="1/07/2019" nd="1"/>
              <i n="[Dim Variable].[Row Description].&amp;[1/08/2019]" c="1/08/2019" nd="1"/>
              <i n="[Dim Variable].[Row Description].&amp;[1/09/2019]" c="1/09/2019" nd="1"/>
              <i n="[Dim Variable].[Row Description].&amp;[1/10/2013]" c="1/10/2013" nd="1"/>
              <i n="[Dim Variable].[Row Description].&amp;[1/10/2019]" c="1/10/2019" nd="1"/>
              <i n="[Dim Variable].[Row Description].&amp;[1/11/2019]" c="1/11/2019" nd="1"/>
              <i n="[Dim Variable].[Row Description].&amp;[1/12/2019]" c="1/12/2019" nd="1"/>
              <i n="[Dim Variable].[Row Description].&amp;[10 november 2020]" c="10 november 2020" nd="1"/>
              <i n="[Dim Variable].[Row Description].&amp;[10 rates, taxes &amp; charges]" c="10 rates, taxes &amp; charges" nd="1"/>
              <i n="[Dim Variable].[Row Description].&amp;[10 to 13 yrs]" c="10 to 13 yrs" nd="1"/>
              <i n="[Dim Variable].[Row Description].&amp;[10.1 gerard p3 2016]" c="10.1 gerard p3 2016" nd="1"/>
              <i n="[Dim Variable].[Row Description].&amp;[10.1 lrl p3 2016]" c="10.1 lrl p3 2016" nd="1"/>
              <i n="[Dim Variable].[Row Description].&amp;[10.2 gerard p3 cut off 2016]" c="10.2 gerard p3 cut off 2016" nd="1"/>
              <i n="[Dim Variable].[Row Description].&amp;[10.2 lrl p3 cut off 2016]" c="10.2 lrl p3 cut off 2016" nd="1"/>
              <i n="[Dim Variable].[Row Description].&amp;[10.3 ge evolve p4/p5 2016]" c="10.3 ge evolve p4/p5 2016" nd="1"/>
              <i n="[Dim Variable].[Row Description].&amp;[10.3 gerard p4/p5 2016]" c="10.3 gerard p4/p5 2016" nd="1"/>
              <i n="[Dim Variable].[Row Description].&amp;[10.4 gerard p4/p5 cut off 16]" c="10.4 gerard p4/p5 cut off 16" nd="1"/>
              <i n="[Dim Variable].[Row Description].&amp;[10.5 gerard p4/p5 rrrw 2016]" c="10.5 gerard p4/p5 rrrw 2016" nd="1"/>
              <i n="[Dim Variable].[Row Description].&amp;[10/01/2020]" c="10/01/2020" nd="1"/>
              <i n="[Dim Variable].[Row Description].&amp;[10/02/2020]" c="10/02/2020" nd="1"/>
              <i n="[Dim Variable].[Row Description].&amp;[10/03/2020]" c="10/03/2020" nd="1"/>
              <i n="[Dim Variable].[Row Description].&amp;[10/04/2020]" c="10/04/2020" nd="1"/>
              <i n="[Dim Variable].[Row Description].&amp;[10/05/2020]" c="10/05/2020" nd="1"/>
              <i n="[Dim Variable].[Row Description].&amp;[10/06/2020]" c="10/06/2020" nd="1"/>
              <i n="[Dim Variable].[Row Description].&amp;[10/07/2019]" c="10/07/2019" nd="1"/>
              <i n="[Dim Variable].[Row Description].&amp;[10/08/2019]" c="10/08/2019" nd="1"/>
              <i n="[Dim Variable].[Row Description].&amp;[10/09/2019]" c="10/09/2019" nd="1"/>
              <i n="[Dim Variable].[Row Description].&amp;[10/10/2019]" c="10/10/2019" nd="1"/>
              <i n="[Dim Variable].[Row Description].&amp;[10/11/2019]" c="10/11/2019" nd="1"/>
              <i n="[Dim Variable].[Row Description].&amp;[10/12/2019]" c="10/12/2019" nd="1"/>
              <i n="[Dim Variable].[Row Description].&amp;[100 incandescent]" c="100 incandescent" nd="1"/>
              <i n="[Dim Variable].[Row Description].&amp;[1000w incan]" c="1000w incan" nd="1"/>
              <i n="[Dim Variable].[Row Description].&amp;[1000w mbf]" c="1000w mbf" nd="1"/>
              <i n="[Dim Variable].[Row Description].&amp;[1000w metal halide]" c="1000w metal halide" nd="1"/>
              <i n="[Dim Variable].[Row Description].&amp;[1000w mh]" c="1000w mh" nd="1"/>
              <i n="[Dim Variable].[Row Description].&amp;[1000w qi]" c="1000w qi" nd="1"/>
              <i n="[Dim Variable].[Row Description].&amp;[1000w son]" c="1000w son" nd="1"/>
              <i n="[Dim Variable].[Row Description].&amp;[1000w son floodlight]" c="1000w son floodlight" nd="1"/>
              <i n="[Dim Variable].[Row Description].&amp;[1000w/1500w mbi floodlig]" c="1000w/1500w mbi floodlig" nd="1"/>
              <i n="[Dim Variable].[Row Description].&amp;[1000w/1500w mbi floodlight]" c="1000w/1500w mbi floodlight" nd="1"/>
              <i n="[Dim Variable].[Row Description].&amp;[10022570 - flow measurement at fyshwick trs]" c="10022570 - flow measurement at fyshwick trs" nd="1"/>
              <i n="[Dim Variable].[Row Description].&amp;[10022721 - watson pressure limiting station]" c="10022721 - watson pressure limiting station" nd="1"/>
              <i n="[Dim Variable].[Row Description].&amp;[10047363 - installation of contingency valves]" c="10047363 - installation of contingency valves" nd="1"/>
              <i n="[Dim Variable].[Row Description].&amp;[100w catenary decorative double insulated, ral9007 grey aluminium]" c="100w catenary decorative double insulated, ral9007 grey aluminium" nd="1"/>
              <i n="[Dim Variable].[Row Description].&amp;[100w high pressure sodium]" c="100w high pressure sodium" nd="1"/>
              <i n="[Dim Variable].[Row Description].&amp;[100w high pressure sodium - central]" c="100w high pressure sodium - central" nd="1"/>
              <i n="[Dim Variable].[Row Description].&amp;[100w high pressure sodium - north &amp; east]" c="100w high pressure sodium - north &amp; east" nd="1"/>
              <i n="[Dim Variable].[Row Description].&amp;[100w high pressure sodium (central)]" c="100w high pressure sodium (central)" nd="1"/>
              <i n="[Dim Variable].[Row Description].&amp;[100w high pressure sodium c]" c="100w high pressure sodium c" nd="1"/>
              <i n="[Dim Variable].[Row Description].&amp;[100w high pressure sodium ne]" c="100w high pressure sodium ne" nd="1"/>
              <i n="[Dim Variable].[Row Description].&amp;[100w inc]" c="100w inc" nd="1"/>
              <i n="[Dim Variable].[Row Description].&amp;[100w incan]" c="100w incan" nd="1"/>
              <i n="[Dim Variable].[Row Description].&amp;[100w incandescent]" c="100w incandescent" nd="1"/>
              <i n="[Dim Variable].[Row Description].&amp;[100w led]" c="100w led" nd="1"/>
              <i n="[Dim Variable].[Row Description].&amp;[100w led ald]" c="100w led ald" nd="1"/>
              <i n="[Dim Variable].[Row Description].&amp;[100w led aldridge v3]" c="100w led aldridge v3" nd="1"/>
              <i n="[Dim Variable].[Row Description].&amp;[100w led ats v3]" c="100w led ats v3" nd="1"/>
              <i n="[Dim Variable].[Row Description].&amp;[100w led sylv sirkel catenary]" c="100w led sylv sirkel catenary" nd="1"/>
              <i n="[Dim Variable].[Row Description].&amp;[100w led sylv sirkel post top]" c="100w led sylv sirkel post top" nd="1"/>
              <i n="[Dim Variable].[Row Description].&amp;[100w mbi]" c="100w mbi" nd="1"/>
              <i n="[Dim Variable].[Row Description].&amp;[100w mbi floodlight]" c="100w mbi floodlight" nd="1"/>
              <i n="[Dim Variable].[Row Description].&amp;[100w metal halide]" c="100w metal halide" nd="1"/>
              <i n="[Dim Variable].[Row Description].&amp;[100w metal halide - central]" c="100w metal halide - central" nd="1"/>
              <i n="[Dim Variable].[Row Description].&amp;[100w metal halide 1]" c="100w metal halide 1" nd="1"/>
              <i n="[Dim Variable].[Row Description].&amp;[100w metal halide 1 (central)]" c="100w metal halide 1 (central)" nd="1"/>
              <i n="[Dim Variable].[Row Description].&amp;[100w metal halide c]" c="100w metal halide c" nd="1"/>
              <i n="[Dim Variable].[Row Description].&amp;[100w metal halide c ne]" c="100w metal halide c ne" nd="1"/>
              <i n="[Dim Variable].[Row Description].&amp;[100w mh]" c="100w mh" nd="1"/>
              <i n="[Dim Variable].[Row Description].&amp;[100w post top decorative double insulated, ral9007 grey aluminium]" c="100w post top decorative double insulated, ral9007 grey aluminium" nd="1"/>
              <i n="[Dim Variable].[Row Description].&amp;[100w shp]" c="100w shp" nd="1"/>
              <i n="[Dim Variable].[Row Description].&amp;[100w sod]" c="100w sod" nd="1"/>
              <i n="[Dim Variable].[Row Description].&amp;[100w sod p/l stan]" c="100w sod p/l stan" nd="1"/>
              <i n="[Dim Variable].[Row Description].&amp;[100w sodium hp]" c="100w sodium hp" nd="1"/>
              <i n="[Dim Variable].[Row Description].&amp;[100w sodium vapour]" c="100w sodium vapour" nd="1"/>
              <i n="[Dim Variable].[Row Description].&amp;[100w son]" c="100w son" nd="1"/>
              <i n="[Dim Variable].[Row Description].&amp;[100w son - parkville]" c="100w son - parkville" nd="1"/>
              <i n="[Dim Variable].[Row Description].&amp;[100w son (p09)]" c="100w son (p09)" nd="1"/>
              <i n="[Dim Variable].[Row Description].&amp;[100w son floodlight]" c="100w son floodlight" nd="1"/>
              <i n="[Dim Variable].[Row Description].&amp;[100w son -plain]" c="100w son -plain" nd="1"/>
              <i n="[Dim Variable].[Row Description].&amp;[101. longford]" c="101. longford" nd="1"/>
              <i n="[Dim Variable].[Row Description].&amp;[10160401 - hume primary regulating station]" c="10160401 - hume primary regulating station" nd="1"/>
              <i n="[Dim Variable].[Row Description].&amp;[10160404 - hume primary mains]" c="10160404 - hume primary mains" nd="1"/>
              <i n="[Dim Variable].[Row Description].&amp;[10160408 - gungahlin-amaroo capacity development]" c="10160408 - gungahlin-amaroo capacity development" nd="1"/>
              <i n="[Dim Variable].[Row Description].&amp;[10160763 - canberra primary main pigging facilities]" c="10160763 - canberra primary main pigging facilities" nd="1"/>
              <i n="[Dim Variable].[Row Description].&amp;[103 - 2x250w shp 103s]" c="103 - 2x250w shp 103s" nd="1"/>
              <i n="[Dim Variable].[Row Description].&amp;[103. culcairn]" c="103. culcairn" nd="1"/>
              <i n="[Dim Variable].[Row Description].&amp;[104 - 80w mf 104s]" c="104 - 80w mf 104s" nd="1"/>
              <i n="[Dim Variable].[Row Description].&amp;[104. dandenong]" c="104. dandenong" nd="1"/>
              <i n="[Dim Variable].[Row Description].&amp;[105. iona]" c="105. iona" nd="1"/>
              <i n="[Dim Variable].[Row Description].&amp;[105w led]" c="105w led" nd="1"/>
              <i n="[Dim Variable].[Row Description].&amp;[107. vichub]" c="107. vichub" nd="1"/>
              <i n="[Dim Variable].[Row Description].&amp;[108. seagas]" c="108. seagas" nd="1"/>
              <i n="[Dim Variable].[Row Description].&amp;[109. pakenham]" c="109. pakenham" nd="1"/>
              <i n="[Dim Variable].[Row Description].&amp;[11 - chamber type (with lv cb) 1 transformer substn]" c="11 - chamber type (with lv cb) 1 transformer substn" nd="1"/>
              <i n="[Dim Variable].[Row Description].&amp;[11 - chamber type (with lv cb) 2 transformer substn]" c="11 - chamber type (with lv cb) 2 transformer substn" nd="1"/>
              <i n="[Dim Variable].[Row Description].&amp;[11 - chamber type (with lv cb) 3 transformer substn]" c="11 - chamber type (with lv cb) 3 transformer substn" nd="1"/>
              <i n="[Dim Variable].[Row Description].&amp;[11 - chamber type (with lv cb) 4 transformer substn]" c="11 - chamber type (with lv cb) 4 transformer substn" nd="1"/>
              <i n="[Dim Variable].[Row Description].&amp;[11 - chamber type (with lv cb) 5 transformer substn]" c="11 - chamber type (with lv cb) 5 transformer substn" nd="1"/>
              <i n="[Dim Variable].[Row Description].&amp;[11 - chamber type (with lv cb) 6 transformer substn]" c="11 - chamber type (with lv cb) 6 transformer substn" nd="1"/>
              <i n="[Dim Variable].[Row Description].&amp;[11 - chamber type (with lv cb) 7 transformer substn]" c="11 - chamber type (with lv cb) 7 transformer substn" nd="1"/>
              <i n="[Dim Variable].[Row Description].&amp;[11 &amp; 22kv]" c="11 &amp; 22kv" nd="1"/>
              <i n="[Dim Variable].[Row Description].&amp;[11 january 2021]" c="11 january 2021" nd="1"/>
              <i n="[Dim Variable].[Row Description].&amp;[11 kv]" c="11 kv" nd="1"/>
              <i n="[Dim Variable].[Row Description].&amp;[11 kv rmu (andelect)]" c="11 kv rmu (andelect)" nd="1"/>
              <i n="[Dim Variable].[Row Description].&amp;[11 property management]" c="11 property management" nd="1"/>
              <i n="[Dim Variable].[Row Description].&amp;[11.1 lrl v5 2016]" c="11.1 lrl v5 2016" nd="1"/>
              <i n="[Dim Variable].[Row Description].&amp;[11.2 lrl v5 cut off 2016]" c="11.2 lrl v5 cut off 2016" nd="1"/>
              <i n="[Dim Variable].[Row Description].&amp;[11.3 aldridge v3 2016]" c="11.3 aldridge v3 2016" nd="1"/>
              <i n="[Dim Variable].[Row Description].&amp;[11.5 aldridge v1 2016]" c="11.5 aldridge v1 2016" nd="1"/>
              <i n="[Dim Variable].[Row Description].&amp;[11.6 aldridge v1 cut off 2016]" c="11.6 aldridge v1 cut off 2016" nd="1"/>
              <i n="[Dim Variable].[Row Description].&amp;[11.8 aldridge v1 high cut off 2016]" c="11.8 aldridge v1 high cut off 2016" nd="1"/>
              <i n="[Dim Variable].[Row Description].&amp;[11/01/2020]" c="11/01/2020" nd="1"/>
              <i n="[Dim Variable].[Row Description].&amp;[11/02/2020]" c="11/02/2020" nd="1"/>
              <i n="[Dim Variable].[Row Description].&amp;[11/03/2020]" c="11/03/2020" nd="1"/>
              <i n="[Dim Variable].[Row Description].&amp;[11/04/2020]" c="11/04/2020" nd="1"/>
              <i n="[Dim Variable].[Row Description].&amp;[11/05/2020]" c="11/05/2020" nd="1"/>
              <i n="[Dim Variable].[Row Description].&amp;[11/06/2020]" c="11/06/2020" nd="1"/>
              <i n="[Dim Variable].[Row Description].&amp;[11/07/2019]" c="11/07/2019" nd="1"/>
              <i n="[Dim Variable].[Row Description].&amp;[11/08/2019]" c="11/08/2019" nd="1"/>
              <i n="[Dim Variable].[Row Description].&amp;[11/09/2009]" c="11/09/2009" nd="1"/>
              <i n="[Dim Variable].[Row Description].&amp;[11/09/2019]" c="11/09/2019" nd="1"/>
              <i n="[Dim Variable].[Row Description].&amp;[11/10/2019]" c="11/10/2019" nd="1"/>
              <i n="[Dim Variable].[Row Description].&amp;[11/11/2019]" c="11/11/2019" nd="1"/>
              <i n="[Dim Variable].[Row Description].&amp;[11/12/2019]" c="11/12/2019" nd="1"/>
              <i n="[Dim Variable].[Row Description].&amp;[11/22 - 1 phase all sizes substn]" c="11/22 - 1 phase all sizes substn" nd="1"/>
              <i n="[Dim Variable].[Row Description].&amp;[11/22 - 3 phase &lt;64kva substn]" c="11/22 - 3 phase &lt;64kva substn" nd="1"/>
              <i n="[Dim Variable].[Row Description].&amp;[11/22 - 3 phase &gt;=64kva substn]" c="11/22 - 3 phase &gt;=64kva substn" nd="1"/>
              <i n="[Dim Variable].[Row Description].&amp;[11/22 - kiosk and pad mount &lt;=500kva substn]" c="11/22 - kiosk and pad mount &lt;=500kva substn" nd="1"/>
              <i n="[Dim Variable].[Row Description].&amp;[11/22 - kiosk and pad mount &gt;500kva substn]" c="11/22 - kiosk and pad mount &gt;500kva substn" nd="1"/>
              <i n="[Dim Variable].[Row Description].&amp;[11/22 switching station]" c="11/22 switching station" nd="1"/>
              <i n="[Dim Variable].[Row Description].&amp;[110 kv]" c="110 kv" nd="1"/>
              <i n="[Dim Variable].[Row Description].&amp;[110kv instrument transformer]" c="110kv instrument transformer" nd="1"/>
              <i n="[Dim Variable].[Row Description].&amp;[110v battery systems]" c="110v battery systems" nd="1"/>
              <i n="[Dim Variable].[Row Description].&amp;[111. tashub]" c="111. tashub" nd="1"/>
              <i n="[Dim Variable].[Row Description].&amp;[11-22 - 1 phase all sizes substn]" c="11-22 - 1 phase all sizes substn" nd="1"/>
              <i n="[Dim Variable].[Row Description].&amp;[11-22 - 3 phase &lt;64kva substn]" c="11-22 - 3 phase &lt;64kva substn" nd="1"/>
              <i n="[Dim Variable].[Row Description].&amp;[11-22 - 3 phase &gt;=64kva substn]" c="11-22 - 3 phase &gt;=64kva substn" nd="1"/>
              <i n="[Dim Variable].[Row Description].&amp;[11-22 - kiosk and pad mount &lt;=500kva substn]" c="11-22 - kiosk and pad mount &lt;=500kva substn" nd="1"/>
              <i n="[Dim Variable].[Row Description].&amp;[11-22 - kiosk and pad mount &gt;500kva substn]" c="11-22 - kiosk and pad mount &gt;500kva substn" nd="1"/>
              <i n="[Dim Variable].[Row Description].&amp;[11-22 switching station]" c="11-22 switching station" nd="1"/>
              <i n="[Dim Variable].[Row Description].&amp;[117w led]" c="117w led" nd="1"/>
              <i n="[Dim Variable].[Row Description].&amp;[119 - 250w shp 119s]" c="119 - 250w shp 119s" nd="1"/>
              <i n="[Dim Variable].[Row Description].&amp;[11be04 mcmillans]" c="11be04 mcmillans" nd="1"/>
              <i n="[Dim Variable].[Row Description].&amp;[11kv &amp; &lt; = 22kv ; fuse]" c="11kv &amp; &lt; = 22kv ; fuse" nd="1"/>
              <i n="[Dim Variable].[Row Description].&amp;[11kv bus]" c="11kv bus" nd="1"/>
              <i n="[Dim Variable].[Row Description].&amp;[11kv cable termination at zone substation]" c="11kv cable termination at zone substation" nd="1"/>
              <i n="[Dim Variable].[Row Description].&amp;[11kv cb (non age related repl)]" c="11kv cb (non age related repl)" nd="1"/>
              <i n="[Dim Variable].[Row Description].&amp;[11kv falcon rmu]" c="11kv falcon rmu" nd="1"/>
              <i n="[Dim Variable].[Row Description].&amp;[11kv line]" c="11kv line" nd="1"/>
              <i n="[Dim Variable].[Row Description].&amp;[11pa08 yarrawonga]" c="11pa08 yarrawonga" nd="1"/>
              <i n="[Dim Variable].[Row Description].&amp;[12 environmental]" c="12 environmental" nd="1"/>
              <i n="[Dim Variable].[Row Description].&amp;[12.7 swer all sizes substn]" c="12.7 swer all sizes substn" nd="1"/>
              <i n="[Dim Variable].[Row Description].&amp;[12/01/2020]" c="12/01/2020" nd="1"/>
              <i n="[Dim Variable].[Row Description].&amp;[12/02/2020]" c="12/02/2020" nd="1"/>
              <i n="[Dim Variable].[Row Description].&amp;[12/03/2020]" c="12/03/2020" nd="1"/>
              <i n="[Dim Variable].[Row Description].&amp;[12/04/2020]" c="12/04/2020" nd="1"/>
              <i n="[Dim Variable].[Row Description].&amp;[12/05/2020]" c="12/05/2020" nd="1"/>
              <i n="[Dim Variable].[Row Description].&amp;[12/06/2020]" c="12/06/2020" nd="1"/>
              <i n="[Dim Variable].[Row Description].&amp;[12/07/2019]" c="12/07/2019" nd="1"/>
              <i n="[Dim Variable].[Row Description].&amp;[12/08/2013]" c="12/08/2013" nd="1"/>
              <i n="[Dim Variable].[Row Description].&amp;[12/08/2019]" c="12/08/2019" nd="1"/>
              <i n="[Dim Variable].[Row Description].&amp;[12/09/2019]" c="12/09/2019" nd="1"/>
              <i n="[Dim Variable].[Row Description].&amp;[12/10/2019]" c="12/10/2019" nd="1"/>
              <i n="[Dim Variable].[Row Description].&amp;[12/11/2019]" c="12/11/2019" nd="1"/>
              <i n="[Dim Variable].[Row Description].&amp;[12/12/2019]" c="12/12/2019" nd="1"/>
              <i n="[Dim Variable].[Row Description].&amp;[120w shp]" c="120w shp" nd="1"/>
              <i n="[Dim Variable].[Row Description].&amp;[120w sodium hp]" c="120w sodium hp" nd="1"/>
              <i n="[Dim Variable].[Row Description].&amp;[125w colour corrected mercury vapour]" c="125w colour corrected mercury vapour" nd="1"/>
              <i n="[Dim Variable].[Row Description].&amp;[125w colour corrected mercury vapour - central]" c="125w colour corrected mercury vapour - central" nd="1"/>
              <i n="[Dim Variable].[Row Description].&amp;[125w colour corrected mercury vapour - north &amp; east]" c="125w colour corrected mercury vapour - north &amp; east" nd="1"/>
              <i n="[Dim Variable].[Row Description].&amp;[125w colour corrected mercury vapour (central)]" c="125w colour corrected mercury vapour (central)" nd="1"/>
              <i n="[Dim Variable].[Row Description].&amp;[125w colour corrected mercury vapour c]" c="125w colour corrected mercury vapour c" nd="1"/>
              <i n="[Dim Variable].[Row Description].&amp;[125w colour corrected mercury vapour ne]" c="125w colour corrected mercury vapour ne" nd="1"/>
              <i n="[Dim Variable].[Row Description].&amp;[125w mbf]" c="125w mbf" nd="1"/>
              <i n="[Dim Variable].[Row Description].&amp;[125w mbf - bourke hill]" c="125w mbf - bourke hill" nd="1"/>
              <i n="[Dim Variable].[Row Description].&amp;[125w mbf - hyde park]" c="125w mbf - hyde park" nd="1"/>
              <i n="[Dim Variable].[Row Description].&amp;[125w mbf - nostalgia]" c="125w mbf - nostalgia" nd="1"/>
              <i n="[Dim Variable].[Row Description].&amp;[125w mbf - parkville]" c="125w mbf - parkville" nd="1"/>
              <i n="[Dim Variable].[Row Description].&amp;[125w mbf - regal/flinder]" c="125w mbf - regal/flinder" nd="1"/>
              <i n="[Dim Variable].[Row Description].&amp;[125w mbf - toorak]" c="125w mbf - toorak" nd="1"/>
              <i n="[Dim Variable].[Row Description].&amp;[125w mbf -plain]" c="125w mbf -plain" nd="1"/>
              <i n="[Dim Variable].[Row Description].&amp;[125w merc]" c="125w merc" nd="1"/>
              <i n="[Dim Variable].[Row Description].&amp;[125w merc p/l stan]" c="125w merc p/l stan" nd="1"/>
              <i n="[Dim Variable].[Row Description].&amp;[125w mercury]" c="125w mercury" nd="1"/>
              <i n="[Dim Variable].[Row Description].&amp;[125w mercury vapour]" c="125w mercury vapour" nd="1"/>
              <i n="[Dim Variable].[Row Description].&amp;[125w mf]" c="125w mf" nd="1"/>
              <i n="[Dim Variable].[Row Description].&amp;[125w/250w mbf floodlight]" c="125w/250w mbf floodlight" nd="1"/>
              <i n="[Dim Variable].[Row Description].&amp;[13 - 20w fl 13s]" c="13 - 20w fl 13s" nd="1"/>
              <i n="[Dim Variable].[Row Description].&amp;[13 corporate governance]" c="13 corporate governance" nd="1"/>
              <i n="[Dim Variable].[Row Description].&amp;[13 to 30yrs]" c="13 to 30yrs" nd="1"/>
              <i n="[Dim Variable].[Row Description].&amp;[13/01/2016]" c="13/01/2016" nd="1"/>
              <i n="[Dim Variable].[Row Description].&amp;[13/01/2020]" c="13/01/2020" nd="1"/>
              <i n="[Dim Variable].[Row Description].&amp;[13/02/2020]" c="13/02/2020" nd="1"/>
              <i n="[Dim Variable].[Row Description].&amp;[13/03/2020]" c="13/03/2020" nd="1"/>
              <i n="[Dim Variable].[Row Description].&amp;[13/04/2020]" c="13/04/2020" nd="1"/>
              <i n="[Dim Variable].[Row Description].&amp;[13/05/2020]" c="13/05/2020" nd="1"/>
              <i n="[Dim Variable].[Row Description].&amp;[13/06/2020]" c="13/06/2020" nd="1"/>
              <i n="[Dim Variable].[Row Description].&amp;[13/07/2019]" c="13/07/2019" nd="1"/>
              <i n="[Dim Variable].[Row Description].&amp;[13/08/2019]" c="13/08/2019" nd="1"/>
              <i n="[Dim Variable].[Row Description].&amp;[13/09/2019]" c="13/09/2019" nd="1"/>
              <i n="[Dim Variable].[Row Description].&amp;[13/10/2019]" c="13/10/2019" nd="1"/>
              <i n="[Dim Variable].[Row Description].&amp;[13/11/2019]" c="13/11/2019" nd="1"/>
              <i n="[Dim Variable].[Row Description].&amp;[13/12/2019]" c="13/12/2019" nd="1"/>
              <i n="[Dim Variable].[Row Description].&amp;[130 - 400w shp 130s]" c="130 - 400w shp 130s" nd="1"/>
              <i n="[Dim Variable].[Row Description].&amp;[131 - 125w mf 131s]" c="131 - 125w mf 131s" nd="1"/>
              <i n="[Dim Variable].[Row Description].&amp;[132 kv]" c="132 kv" nd="1"/>
              <i n="[Dim Variable].[Row Description].&amp;[132 kv tower lines]" c="132 kv tower lines" nd="1"/>
              <i n="[Dim Variable].[Row Description].&amp;[132 kv wood pole lines]" c="132 kv wood pole lines" nd="1"/>
              <i n="[Dim Variable].[Row Description].&amp;[132kv concrete &amp; steel pole lines]" c="132kv concrete &amp; steel pole lines" nd="1"/>
              <i n="[Dim Variable].[Row Description].&amp;[132kv concrete and steel pole lines]" c="132kv concrete and steel pole lines" nd="1"/>
              <i n="[Dim Variable].[Row Description].&amp;[132kv feeder underground]" c="132kv feeder underground" nd="1"/>
              <i n="[Dim Variable].[Row Description].&amp;[132kv feeders underground]" c="132kv feeders underground" nd="1"/>
              <i n="[Dim Variable].[Row Description].&amp;[132kv line traps]" c="132kv line traps" nd="1"/>
              <i n="[Dim Variable].[Row Description].&amp;[132kv low span risk remediation - non structural]" c="132kv low span risk remediation - non structural" nd="1"/>
              <i n="[Dim Variable].[Row Description].&amp;[132kv pole line]" c="132kv pole line" nd="1"/>
              <i n="[Dim Variable].[Row Description].&amp;[132kv post insulators]" c="132kv post insulators" nd="1"/>
              <i n="[Dim Variable].[Row Description].&amp;[132kv tower lines]" c="132kv tower lines" nd="1"/>
              <i n="[Dim Variable].[Row Description].&amp;[132kv wood pole lines]" c="132kv wood pole lines" nd="1"/>
              <i n="[Dim Variable].[Row Description].&amp;[134 - 250w shp 134s]" c="134 - 250w shp 134s" nd="1"/>
              <i n="[Dim Variable].[Row Description].&amp;[135w slp]" c="135w slp" nd="1"/>
              <i n="[Dim Variable].[Row Description].&amp;[135w sodium lp]" c="135w sodium lp" nd="1"/>
              <i n="[Dim Variable].[Row Description].&amp;[135w sox]" c="135w sox" nd="1"/>
              <i n="[Dim Variable].[Row Description].&amp;[14 customer relations]" c="14 customer relations" nd="1"/>
              <i n="[Dim Variable].[Row Description].&amp;[14/01/2020]" c="14/01/2020" nd="1"/>
              <i n="[Dim Variable].[Row Description].&amp;[14/02/2018]" c="14/02/2018" nd="1"/>
              <i n="[Dim Variable].[Row Description].&amp;[14/02/2020]" c="14/02/2020" nd="1"/>
              <i n="[Dim Variable].[Row Description].&amp;[14/03/2020]" c="14/03/2020" nd="1"/>
              <i n="[Dim Variable].[Row Description].&amp;[14/04/2020]" c="14/04/2020" nd="1"/>
              <i n="[Dim Variable].[Row Description].&amp;[14/05/2020]" c="14/05/2020" nd="1"/>
              <i n="[Dim Variable].[Row Description].&amp;[14/06/2020]" c="14/06/2020" nd="1"/>
              <i n="[Dim Variable].[Row Description].&amp;[14/07/2019]" c="14/07/2019" nd="1"/>
              <i n="[Dim Variable].[Row Description].&amp;[14/08/2019]" c="14/08/2019" nd="1"/>
              <i n="[Dim Variable].[Row Description].&amp;[14/09/2019]" c="14/09/2019" nd="1"/>
              <i n="[Dim Variable].[Row Description].&amp;[14/10/2019]" c="14/10/2019" nd="1"/>
              <i n="[Dim Variable].[Row Description].&amp;[14/11/2019]" c="14/11/2019" nd="1"/>
              <i n="[Dim Variable].[Row Description].&amp;[14/12/2019]" c="14/12/2019" nd="1"/>
              <i n="[Dim Variable].[Row Description].&amp;[140 - 250w shp 140s]" c="140 - 250w shp 140s" nd="1"/>
              <i n="[Dim Variable].[Row Description].&amp;[140w led philips]" c="140w led philips" nd="1"/>
              <i n="[Dim Variable].[Row Description].&amp;[142 - 150w shp 142s]" c="142 - 150w shp 142s" nd="1"/>
              <i n="[Dim Variable].[Row Description].&amp;[143 - 150w shp 143s]" c="143 - 150w shp 143s" nd="1"/>
              <i n="[Dim Variable].[Row Description].&amp;[147 - 80w mf 147s]" c="147 - 80w mf 147s" nd="1"/>
              <i n="[Dim Variable].[Row Description].&amp;[149 - 80w mf 149s]" c="149 - 80w mf 149s" nd="1"/>
              <i n="[Dim Variable].[Row Description].&amp;[14w 250v led]" c="14w 250v led" nd="1"/>
              <i n="[Dim Variable].[Row Description].&amp;[14w led]" c="14w led" nd="1"/>
              <i n="[Dim Variable].[Row Description].&amp;[14w led (aeroscreen)]" c="14w led (aeroscreen)" nd="1"/>
              <i n="[Dim Variable].[Row Description].&amp;[14w t5 fluorescent]" c="14w t5 fluorescent" nd="1"/>
              <i n="[Dim Variable].[Row Description].&amp;[15 regulatory]" c="15 regulatory" nd="1"/>
              <i n="[Dim Variable].[Row Description].&amp;[15/01/2020]" c="15/01/2020" nd="1"/>
              <i n="[Dim Variable].[Row Description].&amp;[15/02/2020]" c="15/02/2020" nd="1"/>
              <i n="[Dim Variable].[Row Description].&amp;[15/03/2020]" c="15/03/2020" nd="1"/>
              <i n="[Dim Variable].[Row Description].&amp;[15/04/2020]" c="15/04/2020" nd="1"/>
              <i n="[Dim Variable].[Row Description].&amp;[15/05/2020]" c="15/05/2020" nd="1"/>
              <i n="[Dim Variable].[Row Description].&amp;[15/06/2020]" c="15/06/2020" nd="1"/>
              <i n="[Dim Variable].[Row Description].&amp;[15/07/2019]" c="15/07/2019" nd="1"/>
              <i n="[Dim Variable].[Row Description].&amp;[15/08/2019]" c="15/08/2019" nd="1"/>
              <i n="[Dim Variable].[Row Description].&amp;[15/09/2019]" c="15/09/2019" nd="1"/>
              <i n="[Dim Variable].[Row Description].&amp;[15/10/2019]" c="15/10/2019" nd="1"/>
              <i n="[Dim Variable].[Row Description].&amp;[15/11/2019]" c="15/11/2019" nd="1"/>
              <i n="[Dim Variable].[Row Description].&amp;[15/12/2019]" c="15/12/2019" nd="1"/>
              <i n="[Dim Variable].[Row Description].&amp;[150 watt hps lantern]" c="150 watt hps lantern" nd="1"/>
              <i n="[Dim Variable].[Row Description].&amp;[1500w incan]" c="1500w incan" nd="1"/>
              <i n="[Dim Variable].[Row Description].&amp;[150w high pressure sodium]" c="150w high pressure sodium" nd="1"/>
              <i n="[Dim Variable].[Row Description].&amp;[150w high pressure sodium - central]" c="150w high pressure sodium - central" nd="1"/>
              <i n="[Dim Variable].[Row Description].&amp;[150w high pressure sodium - north &amp; east]" c="150w high pressure sodium - north &amp; east" nd="1"/>
              <i n="[Dim Variable].[Row Description].&amp;[150w high pressure sodium (central)]" c="150w high pressure sodium (central)" nd="1"/>
              <i n="[Dim Variable].[Row Description].&amp;[150w high pressure sodium c]" c="150w high pressure sodium c" nd="1"/>
              <i n="[Dim Variable].[Row Description].&amp;[150w high pressure sodium ne]" c="150w high pressure sodium ne" nd="1"/>
              <i n="[Dim Variable].[Row Description].&amp;[150w hps lantern]" c="150w hps lantern" nd="1"/>
              <i n="[Dim Variable].[Row Description].&amp;[150w inc]" c="150w inc" nd="1"/>
              <i n="[Dim Variable].[Row Description].&amp;[150w incan]" c="150w incan" nd="1"/>
              <i n="[Dim Variable].[Row Description].&amp;[150w led]" c="150w led" nd="1"/>
              <i n="[Dim Variable].[Row Description].&amp;[150w led sylv sirkel post top]" c="150w led sylv sirkel post top" nd="1"/>
              <i n="[Dim Variable].[Row Description].&amp;[150w metal halide]" c="150w metal halide" nd="1"/>
              <i n="[Dim Variable].[Row Description].&amp;[150w metal halide - central]" c="150w metal halide - central" nd="1"/>
              <i n="[Dim Variable].[Row Description].&amp;[150w metal halide 1]" c="150w metal halide 1" nd="1"/>
              <i n="[Dim Variable].[Row Description].&amp;[150w metal halide 1 (central)]" c="150w metal halide 1 (central)" nd="1"/>
              <i n="[Dim Variable].[Row Description].&amp;[150w metal halide c]" c="150w metal halide c" nd="1"/>
              <i n="[Dim Variable].[Row Description].&amp;[150w metal halide c ne]" c="150w metal halide c ne" nd="1"/>
              <i n="[Dim Variable].[Row Description].&amp;[150w mh]" c="150w mh" nd="1"/>
              <i n="[Dim Variable].[Row Description].&amp;[150w post top decorative double insulated, ral9007 grey aluminium]" c="150w post top decorative double insulated, ral9007 grey aluminium" nd="1"/>
              <i n="[Dim Variable].[Row Description].&amp;[150w sdl]" c="150w sdl" nd="1"/>
              <i n="[Dim Variable].[Row Description].&amp;[150w shp]" c="150w shp" nd="1"/>
              <i n="[Dim Variable].[Row Description].&amp;[150w sod]" c="150w sod" nd="1"/>
              <i n="[Dim Variable].[Row Description].&amp;[150w sod p/l stan]" c="150w sod p/l stan" nd="1"/>
              <i n="[Dim Variable].[Row Description].&amp;[150w sodium hp]" c="150w sodium hp" nd="1"/>
              <i n="[Dim Variable].[Row Description].&amp;[150w sodium vapour]" c="150w sodium vapour" nd="1"/>
              <i n="[Dim Variable].[Row Description].&amp;[150w son]" c="150w son" nd="1"/>
              <i n="[Dim Variable].[Row Description].&amp;[150w son - hyde park]" c="150w son - hyde park" nd="1"/>
              <i n="[Dim Variable].[Row Description].&amp;[150w son - parkville]" c="150w son - parkville" nd="1"/>
              <i n="[Dim Variable].[Row Description].&amp;[150w son - parkway 1]" c="150w son - parkway 1" nd="1"/>
              <i n="[Dim Variable].[Row Description].&amp;[150w son active reactor]" c="150w son active reactor" nd="1"/>
              <i n="[Dim Variable].[Row Description].&amp;[150w son floodlight]" c="150w son floodlight" nd="1"/>
              <i n="[Dim Variable].[Row Description].&amp;[150w son gec 'boston 3']" c="150w son gec 'boston 3'" nd="1"/>
              <i n="[Dim Variable].[Row Description].&amp;[150w/250w mbi floodlight]" c="150w/250w mbi floodlight" nd="1"/>
              <i n="[Dim Variable].[Row Description].&amp;[158w led]" c="158w led" nd="1"/>
              <i n="[Dim Variable].[Row Description].&amp;[16 finance]" c="16 finance" nd="1"/>
              <i n="[Dim Variable].[Row Description].&amp;[16 november 2020]" c="16 november 2020" nd="1"/>
              <i n="[Dim Variable].[Row Description].&amp;[16/01/2020]" c="16/01/2020" nd="1"/>
              <i n="[Dim Variable].[Row Description].&amp;[16/02/2020]" c="16/02/2020" nd="1"/>
              <i n="[Dim Variable].[Row Description].&amp;[16/03/2020]" c="16/03/2020" nd="1"/>
              <i n="[Dim Variable].[Row Description].&amp;[16/04/2020]" c="16/04/2020" nd="1"/>
              <i n="[Dim Variable].[Row Description].&amp;[16/05/2020]" c="16/05/2020" nd="1"/>
              <i n="[Dim Variable].[Row Description].&amp;[16/06/2020]" c="16/06/2020" nd="1"/>
              <i n="[Dim Variable].[Row Description].&amp;[16/07/2019]" c="16/07/2019" nd="1"/>
              <i n="[Dim Variable].[Row Description].&amp;[16/08/2009]" c="16/08/2009" nd="1"/>
              <i n="[Dim Variable].[Row Description].&amp;[16/08/2013]" c="16/08/2013" nd="1"/>
              <i n="[Dim Variable].[Row Description].&amp;[16/08/2019]" c="16/08/2019" nd="1"/>
              <i n="[Dim Variable].[Row Description].&amp;[16/09/2019]" c="16/09/2019" nd="1"/>
              <i n="[Dim Variable].[Row Description].&amp;[16/10/2019]" c="16/10/2019" nd="1"/>
              <i n="[Dim Variable].[Row Description].&amp;[16/11/2019]" c="16/11/2019" nd="1"/>
              <i n="[Dim Variable].[Row Description].&amp;[16/12/2019]" c="16/12/2019" nd="1"/>
              <i n="[Dim Variable].[Row Description].&amp;[167 - 100w shp 167s]" c="167 - 100w shp 167s" nd="1"/>
              <i n="[Dim Variable].[Row Description].&amp;[169 - 100w shp 169s]" c="169 - 100w shp 169s" nd="1"/>
              <i n="[Dim Variable].[Row Description].&amp;[16-nov-20]" c="16-nov-20" nd="1"/>
              <i n="[Dim Variable].[Row Description].&amp;[16w led philips]" c="16w led philips" nd="1"/>
              <i n="[Dim Variable].[Row Description].&amp;[17 information technology]" c="17 information technology" nd="1"/>
              <i n="[Dim Variable].[Row Description].&amp;[17/01/2020]" c="17/01/2020" nd="1"/>
              <i n="[Dim Variable].[Row Description].&amp;[17/02/2020]" c="17/02/2020" nd="1"/>
              <i n="[Dim Variable].[Row Description].&amp;[17/03/2020]" c="17/03/2020" nd="1"/>
              <i n="[Dim Variable].[Row Description].&amp;[17/04/2020]" c="17/04/2020" nd="1"/>
              <i n="[Dim Variable].[Row Description].&amp;[17/05/2020]" c="17/05/2020" nd="1"/>
              <i n="[Dim Variable].[Row Description].&amp;[17/06/2010]" c="17/06/2010" nd="1"/>
              <i n="[Dim Variable].[Row Description].&amp;[17/06/2020]" c="17/06/2020" nd="1"/>
              <i n="[Dim Variable].[Row Description].&amp;[17/07/2019]" c="17/07/2019" nd="1"/>
              <i n="[Dim Variable].[Row Description].&amp;[17/08/2019]" c="17/08/2019" nd="1"/>
              <i n="[Dim Variable].[Row Description].&amp;[17/09/2019]" c="17/09/2019" nd="1"/>
              <i n="[Dim Variable].[Row Description].&amp;[17/10/2019]" c="17/10/2019" nd="1"/>
              <i n="[Dim Variable].[Row Description].&amp;[17/11/2019]" c="17/11/2019" nd="1"/>
              <i n="[Dim Variable].[Row Description].&amp;[17/12/2019]" c="17/12/2019" nd="1"/>
              <i n="[Dim Variable].[Row Description].&amp;[170w led aldridge]" c="170w led aldridge" nd="1"/>
              <i n="[Dim Variable].[Row Description].&amp;[17523356- belconnen dist b1284 sub 1953 replace capstan link board17523357- parkes b15 s28 sub 2227 –capstan link replacement17523369- city b12 s65 sub 4460 – capstan link replacement]" c="17523356- belconnen dist b1284 sub 1953 replace capstan link board17523357- parkes b15 s28 sub 2227 –capstan link replacement17523369- city b12 s65 sub 4460 – capstan link replacement" nd="1"/>
              <i n="[Dim Variable].[Row Description].&amp;[175w led]" c="175w led" nd="1"/>
              <i n="[Dim Variable].[Row Description].&amp;[177 - 50w mf 177s]" c="177 - 50w mf 177s" nd="1"/>
              <i n="[Dim Variable].[Row Description].&amp;[178w led]" c="178w led" nd="1"/>
              <i n="[Dim Variable].[Row Description].&amp;[17w led]" c="17w led" nd="1"/>
              <i n="[Dim Variable].[Row Description].&amp;[17w led aldridge]" c="17w led aldridge" nd="1"/>
              <i n="[Dim Variable].[Row Description].&amp;[17w led aldridge rrw]" c="17w led aldridge rrw" nd="1"/>
              <i n="[Dim Variable].[Row Description].&amp;[17w led ge evolve p4/p5]" c="17w led ge evolve p4/p5" nd="1"/>
              <i n="[Dim Variable].[Row Description].&amp;[17w led ge p4/p5]" c="17w led ge p4/p5" nd="1"/>
              <i n="[Dim Variable].[Row Description].&amp;[17w led gerard streetled]" c="17w led gerard streetled" nd="1"/>
              <i n="[Dim Variable].[Row Description].&amp;[17w led sy aero p4/p5]" c="17w led sy aero p4/p5" nd="1"/>
              <i n="[Dim Variable].[Row Description].&amp;[17w led sy rroadw p4/p5]" c="17w led sy rroadw p4/p5" nd="1"/>
              <i n="[Dim Variable].[Row Description].&amp;[17w led sy rrw]" c="17w led sy rrw" nd="1"/>
              <i n="[Dim Variable].[Row Description].&amp;[17w led sylvania mk2 aeroscree]" c="17w led sylvania mk2 aeroscree" nd="1"/>
              <i n="[Dim Variable].[Row Description].&amp;[17w led sylvania p4/p5]" c="17w led sylvania p4/p5" nd="1"/>
              <i n="[Dim Variable].[Row Description].&amp;[17w led sylvania rroadw p4/p5]" c="17w led sylvania rroadw p4/p5" nd="1"/>
              <i n="[Dim Variable].[Row Description].&amp;[18 - 40w fl 18s]" c="18 - 40w fl 18s" nd="1"/>
              <i n="[Dim Variable].[Row Description].&amp;[18 hr &amp; payroll]" c="18 hr &amp; payroll" nd="1"/>
              <i n="[Dim Variable].[Row Description].&amp;[18/01/2020]" c="18/01/2020" nd="1"/>
              <i n="[Dim Variable].[Row Description].&amp;[18/02/2020]" c="18/02/2020" nd="1"/>
              <i n="[Dim Variable].[Row Description].&amp;[18/02/2020 - 19/02/2020]" c="18/02/2020 - 19/02/2020" nd="1"/>
              <i n="[Dim Variable].[Row Description].&amp;[18/03/2016]" c="18/03/2016" nd="1"/>
              <i n="[Dim Variable].[Row Description].&amp;[18/03/2020]" c="18/03/2020" nd="1"/>
              <i n="[Dim Variable].[Row Description].&amp;[18/04/2020]" c="18/04/2020" nd="1"/>
              <i n="[Dim Variable].[Row Description].&amp;[18/05/2020]" c="18/05/2020" nd="1"/>
              <i n="[Dim Variable].[Row Description].&amp;[18/06/2020]" c="18/06/2020" nd="1"/>
              <i n="[Dim Variable].[Row Description].&amp;[18/07/2019]" c="18/07/2019" nd="1"/>
              <i n="[Dim Variable].[Row Description].&amp;[18/08/2019]" c="18/08/2019" nd="1"/>
              <i n="[Dim Variable].[Row Description].&amp;[18/09/2019]" c="18/09/2019" nd="1"/>
              <i n="[Dim Variable].[Row Description].&amp;[18/10/2019]" c="18/10/2019" nd="1"/>
              <i n="[Dim Variable].[Row Description].&amp;[18/11/2019]" c="18/11/2019" nd="1"/>
              <i n="[Dim Variable].[Row Description].&amp;[18/12/2019]" c="18/12/2019" nd="1"/>
              <i n="[Dim Variable].[Row Description].&amp;[180w slp]" c="180w slp" nd="1"/>
              <i n="[Dim Variable].[Row Description].&amp;[180w sodium lp]" c="180w sodium lp" nd="1"/>
              <i n="[Dim Variable].[Row Description].&amp;[180w sox]" c="180w sox" nd="1"/>
              <i n="[Dim Variable].[Row Description].&amp;[183 - 70w shp 183s]" c="183 - 70w shp 183s" nd="1"/>
              <i n="[Dim Variable].[Row Description].&amp;[184 - 70w shp 184s]" c="184 - 70w shp 184s" nd="1"/>
              <i n="[Dim Variable].[Row Description].&amp;[185 - 50w mf 185s]" c="185 - 50w mf 185s" nd="1"/>
              <i n="[Dim Variable].[Row Description].&amp;[186 - 80w mf 186s]" c="186 - 80w mf 186s" nd="1"/>
              <i n="[Dim Variable].[Row Description].&amp;[187 - 80w mf 187s]" c="187 - 80w mf 187s" nd="1"/>
              <i n="[Dim Variable].[Row Description].&amp;[188 - 80w mf 188s]" c="188 - 80w mf 188s" nd="1"/>
              <i n="[Dim Variable].[Row Description].&amp;[18w 250v led]" c="18w 250v led" nd="1"/>
              <i n="[Dim Variable].[Row Description].&amp;[18w led]" c="18w led" nd="1"/>
              <i n="[Dim Variable].[Row Description].&amp;[18w led - central]" c="18w led - central" nd="1"/>
              <i n="[Dim Variable].[Row Description].&amp;[18w led - north &amp; east]" c="18w led - north &amp; east" nd="1"/>
              <i n="[Dim Variable].[Row Description].&amp;[18w led 1]" c="18w led 1" nd="1"/>
              <i n="[Dim Variable].[Row Description].&amp;[18w led 1 (central)]" c="18w led 1 (central)" nd="1"/>
              <i n="[Dim Variable].[Row Description].&amp;[18w led c]" c="18w led c" nd="1"/>
              <i n="[Dim Variable].[Row Description].&amp;[18w led cleaning]" c="18w led cleaning" nd="1"/>
              <i n="[Dim Variable].[Row Description].&amp;[18w led lantern]" c="18w led lantern" nd="1"/>
              <i n="[Dim Variable].[Row Description].&amp;[18w led ne]" c="18w led ne" nd="1"/>
              <i n="[Dim Variable].[Row Description].&amp;[18w led peripheral maintenance]" c="18w led peripheral maintenance" nd="1"/>
              <i n="[Dim Variable].[Row Description].&amp;[19/01/2020]" c="19/01/2020" nd="1"/>
              <i n="[Dim Variable].[Row Description].&amp;[19/02/2020]" c="19/02/2020" nd="1"/>
              <i n="[Dim Variable].[Row Description].&amp;[19/03/2020]" c="19/03/2020" nd="1"/>
              <i n="[Dim Variable].[Row Description].&amp;[19/03/2021 - severe floods across eastern nsw]" c="19/03/2021 - severe floods across eastern nsw" nd="1"/>
              <i n="[Dim Variable].[Row Description].&amp;[19/04/2020]" c="19/04/2020" nd="1"/>
              <i n="[Dim Variable].[Row Description].&amp;[19/05/2020]" c="19/05/2020" nd="1"/>
              <i n="[Dim Variable].[Row Description].&amp;[19/06/2020]" c="19/06/2020" nd="1"/>
              <i n="[Dim Variable].[Row Description].&amp;[19/07/2019]" c="19/07/2019" nd="1"/>
              <i n="[Dim Variable].[Row Description].&amp;[19/08/2019]" c="19/08/2019" nd="1"/>
              <i n="[Dim Variable].[Row Description].&amp;[19/09/2019]" c="19/09/2019" nd="1"/>
              <i n="[Dim Variable].[Row Description].&amp;[19/10/2019]" c="19/10/2019" nd="1"/>
              <i n="[Dim Variable].[Row Description].&amp;[19/11/2019]" c="19/11/2019" nd="1"/>
              <i n="[Dim Variable].[Row Description].&amp;[19/12/2017]" c="19/12/2017" nd="1"/>
              <i n="[Dim Variable].[Row Description].&amp;[19/12/2019]" c="19/12/2019" nd="1"/>
              <i n="[Dim Variable].[Row Description].&amp;[197 - 400w mh 197s]" c="197 - 400w mh 197s" nd="1"/>
              <i n="[Dim Variable].[Row Description].&amp;[198 - 250w mh 198s]" c="198 - 250w mh 198s" nd="1"/>
              <i n="[Dim Variable].[Row Description].&amp;[19816]" c="19816" nd="1"/>
              <i n="[Dim Variable].[Row Description].&amp;[19857]" c="19857" nd="1"/>
              <i n="[Dim Variable].[Row Description].&amp;[198w led]" c="198w led" nd="1"/>
              <i n="[Dim Variable].[Row Description].&amp;[199 - 150w mh 199s]" c="199 - 150w mh 199s" nd="1"/>
              <i n="[Dim Variable].[Row Description].&amp;[1-feb-20]" c="1-feb-20" nd="1"/>
              <i n="[Dim Variable].[Row Description].&amp;[1x40 fluorescent]" c="1x40 fluorescent" nd="1"/>
              <i n="[Dim Variable].[Row Description].&amp;[2 x 14w t5]" c="2 x 14w t5" nd="1"/>
              <i n="[Dim Variable].[Row Description].&amp;[2 x 14w t5 fluorescent]" c="2 x 14w t5 fluorescent" nd="1"/>
              <i n="[Dim Variable].[Row Description].&amp;[2 x 14w t5 fluorescent (central)]" c="2 x 14w t5 fluorescent (central)" nd="1"/>
              <i n="[Dim Variable].[Row Description].&amp;[2 x 18 fl]" c="2 x 18 fl" nd="1"/>
              <i n="[Dim Variable].[Row Description].&amp;[2 x 18w fl]" c="2 x 18w fl" nd="1"/>
              <i n="[Dim Variable].[Row Description].&amp;[2 x 20w fl]" c="2 x 20w fl" nd="1"/>
              <i n="[Dim Variable].[Row Description].&amp;[2 x 24 watt t5 lantern]" c="2 x 24 watt t5 lantern" nd="1"/>
              <i n="[Dim Variable].[Row Description].&amp;[2 x 24w t5]" c="2 x 24w t5" nd="1"/>
              <i n="[Dim Variable].[Row Description].&amp;[2 x 24w t5 fluorescent]" c="2 x 24w t5 fluorescent" nd="1"/>
              <i n="[Dim Variable].[Row Description].&amp;[2 x 24w t5 fluorescent (central)]" c="2 x 24w t5 fluorescent (central)" nd="1"/>
              <i n="[Dim Variable].[Row Description].&amp;[2 x 250w mh]" c="2 x 250w mh" nd="1"/>
              <i n="[Dim Variable].[Row Description].&amp;[2 x 250w shp]" c="2 x 250w shp" nd="1"/>
              <i n="[Dim Variable].[Row Description].&amp;[2 x 310w shp]" c="2 x 310w shp" nd="1"/>
              <i n="[Dim Variable].[Row Description].&amp;[2 x 400w mf]" c="2 x 400w mf" nd="1"/>
              <i n="[Dim Variable].[Row Description].&amp;[2 x 400w mh]" c="2 x 400w mh" nd="1"/>
              <i n="[Dim Variable].[Row Description].&amp;[2 x 400w shp]" c="2 x 400w shp" nd="1"/>
              <i n="[Dim Variable].[Row Description].&amp;[2 x 40w fl]" c="2 x 40w fl" nd="1"/>
              <i n="[Dim Variable].[Row Description].&amp;[2 x 600w shp]" c="2 x 600w shp" nd="1"/>
              <i n="[Dim Variable].[Row Description].&amp;[2*14w tf - t5 pierlite m]" c="2*14w tf - t5 pierlite m" nd="1"/>
              <i n="[Dim Variable].[Row Description].&amp;[2*14w tf - t5 pierlite mk 3]" c="2*14w tf - t5 pierlite mk 3" nd="1"/>
              <i n="[Dim Variable].[Row Description].&amp;[2*20w tf]" c="2*20w tf" nd="1"/>
              <i n="[Dim Variable].[Row Description].&amp;[2*20w tf - waverley]" c="2*20w tf - waverley" nd="1"/>
              <i n="[Dim Variable].[Row Description].&amp;[2*250w son floodlight]" c="2*250w son floodlight" nd="1"/>
              <i n="[Dim Variable].[Row Description].&amp;[2*26w tf macquarie dec.]" c="2*26w tf macquarie dec." nd="1"/>
              <i n="[Dim Variable].[Row Description].&amp;[2*26w tf macquarie dec. ball]" c="2*26w tf macquarie dec. ball" nd="1"/>
            </range>
          </ranges>
        </level>
      </levels>
      <selections count="1">
        <selection n="[Dim Variable].[Row Description].&amp;[actual additions (recognised in rab)]"/>
      </selections>
    </olap>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Scope_Of_Service" sourceName="[Dim Variable].[Scope Of Service]">
  <pivotTables>
    <pivotTable tabId="20" name="PivotTable1"/>
  </pivotTables>
  <data>
    <olap pivotCacheId="252">
      <levels count="2">
        <level uniqueName="[Dim Variable].[Scope Of Service].[(All)]" sourceCaption="(All)" count="0"/>
        <level uniqueName="[Dim Variable].[Scope Of Service].[Scope Of Service]" sourceCaption="Scope Of Service" count="17">
          <ranges>
            <range startItem="0">
              <i n="[Dim Variable].[Scope Of Service].&amp;[ALTERNATIVE]" c="ALTERNATIVE"/>
              <i n="[Dim Variable].[Scope Of Service].&amp;[NETWORK]" c="NETWORK"/>
              <i n="[Dim Variable].[Scope Of Service].&amp;[STANDARD]" c="STANDARD"/>
              <i n="[Dim Variable].[Scope Of Service].&amp;[ALL]" c="ALL" nd="1"/>
              <i n="[Dim Variable].[Scope Of Service].&amp;[ANCILLARY REFERENCE]" c="ANCILLARY REFERENCE" nd="1"/>
              <i n="[Dim Variable].[Scope Of Service].&amp;[DUAL FUNCTION]" c="DUAL FUNCTION" nd="1"/>
              <i n="[Dim Variable].[Scope Of Service].&amp;[HAULAGE REFERENCE]" c="HAULAGE REFERENCE" nd="1"/>
              <i n="[Dim Variable].[Scope Of Service].&amp;[NEGOTIATED]" c="NEGOTIATED" nd="1"/>
              <i n="[Dim Variable].[Scope Of Service].&amp;[NON-REFERENCE]" c="NON-REFERENCE" nd="1"/>
              <i n="[Dim Variable].[Scope Of Service].&amp;[NOT REPORTED]" c="NOT REPORTED" nd="1"/>
              <i n="[Dim Variable].[Scope Of Service].&amp;[PRESCRIBED]" c="PRESCRIBED" nd="1"/>
              <i n="[Dim Variable].[Scope Of Service].&amp;[REBATEABLE]" c="REBATEABLE" nd="1"/>
              <i n="[Dim Variable].[Scope Of Service].&amp;[REFERENCE]" c="REFERENCE" nd="1"/>
              <i n="[Dim Variable].[Scope Of Service].&amp;[TRANSMISSION]" c="TRANSMISSION" nd="1"/>
              <i n="[Dim Variable].[Scope Of Service].&amp;[Unknown]" c="Unknown" nd="1"/>
              <i n="[Dim Variable].[Scope Of Service].&amp;[UNREGULATED]" c="UNREGULATED" nd="1"/>
              <i n="[Dim Variable].[Scope Of Service].[All].UNKNOWNMEMBER" c="Unknown" nd="1"/>
            </range>
          </ranges>
        </level>
      </levels>
      <selections count="1">
        <selection n="[Dim Variable].[Scope Of Service].&amp;[NETWORK]"/>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licer_Energy_sector" cache="Slicer_Energy_Sector" caption="Energy sector" level="1" rowHeight="241300"/>
  <slicer name="Slicer_RIN" cache="Slicer_RIN" caption="RIN" level="1" rowHeight="241300"/>
  <slicer name="Slicer_Source" cache="Slicer_Source" caption="Source" level="1" rowHeight="241300"/>
  <slicer name="Slicer_Table" cache="Slicer_Table_Number" caption="Table" level="1" rowHeight="241300"/>
  <slicer name="Slicer_Subtable" cache="Slicer_Table_Number" caption="Subtable" level="2" rowHeight="241300"/>
  <slicer name="Slicer_Segment" cache="Slicer_Segment" caption="Segment" level="1" rowHeight="241300"/>
  <slicer name="Slicer_Row_description" cache="Slicer_Row_Description" caption="Row description" level="1" rowHeight="241300"/>
  <slicer name="Slicer_Scope_of_service" cache="Slicer_Scope_Of_Service" caption="Scope of service"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E28"/>
  <sheetViews>
    <sheetView workbookViewId="0"/>
  </sheetViews>
  <sheetFormatPr defaultColWidth="8.90625" defaultRowHeight="13.4" customHeight="1" x14ac:dyDescent="0.35"/>
  <cols>
    <col min="1" max="1" width="22.54296875" style="8" customWidth="1"/>
    <col min="2" max="2" width="40" style="8" customWidth="1"/>
    <col min="3" max="3" width="18.08984375" style="8" bestFit="1" customWidth="1"/>
    <col min="4" max="5" width="12.54296875" style="8" customWidth="1"/>
    <col min="6" max="16384" width="8.90625" style="8"/>
  </cols>
  <sheetData>
    <row r="1" spans="1:5" s="30" customFormat="1" ht="15.5" x14ac:dyDescent="0.35">
      <c r="A1" s="65" t="s">
        <v>115</v>
      </c>
      <c r="C1" s="66" t="s">
        <v>428</v>
      </c>
      <c r="D1" s="67" t="s">
        <v>429</v>
      </c>
      <c r="E1" s="68" t="s">
        <v>430</v>
      </c>
    </row>
    <row r="2" spans="1:5" s="30" customFormat="1" ht="13.4" customHeight="1" x14ac:dyDescent="0.35">
      <c r="A2" s="69" t="s">
        <v>65</v>
      </c>
      <c r="C2" s="70"/>
      <c r="E2" s="71"/>
    </row>
    <row r="3" spans="1:5" s="30" customFormat="1" ht="13.4" customHeight="1" x14ac:dyDescent="0.35">
      <c r="A3" s="72"/>
      <c r="B3" s="72"/>
      <c r="C3" s="72"/>
    </row>
    <row r="4" spans="1:5" s="73" customFormat="1" ht="13.4" customHeight="1" x14ac:dyDescent="0.35">
      <c r="A4" s="4" t="s">
        <v>116</v>
      </c>
      <c r="B4" s="5"/>
      <c r="C4" s="5"/>
    </row>
    <row r="5" spans="1:5" s="30" customFormat="1" ht="13.4" customHeight="1" x14ac:dyDescent="0.35">
      <c r="A5" s="74"/>
      <c r="B5" s="74"/>
      <c r="C5" s="74"/>
    </row>
    <row r="6" spans="1:5" s="30" customFormat="1" ht="13.4" customHeight="1" x14ac:dyDescent="0.35">
      <c r="A6" s="74" t="s">
        <v>435</v>
      </c>
      <c r="B6" s="74"/>
      <c r="C6" s="74"/>
    </row>
    <row r="7" spans="1:5" s="30" customFormat="1" ht="13.4" customHeight="1" x14ac:dyDescent="0.35">
      <c r="A7" s="74" t="s">
        <v>434</v>
      </c>
      <c r="B7" s="74"/>
      <c r="C7" s="74"/>
    </row>
    <row r="8" spans="1:5" s="30" customFormat="1" ht="13.4" customHeight="1" x14ac:dyDescent="0.35">
      <c r="A8" s="74" t="s">
        <v>436</v>
      </c>
      <c r="B8" s="74"/>
      <c r="C8" s="74"/>
    </row>
    <row r="9" spans="1:5" s="30" customFormat="1" ht="13.4" customHeight="1" x14ac:dyDescent="0.35">
      <c r="A9" s="74" t="s">
        <v>437</v>
      </c>
      <c r="B9" s="74"/>
      <c r="C9" s="74"/>
    </row>
    <row r="10" spans="1:5" s="30" customFormat="1" ht="13.4" customHeight="1" x14ac:dyDescent="0.35">
      <c r="A10" s="74"/>
      <c r="B10" s="74"/>
      <c r="C10" s="74"/>
    </row>
    <row r="11" spans="1:5" s="73" customFormat="1" ht="13.4" customHeight="1" x14ac:dyDescent="0.35">
      <c r="A11" s="4" t="s">
        <v>431</v>
      </c>
      <c r="B11" s="5"/>
      <c r="C11" s="5"/>
    </row>
    <row r="12" spans="1:5" s="30" customFormat="1" ht="13.4" customHeight="1" x14ac:dyDescent="0.35">
      <c r="A12" s="74"/>
      <c r="B12" s="74"/>
      <c r="C12" s="74"/>
    </row>
    <row r="13" spans="1:5" s="77" customFormat="1" ht="13.4" customHeight="1" x14ac:dyDescent="0.35">
      <c r="A13" s="75" t="s">
        <v>432</v>
      </c>
      <c r="B13" s="75" t="s">
        <v>433</v>
      </c>
      <c r="C13" s="76"/>
    </row>
    <row r="14" spans="1:5" s="77" customFormat="1" ht="13.4" customHeight="1" x14ac:dyDescent="0.35">
      <c r="A14" s="78" t="s">
        <v>109</v>
      </c>
      <c r="B14" s="76" t="s">
        <v>444</v>
      </c>
      <c r="C14" s="76"/>
    </row>
    <row r="15" spans="1:5" s="77" customFormat="1" ht="13.4" customHeight="1" x14ac:dyDescent="0.35">
      <c r="A15" s="78" t="s">
        <v>473</v>
      </c>
      <c r="B15" s="76" t="s">
        <v>476</v>
      </c>
      <c r="C15" s="76"/>
    </row>
    <row r="16" spans="1:5" s="77" customFormat="1" ht="13.4" customHeight="1" x14ac:dyDescent="0.35">
      <c r="A16" s="78" t="s">
        <v>427</v>
      </c>
      <c r="B16" s="75"/>
      <c r="C16" s="76"/>
    </row>
    <row r="17" spans="1:3" s="77" customFormat="1" ht="13.4" customHeight="1" x14ac:dyDescent="0.35">
      <c r="A17" s="78" t="s">
        <v>443</v>
      </c>
      <c r="B17" s="75"/>
      <c r="C17" s="76"/>
    </row>
    <row r="18" spans="1:3" s="77" customFormat="1" ht="13.4" customHeight="1" x14ac:dyDescent="0.35">
      <c r="A18" s="78" t="s">
        <v>535</v>
      </c>
      <c r="B18" s="75"/>
      <c r="C18" s="76"/>
    </row>
    <row r="19" spans="1:3" s="77" customFormat="1" ht="13.4" customHeight="1" x14ac:dyDescent="0.35">
      <c r="A19" s="78" t="s">
        <v>445</v>
      </c>
      <c r="B19" s="75"/>
      <c r="C19" s="76"/>
    </row>
    <row r="20" spans="1:3" s="77" customFormat="1" ht="13.4" customHeight="1" x14ac:dyDescent="0.35">
      <c r="A20" s="78" t="s">
        <v>499</v>
      </c>
      <c r="B20" s="75"/>
      <c r="C20" s="76"/>
    </row>
    <row r="21" spans="1:3" s="77" customFormat="1" ht="13.4" customHeight="1" x14ac:dyDescent="0.35">
      <c r="A21" s="78" t="s">
        <v>506</v>
      </c>
      <c r="B21" s="75"/>
      <c r="C21" s="76"/>
    </row>
    <row r="22" spans="1:3" s="77" customFormat="1" ht="13.4" customHeight="1" x14ac:dyDescent="0.35">
      <c r="A22" s="78" t="s">
        <v>487</v>
      </c>
      <c r="B22" s="76" t="s">
        <v>488</v>
      </c>
      <c r="C22" s="76"/>
    </row>
    <row r="23" spans="1:3" s="77" customFormat="1" ht="13.4" customHeight="1" x14ac:dyDescent="0.35">
      <c r="A23" s="78" t="s">
        <v>446</v>
      </c>
      <c r="B23" s="75"/>
      <c r="C23" s="76"/>
    </row>
    <row r="24" spans="1:3" s="77" customFormat="1" ht="13.4" customHeight="1" x14ac:dyDescent="0.35">
      <c r="A24" s="78" t="s">
        <v>447</v>
      </c>
      <c r="B24" s="75"/>
      <c r="C24" s="76"/>
    </row>
    <row r="25" spans="1:3" s="77" customFormat="1" ht="13.4" customHeight="1" x14ac:dyDescent="0.35">
      <c r="A25" s="78" t="s">
        <v>486</v>
      </c>
      <c r="B25" s="75"/>
      <c r="C25" s="76"/>
    </row>
    <row r="26" spans="1:3" s="77" customFormat="1" ht="13.4" customHeight="1" x14ac:dyDescent="0.35">
      <c r="A26" s="78" t="s">
        <v>448</v>
      </c>
      <c r="B26" s="75"/>
      <c r="C26" s="76"/>
    </row>
    <row r="27" spans="1:3" s="77" customFormat="1" ht="13.4" customHeight="1" x14ac:dyDescent="0.35">
      <c r="A27" s="75"/>
      <c r="B27" s="75"/>
      <c r="C27" s="76"/>
    </row>
    <row r="28" spans="1:3" s="29" customFormat="1" ht="13.4" customHeight="1" x14ac:dyDescent="0.35">
      <c r="A28" s="4" t="s">
        <v>118</v>
      </c>
      <c r="B28" s="5"/>
      <c r="C28" s="5"/>
    </row>
  </sheetData>
  <hyperlinks>
    <hyperlink ref="A16" location="'Data|Benchmarking data'!A1" display="Data | Benchmarking data"/>
    <hyperlink ref="A14" location="'Version history'!A1" display="Version history"/>
    <hyperlink ref="A17" location="'Data|Capex'!A1" display="Data | Capex"/>
    <hyperlink ref="A18" location="'Data|CIT ERG PCR recast'!A1" display="Data | CIT and PCR recast"/>
    <hyperlink ref="A19" location="'Data|Productivity indexes'!A1" display="Data | Productivity indexes"/>
    <hyperlink ref="A23" location="'Calc|Summary'!A1" display="Calc | Summary"/>
    <hyperlink ref="A24" location="'Calc|Ratio analysis'!A1" display="Calc | Ratio analysis"/>
    <hyperlink ref="A25" location="'Output|Ratio comparison'!A1" display="Output | Ratio comparison"/>
    <hyperlink ref="A26" location="'Output|Charts'!A1" display="Output | Charts"/>
    <hyperlink ref="A15" location="'Lookup tables'!A1" display="Lookup tables"/>
    <hyperlink ref="A22" location="'Input|Parameters'!A1" display="Input | Parameters"/>
    <hyperlink ref="A20" location="'Data|Comparators'!A1" display="Data | Comparators"/>
    <hyperlink ref="A21" location="'Data|Overheads'!A1" display="Data | Overhead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AE14"/>
  <sheetViews>
    <sheetView workbookViewId="0">
      <selection activeCell="C23" sqref="C23"/>
    </sheetView>
  </sheetViews>
  <sheetFormatPr defaultColWidth="8.90625" defaultRowHeight="12.5" x14ac:dyDescent="0.35"/>
  <cols>
    <col min="1" max="1" width="35" style="130" bestFit="1" customWidth="1"/>
    <col min="2" max="2" width="28.453125" style="131" customWidth="1"/>
    <col min="3" max="3" width="21.90625" style="130" customWidth="1"/>
    <col min="4" max="4" width="22.08984375" style="130" bestFit="1" customWidth="1"/>
    <col min="5" max="5" width="34.90625" style="130" customWidth="1"/>
    <col min="6" max="6" width="11.453125" style="130" customWidth="1"/>
    <col min="7" max="7" width="16.08984375" style="130" bestFit="1" customWidth="1"/>
    <col min="8" max="8" width="18.90625" style="130" bestFit="1" customWidth="1"/>
    <col min="9" max="9" width="16.08984375" style="130" customWidth="1"/>
    <col min="10" max="10" width="18.08984375" style="130" customWidth="1"/>
    <col min="11" max="11" width="15.453125" style="130" customWidth="1"/>
    <col min="12" max="12" width="18.08984375" style="130" customWidth="1"/>
    <col min="13" max="13" width="17.08984375" style="130" customWidth="1"/>
    <col min="14" max="14" width="11.453125" style="130" customWidth="1"/>
    <col min="15" max="15" width="21" style="130" bestFit="1" customWidth="1"/>
    <col min="16" max="16" width="34.453125" style="130" bestFit="1" customWidth="1"/>
    <col min="17" max="17" width="19.54296875" style="130" bestFit="1" customWidth="1"/>
    <col min="18" max="18" width="20.08984375" style="130" bestFit="1" customWidth="1"/>
    <col min="19" max="19" width="17.90625" style="130" bestFit="1" customWidth="1"/>
    <col min="20" max="20" width="34.453125" style="130" bestFit="1" customWidth="1"/>
    <col min="21" max="21" width="8.90625" style="130"/>
    <col min="22" max="22" width="35.08984375" style="130" bestFit="1" customWidth="1"/>
    <col min="23" max="25" width="12" style="130" bestFit="1" customWidth="1"/>
    <col min="26" max="26" width="12.90625" style="130" bestFit="1" customWidth="1"/>
    <col min="27" max="27" width="19.54296875" style="130" bestFit="1" customWidth="1"/>
    <col min="28" max="28" width="10.54296875" style="130" bestFit="1" customWidth="1"/>
    <col min="29" max="30" width="10.453125" style="130" bestFit="1" customWidth="1"/>
    <col min="31" max="31" width="21" style="130" bestFit="1" customWidth="1"/>
    <col min="32" max="33" width="8.90625" style="130"/>
    <col min="34" max="34" width="34.453125" style="130" bestFit="1" customWidth="1"/>
    <col min="35" max="43" width="7.54296875" style="130" bestFit="1" customWidth="1"/>
    <col min="44" max="16384" width="8.90625" style="130"/>
  </cols>
  <sheetData>
    <row r="1" spans="1:31" s="113" customFormat="1" ht="15.65" customHeight="1" x14ac:dyDescent="0.35">
      <c r="A1" s="1" t="s">
        <v>115</v>
      </c>
      <c r="B1" s="112"/>
    </row>
    <row r="2" spans="1:31" s="30" customFormat="1" ht="13.4" customHeight="1" x14ac:dyDescent="0.35">
      <c r="A2" s="88" t="s">
        <v>65</v>
      </c>
      <c r="C2" s="114"/>
      <c r="E2" s="71"/>
    </row>
    <row r="3" spans="1:31" s="116" customFormat="1" ht="13.4" customHeight="1" thickBot="1" x14ac:dyDescent="0.4">
      <c r="A3" s="80" t="s">
        <v>487</v>
      </c>
      <c r="B3" s="115"/>
    </row>
    <row r="5" spans="1:31" s="5" customFormat="1" ht="13.4" customHeight="1" x14ac:dyDescent="0.35">
      <c r="A5" s="4" t="s">
        <v>489</v>
      </c>
      <c r="B5" s="117"/>
      <c r="C5" s="118"/>
      <c r="D5" s="118"/>
      <c r="E5" s="118"/>
      <c r="F5" s="118"/>
      <c r="G5" s="119"/>
      <c r="H5" s="120"/>
      <c r="I5" s="119"/>
      <c r="J5" s="120"/>
      <c r="K5" s="119"/>
      <c r="L5" s="119"/>
      <c r="M5" s="119"/>
      <c r="N5" s="119"/>
      <c r="O5" s="119"/>
      <c r="P5" s="119"/>
      <c r="Q5" s="119"/>
      <c r="R5" s="119"/>
      <c r="S5" s="120"/>
      <c r="T5" s="120"/>
      <c r="U5" s="119"/>
      <c r="V5" s="119"/>
      <c r="W5" s="119"/>
      <c r="X5" s="119"/>
      <c r="Y5" s="119"/>
    </row>
    <row r="6" spans="1:31" s="121" customFormat="1" ht="13.4" customHeight="1" x14ac:dyDescent="0.35">
      <c r="B6" s="122"/>
    </row>
    <row r="7" spans="1:31" s="123" customFormat="1" ht="13.4" customHeight="1" x14ac:dyDescent="0.35">
      <c r="A7" s="123" t="s">
        <v>471</v>
      </c>
      <c r="B7" s="123" t="s">
        <v>472</v>
      </c>
      <c r="L7" s="124"/>
      <c r="M7" s="125"/>
      <c r="V7" s="123" t="s">
        <v>490</v>
      </c>
      <c r="W7" s="123">
        <v>2016</v>
      </c>
      <c r="X7" s="123">
        <v>2017</v>
      </c>
      <c r="Y7" s="123">
        <v>2018</v>
      </c>
      <c r="Z7" s="123">
        <v>2019</v>
      </c>
      <c r="AA7" s="123">
        <v>2020</v>
      </c>
      <c r="AB7" s="123">
        <v>2021</v>
      </c>
      <c r="AC7" s="123">
        <v>2022</v>
      </c>
      <c r="AD7" s="123">
        <v>2023</v>
      </c>
      <c r="AE7" s="126">
        <v>2024</v>
      </c>
    </row>
    <row r="8" spans="1:31" s="123" customFormat="1" ht="13.4" customHeight="1" x14ac:dyDescent="0.35">
      <c r="A8" s="122" t="s">
        <v>491</v>
      </c>
      <c r="B8" s="132">
        <v>2006</v>
      </c>
      <c r="L8" s="124"/>
      <c r="M8" s="125"/>
      <c r="AE8" s="126"/>
    </row>
    <row r="9" spans="1:31" s="123" customFormat="1" ht="13.4" customHeight="1" x14ac:dyDescent="0.35">
      <c r="A9" s="122" t="s">
        <v>493</v>
      </c>
      <c r="B9" s="132">
        <v>2020</v>
      </c>
      <c r="L9" s="124"/>
      <c r="M9" s="125"/>
      <c r="AE9" s="126"/>
    </row>
    <row r="10" spans="1:31" s="123" customFormat="1" ht="13.4" customHeight="1" x14ac:dyDescent="0.35">
      <c r="A10" s="122" t="s">
        <v>492</v>
      </c>
      <c r="B10" s="132">
        <v>2012</v>
      </c>
      <c r="L10" s="124"/>
      <c r="M10" s="125"/>
      <c r="AE10" s="126"/>
    </row>
    <row r="11" spans="1:31" s="123" customFormat="1" ht="13.4" customHeight="1" x14ac:dyDescent="0.35">
      <c r="A11" s="122" t="s">
        <v>494</v>
      </c>
      <c r="B11" s="132">
        <v>2020</v>
      </c>
      <c r="L11" s="124"/>
      <c r="M11" s="125"/>
      <c r="AE11" s="126"/>
    </row>
    <row r="12" spans="1:31" s="123" customFormat="1" ht="13.4" customHeight="1" x14ac:dyDescent="0.35">
      <c r="A12" s="122" t="s">
        <v>503</v>
      </c>
      <c r="B12" s="135" t="s">
        <v>311</v>
      </c>
      <c r="L12" s="124"/>
      <c r="M12" s="125"/>
      <c r="AE12" s="126"/>
    </row>
    <row r="13" spans="1:31" s="127" customFormat="1" ht="13.4" customHeight="1" x14ac:dyDescent="0.35">
      <c r="B13" s="123"/>
      <c r="L13" s="128"/>
      <c r="M13" s="125"/>
      <c r="AE13" s="129"/>
    </row>
    <row r="14" spans="1:31" s="5" customFormat="1" ht="13.4" customHeight="1" x14ac:dyDescent="0.35">
      <c r="A14" s="4" t="s">
        <v>118</v>
      </c>
      <c r="B14" s="117"/>
      <c r="D14" s="118"/>
      <c r="E14" s="118"/>
      <c r="F14" s="118"/>
      <c r="G14" s="118"/>
      <c r="H14" s="119"/>
      <c r="I14" s="120"/>
      <c r="J14" s="119"/>
      <c r="K14" s="120"/>
      <c r="L14" s="119"/>
      <c r="M14" s="119"/>
      <c r="N14" s="119"/>
      <c r="O14" s="119"/>
      <c r="P14" s="119"/>
      <c r="Q14" s="119"/>
      <c r="R14" s="119"/>
      <c r="S14" s="119"/>
      <c r="T14" s="120"/>
      <c r="U14" s="120"/>
      <c r="V14" s="119"/>
      <c r="W14" s="119"/>
      <c r="X14" s="119"/>
      <c r="Y14" s="119"/>
      <c r="Z14" s="119"/>
    </row>
  </sheetData>
  <dataValidations count="1">
    <dataValidation type="list" allowBlank="1" showInputMessage="1" showErrorMessage="1" sqref="B12">
      <formula1>List_Opex_series</formula1>
    </dataValidation>
  </dataValidations>
  <hyperlinks>
    <hyperlink ref="A2" location="Index!A1" display="Index"/>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HA37"/>
  <sheetViews>
    <sheetView zoomScaleNormal="100" workbookViewId="0">
      <pane xSplit="1" ySplit="9" topLeftCell="B10" activePane="bottomRight" state="frozen"/>
      <selection pane="topRight" activeCell="B1" sqref="B1"/>
      <selection pane="bottomLeft" activeCell="A10" sqref="A10"/>
      <selection pane="bottomRight" activeCell="CR10" sqref="CR10"/>
    </sheetView>
  </sheetViews>
  <sheetFormatPr defaultColWidth="8.6328125" defaultRowHeight="12.9" customHeight="1" x14ac:dyDescent="0.35"/>
  <cols>
    <col min="1" max="1" width="41" style="8" bestFit="1" customWidth="1"/>
    <col min="2" max="225" width="8.6328125" style="8" customWidth="1"/>
    <col min="226" max="16384" width="8.6328125" style="8"/>
  </cols>
  <sheetData>
    <row r="1" spans="1:209" s="2" customFormat="1" ht="15.65" customHeight="1" x14ac:dyDescent="0.35">
      <c r="A1" s="1" t="s">
        <v>115</v>
      </c>
    </row>
    <row r="2" spans="1:209" s="2" customFormat="1" ht="12.9" customHeight="1" x14ac:dyDescent="0.35">
      <c r="A2" s="88" t="s">
        <v>65</v>
      </c>
    </row>
    <row r="3" spans="1:209" s="2" customFormat="1" ht="12.9" customHeight="1" x14ac:dyDescent="0.35">
      <c r="A3" s="3" t="s">
        <v>446</v>
      </c>
    </row>
    <row r="4" spans="1:209" s="30" customFormat="1" ht="12.9" customHeight="1" x14ac:dyDescent="0.35"/>
    <row r="5" spans="1:209" s="6" customFormat="1" ht="12.9" customHeight="1" x14ac:dyDescent="0.35">
      <c r="A5" s="4" t="s">
        <v>116</v>
      </c>
      <c r="B5" s="5"/>
      <c r="C5" s="5"/>
    </row>
    <row r="7" spans="1:209" s="92" customFormat="1" ht="12.9" customHeight="1" x14ac:dyDescent="0.35">
      <c r="A7" s="32" t="s">
        <v>22</v>
      </c>
      <c r="B7" s="91" t="s">
        <v>552</v>
      </c>
      <c r="C7" s="91" t="s">
        <v>552</v>
      </c>
      <c r="D7" s="91" t="s">
        <v>552</v>
      </c>
      <c r="E7" s="91" t="s">
        <v>552</v>
      </c>
      <c r="F7" s="91" t="s">
        <v>552</v>
      </c>
      <c r="G7" s="91" t="s">
        <v>552</v>
      </c>
      <c r="H7" s="91" t="s">
        <v>552</v>
      </c>
      <c r="I7" s="91" t="s">
        <v>552</v>
      </c>
      <c r="J7" s="91" t="s">
        <v>552</v>
      </c>
      <c r="K7" s="91" t="s">
        <v>552</v>
      </c>
      <c r="L7" s="91" t="s">
        <v>552</v>
      </c>
      <c r="M7" s="91" t="s">
        <v>552</v>
      </c>
      <c r="N7" s="91" t="s">
        <v>552</v>
      </c>
      <c r="O7" s="91" t="s">
        <v>552</v>
      </c>
      <c r="P7" s="91" t="s">
        <v>552</v>
      </c>
      <c r="Q7" s="91" t="s">
        <v>552</v>
      </c>
      <c r="R7" s="91" t="s">
        <v>1</v>
      </c>
      <c r="S7" s="91" t="s">
        <v>1</v>
      </c>
      <c r="T7" s="91" t="s">
        <v>1</v>
      </c>
      <c r="U7" s="91" t="s">
        <v>1</v>
      </c>
      <c r="V7" s="91" t="s">
        <v>1</v>
      </c>
      <c r="W7" s="91" t="s">
        <v>1</v>
      </c>
      <c r="X7" s="91" t="s">
        <v>1</v>
      </c>
      <c r="Y7" s="91" t="s">
        <v>1</v>
      </c>
      <c r="Z7" s="91" t="s">
        <v>1</v>
      </c>
      <c r="AA7" s="91" t="s">
        <v>1</v>
      </c>
      <c r="AB7" s="91" t="s">
        <v>1</v>
      </c>
      <c r="AC7" s="91" t="s">
        <v>1</v>
      </c>
      <c r="AD7" s="91" t="s">
        <v>1</v>
      </c>
      <c r="AE7" s="91" t="s">
        <v>1</v>
      </c>
      <c r="AF7" s="91" t="s">
        <v>1</v>
      </c>
      <c r="AG7" s="91" t="s">
        <v>1</v>
      </c>
      <c r="AH7" s="91" t="s">
        <v>3</v>
      </c>
      <c r="AI7" s="91" t="s">
        <v>3</v>
      </c>
      <c r="AJ7" s="91" t="s">
        <v>3</v>
      </c>
      <c r="AK7" s="91" t="s">
        <v>3</v>
      </c>
      <c r="AL7" s="91" t="s">
        <v>3</v>
      </c>
      <c r="AM7" s="91" t="s">
        <v>3</v>
      </c>
      <c r="AN7" s="91" t="s">
        <v>3</v>
      </c>
      <c r="AO7" s="91" t="s">
        <v>3</v>
      </c>
      <c r="AP7" s="91" t="s">
        <v>3</v>
      </c>
      <c r="AQ7" s="91" t="s">
        <v>3</v>
      </c>
      <c r="AR7" s="91" t="s">
        <v>3</v>
      </c>
      <c r="AS7" s="91" t="s">
        <v>3</v>
      </c>
      <c r="AT7" s="91" t="s">
        <v>3</v>
      </c>
      <c r="AU7" s="91" t="s">
        <v>3</v>
      </c>
      <c r="AV7" s="91" t="s">
        <v>3</v>
      </c>
      <c r="AW7" s="91" t="s">
        <v>3</v>
      </c>
      <c r="AX7" s="91" t="s">
        <v>4</v>
      </c>
      <c r="AY7" s="91" t="s">
        <v>4</v>
      </c>
      <c r="AZ7" s="91" t="s">
        <v>4</v>
      </c>
      <c r="BA7" s="91" t="s">
        <v>4</v>
      </c>
      <c r="BB7" s="91" t="s">
        <v>4</v>
      </c>
      <c r="BC7" s="91" t="s">
        <v>4</v>
      </c>
      <c r="BD7" s="91" t="s">
        <v>4</v>
      </c>
      <c r="BE7" s="91" t="s">
        <v>4</v>
      </c>
      <c r="BF7" s="91" t="s">
        <v>4</v>
      </c>
      <c r="BG7" s="91" t="s">
        <v>4</v>
      </c>
      <c r="BH7" s="91" t="s">
        <v>4</v>
      </c>
      <c r="BI7" s="91" t="s">
        <v>4</v>
      </c>
      <c r="BJ7" s="91" t="s">
        <v>4</v>
      </c>
      <c r="BK7" s="91" t="s">
        <v>4</v>
      </c>
      <c r="BL7" s="91" t="s">
        <v>4</v>
      </c>
      <c r="BM7" s="91" t="s">
        <v>4</v>
      </c>
      <c r="BN7" s="91" t="s">
        <v>5</v>
      </c>
      <c r="BO7" s="91" t="s">
        <v>5</v>
      </c>
      <c r="BP7" s="91" t="s">
        <v>5</v>
      </c>
      <c r="BQ7" s="91" t="s">
        <v>5</v>
      </c>
      <c r="BR7" s="91" t="s">
        <v>5</v>
      </c>
      <c r="BS7" s="91" t="s">
        <v>5</v>
      </c>
      <c r="BT7" s="91" t="s">
        <v>5</v>
      </c>
      <c r="BU7" s="91" t="s">
        <v>5</v>
      </c>
      <c r="BV7" s="91" t="s">
        <v>5</v>
      </c>
      <c r="BW7" s="91" t="s">
        <v>5</v>
      </c>
      <c r="BX7" s="91" t="s">
        <v>5</v>
      </c>
      <c r="BY7" s="91" t="s">
        <v>5</v>
      </c>
      <c r="BZ7" s="91" t="s">
        <v>5</v>
      </c>
      <c r="CA7" s="91" t="s">
        <v>5</v>
      </c>
      <c r="CB7" s="91" t="s">
        <v>5</v>
      </c>
      <c r="CC7" s="91" t="s">
        <v>5</v>
      </c>
      <c r="CD7" s="91" t="s">
        <v>6</v>
      </c>
      <c r="CE7" s="91" t="s">
        <v>6</v>
      </c>
      <c r="CF7" s="91" t="s">
        <v>6</v>
      </c>
      <c r="CG7" s="91" t="s">
        <v>6</v>
      </c>
      <c r="CH7" s="91" t="s">
        <v>6</v>
      </c>
      <c r="CI7" s="91" t="s">
        <v>6</v>
      </c>
      <c r="CJ7" s="91" t="s">
        <v>6</v>
      </c>
      <c r="CK7" s="91" t="s">
        <v>6</v>
      </c>
      <c r="CL7" s="91" t="s">
        <v>6</v>
      </c>
      <c r="CM7" s="91" t="s">
        <v>6</v>
      </c>
      <c r="CN7" s="91" t="s">
        <v>6</v>
      </c>
      <c r="CO7" s="91" t="s">
        <v>6</v>
      </c>
      <c r="CP7" s="91" t="s">
        <v>6</v>
      </c>
      <c r="CQ7" s="91" t="s">
        <v>6</v>
      </c>
      <c r="CR7" s="91" t="s">
        <v>6</v>
      </c>
      <c r="CS7" s="91" t="s">
        <v>6</v>
      </c>
      <c r="CT7" s="91" t="s">
        <v>7</v>
      </c>
      <c r="CU7" s="91" t="s">
        <v>7</v>
      </c>
      <c r="CV7" s="91" t="s">
        <v>7</v>
      </c>
      <c r="CW7" s="91" t="s">
        <v>7</v>
      </c>
      <c r="CX7" s="91" t="s">
        <v>7</v>
      </c>
      <c r="CY7" s="91" t="s">
        <v>7</v>
      </c>
      <c r="CZ7" s="91" t="s">
        <v>7</v>
      </c>
      <c r="DA7" s="91" t="s">
        <v>7</v>
      </c>
      <c r="DB7" s="91" t="s">
        <v>7</v>
      </c>
      <c r="DC7" s="91" t="s">
        <v>7</v>
      </c>
      <c r="DD7" s="91" t="s">
        <v>7</v>
      </c>
      <c r="DE7" s="91" t="s">
        <v>7</v>
      </c>
      <c r="DF7" s="91" t="s">
        <v>7</v>
      </c>
      <c r="DG7" s="91" t="s">
        <v>7</v>
      </c>
      <c r="DH7" s="91" t="s">
        <v>7</v>
      </c>
      <c r="DI7" s="91" t="s">
        <v>7</v>
      </c>
      <c r="DJ7" s="91" t="s">
        <v>8</v>
      </c>
      <c r="DK7" s="91" t="s">
        <v>8</v>
      </c>
      <c r="DL7" s="91" t="s">
        <v>8</v>
      </c>
      <c r="DM7" s="91" t="s">
        <v>8</v>
      </c>
      <c r="DN7" s="91" t="s">
        <v>8</v>
      </c>
      <c r="DO7" s="91" t="s">
        <v>8</v>
      </c>
      <c r="DP7" s="91" t="s">
        <v>8</v>
      </c>
      <c r="DQ7" s="91" t="s">
        <v>8</v>
      </c>
      <c r="DR7" s="91" t="s">
        <v>8</v>
      </c>
      <c r="DS7" s="91" t="s">
        <v>8</v>
      </c>
      <c r="DT7" s="91" t="s">
        <v>8</v>
      </c>
      <c r="DU7" s="91" t="s">
        <v>8</v>
      </c>
      <c r="DV7" s="91" t="s">
        <v>8</v>
      </c>
      <c r="DW7" s="91" t="s">
        <v>8</v>
      </c>
      <c r="DX7" s="91" t="s">
        <v>8</v>
      </c>
      <c r="DY7" s="91" t="s">
        <v>8</v>
      </c>
      <c r="DZ7" s="91" t="s">
        <v>9</v>
      </c>
      <c r="EA7" s="91" t="s">
        <v>9</v>
      </c>
      <c r="EB7" s="91" t="s">
        <v>9</v>
      </c>
      <c r="EC7" s="91" t="s">
        <v>9</v>
      </c>
      <c r="ED7" s="91" t="s">
        <v>9</v>
      </c>
      <c r="EE7" s="91" t="s">
        <v>9</v>
      </c>
      <c r="EF7" s="91" t="s">
        <v>9</v>
      </c>
      <c r="EG7" s="91" t="s">
        <v>9</v>
      </c>
      <c r="EH7" s="91" t="s">
        <v>9</v>
      </c>
      <c r="EI7" s="91" t="s">
        <v>9</v>
      </c>
      <c r="EJ7" s="91" t="s">
        <v>9</v>
      </c>
      <c r="EK7" s="91" t="s">
        <v>9</v>
      </c>
      <c r="EL7" s="91" t="s">
        <v>9</v>
      </c>
      <c r="EM7" s="91" t="s">
        <v>9</v>
      </c>
      <c r="EN7" s="91" t="s">
        <v>9</v>
      </c>
      <c r="EO7" s="91" t="s">
        <v>9</v>
      </c>
      <c r="EP7" s="91" t="s">
        <v>10</v>
      </c>
      <c r="EQ7" s="91" t="s">
        <v>10</v>
      </c>
      <c r="ER7" s="91" t="s">
        <v>10</v>
      </c>
      <c r="ES7" s="91" t="s">
        <v>10</v>
      </c>
      <c r="ET7" s="91" t="s">
        <v>10</v>
      </c>
      <c r="EU7" s="91" t="s">
        <v>10</v>
      </c>
      <c r="EV7" s="91" t="s">
        <v>10</v>
      </c>
      <c r="EW7" s="91" t="s">
        <v>10</v>
      </c>
      <c r="EX7" s="91" t="s">
        <v>10</v>
      </c>
      <c r="EY7" s="91" t="s">
        <v>10</v>
      </c>
      <c r="EZ7" s="91" t="s">
        <v>10</v>
      </c>
      <c r="FA7" s="91" t="s">
        <v>10</v>
      </c>
      <c r="FB7" s="91" t="s">
        <v>10</v>
      </c>
      <c r="FC7" s="91" t="s">
        <v>10</v>
      </c>
      <c r="FD7" s="91" t="s">
        <v>10</v>
      </c>
      <c r="FE7" s="91" t="s">
        <v>10</v>
      </c>
      <c r="FF7" s="91" t="s">
        <v>2</v>
      </c>
      <c r="FG7" s="91" t="s">
        <v>2</v>
      </c>
      <c r="FH7" s="91" t="s">
        <v>2</v>
      </c>
      <c r="FI7" s="91" t="s">
        <v>2</v>
      </c>
      <c r="FJ7" s="91" t="s">
        <v>2</v>
      </c>
      <c r="FK7" s="91" t="s">
        <v>2</v>
      </c>
      <c r="FL7" s="91" t="s">
        <v>2</v>
      </c>
      <c r="FM7" s="91" t="s">
        <v>2</v>
      </c>
      <c r="FN7" s="91" t="s">
        <v>2</v>
      </c>
      <c r="FO7" s="91" t="s">
        <v>2</v>
      </c>
      <c r="FP7" s="91" t="s">
        <v>2</v>
      </c>
      <c r="FQ7" s="91" t="s">
        <v>2</v>
      </c>
      <c r="FR7" s="91" t="s">
        <v>2</v>
      </c>
      <c r="FS7" s="91" t="s">
        <v>2</v>
      </c>
      <c r="FT7" s="91" t="s">
        <v>2</v>
      </c>
      <c r="FU7" s="91" t="s">
        <v>2</v>
      </c>
      <c r="FV7" s="91" t="s">
        <v>11</v>
      </c>
      <c r="FW7" s="91" t="s">
        <v>11</v>
      </c>
      <c r="FX7" s="91" t="s">
        <v>11</v>
      </c>
      <c r="FY7" s="91" t="s">
        <v>11</v>
      </c>
      <c r="FZ7" s="91" t="s">
        <v>11</v>
      </c>
      <c r="GA7" s="91" t="s">
        <v>11</v>
      </c>
      <c r="GB7" s="91" t="s">
        <v>11</v>
      </c>
      <c r="GC7" s="91" t="s">
        <v>11</v>
      </c>
      <c r="GD7" s="91" t="s">
        <v>11</v>
      </c>
      <c r="GE7" s="91" t="s">
        <v>11</v>
      </c>
      <c r="GF7" s="91" t="s">
        <v>11</v>
      </c>
      <c r="GG7" s="91" t="s">
        <v>11</v>
      </c>
      <c r="GH7" s="91" t="s">
        <v>11</v>
      </c>
      <c r="GI7" s="91" t="s">
        <v>11</v>
      </c>
      <c r="GJ7" s="91" t="s">
        <v>11</v>
      </c>
      <c r="GK7" s="91" t="s">
        <v>11</v>
      </c>
      <c r="GL7" s="91" t="s">
        <v>12</v>
      </c>
      <c r="GM7" s="91" t="s">
        <v>12</v>
      </c>
      <c r="GN7" s="91" t="s">
        <v>12</v>
      </c>
      <c r="GO7" s="91" t="s">
        <v>12</v>
      </c>
      <c r="GP7" s="91" t="s">
        <v>12</v>
      </c>
      <c r="GQ7" s="91" t="s">
        <v>12</v>
      </c>
      <c r="GR7" s="91" t="s">
        <v>12</v>
      </c>
      <c r="GS7" s="91" t="s">
        <v>12</v>
      </c>
      <c r="GT7" s="91" t="s">
        <v>12</v>
      </c>
      <c r="GU7" s="91" t="s">
        <v>12</v>
      </c>
      <c r="GV7" s="91" t="s">
        <v>12</v>
      </c>
      <c r="GW7" s="91" t="s">
        <v>12</v>
      </c>
      <c r="GX7" s="91" t="s">
        <v>12</v>
      </c>
      <c r="GY7" s="91" t="s">
        <v>12</v>
      </c>
      <c r="GZ7" s="91" t="s">
        <v>12</v>
      </c>
      <c r="HA7" s="91" t="s">
        <v>12</v>
      </c>
    </row>
    <row r="8" spans="1:209" s="33" customFormat="1" ht="12.9" customHeight="1" x14ac:dyDescent="0.35">
      <c r="A8" s="90" t="s">
        <v>21</v>
      </c>
      <c r="B8" s="89">
        <v>2006</v>
      </c>
      <c r="C8" s="89">
        <v>2007</v>
      </c>
      <c r="D8" s="89">
        <v>2008</v>
      </c>
      <c r="E8" s="89">
        <v>2009</v>
      </c>
      <c r="F8" s="89">
        <v>2010</v>
      </c>
      <c r="G8" s="89">
        <v>2011</v>
      </c>
      <c r="H8" s="89">
        <v>2012</v>
      </c>
      <c r="I8" s="89">
        <v>2013</v>
      </c>
      <c r="J8" s="89">
        <v>2014</v>
      </c>
      <c r="K8" s="89">
        <v>2015</v>
      </c>
      <c r="L8" s="89">
        <v>2016</v>
      </c>
      <c r="M8" s="89">
        <v>2017</v>
      </c>
      <c r="N8" s="89">
        <v>2018</v>
      </c>
      <c r="O8" s="89">
        <v>2019</v>
      </c>
      <c r="P8" s="89">
        <v>2020</v>
      </c>
      <c r="Q8" s="89">
        <v>2021</v>
      </c>
      <c r="R8" s="89">
        <v>2006</v>
      </c>
      <c r="S8" s="89">
        <v>2007</v>
      </c>
      <c r="T8" s="89">
        <v>2008</v>
      </c>
      <c r="U8" s="89">
        <v>2009</v>
      </c>
      <c r="V8" s="89">
        <v>2010</v>
      </c>
      <c r="W8" s="89">
        <v>2011</v>
      </c>
      <c r="X8" s="89">
        <v>2012</v>
      </c>
      <c r="Y8" s="89">
        <v>2013</v>
      </c>
      <c r="Z8" s="89">
        <v>2014</v>
      </c>
      <c r="AA8" s="89">
        <v>2015</v>
      </c>
      <c r="AB8" s="89">
        <v>2016</v>
      </c>
      <c r="AC8" s="89">
        <v>2017</v>
      </c>
      <c r="AD8" s="89">
        <v>2018</v>
      </c>
      <c r="AE8" s="89">
        <v>2019</v>
      </c>
      <c r="AF8" s="89">
        <v>2020</v>
      </c>
      <c r="AG8" s="89">
        <v>2021</v>
      </c>
      <c r="AH8" s="89">
        <v>2006</v>
      </c>
      <c r="AI8" s="89">
        <v>2007</v>
      </c>
      <c r="AJ8" s="89">
        <v>2008</v>
      </c>
      <c r="AK8" s="89">
        <v>2009</v>
      </c>
      <c r="AL8" s="89">
        <v>2010</v>
      </c>
      <c r="AM8" s="89">
        <v>2011</v>
      </c>
      <c r="AN8" s="89">
        <v>2012</v>
      </c>
      <c r="AO8" s="89">
        <v>2013</v>
      </c>
      <c r="AP8" s="89">
        <v>2014</v>
      </c>
      <c r="AQ8" s="89">
        <v>2015</v>
      </c>
      <c r="AR8" s="89">
        <v>2016</v>
      </c>
      <c r="AS8" s="89">
        <v>2017</v>
      </c>
      <c r="AT8" s="89">
        <v>2018</v>
      </c>
      <c r="AU8" s="89">
        <v>2019</v>
      </c>
      <c r="AV8" s="89">
        <v>2020</v>
      </c>
      <c r="AW8" s="89">
        <v>2021</v>
      </c>
      <c r="AX8" s="89">
        <v>2006</v>
      </c>
      <c r="AY8" s="89">
        <v>2007</v>
      </c>
      <c r="AZ8" s="89">
        <v>2008</v>
      </c>
      <c r="BA8" s="89">
        <v>2009</v>
      </c>
      <c r="BB8" s="89">
        <v>2010</v>
      </c>
      <c r="BC8" s="89">
        <v>2011</v>
      </c>
      <c r="BD8" s="89">
        <v>2012</v>
      </c>
      <c r="BE8" s="89">
        <v>2013</v>
      </c>
      <c r="BF8" s="89">
        <v>2014</v>
      </c>
      <c r="BG8" s="89">
        <v>2015</v>
      </c>
      <c r="BH8" s="89">
        <v>2016</v>
      </c>
      <c r="BI8" s="89">
        <v>2017</v>
      </c>
      <c r="BJ8" s="89">
        <v>2018</v>
      </c>
      <c r="BK8" s="89">
        <v>2019</v>
      </c>
      <c r="BL8" s="89">
        <v>2020</v>
      </c>
      <c r="BM8" s="89">
        <v>2021</v>
      </c>
      <c r="BN8" s="89">
        <v>2006</v>
      </c>
      <c r="BO8" s="89">
        <v>2007</v>
      </c>
      <c r="BP8" s="89">
        <v>2008</v>
      </c>
      <c r="BQ8" s="89">
        <v>2009</v>
      </c>
      <c r="BR8" s="89">
        <v>2010</v>
      </c>
      <c r="BS8" s="89">
        <v>2011</v>
      </c>
      <c r="BT8" s="89">
        <v>2012</v>
      </c>
      <c r="BU8" s="89">
        <v>2013</v>
      </c>
      <c r="BV8" s="89">
        <v>2014</v>
      </c>
      <c r="BW8" s="89">
        <v>2015</v>
      </c>
      <c r="BX8" s="89">
        <v>2016</v>
      </c>
      <c r="BY8" s="89">
        <v>2017</v>
      </c>
      <c r="BZ8" s="89">
        <v>2018</v>
      </c>
      <c r="CA8" s="89">
        <v>2019</v>
      </c>
      <c r="CB8" s="89">
        <v>2020</v>
      </c>
      <c r="CC8" s="89">
        <v>2021</v>
      </c>
      <c r="CD8" s="89">
        <v>2006</v>
      </c>
      <c r="CE8" s="89">
        <v>2007</v>
      </c>
      <c r="CF8" s="89">
        <v>2008</v>
      </c>
      <c r="CG8" s="89">
        <v>2009</v>
      </c>
      <c r="CH8" s="89">
        <v>2010</v>
      </c>
      <c r="CI8" s="89">
        <v>2011</v>
      </c>
      <c r="CJ8" s="89">
        <v>2012</v>
      </c>
      <c r="CK8" s="89">
        <v>2013</v>
      </c>
      <c r="CL8" s="89">
        <v>2014</v>
      </c>
      <c r="CM8" s="89">
        <v>2015</v>
      </c>
      <c r="CN8" s="89">
        <v>2016</v>
      </c>
      <c r="CO8" s="89">
        <v>2017</v>
      </c>
      <c r="CP8" s="89">
        <v>2018</v>
      </c>
      <c r="CQ8" s="89">
        <v>2019</v>
      </c>
      <c r="CR8" s="89">
        <v>2020</v>
      </c>
      <c r="CS8" s="89">
        <v>2021</v>
      </c>
      <c r="CT8" s="89">
        <v>2006</v>
      </c>
      <c r="CU8" s="89">
        <v>2007</v>
      </c>
      <c r="CV8" s="89">
        <v>2008</v>
      </c>
      <c r="CW8" s="89">
        <v>2009</v>
      </c>
      <c r="CX8" s="89">
        <v>2010</v>
      </c>
      <c r="CY8" s="89">
        <v>2011</v>
      </c>
      <c r="CZ8" s="89">
        <v>2012</v>
      </c>
      <c r="DA8" s="89">
        <v>2013</v>
      </c>
      <c r="DB8" s="89">
        <v>2014</v>
      </c>
      <c r="DC8" s="89">
        <v>2015</v>
      </c>
      <c r="DD8" s="89">
        <v>2016</v>
      </c>
      <c r="DE8" s="89">
        <v>2017</v>
      </c>
      <c r="DF8" s="89">
        <v>2018</v>
      </c>
      <c r="DG8" s="89">
        <v>2019</v>
      </c>
      <c r="DH8" s="89">
        <v>2020</v>
      </c>
      <c r="DI8" s="89">
        <v>2021</v>
      </c>
      <c r="DJ8" s="89">
        <v>2006</v>
      </c>
      <c r="DK8" s="89">
        <v>2007</v>
      </c>
      <c r="DL8" s="89">
        <v>2008</v>
      </c>
      <c r="DM8" s="89">
        <v>2009</v>
      </c>
      <c r="DN8" s="89">
        <v>2010</v>
      </c>
      <c r="DO8" s="89">
        <v>2011</v>
      </c>
      <c r="DP8" s="89">
        <v>2012</v>
      </c>
      <c r="DQ8" s="89">
        <v>2013</v>
      </c>
      <c r="DR8" s="89">
        <v>2014</v>
      </c>
      <c r="DS8" s="89">
        <v>2015</v>
      </c>
      <c r="DT8" s="89">
        <v>2016</v>
      </c>
      <c r="DU8" s="89">
        <v>2017</v>
      </c>
      <c r="DV8" s="89">
        <v>2018</v>
      </c>
      <c r="DW8" s="89">
        <v>2019</v>
      </c>
      <c r="DX8" s="89">
        <v>2020</v>
      </c>
      <c r="DY8" s="89">
        <v>2021</v>
      </c>
      <c r="DZ8" s="89">
        <v>2006</v>
      </c>
      <c r="EA8" s="89">
        <v>2007</v>
      </c>
      <c r="EB8" s="89">
        <v>2008</v>
      </c>
      <c r="EC8" s="89">
        <v>2009</v>
      </c>
      <c r="ED8" s="89">
        <v>2010</v>
      </c>
      <c r="EE8" s="89">
        <v>2011</v>
      </c>
      <c r="EF8" s="89">
        <v>2012</v>
      </c>
      <c r="EG8" s="89">
        <v>2013</v>
      </c>
      <c r="EH8" s="89">
        <v>2014</v>
      </c>
      <c r="EI8" s="89">
        <v>2015</v>
      </c>
      <c r="EJ8" s="89">
        <v>2016</v>
      </c>
      <c r="EK8" s="89">
        <v>2017</v>
      </c>
      <c r="EL8" s="89">
        <v>2018</v>
      </c>
      <c r="EM8" s="89">
        <v>2019</v>
      </c>
      <c r="EN8" s="89">
        <v>2020</v>
      </c>
      <c r="EO8" s="89">
        <v>2021</v>
      </c>
      <c r="EP8" s="89">
        <v>2006</v>
      </c>
      <c r="EQ8" s="89">
        <v>2007</v>
      </c>
      <c r="ER8" s="89">
        <v>2008</v>
      </c>
      <c r="ES8" s="89">
        <v>2009</v>
      </c>
      <c r="ET8" s="89">
        <v>2010</v>
      </c>
      <c r="EU8" s="89">
        <v>2011</v>
      </c>
      <c r="EV8" s="89">
        <v>2012</v>
      </c>
      <c r="EW8" s="89">
        <v>2013</v>
      </c>
      <c r="EX8" s="89">
        <v>2014</v>
      </c>
      <c r="EY8" s="89">
        <v>2015</v>
      </c>
      <c r="EZ8" s="89">
        <v>2016</v>
      </c>
      <c r="FA8" s="89">
        <v>2017</v>
      </c>
      <c r="FB8" s="89">
        <v>2018</v>
      </c>
      <c r="FC8" s="89">
        <v>2019</v>
      </c>
      <c r="FD8" s="89">
        <v>2020</v>
      </c>
      <c r="FE8" s="89">
        <v>2021</v>
      </c>
      <c r="FF8" s="89">
        <v>2006</v>
      </c>
      <c r="FG8" s="89">
        <v>2007</v>
      </c>
      <c r="FH8" s="89">
        <v>2008</v>
      </c>
      <c r="FI8" s="89">
        <v>2009</v>
      </c>
      <c r="FJ8" s="89">
        <v>2010</v>
      </c>
      <c r="FK8" s="89">
        <v>2011</v>
      </c>
      <c r="FL8" s="89">
        <v>2012</v>
      </c>
      <c r="FM8" s="89">
        <v>2013</v>
      </c>
      <c r="FN8" s="89">
        <v>2014</v>
      </c>
      <c r="FO8" s="89">
        <v>2015</v>
      </c>
      <c r="FP8" s="89">
        <v>2016</v>
      </c>
      <c r="FQ8" s="89">
        <v>2017</v>
      </c>
      <c r="FR8" s="89">
        <v>2018</v>
      </c>
      <c r="FS8" s="89">
        <v>2019</v>
      </c>
      <c r="FT8" s="89">
        <v>2020</v>
      </c>
      <c r="FU8" s="89">
        <v>2021</v>
      </c>
      <c r="FV8" s="89">
        <v>2006</v>
      </c>
      <c r="FW8" s="89">
        <v>2007</v>
      </c>
      <c r="FX8" s="89">
        <v>2008</v>
      </c>
      <c r="FY8" s="89">
        <v>2009</v>
      </c>
      <c r="FZ8" s="89">
        <v>2010</v>
      </c>
      <c r="GA8" s="89">
        <v>2011</v>
      </c>
      <c r="GB8" s="89">
        <v>2012</v>
      </c>
      <c r="GC8" s="89">
        <v>2013</v>
      </c>
      <c r="GD8" s="89">
        <v>2014</v>
      </c>
      <c r="GE8" s="89">
        <v>2015</v>
      </c>
      <c r="GF8" s="89">
        <v>2016</v>
      </c>
      <c r="GG8" s="89">
        <v>2017</v>
      </c>
      <c r="GH8" s="89">
        <v>2018</v>
      </c>
      <c r="GI8" s="89">
        <v>2019</v>
      </c>
      <c r="GJ8" s="89">
        <v>2020</v>
      </c>
      <c r="GK8" s="89">
        <v>2021</v>
      </c>
      <c r="GL8" s="89">
        <v>2006</v>
      </c>
      <c r="GM8" s="89">
        <v>2007</v>
      </c>
      <c r="GN8" s="89">
        <v>2008</v>
      </c>
      <c r="GO8" s="89">
        <v>2009</v>
      </c>
      <c r="GP8" s="89">
        <v>2010</v>
      </c>
      <c r="GQ8" s="89">
        <v>2011</v>
      </c>
      <c r="GR8" s="89">
        <v>2012</v>
      </c>
      <c r="GS8" s="89">
        <v>2013</v>
      </c>
      <c r="GT8" s="89">
        <v>2014</v>
      </c>
      <c r="GU8" s="89">
        <v>2015</v>
      </c>
      <c r="GV8" s="89">
        <v>2016</v>
      </c>
      <c r="GW8" s="89">
        <v>2017</v>
      </c>
      <c r="GX8" s="89">
        <v>2018</v>
      </c>
      <c r="GY8" s="89">
        <v>2019</v>
      </c>
      <c r="GZ8" s="89">
        <v>2020</v>
      </c>
      <c r="HA8" s="89">
        <v>2021</v>
      </c>
    </row>
    <row r="9" spans="1:209" ht="12.9" customHeight="1" x14ac:dyDescent="0.35">
      <c r="A9" s="32" t="s">
        <v>312</v>
      </c>
      <c r="B9" s="36" t="s">
        <v>536</v>
      </c>
      <c r="C9" s="36" t="s">
        <v>537</v>
      </c>
      <c r="D9" s="36" t="s">
        <v>538</v>
      </c>
      <c r="E9" s="36" t="s">
        <v>539</v>
      </c>
      <c r="F9" s="36" t="s">
        <v>540</v>
      </c>
      <c r="G9" s="36" t="s">
        <v>541</v>
      </c>
      <c r="H9" s="36" t="s">
        <v>542</v>
      </c>
      <c r="I9" s="36" t="s">
        <v>543</v>
      </c>
      <c r="J9" s="36" t="s">
        <v>544</v>
      </c>
      <c r="K9" s="36" t="s">
        <v>545</v>
      </c>
      <c r="L9" s="36" t="s">
        <v>546</v>
      </c>
      <c r="M9" s="36" t="s">
        <v>547</v>
      </c>
      <c r="N9" s="36" t="s">
        <v>548</v>
      </c>
      <c r="O9" s="36" t="s">
        <v>549</v>
      </c>
      <c r="P9" s="36" t="s">
        <v>550</v>
      </c>
      <c r="Q9" s="36" t="s">
        <v>551</v>
      </c>
      <c r="R9" s="36" t="s">
        <v>119</v>
      </c>
      <c r="S9" s="36" t="s">
        <v>120</v>
      </c>
      <c r="T9" s="36" t="s">
        <v>121</v>
      </c>
      <c r="U9" s="36" t="s">
        <v>122</v>
      </c>
      <c r="V9" s="36" t="s">
        <v>123</v>
      </c>
      <c r="W9" s="36" t="s">
        <v>124</v>
      </c>
      <c r="X9" s="36" t="s">
        <v>125</v>
      </c>
      <c r="Y9" s="36" t="s">
        <v>126</v>
      </c>
      <c r="Z9" s="36" t="s">
        <v>127</v>
      </c>
      <c r="AA9" s="36" t="s">
        <v>128</v>
      </c>
      <c r="AB9" s="36" t="s">
        <v>129</v>
      </c>
      <c r="AC9" s="36" t="s">
        <v>130</v>
      </c>
      <c r="AD9" s="36" t="s">
        <v>131</v>
      </c>
      <c r="AE9" s="36" t="s">
        <v>132</v>
      </c>
      <c r="AF9" s="36" t="s">
        <v>133</v>
      </c>
      <c r="AG9" s="36" t="s">
        <v>134</v>
      </c>
      <c r="AH9" s="36" t="s">
        <v>135</v>
      </c>
      <c r="AI9" s="36" t="s">
        <v>136</v>
      </c>
      <c r="AJ9" s="36" t="s">
        <v>137</v>
      </c>
      <c r="AK9" s="36" t="s">
        <v>138</v>
      </c>
      <c r="AL9" s="36" t="s">
        <v>139</v>
      </c>
      <c r="AM9" s="36" t="s">
        <v>140</v>
      </c>
      <c r="AN9" s="36" t="s">
        <v>141</v>
      </c>
      <c r="AO9" s="36" t="s">
        <v>142</v>
      </c>
      <c r="AP9" s="36" t="s">
        <v>143</v>
      </c>
      <c r="AQ9" s="36" t="s">
        <v>144</v>
      </c>
      <c r="AR9" s="36" t="s">
        <v>145</v>
      </c>
      <c r="AS9" s="36" t="s">
        <v>146</v>
      </c>
      <c r="AT9" s="36" t="s">
        <v>147</v>
      </c>
      <c r="AU9" s="36" t="s">
        <v>148</v>
      </c>
      <c r="AV9" s="36" t="s">
        <v>149</v>
      </c>
      <c r="AW9" s="36" t="s">
        <v>150</v>
      </c>
      <c r="AX9" s="36" t="s">
        <v>151</v>
      </c>
      <c r="AY9" s="36" t="s">
        <v>152</v>
      </c>
      <c r="AZ9" s="36" t="s">
        <v>153</v>
      </c>
      <c r="BA9" s="36" t="s">
        <v>154</v>
      </c>
      <c r="BB9" s="36" t="s">
        <v>155</v>
      </c>
      <c r="BC9" s="36" t="s">
        <v>156</v>
      </c>
      <c r="BD9" s="36" t="s">
        <v>157</v>
      </c>
      <c r="BE9" s="36" t="s">
        <v>158</v>
      </c>
      <c r="BF9" s="36" t="s">
        <v>159</v>
      </c>
      <c r="BG9" s="36" t="s">
        <v>160</v>
      </c>
      <c r="BH9" s="36" t="s">
        <v>161</v>
      </c>
      <c r="BI9" s="36" t="s">
        <v>162</v>
      </c>
      <c r="BJ9" s="36" t="s">
        <v>163</v>
      </c>
      <c r="BK9" s="36" t="s">
        <v>164</v>
      </c>
      <c r="BL9" s="36" t="s">
        <v>165</v>
      </c>
      <c r="BM9" s="36" t="s">
        <v>166</v>
      </c>
      <c r="BN9" s="36" t="s">
        <v>167</v>
      </c>
      <c r="BO9" s="36" t="s">
        <v>168</v>
      </c>
      <c r="BP9" s="36" t="s">
        <v>169</v>
      </c>
      <c r="BQ9" s="36" t="s">
        <v>170</v>
      </c>
      <c r="BR9" s="36" t="s">
        <v>171</v>
      </c>
      <c r="BS9" s="36" t="s">
        <v>172</v>
      </c>
      <c r="BT9" s="36" t="s">
        <v>173</v>
      </c>
      <c r="BU9" s="36" t="s">
        <v>174</v>
      </c>
      <c r="BV9" s="36" t="s">
        <v>175</v>
      </c>
      <c r="BW9" s="36" t="s">
        <v>176</v>
      </c>
      <c r="BX9" s="36" t="s">
        <v>177</v>
      </c>
      <c r="BY9" s="36" t="s">
        <v>178</v>
      </c>
      <c r="BZ9" s="36" t="s">
        <v>179</v>
      </c>
      <c r="CA9" s="36" t="s">
        <v>180</v>
      </c>
      <c r="CB9" s="36" t="s">
        <v>181</v>
      </c>
      <c r="CC9" s="36" t="s">
        <v>182</v>
      </c>
      <c r="CD9" s="36" t="s">
        <v>183</v>
      </c>
      <c r="CE9" s="36" t="s">
        <v>184</v>
      </c>
      <c r="CF9" s="36" t="s">
        <v>185</v>
      </c>
      <c r="CG9" s="36" t="s">
        <v>186</v>
      </c>
      <c r="CH9" s="36" t="s">
        <v>187</v>
      </c>
      <c r="CI9" s="36" t="s">
        <v>188</v>
      </c>
      <c r="CJ9" s="36" t="s">
        <v>189</v>
      </c>
      <c r="CK9" s="36" t="s">
        <v>190</v>
      </c>
      <c r="CL9" s="36" t="s">
        <v>191</v>
      </c>
      <c r="CM9" s="36" t="s">
        <v>192</v>
      </c>
      <c r="CN9" s="36" t="s">
        <v>193</v>
      </c>
      <c r="CO9" s="36" t="s">
        <v>194</v>
      </c>
      <c r="CP9" s="36" t="s">
        <v>195</v>
      </c>
      <c r="CQ9" s="36" t="s">
        <v>196</v>
      </c>
      <c r="CR9" s="36" t="s">
        <v>197</v>
      </c>
      <c r="CS9" s="36" t="s">
        <v>198</v>
      </c>
      <c r="CT9" s="36" t="s">
        <v>199</v>
      </c>
      <c r="CU9" s="36" t="s">
        <v>200</v>
      </c>
      <c r="CV9" s="36" t="s">
        <v>201</v>
      </c>
      <c r="CW9" s="36" t="s">
        <v>202</v>
      </c>
      <c r="CX9" s="36" t="s">
        <v>203</v>
      </c>
      <c r="CY9" s="36" t="s">
        <v>204</v>
      </c>
      <c r="CZ9" s="36" t="s">
        <v>205</v>
      </c>
      <c r="DA9" s="36" t="s">
        <v>206</v>
      </c>
      <c r="DB9" s="36" t="s">
        <v>207</v>
      </c>
      <c r="DC9" s="36" t="s">
        <v>208</v>
      </c>
      <c r="DD9" s="36" t="s">
        <v>209</v>
      </c>
      <c r="DE9" s="36" t="s">
        <v>210</v>
      </c>
      <c r="DF9" s="36" t="s">
        <v>211</v>
      </c>
      <c r="DG9" s="36" t="s">
        <v>212</v>
      </c>
      <c r="DH9" s="36" t="s">
        <v>213</v>
      </c>
      <c r="DI9" s="36" t="s">
        <v>214</v>
      </c>
      <c r="DJ9" s="36" t="s">
        <v>215</v>
      </c>
      <c r="DK9" s="36" t="s">
        <v>216</v>
      </c>
      <c r="DL9" s="36" t="s">
        <v>217</v>
      </c>
      <c r="DM9" s="36" t="s">
        <v>218</v>
      </c>
      <c r="DN9" s="36" t="s">
        <v>219</v>
      </c>
      <c r="DO9" s="36" t="s">
        <v>220</v>
      </c>
      <c r="DP9" s="36" t="s">
        <v>221</v>
      </c>
      <c r="DQ9" s="36" t="s">
        <v>222</v>
      </c>
      <c r="DR9" s="36" t="s">
        <v>223</v>
      </c>
      <c r="DS9" s="36" t="s">
        <v>224</v>
      </c>
      <c r="DT9" s="36" t="s">
        <v>225</v>
      </c>
      <c r="DU9" s="36" t="s">
        <v>226</v>
      </c>
      <c r="DV9" s="36" t="s">
        <v>227</v>
      </c>
      <c r="DW9" s="36" t="s">
        <v>228</v>
      </c>
      <c r="DX9" s="36" t="s">
        <v>229</v>
      </c>
      <c r="DY9" s="36" t="s">
        <v>230</v>
      </c>
      <c r="DZ9" s="36" t="s">
        <v>231</v>
      </c>
      <c r="EA9" s="36" t="s">
        <v>232</v>
      </c>
      <c r="EB9" s="36" t="s">
        <v>233</v>
      </c>
      <c r="EC9" s="36" t="s">
        <v>234</v>
      </c>
      <c r="ED9" s="36" t="s">
        <v>235</v>
      </c>
      <c r="EE9" s="36" t="s">
        <v>236</v>
      </c>
      <c r="EF9" s="36" t="s">
        <v>237</v>
      </c>
      <c r="EG9" s="36" t="s">
        <v>238</v>
      </c>
      <c r="EH9" s="36" t="s">
        <v>239</v>
      </c>
      <c r="EI9" s="36" t="s">
        <v>240</v>
      </c>
      <c r="EJ9" s="36" t="s">
        <v>241</v>
      </c>
      <c r="EK9" s="36" t="s">
        <v>242</v>
      </c>
      <c r="EL9" s="36" t="s">
        <v>243</v>
      </c>
      <c r="EM9" s="36" t="s">
        <v>244</v>
      </c>
      <c r="EN9" s="36" t="s">
        <v>245</v>
      </c>
      <c r="EO9" s="36" t="s">
        <v>246</v>
      </c>
      <c r="EP9" s="36" t="s">
        <v>247</v>
      </c>
      <c r="EQ9" s="36" t="s">
        <v>248</v>
      </c>
      <c r="ER9" s="36" t="s">
        <v>249</v>
      </c>
      <c r="ES9" s="36" t="s">
        <v>250</v>
      </c>
      <c r="ET9" s="36" t="s">
        <v>251</v>
      </c>
      <c r="EU9" s="36" t="s">
        <v>252</v>
      </c>
      <c r="EV9" s="36" t="s">
        <v>253</v>
      </c>
      <c r="EW9" s="36" t="s">
        <v>254</v>
      </c>
      <c r="EX9" s="36" t="s">
        <v>255</v>
      </c>
      <c r="EY9" s="36" t="s">
        <v>256</v>
      </c>
      <c r="EZ9" s="36" t="s">
        <v>257</v>
      </c>
      <c r="FA9" s="36" t="s">
        <v>258</v>
      </c>
      <c r="FB9" s="36" t="s">
        <v>259</v>
      </c>
      <c r="FC9" s="36" t="s">
        <v>260</v>
      </c>
      <c r="FD9" s="36" t="s">
        <v>261</v>
      </c>
      <c r="FE9" s="36" t="s">
        <v>262</v>
      </c>
      <c r="FF9" s="36" t="s">
        <v>263</v>
      </c>
      <c r="FG9" s="36" t="s">
        <v>264</v>
      </c>
      <c r="FH9" s="36" t="s">
        <v>265</v>
      </c>
      <c r="FI9" s="36" t="s">
        <v>266</v>
      </c>
      <c r="FJ9" s="36" t="s">
        <v>267</v>
      </c>
      <c r="FK9" s="36" t="s">
        <v>268</v>
      </c>
      <c r="FL9" s="36" t="s">
        <v>269</v>
      </c>
      <c r="FM9" s="36" t="s">
        <v>270</v>
      </c>
      <c r="FN9" s="36" t="s">
        <v>271</v>
      </c>
      <c r="FO9" s="36" t="s">
        <v>272</v>
      </c>
      <c r="FP9" s="36" t="s">
        <v>273</v>
      </c>
      <c r="FQ9" s="36" t="s">
        <v>274</v>
      </c>
      <c r="FR9" s="36" t="s">
        <v>275</v>
      </c>
      <c r="FS9" s="36" t="s">
        <v>276</v>
      </c>
      <c r="FT9" s="36" t="s">
        <v>277</v>
      </c>
      <c r="FU9" s="36" t="s">
        <v>278</v>
      </c>
      <c r="FV9" s="36" t="s">
        <v>279</v>
      </c>
      <c r="FW9" s="36" t="s">
        <v>280</v>
      </c>
      <c r="FX9" s="36" t="s">
        <v>281</v>
      </c>
      <c r="FY9" s="36" t="s">
        <v>282</v>
      </c>
      <c r="FZ9" s="36" t="s">
        <v>283</v>
      </c>
      <c r="GA9" s="36" t="s">
        <v>284</v>
      </c>
      <c r="GB9" s="36" t="s">
        <v>285</v>
      </c>
      <c r="GC9" s="36" t="s">
        <v>286</v>
      </c>
      <c r="GD9" s="36" t="s">
        <v>287</v>
      </c>
      <c r="GE9" s="36" t="s">
        <v>288</v>
      </c>
      <c r="GF9" s="36" t="s">
        <v>289</v>
      </c>
      <c r="GG9" s="36" t="s">
        <v>290</v>
      </c>
      <c r="GH9" s="36" t="s">
        <v>291</v>
      </c>
      <c r="GI9" s="36" t="s">
        <v>292</v>
      </c>
      <c r="GJ9" s="36" t="s">
        <v>293</v>
      </c>
      <c r="GK9" s="36" t="s">
        <v>294</v>
      </c>
      <c r="GL9" s="36" t="s">
        <v>295</v>
      </c>
      <c r="GM9" s="36" t="s">
        <v>296</v>
      </c>
      <c r="GN9" s="36" t="s">
        <v>297</v>
      </c>
      <c r="GO9" s="36" t="s">
        <v>298</v>
      </c>
      <c r="GP9" s="36" t="s">
        <v>299</v>
      </c>
      <c r="GQ9" s="36" t="s">
        <v>300</v>
      </c>
      <c r="GR9" s="36" t="s">
        <v>301</v>
      </c>
      <c r="GS9" s="36" t="s">
        <v>302</v>
      </c>
      <c r="GT9" s="36" t="s">
        <v>303</v>
      </c>
      <c r="GU9" s="36" t="s">
        <v>304</v>
      </c>
      <c r="GV9" s="36" t="s">
        <v>305</v>
      </c>
      <c r="GW9" s="36" t="s">
        <v>306</v>
      </c>
      <c r="GX9" s="36" t="s">
        <v>307</v>
      </c>
      <c r="GY9" s="36" t="s">
        <v>308</v>
      </c>
      <c r="GZ9" s="36" t="s">
        <v>309</v>
      </c>
      <c r="HA9" s="36" t="s">
        <v>310</v>
      </c>
    </row>
    <row r="10" spans="1:209" s="31" customFormat="1" ht="12.9" customHeight="1" x14ac:dyDescent="0.35">
      <c r="A10" s="31" t="s">
        <v>311</v>
      </c>
      <c r="B10" s="51">
        <f t="shared" ref="B10:BM10" si="0">VLOOKUP("Opex", Table_Data_benchmarking, MATCH(B9, Header_Table_Data_benchmarking, 0), FALSE)</f>
        <v>32644.372461278101</v>
      </c>
      <c r="C10" s="51">
        <f t="shared" si="0"/>
        <v>33989.78368583</v>
      </c>
      <c r="D10" s="51">
        <f t="shared" si="0"/>
        <v>37658.377116216798</v>
      </c>
      <c r="E10" s="51">
        <f t="shared" si="0"/>
        <v>39959.378599711999</v>
      </c>
      <c r="F10" s="51">
        <f t="shared" si="0"/>
        <v>46087.463131805001</v>
      </c>
      <c r="G10" s="51">
        <f t="shared" si="0"/>
        <v>53239.636389662104</v>
      </c>
      <c r="H10" s="51">
        <f t="shared" si="0"/>
        <v>58764.115947737497</v>
      </c>
      <c r="I10" s="51">
        <f t="shared" si="0"/>
        <v>66417.409985292601</v>
      </c>
      <c r="J10" s="51">
        <f t="shared" si="0"/>
        <v>77223.594865233899</v>
      </c>
      <c r="K10" s="51">
        <f t="shared" si="0"/>
        <v>73579.8426807426</v>
      </c>
      <c r="L10" s="51">
        <f t="shared" si="0"/>
        <v>40562.178874851801</v>
      </c>
      <c r="M10" s="51">
        <f t="shared" si="0"/>
        <v>46909.595999999998</v>
      </c>
      <c r="N10" s="51">
        <f t="shared" si="0"/>
        <v>55849.335000000006</v>
      </c>
      <c r="O10" s="51">
        <f t="shared" si="0"/>
        <v>55021.766000000003</v>
      </c>
      <c r="P10" s="51">
        <f t="shared" si="0"/>
        <v>53278.416409999998</v>
      </c>
      <c r="Q10" s="51">
        <f t="shared" si="0"/>
        <v>54940.209000000003</v>
      </c>
      <c r="R10" s="51">
        <f t="shared" si="0"/>
        <v>357834.496219308</v>
      </c>
      <c r="S10" s="51">
        <f t="shared" si="0"/>
        <v>316522.99188389303</v>
      </c>
      <c r="T10" s="51">
        <f t="shared" si="0"/>
        <v>467809.12217390706</v>
      </c>
      <c r="U10" s="51">
        <f t="shared" si="0"/>
        <v>441027.33814656798</v>
      </c>
      <c r="V10" s="51">
        <f t="shared" si="0"/>
        <v>511184.26885726303</v>
      </c>
      <c r="W10" s="51">
        <f t="shared" si="0"/>
        <v>506684.85404769296</v>
      </c>
      <c r="X10" s="51">
        <f t="shared" si="0"/>
        <v>577601.0955064391</v>
      </c>
      <c r="Y10" s="51">
        <f t="shared" si="0"/>
        <v>471121.68333051505</v>
      </c>
      <c r="Z10" s="51">
        <f t="shared" si="0"/>
        <v>539569.59182207996</v>
      </c>
      <c r="AA10" s="51">
        <f t="shared" si="0"/>
        <v>647227.97580349504</v>
      </c>
      <c r="AB10" s="51">
        <f t="shared" si="0"/>
        <v>588178.86646726506</v>
      </c>
      <c r="AC10" s="51">
        <f t="shared" si="0"/>
        <v>529666.46092261001</v>
      </c>
      <c r="AD10" s="51">
        <f t="shared" si="0"/>
        <v>463137.071</v>
      </c>
      <c r="AE10" s="51">
        <f t="shared" si="0"/>
        <v>445750.647</v>
      </c>
      <c r="AF10" s="51">
        <f t="shared" si="0"/>
        <v>403448.37900000002</v>
      </c>
      <c r="AG10" s="51">
        <f t="shared" si="0"/>
        <v>387112.45299999998</v>
      </c>
      <c r="AH10" s="51">
        <f t="shared" si="0"/>
        <v>26412.589009526593</v>
      </c>
      <c r="AI10" s="51">
        <f t="shared" si="0"/>
        <v>31329.710649259305</v>
      </c>
      <c r="AJ10" s="51">
        <f t="shared" si="0"/>
        <v>31120.531390019252</v>
      </c>
      <c r="AK10" s="51">
        <f t="shared" si="0"/>
        <v>37629.540867755153</v>
      </c>
      <c r="AL10" s="51">
        <f t="shared" si="0"/>
        <v>42279.50798262329</v>
      </c>
      <c r="AM10" s="51">
        <f t="shared" si="0"/>
        <v>40682.50401969807</v>
      </c>
      <c r="AN10" s="51">
        <f t="shared" si="0"/>
        <v>52808.972782802135</v>
      </c>
      <c r="AO10" s="51">
        <f t="shared" si="0"/>
        <v>52531.24811007821</v>
      </c>
      <c r="AP10" s="51">
        <f t="shared" si="0"/>
        <v>55150.625983108068</v>
      </c>
      <c r="AQ10" s="51">
        <f t="shared" si="0"/>
        <v>54114.799686988088</v>
      </c>
      <c r="AR10" s="51">
        <f t="shared" si="0"/>
        <v>55415.462309842202</v>
      </c>
      <c r="AS10" s="51">
        <f t="shared" si="0"/>
        <v>54481.132864804596</v>
      </c>
      <c r="AT10" s="51">
        <f t="shared" si="0"/>
        <v>48229.038177939598</v>
      </c>
      <c r="AU10" s="51">
        <f t="shared" si="0"/>
        <v>55345.957048282602</v>
      </c>
      <c r="AV10" s="51">
        <f t="shared" si="0"/>
        <v>52908.6784500219</v>
      </c>
      <c r="AW10" s="51">
        <f t="shared" si="0"/>
        <v>67493.260999999999</v>
      </c>
      <c r="AX10" s="51">
        <f t="shared" si="0"/>
        <v>156824.91789216301</v>
      </c>
      <c r="AY10" s="51">
        <f t="shared" si="0"/>
        <v>176841.394432931</v>
      </c>
      <c r="AZ10" s="51">
        <f t="shared" si="0"/>
        <v>224408.06001672801</v>
      </c>
      <c r="BA10" s="51">
        <f t="shared" si="0"/>
        <v>214131.30026509601</v>
      </c>
      <c r="BB10" s="51">
        <f t="shared" si="0"/>
        <v>210431.13798086398</v>
      </c>
      <c r="BC10" s="51">
        <f t="shared" si="0"/>
        <v>229554.29065953402</v>
      </c>
      <c r="BD10" s="51">
        <f t="shared" si="0"/>
        <v>240838.12724750797</v>
      </c>
      <c r="BE10" s="51">
        <f t="shared" si="0"/>
        <v>222645.27398422701</v>
      </c>
      <c r="BF10" s="51">
        <f t="shared" si="0"/>
        <v>258321.99304766802</v>
      </c>
      <c r="BG10" s="51">
        <f t="shared" si="0"/>
        <v>270954.43519109796</v>
      </c>
      <c r="BH10" s="51">
        <f t="shared" si="0"/>
        <v>295663.49812986702</v>
      </c>
      <c r="BI10" s="51">
        <f t="shared" si="0"/>
        <v>276143.80499999999</v>
      </c>
      <c r="BJ10" s="51">
        <f t="shared" si="0"/>
        <v>257322.89818438003</v>
      </c>
      <c r="BK10" s="51">
        <f t="shared" si="0"/>
        <v>248955.63635370001</v>
      </c>
      <c r="BL10" s="51">
        <f t="shared" si="0"/>
        <v>226772.79477854402</v>
      </c>
      <c r="BM10" s="51">
        <f t="shared" si="0"/>
        <v>244843.380445277</v>
      </c>
      <c r="BN10" s="51">
        <f t="shared" ref="BN10:DY10" si="1">VLOOKUP("Opex", Table_Data_benchmarking, MATCH(BN9, Header_Table_Data_benchmarking, 0), FALSE)</f>
        <v>189286.786515969</v>
      </c>
      <c r="BO10" s="51">
        <f t="shared" si="1"/>
        <v>229999.82498122202</v>
      </c>
      <c r="BP10" s="51">
        <f t="shared" si="1"/>
        <v>249220.28103108701</v>
      </c>
      <c r="BQ10" s="51">
        <f t="shared" si="1"/>
        <v>269392.65438000002</v>
      </c>
      <c r="BR10" s="51">
        <f t="shared" si="1"/>
        <v>278759.46135</v>
      </c>
      <c r="BS10" s="51">
        <f t="shared" si="1"/>
        <v>317627.73702</v>
      </c>
      <c r="BT10" s="51">
        <f t="shared" si="1"/>
        <v>350958.66492000007</v>
      </c>
      <c r="BU10" s="51">
        <f t="shared" si="1"/>
        <v>387877.9989499998</v>
      </c>
      <c r="BV10" s="51">
        <f t="shared" si="1"/>
        <v>365738.55767000001</v>
      </c>
      <c r="BW10" s="51">
        <f t="shared" si="1"/>
        <v>381461.5461299998</v>
      </c>
      <c r="BX10" s="51">
        <f t="shared" si="1"/>
        <v>344893.63842298696</v>
      </c>
      <c r="BY10" s="51">
        <f t="shared" si="1"/>
        <v>353346.31027999998</v>
      </c>
      <c r="BZ10" s="51">
        <f t="shared" si="1"/>
        <v>362234.78839999996</v>
      </c>
      <c r="CA10" s="51">
        <f t="shared" si="1"/>
        <v>350114.929</v>
      </c>
      <c r="CB10" s="51">
        <f t="shared" si="1"/>
        <v>338318.7</v>
      </c>
      <c r="CC10" s="51">
        <f t="shared" si="1"/>
        <v>384744.80699999997</v>
      </c>
      <c r="CD10" s="51">
        <f t="shared" si="1"/>
        <v>259957.891</v>
      </c>
      <c r="CE10" s="51">
        <f t="shared" si="1"/>
        <v>241890.48055000001</v>
      </c>
      <c r="CF10" s="51">
        <f t="shared" si="1"/>
        <v>269457.2365</v>
      </c>
      <c r="CG10" s="51">
        <f t="shared" si="1"/>
        <v>270466.59799000004</v>
      </c>
      <c r="CH10" s="51">
        <f t="shared" si="1"/>
        <v>270621.21470000001</v>
      </c>
      <c r="CI10" s="51">
        <f t="shared" si="1"/>
        <v>345122.06182</v>
      </c>
      <c r="CJ10" s="51">
        <f t="shared" si="1"/>
        <v>363976.48437000008</v>
      </c>
      <c r="CK10" s="51">
        <f t="shared" si="1"/>
        <v>298481.04830000014</v>
      </c>
      <c r="CL10" s="51">
        <f t="shared" si="1"/>
        <v>308046.36037000001</v>
      </c>
      <c r="CM10" s="51">
        <f t="shared" si="1"/>
        <v>362830.15773000004</v>
      </c>
      <c r="CN10" s="51">
        <f t="shared" si="1"/>
        <v>371607.978</v>
      </c>
      <c r="CO10" s="51">
        <f t="shared" si="1"/>
        <v>341013.31</v>
      </c>
      <c r="CP10" s="51">
        <f t="shared" si="1"/>
        <v>357962.68099999998</v>
      </c>
      <c r="CQ10" s="51">
        <f t="shared" si="1"/>
        <v>368947.33100000001</v>
      </c>
      <c r="CR10" s="51">
        <f t="shared" si="1"/>
        <v>390182.78992536996</v>
      </c>
      <c r="CS10" s="51">
        <f t="shared" si="1"/>
        <v>368645.446</v>
      </c>
      <c r="CT10" s="51">
        <f t="shared" si="1"/>
        <v>198507.61938633298</v>
      </c>
      <c r="CU10" s="51">
        <f t="shared" si="1"/>
        <v>249199.63407414002</v>
      </c>
      <c r="CV10" s="51">
        <f t="shared" si="1"/>
        <v>304612.28626150603</v>
      </c>
      <c r="CW10" s="51">
        <f t="shared" si="1"/>
        <v>296582.84979402204</v>
      </c>
      <c r="CX10" s="51">
        <f t="shared" si="1"/>
        <v>324946.11772000004</v>
      </c>
      <c r="CY10" s="51">
        <f t="shared" si="1"/>
        <v>336208.00537622103</v>
      </c>
      <c r="CZ10" s="51">
        <f t="shared" si="1"/>
        <v>429455.71274000197</v>
      </c>
      <c r="DA10" s="51">
        <f t="shared" si="1"/>
        <v>401260.42950844707</v>
      </c>
      <c r="DB10" s="51">
        <f t="shared" si="1"/>
        <v>390948.49645502307</v>
      </c>
      <c r="DC10" s="51">
        <f t="shared" si="1"/>
        <v>391299.86702397501</v>
      </c>
      <c r="DD10" s="51">
        <f t="shared" si="1"/>
        <v>313936.839553856</v>
      </c>
      <c r="DE10" s="51">
        <f t="shared" si="1"/>
        <v>321942.69254999899</v>
      </c>
      <c r="DF10" s="51">
        <f t="shared" si="1"/>
        <v>345390.71399999998</v>
      </c>
      <c r="DG10" s="51">
        <f t="shared" si="1"/>
        <v>401766.886</v>
      </c>
      <c r="DH10" s="51">
        <f t="shared" si="1"/>
        <v>394653.58999999997</v>
      </c>
      <c r="DI10" s="51">
        <f t="shared" si="1"/>
        <v>401221.27100000001</v>
      </c>
      <c r="DJ10" s="51">
        <f t="shared" si="1"/>
        <v>46756.092287101899</v>
      </c>
      <c r="DK10" s="51">
        <f t="shared" si="1"/>
        <v>51252.352222211397</v>
      </c>
      <c r="DL10" s="51">
        <f t="shared" si="1"/>
        <v>43220.358648427202</v>
      </c>
      <c r="DM10" s="51">
        <f t="shared" si="1"/>
        <v>48349.725749867001</v>
      </c>
      <c r="DN10" s="51">
        <f t="shared" si="1"/>
        <v>58605.575110382997</v>
      </c>
      <c r="DO10" s="51">
        <f t="shared" si="1"/>
        <v>59886.898408099398</v>
      </c>
      <c r="DP10" s="51">
        <f t="shared" si="1"/>
        <v>70098.067766092601</v>
      </c>
      <c r="DQ10" s="51">
        <f t="shared" si="1"/>
        <v>69150.303926688197</v>
      </c>
      <c r="DR10" s="51">
        <f t="shared" si="1"/>
        <v>69918.556613006105</v>
      </c>
      <c r="DS10" s="51">
        <f t="shared" si="1"/>
        <v>73079.730390022902</v>
      </c>
      <c r="DT10" s="51">
        <f t="shared" si="1"/>
        <v>78683.548999999999</v>
      </c>
      <c r="DU10" s="51">
        <f t="shared" si="1"/>
        <v>84039.021999999997</v>
      </c>
      <c r="DV10" s="51">
        <f t="shared" si="1"/>
        <v>79198.771999999997</v>
      </c>
      <c r="DW10" s="51">
        <f t="shared" si="1"/>
        <v>84456.982650000005</v>
      </c>
      <c r="DX10" s="51">
        <f t="shared" si="1"/>
        <v>73865.819759999998</v>
      </c>
      <c r="DY10" s="51">
        <f t="shared" si="1"/>
        <v>68644.099989999988</v>
      </c>
      <c r="DZ10" s="51">
        <f t="shared" ref="DZ10:GK10" si="2">VLOOKUP("Opex", Table_Data_benchmarking, MATCH(DZ9, Header_Table_Data_benchmarking, 0), FALSE)</f>
        <v>116861.47857915258</v>
      </c>
      <c r="EA10" s="51">
        <f t="shared" si="2"/>
        <v>106359.56772461215</v>
      </c>
      <c r="EB10" s="51">
        <f t="shared" si="2"/>
        <v>113514.72915098233</v>
      </c>
      <c r="EC10" s="51">
        <f t="shared" si="2"/>
        <v>128379.6119855967</v>
      </c>
      <c r="ED10" s="51">
        <f t="shared" si="2"/>
        <v>127280.19704758523</v>
      </c>
      <c r="EE10" s="51">
        <f t="shared" si="2"/>
        <v>137174.04028031268</v>
      </c>
      <c r="EF10" s="51">
        <f t="shared" si="2"/>
        <v>167745.95206778086</v>
      </c>
      <c r="EG10" s="51">
        <f t="shared" si="2"/>
        <v>183726.35284227453</v>
      </c>
      <c r="EH10" s="51">
        <f t="shared" si="2"/>
        <v>171080.18289509552</v>
      </c>
      <c r="EI10" s="51">
        <f t="shared" si="2"/>
        <v>186774.27334163259</v>
      </c>
      <c r="EJ10" s="51">
        <f t="shared" si="2"/>
        <v>161157.56975476799</v>
      </c>
      <c r="EK10" s="51">
        <f t="shared" si="2"/>
        <v>177216.06576257499</v>
      </c>
      <c r="EL10" s="51">
        <f t="shared" si="2"/>
        <v>186388.80132767701</v>
      </c>
      <c r="EM10" s="51">
        <f t="shared" si="2"/>
        <v>184353.73967465901</v>
      </c>
      <c r="EN10" s="51">
        <f t="shared" si="2"/>
        <v>176109.71939909199</v>
      </c>
      <c r="EO10" s="51">
        <f t="shared" si="2"/>
        <v>218274.83</v>
      </c>
      <c r="EP10" s="51">
        <f t="shared" si="2"/>
        <v>112506.535</v>
      </c>
      <c r="EQ10" s="51">
        <f t="shared" si="2"/>
        <v>108991.583</v>
      </c>
      <c r="ER10" s="51">
        <f t="shared" si="2"/>
        <v>126897.568</v>
      </c>
      <c r="ES10" s="51">
        <f t="shared" si="2"/>
        <v>145514.894</v>
      </c>
      <c r="ET10" s="51">
        <f t="shared" si="2"/>
        <v>147956.514</v>
      </c>
      <c r="EU10" s="51">
        <f t="shared" si="2"/>
        <v>191519.79500000001</v>
      </c>
      <c r="EV10" s="51">
        <f t="shared" si="2"/>
        <v>203371.86</v>
      </c>
      <c r="EW10" s="51">
        <f t="shared" si="2"/>
        <v>222412.64300000001</v>
      </c>
      <c r="EX10" s="51">
        <f t="shared" si="2"/>
        <v>233849.701</v>
      </c>
      <c r="EY10" s="51">
        <f t="shared" si="2"/>
        <v>248377.486889666</v>
      </c>
      <c r="EZ10" s="51">
        <f t="shared" si="2"/>
        <v>211867.16309531001</v>
      </c>
      <c r="FA10" s="51">
        <f t="shared" si="2"/>
        <v>248667.39895521599</v>
      </c>
      <c r="FB10" s="51">
        <f t="shared" si="2"/>
        <v>249010.83126000001</v>
      </c>
      <c r="FC10" s="51">
        <f t="shared" si="2"/>
        <v>261706.81672</v>
      </c>
      <c r="FD10" s="51">
        <f t="shared" si="2"/>
        <v>237845.67388999998</v>
      </c>
      <c r="FE10" s="51">
        <f t="shared" si="2"/>
        <v>245707.57653999998</v>
      </c>
      <c r="FF10" s="51">
        <f t="shared" si="2"/>
        <v>81250.614026765543</v>
      </c>
      <c r="FG10" s="51">
        <f t="shared" si="2"/>
        <v>103209.38645113776</v>
      </c>
      <c r="FH10" s="51">
        <f t="shared" si="2"/>
        <v>116017.52463473017</v>
      </c>
      <c r="FI10" s="51">
        <f t="shared" si="2"/>
        <v>137883.29635850366</v>
      </c>
      <c r="FJ10" s="51">
        <f t="shared" si="2"/>
        <v>137860.36087647689</v>
      </c>
      <c r="FK10" s="51">
        <f t="shared" si="2"/>
        <v>143839.81850797526</v>
      </c>
      <c r="FL10" s="51">
        <f t="shared" si="2"/>
        <v>157205.91921771257</v>
      </c>
      <c r="FM10" s="51">
        <f t="shared" si="2"/>
        <v>179574.56650939499</v>
      </c>
      <c r="FN10" s="51">
        <f t="shared" si="2"/>
        <v>189806.67514137062</v>
      </c>
      <c r="FO10" s="51">
        <f t="shared" si="2"/>
        <v>204651.59938180444</v>
      </c>
      <c r="FP10" s="51">
        <f t="shared" si="2"/>
        <v>229428.02527883899</v>
      </c>
      <c r="FQ10" s="51">
        <f t="shared" si="2"/>
        <v>204947.924709871</v>
      </c>
      <c r="FR10" s="51">
        <f t="shared" si="2"/>
        <v>193557.933375539</v>
      </c>
      <c r="FS10" s="51">
        <f t="shared" si="2"/>
        <v>204177.44023405801</v>
      </c>
      <c r="FT10" s="51">
        <f t="shared" si="2"/>
        <v>217757.13255408776</v>
      </c>
      <c r="FU10" s="51">
        <f t="shared" si="2"/>
        <v>215584.443903334</v>
      </c>
      <c r="FV10" s="51">
        <f t="shared" si="2"/>
        <v>48648.823897879505</v>
      </c>
      <c r="FW10" s="51">
        <f t="shared" si="2"/>
        <v>50748.109417397798</v>
      </c>
      <c r="FX10" s="51">
        <f t="shared" si="2"/>
        <v>53289.0230297776</v>
      </c>
      <c r="FY10" s="51">
        <f t="shared" si="2"/>
        <v>61973.7059213752</v>
      </c>
      <c r="FZ10" s="51">
        <f t="shared" si="2"/>
        <v>75037.978098049192</v>
      </c>
      <c r="GA10" s="51">
        <f t="shared" si="2"/>
        <v>74900.179665433403</v>
      </c>
      <c r="GB10" s="51">
        <f t="shared" si="2"/>
        <v>84369.777789408996</v>
      </c>
      <c r="GC10" s="51">
        <f t="shared" si="2"/>
        <v>70674.63604085501</v>
      </c>
      <c r="GD10" s="51">
        <f t="shared" si="2"/>
        <v>74075.862810526407</v>
      </c>
      <c r="GE10" s="51">
        <f t="shared" si="2"/>
        <v>64088.129960287195</v>
      </c>
      <c r="GF10" s="51">
        <f t="shared" si="2"/>
        <v>69929.810763066795</v>
      </c>
      <c r="GG10" s="51">
        <f t="shared" si="2"/>
        <v>93577.683630547996</v>
      </c>
      <c r="GH10" s="51">
        <f t="shared" si="2"/>
        <v>86416.346934444198</v>
      </c>
      <c r="GI10" s="51">
        <f t="shared" si="2"/>
        <v>78404.001088851903</v>
      </c>
      <c r="GJ10" s="51">
        <f t="shared" si="2"/>
        <v>82673.057705970088</v>
      </c>
      <c r="GK10" s="51">
        <f t="shared" si="2"/>
        <v>90510.394827971802</v>
      </c>
      <c r="GL10" s="51">
        <f t="shared" ref="GL10:HA10" si="3">VLOOKUP("Opex", Table_Data_benchmarking, MATCH(GL9, Header_Table_Data_benchmarking, 0), FALSE)</f>
        <v>83237</v>
      </c>
      <c r="GM10" s="51">
        <f t="shared" si="3"/>
        <v>81473</v>
      </c>
      <c r="GN10" s="51">
        <f t="shared" si="3"/>
        <v>85413.886309046997</v>
      </c>
      <c r="GO10" s="51">
        <f t="shared" si="3"/>
        <v>89047.922493129998</v>
      </c>
      <c r="GP10" s="51">
        <f t="shared" si="3"/>
        <v>96130.066559793398</v>
      </c>
      <c r="GQ10" s="51">
        <f t="shared" si="3"/>
        <v>121992.755514909</v>
      </c>
      <c r="GR10" s="51">
        <f t="shared" si="3"/>
        <v>126519.882999029</v>
      </c>
      <c r="GS10" s="51">
        <f t="shared" si="3"/>
        <v>116175.49106407601</v>
      </c>
      <c r="GT10" s="51">
        <f t="shared" si="3"/>
        <v>121867.70902049799</v>
      </c>
      <c r="GU10" s="51">
        <f t="shared" si="3"/>
        <v>117721.494565381</v>
      </c>
      <c r="GV10" s="51">
        <f t="shared" si="3"/>
        <v>138427.94329502599</v>
      </c>
      <c r="GW10" s="51">
        <f t="shared" si="3"/>
        <v>132835.09312937901</v>
      </c>
      <c r="GX10" s="51">
        <f t="shared" si="3"/>
        <v>108242.14191396099</v>
      </c>
      <c r="GY10" s="51">
        <f t="shared" si="3"/>
        <v>110815.785</v>
      </c>
      <c r="GZ10" s="51">
        <f t="shared" si="3"/>
        <v>118042.307</v>
      </c>
      <c r="HA10" s="51">
        <f t="shared" si="3"/>
        <v>118292.577</v>
      </c>
    </row>
    <row r="11" spans="1:209" s="31" customFormat="1" ht="12.9" customHeight="1" x14ac:dyDescent="0.35">
      <c r="A11" s="31" t="s">
        <v>106</v>
      </c>
      <c r="B11" s="51">
        <f>VLOOKUP(B7, Table_Data_capex, MATCH(B8, Header_Table_Data_capex, 0), FALSE) / 1000</f>
        <v>23420.400071125001</v>
      </c>
      <c r="C11" s="51">
        <f t="shared" ref="C11:BM11" si="4">VLOOKUP(C7, Table_Data_capex, MATCH(C8, Header_Table_Data_capex, 0), FALSE) / 1000</f>
        <v>29528.094713099901</v>
      </c>
      <c r="D11" s="51">
        <f t="shared" si="4"/>
        <v>35599.297561774998</v>
      </c>
      <c r="E11" s="51">
        <f t="shared" si="4"/>
        <v>37286.541253426003</v>
      </c>
      <c r="F11" s="51">
        <f t="shared" si="4"/>
        <v>66573.637705501096</v>
      </c>
      <c r="G11" s="51">
        <f t="shared" si="4"/>
        <v>72571.430675276803</v>
      </c>
      <c r="H11" s="51">
        <f t="shared" si="4"/>
        <v>69038.734914428802</v>
      </c>
      <c r="I11" s="51">
        <f t="shared" si="4"/>
        <v>67720.427720247098</v>
      </c>
      <c r="J11" s="51">
        <f t="shared" si="4"/>
        <v>85270.235633975099</v>
      </c>
      <c r="K11" s="51">
        <f t="shared" si="4"/>
        <v>80624.819000000003</v>
      </c>
      <c r="L11" s="51">
        <f t="shared" si="4"/>
        <v>61436.644999999997</v>
      </c>
      <c r="M11" s="51">
        <f t="shared" si="4"/>
        <v>54926.637000000002</v>
      </c>
      <c r="N11" s="51">
        <f t="shared" si="4"/>
        <v>72644.604999999996</v>
      </c>
      <c r="O11" s="51">
        <f t="shared" si="4"/>
        <v>70040.725000000006</v>
      </c>
      <c r="P11" s="51">
        <f t="shared" si="4"/>
        <v>57144.801439999996</v>
      </c>
      <c r="Q11" s="51">
        <f t="shared" si="4"/>
        <v>51737.944259999997</v>
      </c>
      <c r="R11" s="51">
        <f t="shared" si="4"/>
        <v>579048.228</v>
      </c>
      <c r="S11" s="51">
        <f t="shared" si="4"/>
        <v>765472.41299999994</v>
      </c>
      <c r="T11" s="51">
        <f t="shared" si="4"/>
        <v>923492.34699999995</v>
      </c>
      <c r="U11" s="51">
        <f t="shared" si="4"/>
        <v>1105381.2050000001</v>
      </c>
      <c r="V11" s="51">
        <f t="shared" si="4"/>
        <v>1332144.672</v>
      </c>
      <c r="W11" s="51">
        <f t="shared" si="4"/>
        <v>1541821.62</v>
      </c>
      <c r="X11" s="51">
        <f t="shared" si="4"/>
        <v>1704512.6129999999</v>
      </c>
      <c r="Y11" s="51">
        <f t="shared" si="4"/>
        <v>1246641.0889999999</v>
      </c>
      <c r="Z11" s="51">
        <f t="shared" si="4"/>
        <v>1107800.79600727</v>
      </c>
      <c r="AA11" s="51">
        <f t="shared" si="4"/>
        <v>608113.82905236492</v>
      </c>
      <c r="AB11" s="51">
        <f t="shared" si="4"/>
        <v>489554.93684261502</v>
      </c>
      <c r="AC11" s="51">
        <f t="shared" si="4"/>
        <v>470476.245543278</v>
      </c>
      <c r="AD11" s="51">
        <f t="shared" si="4"/>
        <v>641232.29966999998</v>
      </c>
      <c r="AE11" s="51">
        <f t="shared" si="4"/>
        <v>908562.74280999997</v>
      </c>
      <c r="AF11" s="51">
        <f t="shared" si="4"/>
        <v>568597.37446000008</v>
      </c>
      <c r="AG11" s="51">
        <f t="shared" si="4"/>
        <v>440382.52435000002</v>
      </c>
      <c r="AH11" s="51">
        <f t="shared" si="4"/>
        <v>68904.914278073004</v>
      </c>
      <c r="AI11" s="51">
        <f t="shared" si="4"/>
        <v>60946.961002315606</v>
      </c>
      <c r="AJ11" s="51">
        <f t="shared" si="4"/>
        <v>65890.6681736069</v>
      </c>
      <c r="AK11" s="51">
        <f t="shared" si="4"/>
        <v>79107.821976089399</v>
      </c>
      <c r="AL11" s="51">
        <f t="shared" si="4"/>
        <v>105462.55143153299</v>
      </c>
      <c r="AM11" s="51">
        <f t="shared" si="4"/>
        <v>117067.586589074</v>
      </c>
      <c r="AN11" s="51">
        <f t="shared" si="4"/>
        <v>97987.923810570297</v>
      </c>
      <c r="AO11" s="51">
        <f t="shared" si="4"/>
        <v>116268.354524173</v>
      </c>
      <c r="AP11" s="51">
        <f t="shared" si="4"/>
        <v>130039.91474350201</v>
      </c>
      <c r="AQ11" s="51">
        <f t="shared" si="4"/>
        <v>124491.64350499099</v>
      </c>
      <c r="AR11" s="51">
        <f t="shared" si="4"/>
        <v>101864.319</v>
      </c>
      <c r="AS11" s="51">
        <f t="shared" si="4"/>
        <v>92294.962303965294</v>
      </c>
      <c r="AT11" s="51">
        <f t="shared" si="4"/>
        <v>84914.530750323509</v>
      </c>
      <c r="AU11" s="51">
        <f t="shared" si="4"/>
        <v>96021.163</v>
      </c>
      <c r="AV11" s="51">
        <f t="shared" si="4"/>
        <v>118676.984</v>
      </c>
      <c r="AW11" s="51">
        <f t="shared" si="4"/>
        <v>121424.012</v>
      </c>
      <c r="AX11" s="51">
        <f t="shared" si="4"/>
        <v>337440.99616323301</v>
      </c>
      <c r="AY11" s="51">
        <f t="shared" si="4"/>
        <v>381686.388244765</v>
      </c>
      <c r="AZ11" s="51">
        <f t="shared" si="4"/>
        <v>374790.18281153101</v>
      </c>
      <c r="BA11" s="51">
        <f t="shared" si="4"/>
        <v>465036.15707499499</v>
      </c>
      <c r="BB11" s="51">
        <f t="shared" si="4"/>
        <v>422665.23143731203</v>
      </c>
      <c r="BC11" s="51">
        <f t="shared" si="4"/>
        <v>508207.77725413605</v>
      </c>
      <c r="BD11" s="51">
        <f t="shared" si="4"/>
        <v>646401.00703489606</v>
      </c>
      <c r="BE11" s="51">
        <f t="shared" si="4"/>
        <v>589205.82073191099</v>
      </c>
      <c r="BF11" s="51">
        <f t="shared" si="4"/>
        <v>455307.63873612997</v>
      </c>
      <c r="BG11" s="51">
        <f t="shared" si="4"/>
        <v>375716.01072367601</v>
      </c>
      <c r="BH11" s="51">
        <f t="shared" si="4"/>
        <v>254850.900892373</v>
      </c>
      <c r="BI11" s="51">
        <f t="shared" si="4"/>
        <v>204452.47443412701</v>
      </c>
      <c r="BJ11" s="51">
        <f t="shared" si="4"/>
        <v>361174.88804937201</v>
      </c>
      <c r="BK11" s="51">
        <f t="shared" si="4"/>
        <v>427512.14339897397</v>
      </c>
      <c r="BL11" s="51">
        <f t="shared" si="4"/>
        <v>335577.74563470698</v>
      </c>
      <c r="BM11" s="51">
        <f t="shared" si="4"/>
        <v>353213.46811226598</v>
      </c>
      <c r="BN11" s="51">
        <f t="shared" ref="BN11:DY11" si="5">VLOOKUP(BN7, Table_Data_capex, MATCH(BN8, Header_Table_Data_capex, 0), FALSE) / 1000</f>
        <v>569144.26643979806</v>
      </c>
      <c r="BO11" s="51">
        <f t="shared" si="5"/>
        <v>532370.28730071301</v>
      </c>
      <c r="BP11" s="51">
        <f t="shared" si="5"/>
        <v>470609.55219716002</v>
      </c>
      <c r="BQ11" s="51">
        <f t="shared" si="5"/>
        <v>632189.95788572705</v>
      </c>
      <c r="BR11" s="51">
        <f t="shared" si="5"/>
        <v>910975.07691779197</v>
      </c>
      <c r="BS11" s="51">
        <f t="shared" si="5"/>
        <v>745416.69694824901</v>
      </c>
      <c r="BT11" s="51">
        <f t="shared" si="5"/>
        <v>757590.59823429794</v>
      </c>
      <c r="BU11" s="51">
        <f t="shared" si="5"/>
        <v>775122.357449895</v>
      </c>
      <c r="BV11" s="51">
        <f t="shared" si="5"/>
        <v>651391.32890145807</v>
      </c>
      <c r="BW11" s="51">
        <f t="shared" si="5"/>
        <v>551693.99517820997</v>
      </c>
      <c r="BX11" s="51">
        <f t="shared" si="5"/>
        <v>476890.09250353498</v>
      </c>
      <c r="BY11" s="51">
        <f t="shared" si="5"/>
        <v>453604.77</v>
      </c>
      <c r="BZ11" s="51">
        <f t="shared" si="5"/>
        <v>437518.34826834797</v>
      </c>
      <c r="CA11" s="51">
        <f t="shared" si="5"/>
        <v>416417.022</v>
      </c>
      <c r="CB11" s="51">
        <f t="shared" si="5"/>
        <v>414026.288</v>
      </c>
      <c r="CC11" s="51">
        <f t="shared" si="5"/>
        <v>384334.74563000002</v>
      </c>
      <c r="CD11" s="51">
        <f t="shared" si="5"/>
        <v>486827.91974075401</v>
      </c>
      <c r="CE11" s="51">
        <f t="shared" si="5"/>
        <v>521327.00099305896</v>
      </c>
      <c r="CF11" s="51">
        <f t="shared" si="5"/>
        <v>541157.21715842502</v>
      </c>
      <c r="CG11" s="51">
        <f t="shared" si="5"/>
        <v>551389.28207127296</v>
      </c>
      <c r="CH11" s="51">
        <f t="shared" si="5"/>
        <v>657497.76262056804</v>
      </c>
      <c r="CI11" s="51">
        <f t="shared" si="5"/>
        <v>662116.01284347905</v>
      </c>
      <c r="CJ11" s="51">
        <f t="shared" si="5"/>
        <v>695492.75665752799</v>
      </c>
      <c r="CK11" s="51">
        <f t="shared" si="5"/>
        <v>675168.6984202991</v>
      </c>
      <c r="CL11" s="51">
        <f t="shared" si="5"/>
        <v>613523.022174404</v>
      </c>
      <c r="CM11" s="51">
        <f t="shared" si="5"/>
        <v>560997.26398581301</v>
      </c>
      <c r="CN11" s="51">
        <f t="shared" si="5"/>
        <v>541868.89468368096</v>
      </c>
      <c r="CO11" s="51">
        <f t="shared" si="5"/>
        <v>452980.17488344799</v>
      </c>
      <c r="CP11" s="51">
        <f t="shared" si="5"/>
        <v>436913.73393549502</v>
      </c>
      <c r="CQ11" s="51">
        <f t="shared" si="5"/>
        <v>495682.50982484</v>
      </c>
      <c r="CR11" s="51">
        <f t="shared" si="5"/>
        <v>680860.59198783396</v>
      </c>
      <c r="CS11" s="51">
        <f t="shared" si="5"/>
        <v>661074.21373000008</v>
      </c>
      <c r="CT11" s="51">
        <f t="shared" si="5"/>
        <v>371225.19678173604</v>
      </c>
      <c r="CU11" s="51">
        <f t="shared" si="5"/>
        <v>464766.04228146101</v>
      </c>
      <c r="CV11" s="51">
        <f t="shared" si="5"/>
        <v>527550.65325261804</v>
      </c>
      <c r="CW11" s="51">
        <f t="shared" si="5"/>
        <v>637971.36356845195</v>
      </c>
      <c r="CX11" s="51">
        <f t="shared" si="5"/>
        <v>673439.12852133799</v>
      </c>
      <c r="CY11" s="51">
        <f t="shared" si="5"/>
        <v>727184.83153363701</v>
      </c>
      <c r="CZ11" s="51">
        <f t="shared" si="5"/>
        <v>775495.18211535097</v>
      </c>
      <c r="DA11" s="51">
        <f t="shared" si="5"/>
        <v>656287.79288978595</v>
      </c>
      <c r="DB11" s="51">
        <f t="shared" si="5"/>
        <v>647896.61139507696</v>
      </c>
      <c r="DC11" s="51">
        <f t="shared" si="5"/>
        <v>491722.41326875001</v>
      </c>
      <c r="DD11" s="51">
        <f t="shared" si="5"/>
        <v>430585.64600000001</v>
      </c>
      <c r="DE11" s="51">
        <f t="shared" si="5"/>
        <v>416250.060481394</v>
      </c>
      <c r="DF11" s="51">
        <f t="shared" si="5"/>
        <v>392078.504930278</v>
      </c>
      <c r="DG11" s="51">
        <f t="shared" si="5"/>
        <v>454283.88199999998</v>
      </c>
      <c r="DH11" s="51">
        <f t="shared" si="5"/>
        <v>475981.09254000004</v>
      </c>
      <c r="DI11" s="51">
        <f t="shared" si="5"/>
        <v>399509.37864000001</v>
      </c>
      <c r="DJ11" s="51">
        <f t="shared" si="5"/>
        <v>50952.907170412305</v>
      </c>
      <c r="DK11" s="51">
        <f t="shared" si="5"/>
        <v>54594.790806106597</v>
      </c>
      <c r="DL11" s="51">
        <f t="shared" si="5"/>
        <v>34722.806731957695</v>
      </c>
      <c r="DM11" s="51">
        <f t="shared" si="5"/>
        <v>65418.407571030293</v>
      </c>
      <c r="DN11" s="51">
        <f t="shared" si="5"/>
        <v>83539.316741557297</v>
      </c>
      <c r="DO11" s="51">
        <f t="shared" si="5"/>
        <v>114252.519069462</v>
      </c>
      <c r="DP11" s="51">
        <f t="shared" si="5"/>
        <v>104682.679592951</v>
      </c>
      <c r="DQ11" s="51">
        <f t="shared" si="5"/>
        <v>112219.405480466</v>
      </c>
      <c r="DR11" s="51">
        <f t="shared" si="5"/>
        <v>114524.673319262</v>
      </c>
      <c r="DS11" s="51">
        <f t="shared" si="5"/>
        <v>111151.07859967501</v>
      </c>
      <c r="DT11" s="51">
        <f t="shared" si="5"/>
        <v>101135.449533423</v>
      </c>
      <c r="DU11" s="51">
        <f t="shared" si="5"/>
        <v>123542.60860793499</v>
      </c>
      <c r="DV11" s="51">
        <f t="shared" si="5"/>
        <v>118004.46582870901</v>
      </c>
      <c r="DW11" s="51">
        <f t="shared" si="5"/>
        <v>92708.900598375389</v>
      </c>
      <c r="DX11" s="51">
        <f t="shared" si="5"/>
        <v>99743.78913383199</v>
      </c>
      <c r="DY11" s="51">
        <f t="shared" si="5"/>
        <v>116285.37772666701</v>
      </c>
      <c r="DZ11" s="51">
        <f t="shared" ref="DZ11:GK11" si="6">VLOOKUP(DZ7, Table_Data_capex, MATCH(DZ8, Header_Table_Data_capex, 0), FALSE) / 1000</f>
        <v>142464.072721729</v>
      </c>
      <c r="EA11" s="51">
        <f t="shared" si="6"/>
        <v>141748.33675135401</v>
      </c>
      <c r="EB11" s="51">
        <f t="shared" si="6"/>
        <v>146555.69987816</v>
      </c>
      <c r="EC11" s="51">
        <f t="shared" si="6"/>
        <v>140471.71417571898</v>
      </c>
      <c r="ED11" s="51">
        <f t="shared" si="6"/>
        <v>181678.523352552</v>
      </c>
      <c r="EE11" s="51">
        <f t="shared" si="6"/>
        <v>210519.91420794299</v>
      </c>
      <c r="EF11" s="51">
        <f t="shared" si="6"/>
        <v>229213.161948233</v>
      </c>
      <c r="EG11" s="51">
        <f t="shared" si="6"/>
        <v>255081.44945299398</v>
      </c>
      <c r="EH11" s="51">
        <f t="shared" si="6"/>
        <v>296383.71860063396</v>
      </c>
      <c r="EI11" s="51">
        <f t="shared" si="6"/>
        <v>285059.66513144097</v>
      </c>
      <c r="EJ11" s="51">
        <f t="shared" si="6"/>
        <v>234618.12700000001</v>
      </c>
      <c r="EK11" s="51">
        <f t="shared" si="6"/>
        <v>304528.51676853403</v>
      </c>
      <c r="EL11" s="51">
        <f t="shared" si="6"/>
        <v>303722.26791662106</v>
      </c>
      <c r="EM11" s="51">
        <f t="shared" si="6"/>
        <v>315092.07400000002</v>
      </c>
      <c r="EN11" s="51">
        <f t="shared" si="6"/>
        <v>355209.321</v>
      </c>
      <c r="EO11" s="51">
        <f t="shared" si="6"/>
        <v>361232.11300000001</v>
      </c>
      <c r="EP11" s="51">
        <f t="shared" si="6"/>
        <v>135926.14318108003</v>
      </c>
      <c r="EQ11" s="51">
        <f t="shared" si="6"/>
        <v>110547.57237090199</v>
      </c>
      <c r="ER11" s="51">
        <f t="shared" si="6"/>
        <v>101717.47228543399</v>
      </c>
      <c r="ES11" s="51">
        <f t="shared" si="6"/>
        <v>152968.611884632</v>
      </c>
      <c r="ET11" s="51">
        <f t="shared" si="6"/>
        <v>118018.310942739</v>
      </c>
      <c r="EU11" s="51">
        <f t="shared" si="6"/>
        <v>260457.71313800901</v>
      </c>
      <c r="EV11" s="51">
        <f t="shared" si="6"/>
        <v>314244.31707689102</v>
      </c>
      <c r="EW11" s="51">
        <f t="shared" si="6"/>
        <v>323359.84993660403</v>
      </c>
      <c r="EX11" s="51">
        <f t="shared" si="6"/>
        <v>278951.92628526798</v>
      </c>
      <c r="EY11" s="51">
        <f t="shared" si="6"/>
        <v>305232.97506277001</v>
      </c>
      <c r="EZ11" s="51">
        <f t="shared" si="6"/>
        <v>236435.43605879199</v>
      </c>
      <c r="FA11" s="51">
        <f t="shared" si="6"/>
        <v>262623.56943999999</v>
      </c>
      <c r="FB11" s="51">
        <f t="shared" si="6"/>
        <v>361496.63483</v>
      </c>
      <c r="FC11" s="51">
        <f t="shared" si="6"/>
        <v>378582.51176999998</v>
      </c>
      <c r="FD11" s="51">
        <f t="shared" si="6"/>
        <v>290679.13198000001</v>
      </c>
      <c r="FE11" s="51">
        <f t="shared" si="6"/>
        <v>305621.67762000003</v>
      </c>
      <c r="FF11" s="51">
        <f t="shared" si="6"/>
        <v>119200.64036278801</v>
      </c>
      <c r="FG11" s="51">
        <f t="shared" si="6"/>
        <v>129699.661149782</v>
      </c>
      <c r="FH11" s="51">
        <f t="shared" si="6"/>
        <v>188932.858040463</v>
      </c>
      <c r="FI11" s="51">
        <f t="shared" si="6"/>
        <v>235768.123866696</v>
      </c>
      <c r="FJ11" s="51">
        <f t="shared" si="6"/>
        <v>256945.31134784999</v>
      </c>
      <c r="FK11" s="51">
        <f t="shared" si="6"/>
        <v>272384.92910572601</v>
      </c>
      <c r="FL11" s="51">
        <f t="shared" si="6"/>
        <v>322240.39599040197</v>
      </c>
      <c r="FM11" s="51">
        <f t="shared" si="6"/>
        <v>379421.11617340602</v>
      </c>
      <c r="FN11" s="51">
        <f t="shared" si="6"/>
        <v>401205.41757601203</v>
      </c>
      <c r="FO11" s="51">
        <f t="shared" si="6"/>
        <v>328154.16791792604</v>
      </c>
      <c r="FP11" s="51">
        <f t="shared" si="6"/>
        <v>291506.76781074103</v>
      </c>
      <c r="FQ11" s="51">
        <f t="shared" si="6"/>
        <v>332989.80660169799</v>
      </c>
      <c r="FR11" s="51">
        <f t="shared" si="6"/>
        <v>367853.59362890397</v>
      </c>
      <c r="FS11" s="51">
        <f t="shared" si="6"/>
        <v>395126.61734276405</v>
      </c>
      <c r="FT11" s="51">
        <f t="shared" si="6"/>
        <v>351029.08475423098</v>
      </c>
      <c r="FU11" s="51">
        <f t="shared" si="6"/>
        <v>321600.67957635404</v>
      </c>
      <c r="FV11" s="51">
        <f t="shared" si="6"/>
        <v>101629.940694619</v>
      </c>
      <c r="FW11" s="51">
        <f t="shared" si="6"/>
        <v>85969.683107540506</v>
      </c>
      <c r="FX11" s="51">
        <f t="shared" si="6"/>
        <v>97820.491146347704</v>
      </c>
      <c r="FY11" s="51">
        <f t="shared" si="6"/>
        <v>114954.68443023799</v>
      </c>
      <c r="FZ11" s="51">
        <f t="shared" si="6"/>
        <v>133282.79175777</v>
      </c>
      <c r="GA11" s="51">
        <f t="shared" si="6"/>
        <v>129998.855226988</v>
      </c>
      <c r="GB11" s="51">
        <f t="shared" si="6"/>
        <v>104682.90478555601</v>
      </c>
      <c r="GC11" s="51">
        <f t="shared" si="6"/>
        <v>84657.268206771812</v>
      </c>
      <c r="GD11" s="51">
        <f t="shared" si="6"/>
        <v>95477.1241541747</v>
      </c>
      <c r="GE11" s="51">
        <f t="shared" si="6"/>
        <v>83202.459249480395</v>
      </c>
      <c r="GF11" s="51">
        <f t="shared" si="6"/>
        <v>99398.964999999997</v>
      </c>
      <c r="GG11" s="51">
        <f t="shared" si="6"/>
        <v>129232.58916361301</v>
      </c>
      <c r="GH11" s="51">
        <f t="shared" si="6"/>
        <v>154093.44999134299</v>
      </c>
      <c r="GI11" s="51">
        <f t="shared" si="6"/>
        <v>104564.39154253001</v>
      </c>
      <c r="GJ11" s="51">
        <f t="shared" si="6"/>
        <v>111706.29909201901</v>
      </c>
      <c r="GK11" s="51">
        <f t="shared" si="6"/>
        <v>131026.070299681</v>
      </c>
      <c r="GL11" s="51">
        <f t="shared" ref="GL11:HA11" si="7">VLOOKUP(GL7, Table_Data_capex, MATCH(GL8, Header_Table_Data_capex, 0), FALSE) / 1000</f>
        <v>80468.178781472103</v>
      </c>
      <c r="GM11" s="51">
        <f t="shared" si="7"/>
        <v>70756.843035853512</v>
      </c>
      <c r="GN11" s="51">
        <f t="shared" si="7"/>
        <v>73490.640026684705</v>
      </c>
      <c r="GO11" s="51">
        <f t="shared" si="7"/>
        <v>105496.601817181</v>
      </c>
      <c r="GP11" s="51">
        <f t="shared" si="7"/>
        <v>117041.042617977</v>
      </c>
      <c r="GQ11" s="51">
        <f t="shared" si="7"/>
        <v>175848.87970343899</v>
      </c>
      <c r="GR11" s="51">
        <f t="shared" si="7"/>
        <v>192163.14477324302</v>
      </c>
      <c r="GS11" s="51">
        <f t="shared" si="7"/>
        <v>180154.035643796</v>
      </c>
      <c r="GT11" s="51">
        <f t="shared" si="7"/>
        <v>205573.26903436199</v>
      </c>
      <c r="GU11" s="51">
        <f t="shared" si="7"/>
        <v>204711.741261405</v>
      </c>
      <c r="GV11" s="51">
        <f t="shared" si="7"/>
        <v>167086.395051525</v>
      </c>
      <c r="GW11" s="51">
        <f t="shared" si="7"/>
        <v>151363.61512981201</v>
      </c>
      <c r="GX11" s="51">
        <f t="shared" si="7"/>
        <v>128827.779782805</v>
      </c>
      <c r="GY11" s="51">
        <f t="shared" si="7"/>
        <v>135557.932</v>
      </c>
      <c r="GZ11" s="51">
        <f t="shared" si="7"/>
        <v>163316.14199999999</v>
      </c>
      <c r="HA11" s="51">
        <f t="shared" si="7"/>
        <v>179240.94899999999</v>
      </c>
    </row>
    <row r="12" spans="1:209" s="31" customFormat="1" ht="12.9" customHeight="1" x14ac:dyDescent="0.35">
      <c r="A12" s="31" t="s">
        <v>23</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row>
    <row r="13" spans="1:209" s="31" customFormat="1" ht="12.9" customHeight="1" x14ac:dyDescent="0.35">
      <c r="A13" s="31" t="s">
        <v>24</v>
      </c>
      <c r="B13" s="51">
        <f>B11 - B12</f>
        <v>23420.400071125001</v>
      </c>
      <c r="C13" s="51">
        <f t="shared" ref="C13:BN13" si="8">C11 - C12</f>
        <v>29528.094713099901</v>
      </c>
      <c r="D13" s="51">
        <f t="shared" si="8"/>
        <v>35599.297561774998</v>
      </c>
      <c r="E13" s="51">
        <f t="shared" si="8"/>
        <v>37286.541253426003</v>
      </c>
      <c r="F13" s="51">
        <f t="shared" si="8"/>
        <v>66573.637705501096</v>
      </c>
      <c r="G13" s="51">
        <f t="shared" si="8"/>
        <v>72571.430675276803</v>
      </c>
      <c r="H13" s="51">
        <f t="shared" si="8"/>
        <v>69038.734914428802</v>
      </c>
      <c r="I13" s="51">
        <f t="shared" si="8"/>
        <v>67720.427720247098</v>
      </c>
      <c r="J13" s="51">
        <f t="shared" si="8"/>
        <v>85270.235633975099</v>
      </c>
      <c r="K13" s="51">
        <f t="shared" si="8"/>
        <v>80624.819000000003</v>
      </c>
      <c r="L13" s="51">
        <f t="shared" si="8"/>
        <v>61436.644999999997</v>
      </c>
      <c r="M13" s="51">
        <f t="shared" si="8"/>
        <v>54926.637000000002</v>
      </c>
      <c r="N13" s="51">
        <f t="shared" si="8"/>
        <v>72644.604999999996</v>
      </c>
      <c r="O13" s="51">
        <f t="shared" si="8"/>
        <v>70040.725000000006</v>
      </c>
      <c r="P13" s="51">
        <f t="shared" si="8"/>
        <v>57144.801439999996</v>
      </c>
      <c r="Q13" s="51">
        <f t="shared" si="8"/>
        <v>51737.944259999997</v>
      </c>
      <c r="R13" s="51">
        <f t="shared" si="8"/>
        <v>579048.228</v>
      </c>
      <c r="S13" s="51">
        <f t="shared" si="8"/>
        <v>765472.41299999994</v>
      </c>
      <c r="T13" s="51">
        <f t="shared" si="8"/>
        <v>923492.34699999995</v>
      </c>
      <c r="U13" s="51">
        <f t="shared" si="8"/>
        <v>1105381.2050000001</v>
      </c>
      <c r="V13" s="51">
        <f t="shared" si="8"/>
        <v>1332144.672</v>
      </c>
      <c r="W13" s="51">
        <f t="shared" si="8"/>
        <v>1541821.62</v>
      </c>
      <c r="X13" s="51">
        <f t="shared" si="8"/>
        <v>1704512.6129999999</v>
      </c>
      <c r="Y13" s="51">
        <f t="shared" si="8"/>
        <v>1246641.0889999999</v>
      </c>
      <c r="Z13" s="51">
        <f t="shared" si="8"/>
        <v>1107800.79600727</v>
      </c>
      <c r="AA13" s="51">
        <f t="shared" si="8"/>
        <v>608113.82905236492</v>
      </c>
      <c r="AB13" s="51">
        <f t="shared" si="8"/>
        <v>489554.93684261502</v>
      </c>
      <c r="AC13" s="51">
        <f t="shared" si="8"/>
        <v>470476.245543278</v>
      </c>
      <c r="AD13" s="51">
        <f t="shared" si="8"/>
        <v>641232.29966999998</v>
      </c>
      <c r="AE13" s="51">
        <f t="shared" si="8"/>
        <v>908562.74280999997</v>
      </c>
      <c r="AF13" s="51">
        <f t="shared" si="8"/>
        <v>568597.37446000008</v>
      </c>
      <c r="AG13" s="51">
        <f t="shared" si="8"/>
        <v>440382.52435000002</v>
      </c>
      <c r="AH13" s="51">
        <f t="shared" si="8"/>
        <v>68904.914278073004</v>
      </c>
      <c r="AI13" s="51">
        <f t="shared" si="8"/>
        <v>60946.961002315606</v>
      </c>
      <c r="AJ13" s="51">
        <f t="shared" si="8"/>
        <v>65890.6681736069</v>
      </c>
      <c r="AK13" s="51">
        <f t="shared" si="8"/>
        <v>79107.821976089399</v>
      </c>
      <c r="AL13" s="51">
        <f t="shared" si="8"/>
        <v>105462.55143153299</v>
      </c>
      <c r="AM13" s="51">
        <f t="shared" si="8"/>
        <v>117067.586589074</v>
      </c>
      <c r="AN13" s="51">
        <f t="shared" si="8"/>
        <v>97987.923810570297</v>
      </c>
      <c r="AO13" s="51">
        <f t="shared" si="8"/>
        <v>116268.354524173</v>
      </c>
      <c r="AP13" s="51">
        <f t="shared" si="8"/>
        <v>130039.91474350201</v>
      </c>
      <c r="AQ13" s="51">
        <f t="shared" si="8"/>
        <v>124491.64350499099</v>
      </c>
      <c r="AR13" s="51">
        <f t="shared" si="8"/>
        <v>101864.319</v>
      </c>
      <c r="AS13" s="51">
        <f t="shared" si="8"/>
        <v>92294.962303965294</v>
      </c>
      <c r="AT13" s="51">
        <f t="shared" si="8"/>
        <v>84914.530750323509</v>
      </c>
      <c r="AU13" s="51">
        <f t="shared" si="8"/>
        <v>96021.163</v>
      </c>
      <c r="AV13" s="51">
        <f t="shared" si="8"/>
        <v>118676.984</v>
      </c>
      <c r="AW13" s="51">
        <f t="shared" si="8"/>
        <v>121424.012</v>
      </c>
      <c r="AX13" s="51">
        <f t="shared" si="8"/>
        <v>337440.99616323301</v>
      </c>
      <c r="AY13" s="51">
        <f t="shared" si="8"/>
        <v>381686.388244765</v>
      </c>
      <c r="AZ13" s="51">
        <f t="shared" si="8"/>
        <v>374790.18281153101</v>
      </c>
      <c r="BA13" s="51">
        <f t="shared" si="8"/>
        <v>465036.15707499499</v>
      </c>
      <c r="BB13" s="51">
        <f t="shared" si="8"/>
        <v>422665.23143731203</v>
      </c>
      <c r="BC13" s="51">
        <f t="shared" si="8"/>
        <v>508207.77725413605</v>
      </c>
      <c r="BD13" s="51">
        <f t="shared" si="8"/>
        <v>646401.00703489606</v>
      </c>
      <c r="BE13" s="51">
        <f t="shared" si="8"/>
        <v>589205.82073191099</v>
      </c>
      <c r="BF13" s="51">
        <f t="shared" si="8"/>
        <v>455307.63873612997</v>
      </c>
      <c r="BG13" s="51">
        <f t="shared" si="8"/>
        <v>375716.01072367601</v>
      </c>
      <c r="BH13" s="51">
        <f t="shared" si="8"/>
        <v>254850.900892373</v>
      </c>
      <c r="BI13" s="51">
        <f t="shared" si="8"/>
        <v>204452.47443412701</v>
      </c>
      <c r="BJ13" s="51">
        <f t="shared" si="8"/>
        <v>361174.88804937201</v>
      </c>
      <c r="BK13" s="51">
        <f t="shared" si="8"/>
        <v>427512.14339897397</v>
      </c>
      <c r="BL13" s="51">
        <f t="shared" si="8"/>
        <v>335577.74563470698</v>
      </c>
      <c r="BM13" s="51">
        <f t="shared" si="8"/>
        <v>353213.46811226598</v>
      </c>
      <c r="BN13" s="51">
        <f t="shared" si="8"/>
        <v>569144.26643979806</v>
      </c>
      <c r="BO13" s="51">
        <f t="shared" ref="BO13:DZ13" si="9">BO11 - BO12</f>
        <v>532370.28730071301</v>
      </c>
      <c r="BP13" s="51">
        <f t="shared" si="9"/>
        <v>470609.55219716002</v>
      </c>
      <c r="BQ13" s="51">
        <f t="shared" si="9"/>
        <v>632189.95788572705</v>
      </c>
      <c r="BR13" s="51">
        <f t="shared" si="9"/>
        <v>910975.07691779197</v>
      </c>
      <c r="BS13" s="51">
        <f t="shared" si="9"/>
        <v>745416.69694824901</v>
      </c>
      <c r="BT13" s="51">
        <f t="shared" si="9"/>
        <v>757590.59823429794</v>
      </c>
      <c r="BU13" s="51">
        <f t="shared" si="9"/>
        <v>775122.357449895</v>
      </c>
      <c r="BV13" s="51">
        <f t="shared" si="9"/>
        <v>651391.32890145807</v>
      </c>
      <c r="BW13" s="51">
        <f t="shared" si="9"/>
        <v>551693.99517820997</v>
      </c>
      <c r="BX13" s="51">
        <f t="shared" si="9"/>
        <v>476890.09250353498</v>
      </c>
      <c r="BY13" s="51">
        <f t="shared" si="9"/>
        <v>453604.77</v>
      </c>
      <c r="BZ13" s="51">
        <f t="shared" si="9"/>
        <v>437518.34826834797</v>
      </c>
      <c r="CA13" s="51">
        <f t="shared" si="9"/>
        <v>416417.022</v>
      </c>
      <c r="CB13" s="51">
        <f t="shared" si="9"/>
        <v>414026.288</v>
      </c>
      <c r="CC13" s="51">
        <f t="shared" si="9"/>
        <v>384334.74563000002</v>
      </c>
      <c r="CD13" s="51">
        <f t="shared" si="9"/>
        <v>486827.91974075401</v>
      </c>
      <c r="CE13" s="51">
        <f t="shared" si="9"/>
        <v>521327.00099305896</v>
      </c>
      <c r="CF13" s="51">
        <f t="shared" si="9"/>
        <v>541157.21715842502</v>
      </c>
      <c r="CG13" s="51">
        <f t="shared" si="9"/>
        <v>551389.28207127296</v>
      </c>
      <c r="CH13" s="51">
        <f t="shared" si="9"/>
        <v>657497.76262056804</v>
      </c>
      <c r="CI13" s="51">
        <f t="shared" si="9"/>
        <v>662116.01284347905</v>
      </c>
      <c r="CJ13" s="51">
        <f t="shared" si="9"/>
        <v>695492.75665752799</v>
      </c>
      <c r="CK13" s="51">
        <f t="shared" si="9"/>
        <v>675168.6984202991</v>
      </c>
      <c r="CL13" s="51">
        <f t="shared" si="9"/>
        <v>613523.022174404</v>
      </c>
      <c r="CM13" s="51">
        <f t="shared" si="9"/>
        <v>560997.26398581301</v>
      </c>
      <c r="CN13" s="51">
        <f t="shared" si="9"/>
        <v>541868.89468368096</v>
      </c>
      <c r="CO13" s="51">
        <f t="shared" si="9"/>
        <v>452980.17488344799</v>
      </c>
      <c r="CP13" s="51">
        <f t="shared" si="9"/>
        <v>436913.73393549502</v>
      </c>
      <c r="CQ13" s="51">
        <f t="shared" si="9"/>
        <v>495682.50982484</v>
      </c>
      <c r="CR13" s="51">
        <f t="shared" si="9"/>
        <v>680860.59198783396</v>
      </c>
      <c r="CS13" s="51">
        <f t="shared" si="9"/>
        <v>661074.21373000008</v>
      </c>
      <c r="CT13" s="51">
        <f t="shared" si="9"/>
        <v>371225.19678173604</v>
      </c>
      <c r="CU13" s="51">
        <f t="shared" si="9"/>
        <v>464766.04228146101</v>
      </c>
      <c r="CV13" s="51">
        <f t="shared" si="9"/>
        <v>527550.65325261804</v>
      </c>
      <c r="CW13" s="51">
        <f t="shared" si="9"/>
        <v>637971.36356845195</v>
      </c>
      <c r="CX13" s="51">
        <f t="shared" si="9"/>
        <v>673439.12852133799</v>
      </c>
      <c r="CY13" s="51">
        <f t="shared" si="9"/>
        <v>727184.83153363701</v>
      </c>
      <c r="CZ13" s="51">
        <f t="shared" si="9"/>
        <v>775495.18211535097</v>
      </c>
      <c r="DA13" s="51">
        <f t="shared" si="9"/>
        <v>656287.79288978595</v>
      </c>
      <c r="DB13" s="51">
        <f t="shared" si="9"/>
        <v>647896.61139507696</v>
      </c>
      <c r="DC13" s="51">
        <f t="shared" si="9"/>
        <v>491722.41326875001</v>
      </c>
      <c r="DD13" s="51">
        <f t="shared" si="9"/>
        <v>430585.64600000001</v>
      </c>
      <c r="DE13" s="51">
        <f t="shared" si="9"/>
        <v>416250.060481394</v>
      </c>
      <c r="DF13" s="51">
        <f t="shared" si="9"/>
        <v>392078.504930278</v>
      </c>
      <c r="DG13" s="51">
        <f t="shared" si="9"/>
        <v>454283.88199999998</v>
      </c>
      <c r="DH13" s="51">
        <f t="shared" si="9"/>
        <v>475981.09254000004</v>
      </c>
      <c r="DI13" s="51">
        <f t="shared" si="9"/>
        <v>399509.37864000001</v>
      </c>
      <c r="DJ13" s="51">
        <f t="shared" si="9"/>
        <v>50952.907170412305</v>
      </c>
      <c r="DK13" s="51">
        <f t="shared" si="9"/>
        <v>54594.790806106597</v>
      </c>
      <c r="DL13" s="51">
        <f t="shared" si="9"/>
        <v>34722.806731957695</v>
      </c>
      <c r="DM13" s="51">
        <f t="shared" si="9"/>
        <v>65418.407571030293</v>
      </c>
      <c r="DN13" s="51">
        <f t="shared" si="9"/>
        <v>83539.316741557297</v>
      </c>
      <c r="DO13" s="51">
        <f t="shared" si="9"/>
        <v>114252.519069462</v>
      </c>
      <c r="DP13" s="51">
        <f t="shared" si="9"/>
        <v>104682.679592951</v>
      </c>
      <c r="DQ13" s="51">
        <f t="shared" si="9"/>
        <v>112219.405480466</v>
      </c>
      <c r="DR13" s="51">
        <f t="shared" si="9"/>
        <v>114524.673319262</v>
      </c>
      <c r="DS13" s="51">
        <f t="shared" si="9"/>
        <v>111151.07859967501</v>
      </c>
      <c r="DT13" s="51">
        <f t="shared" si="9"/>
        <v>101135.449533423</v>
      </c>
      <c r="DU13" s="51">
        <f t="shared" si="9"/>
        <v>123542.60860793499</v>
      </c>
      <c r="DV13" s="51">
        <f t="shared" si="9"/>
        <v>118004.46582870901</v>
      </c>
      <c r="DW13" s="51">
        <f t="shared" si="9"/>
        <v>92708.900598375389</v>
      </c>
      <c r="DX13" s="51">
        <f t="shared" si="9"/>
        <v>99743.78913383199</v>
      </c>
      <c r="DY13" s="51">
        <f t="shared" si="9"/>
        <v>116285.37772666701</v>
      </c>
      <c r="DZ13" s="51">
        <f t="shared" si="9"/>
        <v>142464.072721729</v>
      </c>
      <c r="EA13" s="51">
        <f t="shared" ref="EA13:GL13" si="10">EA11 - EA12</f>
        <v>141748.33675135401</v>
      </c>
      <c r="EB13" s="51">
        <f t="shared" si="10"/>
        <v>146555.69987816</v>
      </c>
      <c r="EC13" s="51">
        <f t="shared" si="10"/>
        <v>140471.71417571898</v>
      </c>
      <c r="ED13" s="51">
        <f t="shared" si="10"/>
        <v>181678.523352552</v>
      </c>
      <c r="EE13" s="51">
        <f t="shared" si="10"/>
        <v>210519.91420794299</v>
      </c>
      <c r="EF13" s="51">
        <f t="shared" si="10"/>
        <v>229213.161948233</v>
      </c>
      <c r="EG13" s="51">
        <f t="shared" si="10"/>
        <v>255081.44945299398</v>
      </c>
      <c r="EH13" s="51">
        <f t="shared" si="10"/>
        <v>296383.71860063396</v>
      </c>
      <c r="EI13" s="51">
        <f t="shared" si="10"/>
        <v>285059.66513144097</v>
      </c>
      <c r="EJ13" s="51">
        <f t="shared" si="10"/>
        <v>234618.12700000001</v>
      </c>
      <c r="EK13" s="51">
        <f t="shared" si="10"/>
        <v>304528.51676853403</v>
      </c>
      <c r="EL13" s="51">
        <f t="shared" si="10"/>
        <v>303722.26791662106</v>
      </c>
      <c r="EM13" s="51">
        <f t="shared" si="10"/>
        <v>315092.07400000002</v>
      </c>
      <c r="EN13" s="51">
        <f t="shared" si="10"/>
        <v>355209.321</v>
      </c>
      <c r="EO13" s="51">
        <f t="shared" si="10"/>
        <v>361232.11300000001</v>
      </c>
      <c r="EP13" s="51">
        <f t="shared" si="10"/>
        <v>135926.14318108003</v>
      </c>
      <c r="EQ13" s="51">
        <f t="shared" si="10"/>
        <v>110547.57237090199</v>
      </c>
      <c r="ER13" s="51">
        <f t="shared" si="10"/>
        <v>101717.47228543399</v>
      </c>
      <c r="ES13" s="51">
        <f t="shared" si="10"/>
        <v>152968.611884632</v>
      </c>
      <c r="ET13" s="51">
        <f t="shared" si="10"/>
        <v>118018.310942739</v>
      </c>
      <c r="EU13" s="51">
        <f t="shared" si="10"/>
        <v>260457.71313800901</v>
      </c>
      <c r="EV13" s="51">
        <f t="shared" si="10"/>
        <v>314244.31707689102</v>
      </c>
      <c r="EW13" s="51">
        <f t="shared" si="10"/>
        <v>323359.84993660403</v>
      </c>
      <c r="EX13" s="51">
        <f t="shared" si="10"/>
        <v>278951.92628526798</v>
      </c>
      <c r="EY13" s="51">
        <f t="shared" si="10"/>
        <v>305232.97506277001</v>
      </c>
      <c r="EZ13" s="51">
        <f t="shared" si="10"/>
        <v>236435.43605879199</v>
      </c>
      <c r="FA13" s="51">
        <f t="shared" si="10"/>
        <v>262623.56943999999</v>
      </c>
      <c r="FB13" s="51">
        <f t="shared" si="10"/>
        <v>361496.63483</v>
      </c>
      <c r="FC13" s="51">
        <f t="shared" si="10"/>
        <v>378582.51176999998</v>
      </c>
      <c r="FD13" s="51">
        <f t="shared" si="10"/>
        <v>290679.13198000001</v>
      </c>
      <c r="FE13" s="51">
        <f t="shared" si="10"/>
        <v>305621.67762000003</v>
      </c>
      <c r="FF13" s="51">
        <f t="shared" si="10"/>
        <v>119200.64036278801</v>
      </c>
      <c r="FG13" s="51">
        <f t="shared" si="10"/>
        <v>129699.661149782</v>
      </c>
      <c r="FH13" s="51">
        <f t="shared" si="10"/>
        <v>188932.858040463</v>
      </c>
      <c r="FI13" s="51">
        <f t="shared" si="10"/>
        <v>235768.123866696</v>
      </c>
      <c r="FJ13" s="51">
        <f t="shared" si="10"/>
        <v>256945.31134784999</v>
      </c>
      <c r="FK13" s="51">
        <f t="shared" si="10"/>
        <v>272384.92910572601</v>
      </c>
      <c r="FL13" s="51">
        <f t="shared" si="10"/>
        <v>322240.39599040197</v>
      </c>
      <c r="FM13" s="51">
        <f t="shared" si="10"/>
        <v>379421.11617340602</v>
      </c>
      <c r="FN13" s="51">
        <f t="shared" si="10"/>
        <v>401205.41757601203</v>
      </c>
      <c r="FO13" s="51">
        <f t="shared" si="10"/>
        <v>328154.16791792604</v>
      </c>
      <c r="FP13" s="51">
        <f t="shared" si="10"/>
        <v>291506.76781074103</v>
      </c>
      <c r="FQ13" s="51">
        <f t="shared" si="10"/>
        <v>332989.80660169799</v>
      </c>
      <c r="FR13" s="51">
        <f t="shared" si="10"/>
        <v>367853.59362890397</v>
      </c>
      <c r="FS13" s="51">
        <f t="shared" si="10"/>
        <v>395126.61734276405</v>
      </c>
      <c r="FT13" s="51">
        <f t="shared" si="10"/>
        <v>351029.08475423098</v>
      </c>
      <c r="FU13" s="51">
        <f t="shared" si="10"/>
        <v>321600.67957635404</v>
      </c>
      <c r="FV13" s="51">
        <f t="shared" si="10"/>
        <v>101629.940694619</v>
      </c>
      <c r="FW13" s="51">
        <f t="shared" si="10"/>
        <v>85969.683107540506</v>
      </c>
      <c r="FX13" s="51">
        <f t="shared" si="10"/>
        <v>97820.491146347704</v>
      </c>
      <c r="FY13" s="51">
        <f t="shared" si="10"/>
        <v>114954.68443023799</v>
      </c>
      <c r="FZ13" s="51">
        <f t="shared" si="10"/>
        <v>133282.79175777</v>
      </c>
      <c r="GA13" s="51">
        <f t="shared" si="10"/>
        <v>129998.855226988</v>
      </c>
      <c r="GB13" s="51">
        <f t="shared" si="10"/>
        <v>104682.90478555601</v>
      </c>
      <c r="GC13" s="51">
        <f t="shared" si="10"/>
        <v>84657.268206771812</v>
      </c>
      <c r="GD13" s="51">
        <f t="shared" si="10"/>
        <v>95477.1241541747</v>
      </c>
      <c r="GE13" s="51">
        <f t="shared" si="10"/>
        <v>83202.459249480395</v>
      </c>
      <c r="GF13" s="51">
        <f t="shared" si="10"/>
        <v>99398.964999999997</v>
      </c>
      <c r="GG13" s="51">
        <f t="shared" si="10"/>
        <v>129232.58916361301</v>
      </c>
      <c r="GH13" s="51">
        <f t="shared" si="10"/>
        <v>154093.44999134299</v>
      </c>
      <c r="GI13" s="51">
        <f t="shared" si="10"/>
        <v>104564.39154253001</v>
      </c>
      <c r="GJ13" s="51">
        <f t="shared" si="10"/>
        <v>111706.29909201901</v>
      </c>
      <c r="GK13" s="51">
        <f t="shared" si="10"/>
        <v>131026.070299681</v>
      </c>
      <c r="GL13" s="51">
        <f t="shared" si="10"/>
        <v>80468.178781472103</v>
      </c>
      <c r="GM13" s="51">
        <f t="shared" ref="GM13:HA13" si="11">GM11 - GM12</f>
        <v>70756.843035853512</v>
      </c>
      <c r="GN13" s="51">
        <f t="shared" si="11"/>
        <v>73490.640026684705</v>
      </c>
      <c r="GO13" s="51">
        <f t="shared" si="11"/>
        <v>105496.601817181</v>
      </c>
      <c r="GP13" s="51">
        <f t="shared" si="11"/>
        <v>117041.042617977</v>
      </c>
      <c r="GQ13" s="51">
        <f t="shared" si="11"/>
        <v>175848.87970343899</v>
      </c>
      <c r="GR13" s="51">
        <f t="shared" si="11"/>
        <v>192163.14477324302</v>
      </c>
      <c r="GS13" s="51">
        <f t="shared" si="11"/>
        <v>180154.035643796</v>
      </c>
      <c r="GT13" s="51">
        <f t="shared" si="11"/>
        <v>205573.26903436199</v>
      </c>
      <c r="GU13" s="51">
        <f t="shared" si="11"/>
        <v>204711.741261405</v>
      </c>
      <c r="GV13" s="51">
        <f t="shared" si="11"/>
        <v>167086.395051525</v>
      </c>
      <c r="GW13" s="51">
        <f t="shared" si="11"/>
        <v>151363.61512981201</v>
      </c>
      <c r="GX13" s="51">
        <f t="shared" si="11"/>
        <v>128827.779782805</v>
      </c>
      <c r="GY13" s="51">
        <f t="shared" si="11"/>
        <v>135557.932</v>
      </c>
      <c r="GZ13" s="51">
        <f t="shared" si="11"/>
        <v>163316.14199999999</v>
      </c>
      <c r="HA13" s="51">
        <f t="shared" si="11"/>
        <v>179240.94899999999</v>
      </c>
    </row>
    <row r="14" spans="1:209" s="31" customFormat="1" ht="12.9" customHeight="1" x14ac:dyDescent="0.35">
      <c r="A14" s="31" t="s">
        <v>25</v>
      </c>
      <c r="B14" s="51">
        <f t="shared" ref="B14:BM14" si="12">VLOOKUP("AUC Overhead", Table_Data_benchmarking, MATCH(B9, Header_Table_Data_benchmarking, 0), FALSE) +
VLOOKUP("AUC Underground", Table_Data_benchmarking, MATCH(B9, Header_Table_Data_benchmarking, 0), FALSE) +
VLOOKUP("AUC Transformers Excluding First Stage of Two Stage", Table_Data_benchmarking, MATCH(B9, Header_Table_Data_benchmarking, 0), FALSE)</f>
        <v>52190.532504306022</v>
      </c>
      <c r="C14" s="51">
        <f t="shared" si="12"/>
        <v>47638.86026664517</v>
      </c>
      <c r="D14" s="51">
        <f t="shared" si="12"/>
        <v>61082.688600796057</v>
      </c>
      <c r="E14" s="51">
        <f t="shared" si="12"/>
        <v>56513.995241316072</v>
      </c>
      <c r="F14" s="51">
        <f t="shared" si="12"/>
        <v>74154.156917772954</v>
      </c>
      <c r="G14" s="51">
        <f t="shared" si="12"/>
        <v>77962.528843504988</v>
      </c>
      <c r="H14" s="51">
        <f t="shared" si="12"/>
        <v>80497.585465369499</v>
      </c>
      <c r="I14" s="51">
        <f t="shared" si="12"/>
        <v>90454.843669646463</v>
      </c>
      <c r="J14" s="51">
        <f t="shared" si="12"/>
        <v>80322.005397124274</v>
      </c>
      <c r="K14" s="51">
        <f t="shared" si="12"/>
        <v>91412.191940845805</v>
      </c>
      <c r="L14" s="51">
        <f t="shared" si="12"/>
        <v>99039.479428555584</v>
      </c>
      <c r="M14" s="51">
        <f t="shared" si="12"/>
        <v>102969.55915859531</v>
      </c>
      <c r="N14" s="51">
        <f t="shared" si="12"/>
        <v>95049.146909245377</v>
      </c>
      <c r="O14" s="51">
        <f t="shared" si="12"/>
        <v>97169.954398334172</v>
      </c>
      <c r="P14" s="51">
        <f t="shared" si="12"/>
        <v>97944.839686319145</v>
      </c>
      <c r="Q14" s="51">
        <f t="shared" si="12"/>
        <v>97940.095614646241</v>
      </c>
      <c r="R14" s="51">
        <f t="shared" si="12"/>
        <v>434212.57540640386</v>
      </c>
      <c r="S14" s="51">
        <f t="shared" si="12"/>
        <v>429800.40248174698</v>
      </c>
      <c r="T14" s="51">
        <f t="shared" si="12"/>
        <v>572017.06306287902</v>
      </c>
      <c r="U14" s="51">
        <f t="shared" si="12"/>
        <v>598799.08215662185</v>
      </c>
      <c r="V14" s="51">
        <f t="shared" si="12"/>
        <v>784766.83511305298</v>
      </c>
      <c r="W14" s="51">
        <f t="shared" si="12"/>
        <v>883990.60992023349</v>
      </c>
      <c r="X14" s="51">
        <f t="shared" si="12"/>
        <v>1013808.385753025</v>
      </c>
      <c r="Y14" s="51">
        <f t="shared" si="12"/>
        <v>1164892.892746446</v>
      </c>
      <c r="Z14" s="51">
        <f t="shared" si="12"/>
        <v>984866.02209935826</v>
      </c>
      <c r="AA14" s="51">
        <f t="shared" si="12"/>
        <v>1101348.3966497718</v>
      </c>
      <c r="AB14" s="51">
        <f t="shared" si="12"/>
        <v>1116430.5063420041</v>
      </c>
      <c r="AC14" s="51">
        <f t="shared" si="12"/>
        <v>1179379.0193090644</v>
      </c>
      <c r="AD14" s="51">
        <f t="shared" si="12"/>
        <v>1009555.9560214444</v>
      </c>
      <c r="AE14" s="51">
        <f t="shared" si="12"/>
        <v>1027316.316469927</v>
      </c>
      <c r="AF14" s="51">
        <f t="shared" si="12"/>
        <v>892367.00998813636</v>
      </c>
      <c r="AG14" s="51">
        <f t="shared" si="12"/>
        <v>910769.62886961433</v>
      </c>
      <c r="AH14" s="51">
        <f t="shared" si="12"/>
        <v>89283.394081301201</v>
      </c>
      <c r="AI14" s="51">
        <f t="shared" si="12"/>
        <v>84698.973297971519</v>
      </c>
      <c r="AJ14" s="51">
        <f t="shared" si="12"/>
        <v>114501.36379155831</v>
      </c>
      <c r="AK14" s="51">
        <f t="shared" si="12"/>
        <v>93080.728976746526</v>
      </c>
      <c r="AL14" s="51">
        <f t="shared" si="12"/>
        <v>139500.24900651062</v>
      </c>
      <c r="AM14" s="51">
        <f t="shared" si="12"/>
        <v>125062.36016786862</v>
      </c>
      <c r="AN14" s="51">
        <f t="shared" si="12"/>
        <v>119321.05882106816</v>
      </c>
      <c r="AO14" s="51">
        <f t="shared" si="12"/>
        <v>128019.85243186285</v>
      </c>
      <c r="AP14" s="51">
        <f t="shared" si="12"/>
        <v>129622.95332603468</v>
      </c>
      <c r="AQ14" s="51">
        <f t="shared" si="12"/>
        <v>130308.72914390205</v>
      </c>
      <c r="AR14" s="51">
        <f t="shared" si="12"/>
        <v>144107.00953836791</v>
      </c>
      <c r="AS14" s="51">
        <f t="shared" si="12"/>
        <v>169120.08386898579</v>
      </c>
      <c r="AT14" s="51">
        <f t="shared" si="12"/>
        <v>149711.17147569981</v>
      </c>
      <c r="AU14" s="51">
        <f t="shared" si="12"/>
        <v>150808.0340970371</v>
      </c>
      <c r="AV14" s="51">
        <f t="shared" si="12"/>
        <v>142746.82726778291</v>
      </c>
      <c r="AW14" s="51">
        <f t="shared" si="12"/>
        <v>117569.55797856829</v>
      </c>
      <c r="AX14" s="51">
        <f t="shared" si="12"/>
        <v>234182.6755274568</v>
      </c>
      <c r="AY14" s="51">
        <f t="shared" si="12"/>
        <v>227620.84495203808</v>
      </c>
      <c r="AZ14" s="51">
        <f t="shared" si="12"/>
        <v>299692.41804832092</v>
      </c>
      <c r="BA14" s="51">
        <f t="shared" si="12"/>
        <v>285909.59102258878</v>
      </c>
      <c r="BB14" s="51">
        <f t="shared" si="12"/>
        <v>403509.6169355383</v>
      </c>
      <c r="BC14" s="51">
        <f t="shared" si="12"/>
        <v>387209.27683440835</v>
      </c>
      <c r="BD14" s="51">
        <f t="shared" si="12"/>
        <v>388861.72014123865</v>
      </c>
      <c r="BE14" s="51">
        <f t="shared" si="12"/>
        <v>430023.08480734128</v>
      </c>
      <c r="BF14" s="51">
        <f t="shared" si="12"/>
        <v>370462.67549348978</v>
      </c>
      <c r="BG14" s="51">
        <f t="shared" si="12"/>
        <v>381357.2816938996</v>
      </c>
      <c r="BH14" s="51">
        <f t="shared" si="12"/>
        <v>405861.44157820923</v>
      </c>
      <c r="BI14" s="51">
        <f t="shared" si="12"/>
        <v>440882.37540340843</v>
      </c>
      <c r="BJ14" s="51">
        <f t="shared" si="12"/>
        <v>390743.59658604342</v>
      </c>
      <c r="BK14" s="51">
        <f t="shared" si="12"/>
        <v>405057.49292736809</v>
      </c>
      <c r="BL14" s="51">
        <f t="shared" si="12"/>
        <v>391797.75680086936</v>
      </c>
      <c r="BM14" s="51">
        <f t="shared" si="12"/>
        <v>180646.855699298</v>
      </c>
      <c r="BN14" s="51">
        <f t="shared" ref="BN14:DY14" si="13">VLOOKUP("AUC Overhead", Table_Data_benchmarking, MATCH(BN9, Header_Table_Data_benchmarking, 0), FALSE) +
VLOOKUP("AUC Underground", Table_Data_benchmarking, MATCH(BN9, Header_Table_Data_benchmarking, 0), FALSE) +
VLOOKUP("AUC Transformers Excluding First Stage of Two Stage", Table_Data_benchmarking, MATCH(BN9, Header_Table_Data_benchmarking, 0), FALSE)</f>
        <v>337130.5995170247</v>
      </c>
      <c r="BO14" s="51">
        <f t="shared" si="13"/>
        <v>399024.84178352461</v>
      </c>
      <c r="BP14" s="51">
        <f t="shared" si="13"/>
        <v>364169.09504295536</v>
      </c>
      <c r="BQ14" s="51">
        <f t="shared" si="13"/>
        <v>522166.46425787557</v>
      </c>
      <c r="BR14" s="51">
        <f t="shared" si="13"/>
        <v>508896.57091073971</v>
      </c>
      <c r="BS14" s="51">
        <f t="shared" si="13"/>
        <v>590283.37479831371</v>
      </c>
      <c r="BT14" s="51">
        <f t="shared" si="13"/>
        <v>760920.73805391206</v>
      </c>
      <c r="BU14" s="51">
        <f t="shared" si="13"/>
        <v>638462.83128127782</v>
      </c>
      <c r="BV14" s="51">
        <f t="shared" si="13"/>
        <v>559473.85490544536</v>
      </c>
      <c r="BW14" s="51">
        <f t="shared" si="13"/>
        <v>740585.35512144165</v>
      </c>
      <c r="BX14" s="51">
        <f t="shared" si="13"/>
        <v>601331.58281315072</v>
      </c>
      <c r="BY14" s="51">
        <f t="shared" si="13"/>
        <v>652684.78319145588</v>
      </c>
      <c r="BZ14" s="51">
        <f t="shared" si="13"/>
        <v>608490.32611484127</v>
      </c>
      <c r="CA14" s="51">
        <f t="shared" si="13"/>
        <v>634798.18325483822</v>
      </c>
      <c r="CB14" s="51">
        <f t="shared" si="13"/>
        <v>589771.74668277078</v>
      </c>
      <c r="CC14" s="51">
        <f t="shared" si="13"/>
        <v>591393.11154356587</v>
      </c>
      <c r="CD14" s="51">
        <f t="shared" si="13"/>
        <v>383445.45296965644</v>
      </c>
      <c r="CE14" s="51">
        <f t="shared" si="13"/>
        <v>438051.18569653691</v>
      </c>
      <c r="CF14" s="51">
        <f t="shared" si="13"/>
        <v>385007.46848060202</v>
      </c>
      <c r="CG14" s="51">
        <f t="shared" si="13"/>
        <v>565463.83465557639</v>
      </c>
      <c r="CH14" s="51">
        <f t="shared" si="13"/>
        <v>545388.44968950225</v>
      </c>
      <c r="CI14" s="51">
        <f t="shared" si="13"/>
        <v>596047.20973622624</v>
      </c>
      <c r="CJ14" s="51">
        <f t="shared" si="13"/>
        <v>780997.64226842218</v>
      </c>
      <c r="CK14" s="51">
        <f t="shared" si="13"/>
        <v>639916.44004751369</v>
      </c>
      <c r="CL14" s="51">
        <f t="shared" si="13"/>
        <v>561352.44758618495</v>
      </c>
      <c r="CM14" s="51">
        <f t="shared" si="13"/>
        <v>651181.66381683096</v>
      </c>
      <c r="CN14" s="51">
        <f t="shared" si="13"/>
        <v>659871.07951207017</v>
      </c>
      <c r="CO14" s="51">
        <f t="shared" si="13"/>
        <v>655202.26725621405</v>
      </c>
      <c r="CP14" s="51">
        <f t="shared" si="13"/>
        <v>601805.73719798843</v>
      </c>
      <c r="CQ14" s="51">
        <f t="shared" si="13"/>
        <v>628185.48440816393</v>
      </c>
      <c r="CR14" s="51">
        <f t="shared" si="13"/>
        <v>583825.71613468067</v>
      </c>
      <c r="CS14" s="51">
        <f t="shared" si="13"/>
        <v>616762.17617021431</v>
      </c>
      <c r="CT14" s="51">
        <f t="shared" si="13"/>
        <v>279644.02494475222</v>
      </c>
      <c r="CU14" s="51">
        <f t="shared" si="13"/>
        <v>276559.08801388083</v>
      </c>
      <c r="CV14" s="51">
        <f t="shared" si="13"/>
        <v>376123.26404653152</v>
      </c>
      <c r="CW14" s="51">
        <f t="shared" si="13"/>
        <v>378156.39809381124</v>
      </c>
      <c r="CX14" s="51">
        <f t="shared" si="13"/>
        <v>539425.90156311064</v>
      </c>
      <c r="CY14" s="51">
        <f t="shared" si="13"/>
        <v>583846.05005933391</v>
      </c>
      <c r="CZ14" s="51">
        <f t="shared" si="13"/>
        <v>563482.77515496314</v>
      </c>
      <c r="DA14" s="51">
        <f t="shared" si="13"/>
        <v>655404.38196089643</v>
      </c>
      <c r="DB14" s="51">
        <f t="shared" si="13"/>
        <v>661582.53505036491</v>
      </c>
      <c r="DC14" s="51">
        <f t="shared" si="13"/>
        <v>556603.07060279325</v>
      </c>
      <c r="DD14" s="51">
        <f t="shared" si="13"/>
        <v>598816.03915208962</v>
      </c>
      <c r="DE14" s="51">
        <f t="shared" si="13"/>
        <v>647852.40840048529</v>
      </c>
      <c r="DF14" s="51">
        <f t="shared" si="13"/>
        <v>571987.87221676623</v>
      </c>
      <c r="DG14" s="51">
        <f t="shared" si="13"/>
        <v>592948.64944539883</v>
      </c>
      <c r="DH14" s="51">
        <f t="shared" si="13"/>
        <v>512014.53460421169</v>
      </c>
      <c r="DI14" s="51">
        <f t="shared" si="13"/>
        <v>543398.74005496374</v>
      </c>
      <c r="DJ14" s="51">
        <f t="shared" si="13"/>
        <v>52950.586130253432</v>
      </c>
      <c r="DK14" s="51">
        <f t="shared" si="13"/>
        <v>52548.603393678728</v>
      </c>
      <c r="DL14" s="51">
        <f t="shared" si="13"/>
        <v>72833.942897595436</v>
      </c>
      <c r="DM14" s="51">
        <f t="shared" si="13"/>
        <v>57861.761313501738</v>
      </c>
      <c r="DN14" s="51">
        <f t="shared" si="13"/>
        <v>86188.692439994513</v>
      </c>
      <c r="DO14" s="51">
        <f t="shared" si="13"/>
        <v>80303.587859280873</v>
      </c>
      <c r="DP14" s="51">
        <f t="shared" si="13"/>
        <v>83147.82016107961</v>
      </c>
      <c r="DQ14" s="51">
        <f t="shared" si="13"/>
        <v>96105.454192432604</v>
      </c>
      <c r="DR14" s="51">
        <f t="shared" si="13"/>
        <v>102818.18473402952</v>
      </c>
      <c r="DS14" s="51">
        <f t="shared" si="13"/>
        <v>103691.75584583197</v>
      </c>
      <c r="DT14" s="51">
        <f t="shared" si="13"/>
        <v>121271.3985896708</v>
      </c>
      <c r="DU14" s="51">
        <f t="shared" si="13"/>
        <v>118411.95097833392</v>
      </c>
      <c r="DV14" s="51">
        <f t="shared" si="13"/>
        <v>115025.76385691373</v>
      </c>
      <c r="DW14" s="51">
        <f t="shared" si="13"/>
        <v>120040.0319415678</v>
      </c>
      <c r="DX14" s="51">
        <f t="shared" si="13"/>
        <v>115951.93482747186</v>
      </c>
      <c r="DY14" s="51">
        <f t="shared" si="13"/>
        <v>93267.133516021684</v>
      </c>
      <c r="DZ14" s="51">
        <f t="shared" ref="DZ14:GK14" si="14">VLOOKUP("AUC Overhead", Table_Data_benchmarking, MATCH(DZ9, Header_Table_Data_benchmarking, 0), FALSE) +
VLOOKUP("AUC Underground", Table_Data_benchmarking, MATCH(DZ9, Header_Table_Data_benchmarking, 0), FALSE) +
VLOOKUP("AUC Transformers Excluding First Stage of Two Stage", Table_Data_benchmarking, MATCH(DZ9, Header_Table_Data_benchmarking, 0), FALSE)</f>
        <v>142937.96836610674</v>
      </c>
      <c r="EA14" s="51">
        <f t="shared" si="14"/>
        <v>139347.0540153156</v>
      </c>
      <c r="EB14" s="51">
        <f t="shared" si="14"/>
        <v>194745.08929749002</v>
      </c>
      <c r="EC14" s="51">
        <f t="shared" si="14"/>
        <v>160013.57936433872</v>
      </c>
      <c r="ED14" s="51">
        <f t="shared" si="14"/>
        <v>240021.63844130785</v>
      </c>
      <c r="EE14" s="51">
        <f t="shared" si="14"/>
        <v>222712.22960716643</v>
      </c>
      <c r="EF14" s="51">
        <f t="shared" si="14"/>
        <v>216883.51040023734</v>
      </c>
      <c r="EG14" s="51">
        <f t="shared" si="14"/>
        <v>238121.42245820834</v>
      </c>
      <c r="EH14" s="51">
        <f t="shared" si="14"/>
        <v>241837.82805499688</v>
      </c>
      <c r="EI14" s="51">
        <f t="shared" si="14"/>
        <v>247900.07457864517</v>
      </c>
      <c r="EJ14" s="51">
        <f t="shared" si="14"/>
        <v>273315.55390206294</v>
      </c>
      <c r="EK14" s="51">
        <f t="shared" si="14"/>
        <v>308881.06101419276</v>
      </c>
      <c r="EL14" s="51">
        <f t="shared" si="14"/>
        <v>287439.18521608447</v>
      </c>
      <c r="EM14" s="51">
        <f t="shared" si="14"/>
        <v>306282.52565027447</v>
      </c>
      <c r="EN14" s="51">
        <f t="shared" si="14"/>
        <v>289584.91750326462</v>
      </c>
      <c r="EO14" s="51">
        <f t="shared" si="14"/>
        <v>240787.05192008239</v>
      </c>
      <c r="EP14" s="51">
        <f t="shared" si="14"/>
        <v>262328.86703637755</v>
      </c>
      <c r="EQ14" s="51">
        <f t="shared" si="14"/>
        <v>292047.0862246179</v>
      </c>
      <c r="ER14" s="51">
        <f t="shared" si="14"/>
        <v>256505.81952363515</v>
      </c>
      <c r="ES14" s="51">
        <f t="shared" si="14"/>
        <v>356344.36950102914</v>
      </c>
      <c r="ET14" s="51">
        <f t="shared" si="14"/>
        <v>341308.72183050943</v>
      </c>
      <c r="EU14" s="51">
        <f t="shared" si="14"/>
        <v>335978.81329754996</v>
      </c>
      <c r="EV14" s="51">
        <f t="shared" si="14"/>
        <v>420582.7093745129</v>
      </c>
      <c r="EW14" s="51">
        <f t="shared" si="14"/>
        <v>369023.70586700458</v>
      </c>
      <c r="EX14" s="51">
        <f t="shared" si="14"/>
        <v>338767.15084009455</v>
      </c>
      <c r="EY14" s="51">
        <f t="shared" si="14"/>
        <v>440678.59258944337</v>
      </c>
      <c r="EZ14" s="51">
        <f t="shared" si="14"/>
        <v>353852.18526829785</v>
      </c>
      <c r="FA14" s="51">
        <f t="shared" si="14"/>
        <v>439411.12766450667</v>
      </c>
      <c r="FB14" s="51">
        <f t="shared" si="14"/>
        <v>417395.21383525466</v>
      </c>
      <c r="FC14" s="51">
        <f t="shared" si="14"/>
        <v>435882.65833582991</v>
      </c>
      <c r="FD14" s="51">
        <f t="shared" si="14"/>
        <v>424880.58559477504</v>
      </c>
      <c r="FE14" s="51">
        <f t="shared" si="14"/>
        <v>422396.04140061361</v>
      </c>
      <c r="FF14" s="51">
        <f t="shared" si="14"/>
        <v>121794.64084707004</v>
      </c>
      <c r="FG14" s="51">
        <f t="shared" si="14"/>
        <v>124101.74786568953</v>
      </c>
      <c r="FH14" s="51">
        <f t="shared" si="14"/>
        <v>183406.17142398955</v>
      </c>
      <c r="FI14" s="51">
        <f t="shared" si="14"/>
        <v>152484.5806376785</v>
      </c>
      <c r="FJ14" s="51">
        <f t="shared" si="14"/>
        <v>244071.34443683093</v>
      </c>
      <c r="FK14" s="51">
        <f t="shared" si="14"/>
        <v>278345.77521938458</v>
      </c>
      <c r="FL14" s="51">
        <f t="shared" si="14"/>
        <v>239243.22632717801</v>
      </c>
      <c r="FM14" s="51">
        <f t="shared" si="14"/>
        <v>270282.98613774288</v>
      </c>
      <c r="FN14" s="51">
        <f t="shared" si="14"/>
        <v>274471.00451992836</v>
      </c>
      <c r="FO14" s="51">
        <f t="shared" si="14"/>
        <v>274706.92444560089</v>
      </c>
      <c r="FP14" s="51">
        <f t="shared" si="14"/>
        <v>338774.77335013071</v>
      </c>
      <c r="FQ14" s="51">
        <f t="shared" si="14"/>
        <v>350260.93831305031</v>
      </c>
      <c r="FR14" s="51">
        <f t="shared" si="14"/>
        <v>327278.55091466702</v>
      </c>
      <c r="FS14" s="51">
        <f t="shared" si="14"/>
        <v>335137.85278178513</v>
      </c>
      <c r="FT14" s="51">
        <f t="shared" si="14"/>
        <v>318552.0471969943</v>
      </c>
      <c r="FU14" s="51">
        <f t="shared" si="14"/>
        <v>263634.83799511945</v>
      </c>
      <c r="FV14" s="51">
        <f t="shared" si="14"/>
        <v>87278.041709921192</v>
      </c>
      <c r="FW14" s="51">
        <f t="shared" si="14"/>
        <v>102237.52251130468</v>
      </c>
      <c r="FX14" s="51">
        <f t="shared" si="14"/>
        <v>101090.5411470882</v>
      </c>
      <c r="FY14" s="51">
        <f t="shared" si="14"/>
        <v>101364.61370951962</v>
      </c>
      <c r="FZ14" s="51">
        <f t="shared" si="14"/>
        <v>128041.49704185598</v>
      </c>
      <c r="GA14" s="51">
        <f t="shared" si="14"/>
        <v>145134.50633976932</v>
      </c>
      <c r="GB14" s="51">
        <f t="shared" si="14"/>
        <v>143247.23293546244</v>
      </c>
      <c r="GC14" s="51">
        <f t="shared" si="14"/>
        <v>160414.22984359032</v>
      </c>
      <c r="GD14" s="51">
        <f t="shared" si="14"/>
        <v>133748.8479412591</v>
      </c>
      <c r="GE14" s="51">
        <f t="shared" si="14"/>
        <v>137607.18990423268</v>
      </c>
      <c r="GF14" s="51">
        <f t="shared" si="14"/>
        <v>153229.60008718041</v>
      </c>
      <c r="GG14" s="51">
        <f t="shared" si="14"/>
        <v>151677.14680422161</v>
      </c>
      <c r="GH14" s="51">
        <f t="shared" si="14"/>
        <v>129999.94915670657</v>
      </c>
      <c r="GI14" s="51">
        <f t="shared" si="14"/>
        <v>156699.27627629484</v>
      </c>
      <c r="GJ14" s="51">
        <f t="shared" si="14"/>
        <v>145884.04203182308</v>
      </c>
      <c r="GK14" s="51">
        <f t="shared" si="14"/>
        <v>142033.27730131938</v>
      </c>
      <c r="GL14" s="51">
        <f t="shared" ref="GL14:HA14" si="15">VLOOKUP("AUC Overhead", Table_Data_benchmarking, MATCH(GL9, Header_Table_Data_benchmarking, 0), FALSE) +
VLOOKUP("AUC Underground", Table_Data_benchmarking, MATCH(GL9, Header_Table_Data_benchmarking, 0), FALSE) +
VLOOKUP("AUC Transformers Excluding First Stage of Two Stage", Table_Data_benchmarking, MATCH(GL9, Header_Table_Data_benchmarking, 0), FALSE)</f>
        <v>123065.68190457433</v>
      </c>
      <c r="GM14" s="51">
        <f t="shared" si="15"/>
        <v>118224.31118090975</v>
      </c>
      <c r="GN14" s="51">
        <f t="shared" si="15"/>
        <v>162480.71811066312</v>
      </c>
      <c r="GO14" s="51">
        <f t="shared" si="15"/>
        <v>122733.31353437551</v>
      </c>
      <c r="GP14" s="51">
        <f t="shared" si="15"/>
        <v>179381.02620513926</v>
      </c>
      <c r="GQ14" s="51">
        <f t="shared" si="15"/>
        <v>158007.8396578175</v>
      </c>
      <c r="GR14" s="51">
        <f t="shared" si="15"/>
        <v>163974.90432645896</v>
      </c>
      <c r="GS14" s="51">
        <f t="shared" si="15"/>
        <v>182242.24101372011</v>
      </c>
      <c r="GT14" s="51">
        <f t="shared" si="15"/>
        <v>190491.22327872514</v>
      </c>
      <c r="GU14" s="51">
        <f t="shared" si="15"/>
        <v>198977.59177134774</v>
      </c>
      <c r="GV14" s="51">
        <f t="shared" si="15"/>
        <v>229988.35725562254</v>
      </c>
      <c r="GW14" s="51">
        <f t="shared" si="15"/>
        <v>223446.21132544291</v>
      </c>
      <c r="GX14" s="51">
        <f t="shared" si="15"/>
        <v>211263.4172165537</v>
      </c>
      <c r="GY14" s="51">
        <f t="shared" si="15"/>
        <v>214082.03516629577</v>
      </c>
      <c r="GZ14" s="51">
        <f t="shared" si="15"/>
        <v>199012.9635952253</v>
      </c>
      <c r="HA14" s="51">
        <f t="shared" si="15"/>
        <v>168511.40318652173</v>
      </c>
    </row>
    <row r="15" spans="1:209" s="27" customFormat="1" ht="12.9" customHeight="1" x14ac:dyDescent="0.35">
      <c r="A15" s="27" t="s">
        <v>26</v>
      </c>
      <c r="B15" s="56">
        <f t="shared" ref="B15:BM15" si="16">VLOOKUP(B7, Table_Data_MTFP, MATCH(B8, Header_Table_Data_MTFP, 0), FALSE)</f>
        <v>1</v>
      </c>
      <c r="C15" s="56">
        <f t="shared" si="16"/>
        <v>0.98830507521797495</v>
      </c>
      <c r="D15" s="56">
        <f t="shared" si="16"/>
        <v>0.99906070333272456</v>
      </c>
      <c r="E15" s="56">
        <f t="shared" si="16"/>
        <v>0.98587985741077711</v>
      </c>
      <c r="F15" s="56">
        <f t="shared" si="16"/>
        <v>0.94789996558737977</v>
      </c>
      <c r="G15" s="56">
        <f t="shared" si="16"/>
        <v>0.87002296356314623</v>
      </c>
      <c r="H15" s="56">
        <f t="shared" si="16"/>
        <v>0.90892052776934695</v>
      </c>
      <c r="I15" s="56">
        <f t="shared" si="16"/>
        <v>0.88328056888397011</v>
      </c>
      <c r="J15" s="56">
        <f t="shared" si="16"/>
        <v>0.82270134462527078</v>
      </c>
      <c r="K15" s="56">
        <f t="shared" si="16"/>
        <v>0.85700454042820295</v>
      </c>
      <c r="L15" s="56">
        <f t="shared" si="16"/>
        <v>1.06362839500617</v>
      </c>
      <c r="M15" s="56">
        <f t="shared" si="16"/>
        <v>1.0166719516563416</v>
      </c>
      <c r="N15" s="56">
        <f t="shared" si="16"/>
        <v>0.98620546316216651</v>
      </c>
      <c r="O15" s="56">
        <f t="shared" si="16"/>
        <v>0.9881773830296211</v>
      </c>
      <c r="P15" s="56">
        <f t="shared" si="16"/>
        <v>1.011204983920015</v>
      </c>
      <c r="Q15" s="56">
        <f t="shared" si="16"/>
        <v>0</v>
      </c>
      <c r="R15" s="56">
        <f t="shared" si="16"/>
        <v>0.93167525094252079</v>
      </c>
      <c r="S15" s="56">
        <f t="shared" si="16"/>
        <v>0.98441041387962869</v>
      </c>
      <c r="T15" s="56">
        <f t="shared" si="16"/>
        <v>0.84851617687490088</v>
      </c>
      <c r="U15" s="56">
        <f t="shared" si="16"/>
        <v>0.85959615882272034</v>
      </c>
      <c r="V15" s="56">
        <f t="shared" si="16"/>
        <v>0.86290332059510166</v>
      </c>
      <c r="W15" s="56">
        <f t="shared" si="16"/>
        <v>0.86773685218365393</v>
      </c>
      <c r="X15" s="56">
        <f t="shared" si="16"/>
        <v>0.82664977287731778</v>
      </c>
      <c r="Y15" s="56">
        <f t="shared" si="16"/>
        <v>0.89451641188677999</v>
      </c>
      <c r="Z15" s="56">
        <f t="shared" si="16"/>
        <v>0.83969911149348875</v>
      </c>
      <c r="AA15" s="56">
        <f t="shared" si="16"/>
        <v>0.78714621570416898</v>
      </c>
      <c r="AB15" s="56">
        <f t="shared" si="16"/>
        <v>0.81411148081214812</v>
      </c>
      <c r="AC15" s="56">
        <f t="shared" si="16"/>
        <v>0.85155855732677521</v>
      </c>
      <c r="AD15" s="56">
        <f t="shared" si="16"/>
        <v>0.91008112969914989</v>
      </c>
      <c r="AE15" s="56">
        <f t="shared" si="16"/>
        <v>0.91430544435965755</v>
      </c>
      <c r="AF15" s="56">
        <f t="shared" si="16"/>
        <v>0.92920213088701087</v>
      </c>
      <c r="AG15" s="56">
        <f t="shared" si="16"/>
        <v>0</v>
      </c>
      <c r="AH15" s="56">
        <f t="shared" si="16"/>
        <v>1.5037048889747573</v>
      </c>
      <c r="AI15" s="56">
        <f t="shared" si="16"/>
        <v>1.4888212497585867</v>
      </c>
      <c r="AJ15" s="56">
        <f t="shared" si="16"/>
        <v>1.5329119181394424</v>
      </c>
      <c r="AK15" s="56">
        <f t="shared" si="16"/>
        <v>1.429770965192771</v>
      </c>
      <c r="AL15" s="56">
        <f t="shared" si="16"/>
        <v>1.373899836170889</v>
      </c>
      <c r="AM15" s="56">
        <f t="shared" si="16"/>
        <v>1.4484685121476781</v>
      </c>
      <c r="AN15" s="56">
        <f t="shared" si="16"/>
        <v>1.3171534203515556</v>
      </c>
      <c r="AO15" s="56">
        <f t="shared" si="16"/>
        <v>1.3281500893032125</v>
      </c>
      <c r="AP15" s="56">
        <f t="shared" si="16"/>
        <v>1.2978583231472274</v>
      </c>
      <c r="AQ15" s="56">
        <f t="shared" si="16"/>
        <v>1.3321069305571651</v>
      </c>
      <c r="AR15" s="56">
        <f t="shared" si="16"/>
        <v>1.3268107983687494</v>
      </c>
      <c r="AS15" s="56">
        <f t="shared" si="16"/>
        <v>1.3530126514606591</v>
      </c>
      <c r="AT15" s="56">
        <f t="shared" si="16"/>
        <v>1.4158521953504533</v>
      </c>
      <c r="AU15" s="56">
        <f t="shared" si="16"/>
        <v>1.385908002374094</v>
      </c>
      <c r="AV15" s="56">
        <f t="shared" si="16"/>
        <v>1.370331633406435</v>
      </c>
      <c r="AW15" s="56">
        <f t="shared" si="16"/>
        <v>0</v>
      </c>
      <c r="AX15" s="56">
        <f t="shared" si="16"/>
        <v>1.3888952835193706</v>
      </c>
      <c r="AY15" s="56">
        <f t="shared" si="16"/>
        <v>1.3213627914242392</v>
      </c>
      <c r="AZ15" s="56">
        <f t="shared" si="16"/>
        <v>1.195840768390634</v>
      </c>
      <c r="BA15" s="56">
        <f t="shared" si="16"/>
        <v>1.2569143926203765</v>
      </c>
      <c r="BB15" s="56">
        <f t="shared" si="16"/>
        <v>1.3000832890124669</v>
      </c>
      <c r="BC15" s="56">
        <f t="shared" si="16"/>
        <v>1.2883175306657597</v>
      </c>
      <c r="BD15" s="56">
        <f t="shared" si="16"/>
        <v>1.2307290197881295</v>
      </c>
      <c r="BE15" s="56">
        <f t="shared" si="16"/>
        <v>1.2429649590642533</v>
      </c>
      <c r="BF15" s="56">
        <f t="shared" si="16"/>
        <v>1.2006229751932982</v>
      </c>
      <c r="BG15" s="56">
        <f t="shared" si="16"/>
        <v>1.1693406635536185</v>
      </c>
      <c r="BH15" s="56">
        <f t="shared" si="16"/>
        <v>1.143073768283845</v>
      </c>
      <c r="BI15" s="56">
        <f t="shared" si="16"/>
        <v>1.2276667859320853</v>
      </c>
      <c r="BJ15" s="56">
        <f t="shared" si="16"/>
        <v>1.2536991808255118</v>
      </c>
      <c r="BK15" s="56">
        <f t="shared" si="16"/>
        <v>1.26700313352807</v>
      </c>
      <c r="BL15" s="56">
        <f t="shared" si="16"/>
        <v>1.2930119347572677</v>
      </c>
      <c r="BM15" s="56">
        <f t="shared" si="16"/>
        <v>0</v>
      </c>
      <c r="BN15" s="56">
        <f t="shared" ref="BN15:DY15" si="17">VLOOKUP(BN7, Table_Data_MTFP, MATCH(BN8, Header_Table_Data_MTFP, 0), FALSE)</f>
        <v>1.2385401702812977</v>
      </c>
      <c r="BO15" s="56">
        <f t="shared" si="17"/>
        <v>1.2641533165118526</v>
      </c>
      <c r="BP15" s="56">
        <f t="shared" si="17"/>
        <v>1.2170175116704542</v>
      </c>
      <c r="BQ15" s="56">
        <f t="shared" si="17"/>
        <v>1.2245604886729919</v>
      </c>
      <c r="BR15" s="56">
        <f t="shared" si="17"/>
        <v>1.2313974724376688</v>
      </c>
      <c r="BS15" s="56">
        <f t="shared" si="17"/>
        <v>1.1852055738844962</v>
      </c>
      <c r="BT15" s="56">
        <f t="shared" si="17"/>
        <v>1.1690585532128637</v>
      </c>
      <c r="BU15" s="56">
        <f t="shared" si="17"/>
        <v>1.1230366239272607</v>
      </c>
      <c r="BV15" s="56">
        <f t="shared" si="17"/>
        <v>1.1480275074789004</v>
      </c>
      <c r="BW15" s="56">
        <f t="shared" si="17"/>
        <v>1.1103029769688157</v>
      </c>
      <c r="BX15" s="56">
        <f t="shared" si="17"/>
        <v>1.1744281023590983</v>
      </c>
      <c r="BY15" s="56">
        <f t="shared" si="17"/>
        <v>1.1891630631256773</v>
      </c>
      <c r="BZ15" s="56">
        <f t="shared" si="17"/>
        <v>1.1835138536162058</v>
      </c>
      <c r="CA15" s="56">
        <f t="shared" si="17"/>
        <v>1.2089551078239027</v>
      </c>
      <c r="CB15" s="56">
        <f t="shared" si="17"/>
        <v>1.2253571071875369</v>
      </c>
      <c r="CC15" s="56">
        <f t="shared" si="17"/>
        <v>0</v>
      </c>
      <c r="CD15" s="56">
        <f t="shared" si="17"/>
        <v>1.2291289890291128</v>
      </c>
      <c r="CE15" s="56">
        <f t="shared" si="17"/>
        <v>1.4518375237579837</v>
      </c>
      <c r="CF15" s="56">
        <f t="shared" si="17"/>
        <v>1.3702950272545904</v>
      </c>
      <c r="CG15" s="56">
        <f t="shared" si="17"/>
        <v>1.3225803993306551</v>
      </c>
      <c r="CH15" s="56">
        <f t="shared" si="17"/>
        <v>1.3392170525651288</v>
      </c>
      <c r="CI15" s="56">
        <f t="shared" si="17"/>
        <v>1.2822031740613258</v>
      </c>
      <c r="CJ15" s="56">
        <f t="shared" si="17"/>
        <v>1.3015444179733162</v>
      </c>
      <c r="CK15" s="56">
        <f t="shared" si="17"/>
        <v>1.4434485951837919</v>
      </c>
      <c r="CL15" s="56">
        <f t="shared" si="17"/>
        <v>1.449228446074335</v>
      </c>
      <c r="CM15" s="56">
        <f t="shared" si="17"/>
        <v>1.3116612771884617</v>
      </c>
      <c r="CN15" s="56">
        <f t="shared" si="17"/>
        <v>1.2888286015478183</v>
      </c>
      <c r="CO15" s="56">
        <f t="shared" si="17"/>
        <v>1.373467025833897</v>
      </c>
      <c r="CP15" s="56">
        <f t="shared" si="17"/>
        <v>1.3289042498026034</v>
      </c>
      <c r="CQ15" s="56">
        <f t="shared" si="17"/>
        <v>1.2799363989272987</v>
      </c>
      <c r="CR15" s="56">
        <f t="shared" si="17"/>
        <v>1.2713577495929484</v>
      </c>
      <c r="CS15" s="56">
        <f t="shared" si="17"/>
        <v>0</v>
      </c>
      <c r="CT15" s="56">
        <f t="shared" si="17"/>
        <v>1.4460055437055719</v>
      </c>
      <c r="CU15" s="56">
        <f t="shared" si="17"/>
        <v>1.3912104151633602</v>
      </c>
      <c r="CV15" s="56">
        <f t="shared" si="17"/>
        <v>1.3007842022753475</v>
      </c>
      <c r="CW15" s="56">
        <f t="shared" si="17"/>
        <v>1.2518765408872159</v>
      </c>
      <c r="CX15" s="56">
        <f t="shared" si="17"/>
        <v>1.2534389405078707</v>
      </c>
      <c r="CY15" s="56">
        <f t="shared" si="17"/>
        <v>1.2096756306302068</v>
      </c>
      <c r="CZ15" s="56">
        <f t="shared" si="17"/>
        <v>1.0691728183038554</v>
      </c>
      <c r="DA15" s="56">
        <f t="shared" si="17"/>
        <v>1.0963570576129742</v>
      </c>
      <c r="DB15" s="56">
        <f t="shared" si="17"/>
        <v>1.2285001913336311</v>
      </c>
      <c r="DC15" s="56">
        <f t="shared" si="17"/>
        <v>1.1609198851897702</v>
      </c>
      <c r="DD15" s="56">
        <f t="shared" si="17"/>
        <v>1.2327765091947855</v>
      </c>
      <c r="DE15" s="56">
        <f t="shared" si="17"/>
        <v>1.1948669931427041</v>
      </c>
      <c r="DF15" s="56">
        <f t="shared" si="17"/>
        <v>1.2047642388312458</v>
      </c>
      <c r="DG15" s="56">
        <f t="shared" si="17"/>
        <v>1.1254440373164367</v>
      </c>
      <c r="DH15" s="56">
        <f t="shared" si="17"/>
        <v>1.1160899640355326</v>
      </c>
      <c r="DI15" s="56">
        <f t="shared" si="17"/>
        <v>0</v>
      </c>
      <c r="DJ15" s="56">
        <f t="shared" si="17"/>
        <v>1.077991542566628</v>
      </c>
      <c r="DK15" s="56">
        <f t="shared" si="17"/>
        <v>1.0860362876861325</v>
      </c>
      <c r="DL15" s="56">
        <f t="shared" si="17"/>
        <v>1.217455750979324</v>
      </c>
      <c r="DM15" s="56">
        <f t="shared" si="17"/>
        <v>1.1701916923735134</v>
      </c>
      <c r="DN15" s="56">
        <f t="shared" si="17"/>
        <v>1.1262258588677041</v>
      </c>
      <c r="DO15" s="56">
        <f t="shared" si="17"/>
        <v>1.1275360127841523</v>
      </c>
      <c r="DP15" s="56">
        <f t="shared" si="17"/>
        <v>1.0746238465622862</v>
      </c>
      <c r="DQ15" s="56">
        <f t="shared" si="17"/>
        <v>1.0716684079353025</v>
      </c>
      <c r="DR15" s="56">
        <f t="shared" si="17"/>
        <v>1.0704530386645459</v>
      </c>
      <c r="DS15" s="56">
        <f t="shared" si="17"/>
        <v>1.0709872667420548</v>
      </c>
      <c r="DT15" s="56">
        <f t="shared" si="17"/>
        <v>1.0449171550629281</v>
      </c>
      <c r="DU15" s="56">
        <f t="shared" si="17"/>
        <v>1.0435771768037141</v>
      </c>
      <c r="DV15" s="56">
        <f t="shared" si="17"/>
        <v>1.0659717683191741</v>
      </c>
      <c r="DW15" s="56">
        <f t="shared" si="17"/>
        <v>1.0302109001568214</v>
      </c>
      <c r="DX15" s="56">
        <f t="shared" si="17"/>
        <v>1.0892922669628577</v>
      </c>
      <c r="DY15" s="56">
        <f t="shared" si="17"/>
        <v>0</v>
      </c>
      <c r="DZ15" s="56">
        <f t="shared" ref="DZ15:GK15" si="18">VLOOKUP(DZ7, Table_Data_MTFP, MATCH(DZ8, Header_Table_Data_MTFP, 0), FALSE)</f>
        <v>1.4482487066946297</v>
      </c>
      <c r="EA15" s="56">
        <f t="shared" si="18"/>
        <v>1.4982594489102075</v>
      </c>
      <c r="EB15" s="56">
        <f t="shared" si="18"/>
        <v>1.5128649286674078</v>
      </c>
      <c r="EC15" s="56">
        <f t="shared" si="18"/>
        <v>1.4030788968349275</v>
      </c>
      <c r="ED15" s="56">
        <f t="shared" si="18"/>
        <v>1.3872711012795058</v>
      </c>
      <c r="EE15" s="56">
        <f t="shared" si="18"/>
        <v>1.4439741366558758</v>
      </c>
      <c r="EF15" s="56">
        <f t="shared" si="18"/>
        <v>1.3742456986487905</v>
      </c>
      <c r="EG15" s="56">
        <f t="shared" si="18"/>
        <v>1.3061739734131019</v>
      </c>
      <c r="EH15" s="56">
        <f t="shared" si="18"/>
        <v>1.2939444965175224</v>
      </c>
      <c r="EI15" s="56">
        <f t="shared" si="18"/>
        <v>1.3143716363348015</v>
      </c>
      <c r="EJ15" s="56">
        <f t="shared" si="18"/>
        <v>1.3664719822708711</v>
      </c>
      <c r="EK15" s="56">
        <f t="shared" si="18"/>
        <v>1.3613535681046978</v>
      </c>
      <c r="EL15" s="56">
        <f t="shared" si="18"/>
        <v>1.3115647818921292</v>
      </c>
      <c r="EM15" s="56">
        <f t="shared" si="18"/>
        <v>1.3199645169600449</v>
      </c>
      <c r="EN15" s="56">
        <f t="shared" si="18"/>
        <v>1.3515698145767443</v>
      </c>
      <c r="EO15" s="56">
        <f t="shared" si="18"/>
        <v>0</v>
      </c>
      <c r="EP15" s="56">
        <f t="shared" si="18"/>
        <v>1.845162836765545</v>
      </c>
      <c r="EQ15" s="56">
        <f t="shared" si="18"/>
        <v>1.7959499163560613</v>
      </c>
      <c r="ER15" s="56">
        <f t="shared" si="18"/>
        <v>1.8977163805662403</v>
      </c>
      <c r="ES15" s="56">
        <f t="shared" si="18"/>
        <v>1.8449990319423628</v>
      </c>
      <c r="ET15" s="56">
        <f t="shared" si="18"/>
        <v>1.7276278450221429</v>
      </c>
      <c r="EU15" s="56">
        <f t="shared" si="18"/>
        <v>1.6269827623081146</v>
      </c>
      <c r="EV15" s="56">
        <f t="shared" si="18"/>
        <v>1.6475528733148992</v>
      </c>
      <c r="EW15" s="56">
        <f t="shared" si="18"/>
        <v>1.5801891033645736</v>
      </c>
      <c r="EX15" s="56">
        <f t="shared" si="18"/>
        <v>1.5135888271502862</v>
      </c>
      <c r="EY15" s="56">
        <f t="shared" si="18"/>
        <v>1.5518310073793919</v>
      </c>
      <c r="EZ15" s="56">
        <f t="shared" si="18"/>
        <v>1.6225377636875025</v>
      </c>
      <c r="FA15" s="56">
        <f t="shared" si="18"/>
        <v>1.5186539036734128</v>
      </c>
      <c r="FB15" s="56">
        <f t="shared" si="18"/>
        <v>1.5562250885000966</v>
      </c>
      <c r="FC15" s="56">
        <f t="shared" si="18"/>
        <v>1.507879439838282</v>
      </c>
      <c r="FD15" s="56">
        <f t="shared" si="18"/>
        <v>1.6025394842603002</v>
      </c>
      <c r="FE15" s="56">
        <f t="shared" si="18"/>
        <v>0</v>
      </c>
      <c r="FF15" s="56">
        <f t="shared" si="18"/>
        <v>1.2622504963617946</v>
      </c>
      <c r="FG15" s="56">
        <f t="shared" si="18"/>
        <v>1.2064149120047101</v>
      </c>
      <c r="FH15" s="56">
        <f t="shared" si="18"/>
        <v>1.2519057752033766</v>
      </c>
      <c r="FI15" s="56">
        <f t="shared" si="18"/>
        <v>1.122895711504396</v>
      </c>
      <c r="FJ15" s="56">
        <f t="shared" si="18"/>
        <v>1.1951675170767642</v>
      </c>
      <c r="FK15" s="56">
        <f t="shared" si="18"/>
        <v>1.1642694961477489</v>
      </c>
      <c r="FL15" s="56">
        <f t="shared" si="18"/>
        <v>1.1548930372603348</v>
      </c>
      <c r="FM15" s="56">
        <f t="shared" si="18"/>
        <v>1.0920573320208942</v>
      </c>
      <c r="FN15" s="56">
        <f t="shared" si="18"/>
        <v>1.0441678045040828</v>
      </c>
      <c r="FO15" s="56">
        <f t="shared" si="18"/>
        <v>1.0181521829034954</v>
      </c>
      <c r="FP15" s="56">
        <f t="shared" si="18"/>
        <v>0.91452166409385083</v>
      </c>
      <c r="FQ15" s="56">
        <f t="shared" si="18"/>
        <v>1.0319504416651124</v>
      </c>
      <c r="FR15" s="56">
        <f t="shared" si="18"/>
        <v>1.003604621632014</v>
      </c>
      <c r="FS15" s="56">
        <f t="shared" si="18"/>
        <v>1.0008827832858225</v>
      </c>
      <c r="FT15" s="56">
        <f t="shared" si="18"/>
        <v>1.010735139553125</v>
      </c>
      <c r="FU15" s="56">
        <f t="shared" si="18"/>
        <v>0</v>
      </c>
      <c r="FV15" s="56">
        <f t="shared" si="18"/>
        <v>1.2763658953323291</v>
      </c>
      <c r="FW15" s="56">
        <f t="shared" si="18"/>
        <v>1.2332754738317542</v>
      </c>
      <c r="FX15" s="56">
        <f t="shared" si="18"/>
        <v>1.2211863453638849</v>
      </c>
      <c r="FY15" s="56">
        <f t="shared" si="18"/>
        <v>1.10040913603378</v>
      </c>
      <c r="FZ15" s="56">
        <f t="shared" si="18"/>
        <v>1.025369067130105</v>
      </c>
      <c r="GA15" s="56">
        <f t="shared" si="18"/>
        <v>1.1037766820109434</v>
      </c>
      <c r="GB15" s="56">
        <f t="shared" si="18"/>
        <v>1.0466351870958746</v>
      </c>
      <c r="GC15" s="56">
        <f t="shared" si="18"/>
        <v>1.1293440529951768</v>
      </c>
      <c r="GD15" s="56">
        <f t="shared" si="18"/>
        <v>1.0772853332783334</v>
      </c>
      <c r="GE15" s="56">
        <f t="shared" si="18"/>
        <v>1.1803175920293303</v>
      </c>
      <c r="GF15" s="56">
        <f t="shared" si="18"/>
        <v>1.1303154100296502</v>
      </c>
      <c r="GG15" s="56">
        <f t="shared" si="18"/>
        <v>1.0453824777531842</v>
      </c>
      <c r="GH15" s="56">
        <f t="shared" si="18"/>
        <v>1.0376124050417559</v>
      </c>
      <c r="GI15" s="56">
        <f t="shared" si="18"/>
        <v>1.0842738081031735</v>
      </c>
      <c r="GJ15" s="56">
        <f t="shared" si="18"/>
        <v>1.0755770270562204</v>
      </c>
      <c r="GK15" s="56">
        <f t="shared" si="18"/>
        <v>0</v>
      </c>
      <c r="GL15" s="56">
        <f t="shared" ref="GL15:HA15" si="19">VLOOKUP(GL7, Table_Data_MTFP, MATCH(GL8, Header_Table_Data_MTFP, 0), FALSE)</f>
        <v>1.2622525814861132</v>
      </c>
      <c r="GM15" s="56">
        <f t="shared" si="19"/>
        <v>1.2770993429324202</v>
      </c>
      <c r="GN15" s="56">
        <f t="shared" si="19"/>
        <v>1.281895998600779</v>
      </c>
      <c r="GO15" s="56">
        <f t="shared" si="19"/>
        <v>1.3116572613442454</v>
      </c>
      <c r="GP15" s="56">
        <f t="shared" si="19"/>
        <v>1.2857365246001904</v>
      </c>
      <c r="GQ15" s="56">
        <f t="shared" si="19"/>
        <v>1.1715992190368336</v>
      </c>
      <c r="GR15" s="56">
        <f t="shared" si="19"/>
        <v>1.1119117950388537</v>
      </c>
      <c r="GS15" s="56">
        <f t="shared" si="19"/>
        <v>1.1659191891015284</v>
      </c>
      <c r="GT15" s="56">
        <f t="shared" si="19"/>
        <v>1.1378459068900326</v>
      </c>
      <c r="GU15" s="56">
        <f t="shared" si="19"/>
        <v>1.1798755614719674</v>
      </c>
      <c r="GV15" s="56">
        <f t="shared" si="19"/>
        <v>1.1530306407743445</v>
      </c>
      <c r="GW15" s="56">
        <f t="shared" si="19"/>
        <v>1.2010558739494832</v>
      </c>
      <c r="GX15" s="56">
        <f t="shared" si="19"/>
        <v>1.2913785180008117</v>
      </c>
      <c r="GY15" s="56">
        <f t="shared" si="19"/>
        <v>1.2922672604688668</v>
      </c>
      <c r="GZ15" s="56">
        <f t="shared" si="19"/>
        <v>1.2924941967428665</v>
      </c>
      <c r="HA15" s="56">
        <f t="shared" si="19"/>
        <v>0</v>
      </c>
    </row>
    <row r="16" spans="1:209" s="27" customFormat="1" ht="12.9" customHeight="1" x14ac:dyDescent="0.35">
      <c r="A16" s="27" t="s">
        <v>27</v>
      </c>
      <c r="B16" s="56">
        <f t="shared" ref="B16:BM16" si="20">VLOOKUP(B7, Table_Data_MPFP_opex, MATCH(B8, Header_Table_Data_MPFP_opex, 0), FALSE)</f>
        <v>1</v>
      </c>
      <c r="C16" s="56">
        <f t="shared" si="20"/>
        <v>0.99302278490854468</v>
      </c>
      <c r="D16" s="56">
        <f t="shared" si="20"/>
        <v>0.97565362773243092</v>
      </c>
      <c r="E16" s="56">
        <f t="shared" si="20"/>
        <v>0.95544659726331838</v>
      </c>
      <c r="F16" s="56">
        <f t="shared" si="20"/>
        <v>0.8626489065596149</v>
      </c>
      <c r="G16" s="56">
        <f t="shared" si="20"/>
        <v>0.74911809935887741</v>
      </c>
      <c r="H16" s="56">
        <f t="shared" si="20"/>
        <v>0.75885249706783486</v>
      </c>
      <c r="I16" s="56">
        <f t="shared" si="20"/>
        <v>0.70444376488807825</v>
      </c>
      <c r="J16" s="56">
        <f t="shared" si="20"/>
        <v>0.62694205488529386</v>
      </c>
      <c r="K16" s="56">
        <f t="shared" si="20"/>
        <v>0.67764579980715689</v>
      </c>
      <c r="L16" s="56">
        <f t="shared" si="20"/>
        <v>1.2551093674492022</v>
      </c>
      <c r="M16" s="56">
        <f t="shared" si="20"/>
        <v>1.10301556559998</v>
      </c>
      <c r="N16" s="56">
        <f t="shared" si="20"/>
        <v>0.96929393569187272</v>
      </c>
      <c r="O16" s="56">
        <f t="shared" si="20"/>
        <v>1.0084719951976526</v>
      </c>
      <c r="P16" s="56">
        <f t="shared" si="20"/>
        <v>1.0782838198071636</v>
      </c>
      <c r="Q16" s="56">
        <f t="shared" si="20"/>
        <v>0</v>
      </c>
      <c r="R16" s="56">
        <f t="shared" si="20"/>
        <v>0.76967475273344166</v>
      </c>
      <c r="S16" s="56">
        <f t="shared" si="20"/>
        <v>0.91503741151415363</v>
      </c>
      <c r="T16" s="56">
        <f t="shared" si="20"/>
        <v>0.64089504210428316</v>
      </c>
      <c r="U16" s="56">
        <f t="shared" si="20"/>
        <v>0.70323808335032412</v>
      </c>
      <c r="V16" s="56">
        <f t="shared" si="20"/>
        <v>0.65307531643727834</v>
      </c>
      <c r="W16" s="56">
        <f t="shared" si="20"/>
        <v>0.6848445927745852</v>
      </c>
      <c r="X16" s="56">
        <f t="shared" si="20"/>
        <v>0.63016682480869224</v>
      </c>
      <c r="Y16" s="56">
        <f t="shared" si="20"/>
        <v>0.80553898731639395</v>
      </c>
      <c r="Z16" s="56">
        <f t="shared" si="20"/>
        <v>0.71507269517965388</v>
      </c>
      <c r="AA16" s="56">
        <f t="shared" si="20"/>
        <v>0.61484487279116751</v>
      </c>
      <c r="AB16" s="56">
        <f t="shared" si="20"/>
        <v>0.68519348055175355</v>
      </c>
      <c r="AC16" s="56">
        <f t="shared" si="20"/>
        <v>0.77439646982371646</v>
      </c>
      <c r="AD16" s="56">
        <f t="shared" si="20"/>
        <v>0.9200162035589966</v>
      </c>
      <c r="AE16" s="56">
        <f t="shared" si="20"/>
        <v>0.97423633850345137</v>
      </c>
      <c r="AF16" s="56">
        <f t="shared" si="20"/>
        <v>1.0687531956596013</v>
      </c>
      <c r="AG16" s="56">
        <f t="shared" si="20"/>
        <v>0</v>
      </c>
      <c r="AH16" s="56">
        <f t="shared" si="20"/>
        <v>1.8500766948403966</v>
      </c>
      <c r="AI16" s="56">
        <f t="shared" si="20"/>
        <v>1.6776544798982811</v>
      </c>
      <c r="AJ16" s="56">
        <f t="shared" si="20"/>
        <v>1.8235033325584697</v>
      </c>
      <c r="AK16" s="56">
        <f t="shared" si="20"/>
        <v>1.5062609937986506</v>
      </c>
      <c r="AL16" s="56">
        <f t="shared" si="20"/>
        <v>1.3937040597047758</v>
      </c>
      <c r="AM16" s="56">
        <f t="shared" si="20"/>
        <v>1.5631995860295471</v>
      </c>
      <c r="AN16" s="56">
        <f t="shared" si="20"/>
        <v>1.2210370145076592</v>
      </c>
      <c r="AO16" s="56">
        <f t="shared" si="20"/>
        <v>1.2757839263833137</v>
      </c>
      <c r="AP16" s="56">
        <f t="shared" si="20"/>
        <v>1.2378685740212152</v>
      </c>
      <c r="AQ16" s="56">
        <f t="shared" si="20"/>
        <v>1.3126586423737661</v>
      </c>
      <c r="AR16" s="56">
        <f t="shared" si="20"/>
        <v>1.3188685355740613</v>
      </c>
      <c r="AS16" s="56">
        <f t="shared" si="20"/>
        <v>1.3997887936216689</v>
      </c>
      <c r="AT16" s="56">
        <f t="shared" si="20"/>
        <v>1.6152359722693816</v>
      </c>
      <c r="AU16" s="56">
        <f t="shared" si="20"/>
        <v>1.4553605329831039</v>
      </c>
      <c r="AV16" s="56">
        <f t="shared" si="20"/>
        <v>1.5079869623649906</v>
      </c>
      <c r="AW16" s="56">
        <f t="shared" si="20"/>
        <v>0</v>
      </c>
      <c r="AX16" s="56">
        <f t="shared" si="20"/>
        <v>1.1996384198582448</v>
      </c>
      <c r="AY16" s="56">
        <f t="shared" si="20"/>
        <v>1.1272575251172625</v>
      </c>
      <c r="AZ16" s="56">
        <f t="shared" si="20"/>
        <v>0.92481745763134626</v>
      </c>
      <c r="BA16" s="56">
        <f t="shared" si="20"/>
        <v>1.0421267392181681</v>
      </c>
      <c r="BB16" s="56">
        <f t="shared" si="20"/>
        <v>1.1168929592194232</v>
      </c>
      <c r="BC16" s="56">
        <f t="shared" si="20"/>
        <v>1.0867105759479536</v>
      </c>
      <c r="BD16" s="56">
        <f t="shared" si="20"/>
        <v>1.0447466165608099</v>
      </c>
      <c r="BE16" s="56">
        <f t="shared" si="20"/>
        <v>1.1548335750111998</v>
      </c>
      <c r="BF16" s="56">
        <f t="shared" si="20"/>
        <v>1.0582995500268266</v>
      </c>
      <c r="BG16" s="56">
        <f t="shared" si="20"/>
        <v>1.030197394986297</v>
      </c>
      <c r="BH16" s="56">
        <f t="shared" si="20"/>
        <v>0.97632009883826865</v>
      </c>
      <c r="BI16" s="56">
        <f t="shared" si="20"/>
        <v>1.1136561804869636</v>
      </c>
      <c r="BJ16" s="56">
        <f t="shared" si="20"/>
        <v>1.237367094721664</v>
      </c>
      <c r="BK16" s="56">
        <f t="shared" si="20"/>
        <v>1.3089274519969265</v>
      </c>
      <c r="BL16" s="56">
        <f t="shared" si="20"/>
        <v>1.451486660418678</v>
      </c>
      <c r="BM16" s="56">
        <f t="shared" si="20"/>
        <v>0</v>
      </c>
      <c r="BN16" s="56">
        <f t="shared" ref="BN16:DY16" si="21">VLOOKUP(BN7, Table_Data_MPFP_opex, MATCH(BN8, Header_Table_Data_MPFP_opex, 0), FALSE)</f>
        <v>1.208096787141113</v>
      </c>
      <c r="BO16" s="56">
        <f t="shared" si="21"/>
        <v>1.1680999990081296</v>
      </c>
      <c r="BP16" s="56">
        <f t="shared" si="21"/>
        <v>1.127971027181595</v>
      </c>
      <c r="BQ16" s="56">
        <f t="shared" si="21"/>
        <v>1.1394160640021893</v>
      </c>
      <c r="BR16" s="56">
        <f t="shared" si="21"/>
        <v>1.1637388024613675</v>
      </c>
      <c r="BS16" s="56">
        <f t="shared" si="21"/>
        <v>1.0769757541851319</v>
      </c>
      <c r="BT16" s="56">
        <f t="shared" si="21"/>
        <v>1.0324349586018369</v>
      </c>
      <c r="BU16" s="56">
        <f t="shared" si="21"/>
        <v>0.96270114496410708</v>
      </c>
      <c r="BV16" s="56">
        <f t="shared" si="21"/>
        <v>1.0467654489821476</v>
      </c>
      <c r="BW16" s="56">
        <f t="shared" si="21"/>
        <v>1.0135611088773835</v>
      </c>
      <c r="BX16" s="56">
        <f t="shared" si="21"/>
        <v>1.1642252948894056</v>
      </c>
      <c r="BY16" s="56">
        <f t="shared" si="21"/>
        <v>1.1860764234936636</v>
      </c>
      <c r="BZ16" s="56">
        <f t="shared" si="21"/>
        <v>1.1804470638357503</v>
      </c>
      <c r="CA16" s="56">
        <f t="shared" si="21"/>
        <v>1.2570581784960988</v>
      </c>
      <c r="CB16" s="56">
        <f t="shared" si="21"/>
        <v>1.3260542311581085</v>
      </c>
      <c r="CC16" s="56">
        <f t="shared" si="21"/>
        <v>0</v>
      </c>
      <c r="CD16" s="56">
        <f t="shared" si="21"/>
        <v>0.90855761506318977</v>
      </c>
      <c r="CE16" s="56">
        <f t="shared" si="21"/>
        <v>1.1748727516152411</v>
      </c>
      <c r="CF16" s="56">
        <f t="shared" si="21"/>
        <v>1.0784333753475861</v>
      </c>
      <c r="CG16" s="56">
        <f t="shared" si="21"/>
        <v>1.0855290139456537</v>
      </c>
      <c r="CH16" s="56">
        <f t="shared" si="21"/>
        <v>1.1388657441142389</v>
      </c>
      <c r="CI16" s="56">
        <f t="shared" si="21"/>
        <v>0.96502367646621845</v>
      </c>
      <c r="CJ16" s="56">
        <f t="shared" si="21"/>
        <v>0.97775033464188488</v>
      </c>
      <c r="CK16" s="56">
        <f t="shared" si="21"/>
        <v>1.2573986665250636</v>
      </c>
      <c r="CL16" s="56">
        <f t="shared" si="21"/>
        <v>1.2937057884358643</v>
      </c>
      <c r="CM16" s="56">
        <f t="shared" si="21"/>
        <v>1.089759240992531</v>
      </c>
      <c r="CN16" s="56">
        <f t="shared" si="21"/>
        <v>1.0725231225469929</v>
      </c>
      <c r="CO16" s="56">
        <f t="shared" si="21"/>
        <v>1.2505245505562292</v>
      </c>
      <c r="CP16" s="56">
        <f t="shared" si="21"/>
        <v>1.1959390267086081</v>
      </c>
      <c r="CQ16" s="56">
        <f t="shared" si="21"/>
        <v>1.1457191422300206</v>
      </c>
      <c r="CR16" s="56">
        <f t="shared" si="21"/>
        <v>1.1128898081228711</v>
      </c>
      <c r="CS16" s="56">
        <f t="shared" si="21"/>
        <v>0</v>
      </c>
      <c r="CT16" s="56">
        <f t="shared" si="21"/>
        <v>1.4108945442368637</v>
      </c>
      <c r="CU16" s="56">
        <f t="shared" si="21"/>
        <v>1.2702955593785177</v>
      </c>
      <c r="CV16" s="56">
        <f t="shared" si="21"/>
        <v>1.0773276882212504</v>
      </c>
      <c r="CW16" s="56">
        <f t="shared" si="21"/>
        <v>1.1120118249059752</v>
      </c>
      <c r="CX16" s="56">
        <f t="shared" si="21"/>
        <v>1.1122402588223959</v>
      </c>
      <c r="CY16" s="56">
        <f t="shared" si="21"/>
        <v>1.0973919843116897</v>
      </c>
      <c r="CZ16" s="56">
        <f t="shared" si="21"/>
        <v>0.8816823858486158</v>
      </c>
      <c r="DA16" s="56">
        <f t="shared" si="21"/>
        <v>0.985011246133081</v>
      </c>
      <c r="DB16" s="56">
        <f t="shared" si="21"/>
        <v>1.1323603852702873</v>
      </c>
      <c r="DC16" s="56">
        <f t="shared" si="21"/>
        <v>1.126103597723052</v>
      </c>
      <c r="DD16" s="56">
        <f t="shared" si="21"/>
        <v>1.4205004344164756</v>
      </c>
      <c r="DE16" s="56">
        <f t="shared" si="21"/>
        <v>1.3877329043723852</v>
      </c>
      <c r="DF16" s="56">
        <f t="shared" si="21"/>
        <v>1.3552493826483698</v>
      </c>
      <c r="DG16" s="56">
        <f t="shared" si="21"/>
        <v>1.1762956692657471</v>
      </c>
      <c r="DH16" s="56">
        <f t="shared" si="21"/>
        <v>1.2100607175871696</v>
      </c>
      <c r="DI16" s="56">
        <f t="shared" si="21"/>
        <v>0</v>
      </c>
      <c r="DJ16" s="56">
        <f t="shared" si="21"/>
        <v>0.91058350143670097</v>
      </c>
      <c r="DK16" s="56">
        <f t="shared" si="21"/>
        <v>0.89641560844062818</v>
      </c>
      <c r="DL16" s="56">
        <f t="shared" si="21"/>
        <v>1.1594897538393374</v>
      </c>
      <c r="DM16" s="56">
        <f t="shared" si="21"/>
        <v>1.0734997051150783</v>
      </c>
      <c r="DN16" s="56">
        <f t="shared" si="21"/>
        <v>0.93672090445115985</v>
      </c>
      <c r="DO16" s="56">
        <f t="shared" si="21"/>
        <v>0.96602524277283375</v>
      </c>
      <c r="DP16" s="56">
        <f t="shared" si="21"/>
        <v>0.86289318918739921</v>
      </c>
      <c r="DQ16" s="56">
        <f t="shared" si="21"/>
        <v>0.88675545425577329</v>
      </c>
      <c r="DR16" s="56">
        <f t="shared" si="21"/>
        <v>0.90235728454566866</v>
      </c>
      <c r="DS16" s="56">
        <f t="shared" si="21"/>
        <v>0.90647414240232904</v>
      </c>
      <c r="DT16" s="56">
        <f t="shared" si="21"/>
        <v>0.86390030755635705</v>
      </c>
      <c r="DU16" s="56">
        <f t="shared" si="21"/>
        <v>0.83943925010542808</v>
      </c>
      <c r="DV16" s="56">
        <f t="shared" si="21"/>
        <v>0.92344856173451595</v>
      </c>
      <c r="DW16" s="56">
        <f t="shared" si="21"/>
        <v>0.88399563292442962</v>
      </c>
      <c r="DX16" s="56">
        <f t="shared" si="21"/>
        <v>1.0348422602161342</v>
      </c>
      <c r="DY16" s="56">
        <f t="shared" si="21"/>
        <v>0</v>
      </c>
      <c r="DZ16" s="56">
        <f t="shared" ref="DZ16:GK16" si="22">VLOOKUP(DZ7, Table_Data_MPFP_opex, MATCH(DZ8, Header_Table_Data_MPFP_opex, 0), FALSE)</f>
        <v>1.6965963330225096</v>
      </c>
      <c r="EA16" s="56">
        <f t="shared" si="22"/>
        <v>1.9321359775375218</v>
      </c>
      <c r="EB16" s="56">
        <f t="shared" si="22"/>
        <v>2.0009440516041184</v>
      </c>
      <c r="EC16" s="56">
        <f t="shared" si="22"/>
        <v>1.7577391593674592</v>
      </c>
      <c r="ED16" s="56">
        <f t="shared" si="22"/>
        <v>1.8932661182976165</v>
      </c>
      <c r="EE16" s="56">
        <f t="shared" si="22"/>
        <v>1.8787292742880002</v>
      </c>
      <c r="EF16" s="56">
        <f t="shared" si="22"/>
        <v>1.5838448747033189</v>
      </c>
      <c r="EG16" s="56">
        <f t="shared" si="22"/>
        <v>1.4745551522202913</v>
      </c>
      <c r="EH16" s="56">
        <f t="shared" si="22"/>
        <v>1.586082118954236</v>
      </c>
      <c r="EI16" s="56">
        <f t="shared" si="22"/>
        <v>1.5500184134614148</v>
      </c>
      <c r="EJ16" s="56">
        <f t="shared" si="22"/>
        <v>1.842424221042527</v>
      </c>
      <c r="EK16" s="56">
        <f t="shared" si="22"/>
        <v>1.7818243996320087</v>
      </c>
      <c r="EL16" s="56">
        <f t="shared" si="22"/>
        <v>1.6792164489207335</v>
      </c>
      <c r="EM16" s="56">
        <f t="shared" si="22"/>
        <v>1.755942383669973</v>
      </c>
      <c r="EN16" s="56">
        <f t="shared" si="22"/>
        <v>1.8945235136875322</v>
      </c>
      <c r="EO16" s="56">
        <f t="shared" si="22"/>
        <v>0</v>
      </c>
      <c r="EP16" s="56">
        <f t="shared" si="22"/>
        <v>2.018018741264425</v>
      </c>
      <c r="EQ16" s="56">
        <f t="shared" si="22"/>
        <v>2.119464480500616</v>
      </c>
      <c r="ER16" s="56">
        <f t="shared" si="22"/>
        <v>2.0856973653087967</v>
      </c>
      <c r="ES16" s="56">
        <f t="shared" si="22"/>
        <v>1.945222867761256</v>
      </c>
      <c r="ET16" s="56">
        <f t="shared" si="22"/>
        <v>1.8603205254050814</v>
      </c>
      <c r="EU16" s="56">
        <f t="shared" si="22"/>
        <v>1.5286091884998707</v>
      </c>
      <c r="EV16" s="56">
        <f t="shared" si="22"/>
        <v>1.5452731068480261</v>
      </c>
      <c r="EW16" s="56">
        <f t="shared" si="22"/>
        <v>1.4409060955777857</v>
      </c>
      <c r="EX16" s="56">
        <f t="shared" si="22"/>
        <v>1.3710773179217683</v>
      </c>
      <c r="EY16" s="56">
        <f t="shared" si="22"/>
        <v>1.3776980195430228</v>
      </c>
      <c r="EZ16" s="56">
        <f t="shared" si="22"/>
        <v>1.6200652055887319</v>
      </c>
      <c r="FA16" s="56">
        <f t="shared" si="22"/>
        <v>1.3904454939917801</v>
      </c>
      <c r="FB16" s="56">
        <f t="shared" si="22"/>
        <v>1.4535952781983106</v>
      </c>
      <c r="FC16" s="56">
        <f t="shared" si="22"/>
        <v>1.3943705812280651</v>
      </c>
      <c r="FD16" s="56">
        <f t="shared" si="22"/>
        <v>1.6090504655253426</v>
      </c>
      <c r="FE16" s="56">
        <f t="shared" si="22"/>
        <v>0</v>
      </c>
      <c r="FF16" s="56">
        <f t="shared" si="22"/>
        <v>1.5204716262510614</v>
      </c>
      <c r="FG16" s="56">
        <f t="shared" si="22"/>
        <v>1.2976580858569398</v>
      </c>
      <c r="FH16" s="56">
        <f t="shared" si="22"/>
        <v>1.3238136583854014</v>
      </c>
      <c r="FI16" s="56">
        <f t="shared" si="22"/>
        <v>1.1066434477355691</v>
      </c>
      <c r="FJ16" s="56">
        <f t="shared" si="22"/>
        <v>1.2346460801664116</v>
      </c>
      <c r="FK16" s="56">
        <f t="shared" si="22"/>
        <v>1.2040072421615438</v>
      </c>
      <c r="FL16" s="56">
        <f t="shared" si="22"/>
        <v>1.1726886192989878</v>
      </c>
      <c r="FM16" s="56">
        <f t="shared" si="22"/>
        <v>1.0524149003617509</v>
      </c>
      <c r="FN16" s="56">
        <f t="shared" si="22"/>
        <v>1.0030160662692658</v>
      </c>
      <c r="FO16" s="56">
        <f t="shared" si="22"/>
        <v>0.97576335129925995</v>
      </c>
      <c r="FP16" s="56">
        <f t="shared" si="22"/>
        <v>0.8542070063124485</v>
      </c>
      <c r="FQ16" s="56">
        <f t="shared" si="22"/>
        <v>1.0381638714198802</v>
      </c>
      <c r="FR16" s="56">
        <f t="shared" si="22"/>
        <v>1.0717939180602847</v>
      </c>
      <c r="FS16" s="56">
        <f t="shared" si="22"/>
        <v>1.0494987570003074</v>
      </c>
      <c r="FT16" s="56">
        <f t="shared" si="22"/>
        <v>1.0279140909274875</v>
      </c>
      <c r="FU16" s="56">
        <f t="shared" si="22"/>
        <v>0</v>
      </c>
      <c r="FV16" s="56">
        <f t="shared" si="22"/>
        <v>1.5150942479838525</v>
      </c>
      <c r="FW16" s="56">
        <f t="shared" si="22"/>
        <v>1.4806457872541132</v>
      </c>
      <c r="FX16" s="56">
        <f t="shared" si="22"/>
        <v>1.4801229564460705</v>
      </c>
      <c r="FY16" s="56">
        <f t="shared" si="22"/>
        <v>1.2852196010145891</v>
      </c>
      <c r="FZ16" s="56">
        <f t="shared" si="22"/>
        <v>1.097395246497628</v>
      </c>
      <c r="GA16" s="56">
        <f t="shared" si="22"/>
        <v>1.2404441221538121</v>
      </c>
      <c r="GB16" s="56">
        <f t="shared" si="22"/>
        <v>1.1140361492245014</v>
      </c>
      <c r="GC16" s="56">
        <f t="shared" si="22"/>
        <v>1.4106110915546533</v>
      </c>
      <c r="GD16" s="56">
        <f t="shared" si="22"/>
        <v>1.3173292223178874</v>
      </c>
      <c r="GE16" s="56">
        <f t="shared" si="22"/>
        <v>1.6356958318105106</v>
      </c>
      <c r="GF16" s="56">
        <f t="shared" si="22"/>
        <v>1.5159496513415534</v>
      </c>
      <c r="GG16" s="56">
        <f t="shared" si="22"/>
        <v>1.1707169761626655</v>
      </c>
      <c r="GH16" s="56">
        <f t="shared" si="22"/>
        <v>1.2643797907378092</v>
      </c>
      <c r="GI16" s="56">
        <f t="shared" si="22"/>
        <v>1.4287846759319824</v>
      </c>
      <c r="GJ16" s="56">
        <f t="shared" si="22"/>
        <v>1.3976319519430294</v>
      </c>
      <c r="GK16" s="56">
        <f t="shared" si="22"/>
        <v>0</v>
      </c>
      <c r="GL16" s="56">
        <f t="shared" ref="GL16:HA16" si="23">VLOOKUP(GL7, Table_Data_MPFP_opex, MATCH(GL8, Header_Table_Data_MPFP_opex, 0), FALSE)</f>
        <v>1.1067714526992556</v>
      </c>
      <c r="GM16" s="56">
        <f t="shared" si="23"/>
        <v>1.1803692397737886</v>
      </c>
      <c r="GN16" s="56">
        <f t="shared" si="23"/>
        <v>1.2065891226983028</v>
      </c>
      <c r="GO16" s="56">
        <f t="shared" si="23"/>
        <v>1.231155646293953</v>
      </c>
      <c r="GP16" s="56">
        <f t="shared" si="23"/>
        <v>1.1974640278235198</v>
      </c>
      <c r="GQ16" s="56">
        <f t="shared" si="23"/>
        <v>0.97135800812789808</v>
      </c>
      <c r="GR16" s="56">
        <f t="shared" si="23"/>
        <v>0.93868119250880899</v>
      </c>
      <c r="GS16" s="56">
        <f t="shared" si="23"/>
        <v>1.0627346435788996</v>
      </c>
      <c r="GT16" s="56">
        <f t="shared" si="23"/>
        <v>1.0300504255835812</v>
      </c>
      <c r="GU16" s="56">
        <f t="shared" si="23"/>
        <v>1.1106951760949575</v>
      </c>
      <c r="GV16" s="56">
        <f t="shared" si="23"/>
        <v>0.98835935286897092</v>
      </c>
      <c r="GW16" s="56">
        <f t="shared" si="23"/>
        <v>1.0892008598797278</v>
      </c>
      <c r="GX16" s="56">
        <f t="shared" si="23"/>
        <v>1.3622980006493799</v>
      </c>
      <c r="GY16" s="56">
        <f t="shared" si="23"/>
        <v>1.370517715015793</v>
      </c>
      <c r="GZ16" s="56">
        <f t="shared" si="23"/>
        <v>1.3326622273438129</v>
      </c>
      <c r="HA16" s="56">
        <f t="shared" si="23"/>
        <v>0</v>
      </c>
    </row>
    <row r="17" spans="1:209" s="27" customFormat="1" ht="12.9" customHeight="1" x14ac:dyDescent="0.35">
      <c r="A17" s="27" t="s">
        <v>28</v>
      </c>
      <c r="B17" s="51">
        <f>B11 + B19</f>
        <v>56064.772532403105</v>
      </c>
      <c r="C17" s="51">
        <f t="shared" ref="C17:BN17" si="24">C11 + C19</f>
        <v>63517.878398929897</v>
      </c>
      <c r="D17" s="51">
        <f t="shared" si="24"/>
        <v>73257.674677991803</v>
      </c>
      <c r="E17" s="51">
        <f t="shared" si="24"/>
        <v>77245.91985313801</v>
      </c>
      <c r="F17" s="51">
        <f t="shared" si="24"/>
        <v>112661.10083730609</v>
      </c>
      <c r="G17" s="51">
        <f t="shared" si="24"/>
        <v>125811.06706493891</v>
      </c>
      <c r="H17" s="51">
        <f t="shared" si="24"/>
        <v>127802.85086216629</v>
      </c>
      <c r="I17" s="51">
        <f t="shared" si="24"/>
        <v>134137.83770553971</v>
      </c>
      <c r="J17" s="51">
        <f t="shared" si="24"/>
        <v>162493.830499209</v>
      </c>
      <c r="K17" s="51">
        <f t="shared" si="24"/>
        <v>154204.6616807426</v>
      </c>
      <c r="L17" s="51">
        <f t="shared" si="24"/>
        <v>101998.82387485181</v>
      </c>
      <c r="M17" s="51">
        <f t="shared" si="24"/>
        <v>101836.23300000001</v>
      </c>
      <c r="N17" s="51">
        <f t="shared" si="24"/>
        <v>128493.94</v>
      </c>
      <c r="O17" s="51">
        <f t="shared" si="24"/>
        <v>125062.49100000001</v>
      </c>
      <c r="P17" s="51">
        <f t="shared" si="24"/>
        <v>110423.21784999999</v>
      </c>
      <c r="Q17" s="51">
        <f t="shared" si="24"/>
        <v>106678.15325999999</v>
      </c>
      <c r="R17" s="51">
        <f t="shared" si="24"/>
        <v>936882.724219308</v>
      </c>
      <c r="S17" s="51">
        <f t="shared" si="24"/>
        <v>1081995.404883893</v>
      </c>
      <c r="T17" s="51">
        <f t="shared" si="24"/>
        <v>1391301.4691739071</v>
      </c>
      <c r="U17" s="51">
        <f t="shared" si="24"/>
        <v>1546408.5431465681</v>
      </c>
      <c r="V17" s="51">
        <f t="shared" si="24"/>
        <v>1843328.940857263</v>
      </c>
      <c r="W17" s="51">
        <f t="shared" si="24"/>
        <v>2048506.474047693</v>
      </c>
      <c r="X17" s="51">
        <f t="shared" si="24"/>
        <v>2282113.7085064389</v>
      </c>
      <c r="Y17" s="51">
        <f t="shared" si="24"/>
        <v>1717762.7723305151</v>
      </c>
      <c r="Z17" s="51">
        <f t="shared" si="24"/>
        <v>1647370.3878293498</v>
      </c>
      <c r="AA17" s="51">
        <f t="shared" si="24"/>
        <v>1255341.8048558598</v>
      </c>
      <c r="AB17" s="51">
        <f t="shared" si="24"/>
        <v>1077733.8033098802</v>
      </c>
      <c r="AC17" s="51">
        <f t="shared" si="24"/>
        <v>1000142.7064658881</v>
      </c>
      <c r="AD17" s="51">
        <f t="shared" si="24"/>
        <v>1104369.3706700001</v>
      </c>
      <c r="AE17" s="51">
        <f t="shared" si="24"/>
        <v>1354313.3898100001</v>
      </c>
      <c r="AF17" s="51">
        <f t="shared" si="24"/>
        <v>972045.75346000004</v>
      </c>
      <c r="AG17" s="51">
        <f t="shared" si="24"/>
        <v>827494.97735000006</v>
      </c>
      <c r="AH17" s="51">
        <f t="shared" si="24"/>
        <v>95317.503287599597</v>
      </c>
      <c r="AI17" s="51">
        <f t="shared" si="24"/>
        <v>92276.671651574914</v>
      </c>
      <c r="AJ17" s="51">
        <f t="shared" si="24"/>
        <v>97011.199563626156</v>
      </c>
      <c r="AK17" s="51">
        <f t="shared" si="24"/>
        <v>116737.36284384454</v>
      </c>
      <c r="AL17" s="51">
        <f t="shared" si="24"/>
        <v>147742.05941415628</v>
      </c>
      <c r="AM17" s="51">
        <f t="shared" si="24"/>
        <v>157750.09060877207</v>
      </c>
      <c r="AN17" s="51">
        <f t="shared" si="24"/>
        <v>150796.89659337242</v>
      </c>
      <c r="AO17" s="51">
        <f t="shared" si="24"/>
        <v>168799.60263425121</v>
      </c>
      <c r="AP17" s="51">
        <f t="shared" si="24"/>
        <v>185190.54072661008</v>
      </c>
      <c r="AQ17" s="51">
        <f t="shared" si="24"/>
        <v>178606.44319197908</v>
      </c>
      <c r="AR17" s="51">
        <f t="shared" si="24"/>
        <v>175318.2427701877</v>
      </c>
      <c r="AS17" s="51">
        <f t="shared" si="24"/>
        <v>165350.96230396529</v>
      </c>
      <c r="AT17" s="51">
        <f t="shared" si="24"/>
        <v>152608.53075032349</v>
      </c>
      <c r="AU17" s="51">
        <f t="shared" si="24"/>
        <v>171691.26800000001</v>
      </c>
      <c r="AV17" s="51">
        <f t="shared" si="24"/>
        <v>192808.65899999999</v>
      </c>
      <c r="AW17" s="51">
        <f t="shared" si="24"/>
        <v>188917.27299999999</v>
      </c>
      <c r="AX17" s="51">
        <f t="shared" si="24"/>
        <v>494265.91405539599</v>
      </c>
      <c r="AY17" s="51">
        <f t="shared" si="24"/>
        <v>558527.78267769597</v>
      </c>
      <c r="AZ17" s="51">
        <f t="shared" si="24"/>
        <v>599198.24282825901</v>
      </c>
      <c r="BA17" s="51">
        <f t="shared" si="24"/>
        <v>679167.457340091</v>
      </c>
      <c r="BB17" s="51">
        <f t="shared" si="24"/>
        <v>633096.36941817601</v>
      </c>
      <c r="BC17" s="51">
        <f t="shared" si="24"/>
        <v>737762.06791367009</v>
      </c>
      <c r="BD17" s="51">
        <f t="shared" si="24"/>
        <v>887239.13428240409</v>
      </c>
      <c r="BE17" s="51">
        <f t="shared" si="24"/>
        <v>811851.09471613797</v>
      </c>
      <c r="BF17" s="51">
        <f t="shared" si="24"/>
        <v>713629.63178379799</v>
      </c>
      <c r="BG17" s="51">
        <f t="shared" si="24"/>
        <v>646670.44591477397</v>
      </c>
      <c r="BH17" s="51">
        <f t="shared" si="24"/>
        <v>550514.39902223996</v>
      </c>
      <c r="BI17" s="51">
        <f t="shared" si="24"/>
        <v>480596.27943412703</v>
      </c>
      <c r="BJ17" s="51">
        <f t="shared" si="24"/>
        <v>618497.78623375203</v>
      </c>
      <c r="BK17" s="51">
        <f t="shared" si="24"/>
        <v>676467.77975267405</v>
      </c>
      <c r="BL17" s="51">
        <f t="shared" si="24"/>
        <v>562350.54041325103</v>
      </c>
      <c r="BM17" s="51">
        <f t="shared" si="24"/>
        <v>598056.84855754301</v>
      </c>
      <c r="BN17" s="51">
        <f t="shared" si="24"/>
        <v>758431.05295576702</v>
      </c>
      <c r="BO17" s="51">
        <f t="shared" ref="BO17:DZ17" si="25">BO11 + BO19</f>
        <v>762370.11228193506</v>
      </c>
      <c r="BP17" s="51">
        <f t="shared" si="25"/>
        <v>719829.83322824701</v>
      </c>
      <c r="BQ17" s="51">
        <f t="shared" si="25"/>
        <v>901582.61226572702</v>
      </c>
      <c r="BR17" s="51">
        <f t="shared" si="25"/>
        <v>1189734.538267792</v>
      </c>
      <c r="BS17" s="51">
        <f t="shared" si="25"/>
        <v>1063044.433968249</v>
      </c>
      <c r="BT17" s="51">
        <f t="shared" si="25"/>
        <v>1108549.2631542981</v>
      </c>
      <c r="BU17" s="51">
        <f t="shared" si="25"/>
        <v>1163000.3563998947</v>
      </c>
      <c r="BV17" s="51">
        <f t="shared" si="25"/>
        <v>1017129.8865714581</v>
      </c>
      <c r="BW17" s="51">
        <f t="shared" si="25"/>
        <v>933155.54130820977</v>
      </c>
      <c r="BX17" s="51">
        <f t="shared" si="25"/>
        <v>821783.73092652194</v>
      </c>
      <c r="BY17" s="51">
        <f t="shared" si="25"/>
        <v>806951.08027999999</v>
      </c>
      <c r="BZ17" s="51">
        <f t="shared" si="25"/>
        <v>799753.13666834799</v>
      </c>
      <c r="CA17" s="51">
        <f t="shared" si="25"/>
        <v>766531.951</v>
      </c>
      <c r="CB17" s="51">
        <f t="shared" si="25"/>
        <v>752344.98800000001</v>
      </c>
      <c r="CC17" s="51">
        <f t="shared" si="25"/>
        <v>769079.55263000005</v>
      </c>
      <c r="CD17" s="51">
        <f t="shared" si="25"/>
        <v>746785.81074075401</v>
      </c>
      <c r="CE17" s="51">
        <f t="shared" si="25"/>
        <v>763217.481543059</v>
      </c>
      <c r="CF17" s="51">
        <f t="shared" si="25"/>
        <v>810614.45365842502</v>
      </c>
      <c r="CG17" s="51">
        <f t="shared" si="25"/>
        <v>821855.880061273</v>
      </c>
      <c r="CH17" s="51">
        <f t="shared" si="25"/>
        <v>928118.97732056805</v>
      </c>
      <c r="CI17" s="51">
        <f t="shared" si="25"/>
        <v>1007238.0746634791</v>
      </c>
      <c r="CJ17" s="51">
        <f t="shared" si="25"/>
        <v>1059469.241027528</v>
      </c>
      <c r="CK17" s="51">
        <f t="shared" si="25"/>
        <v>973649.74672029924</v>
      </c>
      <c r="CL17" s="51">
        <f t="shared" si="25"/>
        <v>921569.38254440401</v>
      </c>
      <c r="CM17" s="51">
        <f t="shared" si="25"/>
        <v>923827.42171581299</v>
      </c>
      <c r="CN17" s="51">
        <f t="shared" si="25"/>
        <v>932432.45368368097</v>
      </c>
      <c r="CO17" s="51">
        <f t="shared" si="25"/>
        <v>802017.12488344801</v>
      </c>
      <c r="CP17" s="51">
        <f t="shared" si="25"/>
        <v>819534.88587001408</v>
      </c>
      <c r="CQ17" s="51">
        <f t="shared" si="25"/>
        <v>884446.38982484001</v>
      </c>
      <c r="CR17" s="51">
        <f t="shared" si="25"/>
        <v>1078994.6549878339</v>
      </c>
      <c r="CS17" s="51">
        <f t="shared" si="25"/>
        <v>1029719.6597300001</v>
      </c>
      <c r="CT17" s="51">
        <f t="shared" si="25"/>
        <v>569732.81616806902</v>
      </c>
      <c r="CU17" s="51">
        <f t="shared" si="25"/>
        <v>713965.67635560106</v>
      </c>
      <c r="CV17" s="51">
        <f t="shared" si="25"/>
        <v>832162.93951412407</v>
      </c>
      <c r="CW17" s="51">
        <f t="shared" si="25"/>
        <v>934554.21336247399</v>
      </c>
      <c r="CX17" s="51">
        <f t="shared" si="25"/>
        <v>998385.24624133809</v>
      </c>
      <c r="CY17" s="51">
        <f t="shared" si="25"/>
        <v>1063392.836909858</v>
      </c>
      <c r="CZ17" s="51">
        <f t="shared" si="25"/>
        <v>1204950.894855353</v>
      </c>
      <c r="DA17" s="51">
        <f t="shared" si="25"/>
        <v>1057548.2223982331</v>
      </c>
      <c r="DB17" s="51">
        <f t="shared" si="25"/>
        <v>1038845.1078501</v>
      </c>
      <c r="DC17" s="51">
        <f t="shared" si="25"/>
        <v>883022.28029272496</v>
      </c>
      <c r="DD17" s="51">
        <f t="shared" si="25"/>
        <v>744522.48555385601</v>
      </c>
      <c r="DE17" s="51">
        <f t="shared" si="25"/>
        <v>738192.75303139305</v>
      </c>
      <c r="DF17" s="51">
        <f t="shared" si="25"/>
        <v>737469.21893027797</v>
      </c>
      <c r="DG17" s="51">
        <f t="shared" si="25"/>
        <v>856050.76799999992</v>
      </c>
      <c r="DH17" s="51">
        <f t="shared" si="25"/>
        <v>870634.68253999995</v>
      </c>
      <c r="DI17" s="51">
        <f t="shared" si="25"/>
        <v>800730.64963999996</v>
      </c>
      <c r="DJ17" s="51">
        <f t="shared" si="25"/>
        <v>97708.999457514205</v>
      </c>
      <c r="DK17" s="51">
        <f t="shared" si="25"/>
        <v>105847.14302831799</v>
      </c>
      <c r="DL17" s="51">
        <f t="shared" si="25"/>
        <v>77943.165380384889</v>
      </c>
      <c r="DM17" s="51">
        <f t="shared" si="25"/>
        <v>113768.13332089729</v>
      </c>
      <c r="DN17" s="51">
        <f t="shared" si="25"/>
        <v>142144.89185194031</v>
      </c>
      <c r="DO17" s="51">
        <f t="shared" si="25"/>
        <v>174139.41747756139</v>
      </c>
      <c r="DP17" s="51">
        <f t="shared" si="25"/>
        <v>174780.7473590436</v>
      </c>
      <c r="DQ17" s="51">
        <f t="shared" si="25"/>
        <v>181369.70940715418</v>
      </c>
      <c r="DR17" s="51">
        <f t="shared" si="25"/>
        <v>184443.22993226809</v>
      </c>
      <c r="DS17" s="51">
        <f t="shared" si="25"/>
        <v>184230.80898969789</v>
      </c>
      <c r="DT17" s="51">
        <f t="shared" si="25"/>
        <v>179818.998533423</v>
      </c>
      <c r="DU17" s="51">
        <f t="shared" si="25"/>
        <v>207581.63060793499</v>
      </c>
      <c r="DV17" s="51">
        <f t="shared" si="25"/>
        <v>197203.23782870901</v>
      </c>
      <c r="DW17" s="51">
        <f t="shared" si="25"/>
        <v>177165.88324837538</v>
      </c>
      <c r="DX17" s="51">
        <f t="shared" si="25"/>
        <v>173609.60889383199</v>
      </c>
      <c r="DY17" s="51">
        <f t="shared" si="25"/>
        <v>184929.477716667</v>
      </c>
      <c r="DZ17" s="51">
        <f t="shared" si="25"/>
        <v>259325.55130088158</v>
      </c>
      <c r="EA17" s="51">
        <f t="shared" ref="EA17:GL17" si="26">EA11 + EA19</f>
        <v>248107.90447596618</v>
      </c>
      <c r="EB17" s="51">
        <f t="shared" si="26"/>
        <v>260070.42902914231</v>
      </c>
      <c r="EC17" s="51">
        <f t="shared" si="26"/>
        <v>268851.32616131566</v>
      </c>
      <c r="ED17" s="51">
        <f t="shared" si="26"/>
        <v>308958.72040013724</v>
      </c>
      <c r="EE17" s="51">
        <f t="shared" si="26"/>
        <v>347693.95448825567</v>
      </c>
      <c r="EF17" s="51">
        <f t="shared" si="26"/>
        <v>396959.11401601386</v>
      </c>
      <c r="EG17" s="51">
        <f t="shared" si="26"/>
        <v>438807.80229526851</v>
      </c>
      <c r="EH17" s="51">
        <f t="shared" si="26"/>
        <v>467463.90149572946</v>
      </c>
      <c r="EI17" s="51">
        <f t="shared" si="26"/>
        <v>471833.93847307353</v>
      </c>
      <c r="EJ17" s="51">
        <f t="shared" si="26"/>
        <v>428486.46646270802</v>
      </c>
      <c r="EK17" s="51">
        <f t="shared" si="26"/>
        <v>515540.51676853403</v>
      </c>
      <c r="EL17" s="51">
        <f t="shared" si="26"/>
        <v>525489.26791662106</v>
      </c>
      <c r="EM17" s="51">
        <f t="shared" si="26"/>
        <v>536515.89600000007</v>
      </c>
      <c r="EN17" s="51">
        <f t="shared" si="26"/>
        <v>570181.81099999999</v>
      </c>
      <c r="EO17" s="51">
        <f t="shared" si="26"/>
        <v>579506.94299999997</v>
      </c>
      <c r="EP17" s="51">
        <f t="shared" si="26"/>
        <v>248432.67818108003</v>
      </c>
      <c r="EQ17" s="51">
        <f t="shared" si="26"/>
        <v>219539.15537090198</v>
      </c>
      <c r="ER17" s="51">
        <f t="shared" si="26"/>
        <v>228615.04028543399</v>
      </c>
      <c r="ES17" s="51">
        <f t="shared" si="26"/>
        <v>298483.505884632</v>
      </c>
      <c r="ET17" s="51">
        <f t="shared" si="26"/>
        <v>265974.82494273898</v>
      </c>
      <c r="EU17" s="51">
        <f t="shared" si="26"/>
        <v>451977.508138009</v>
      </c>
      <c r="EV17" s="51">
        <f t="shared" si="26"/>
        <v>517616.17707689101</v>
      </c>
      <c r="EW17" s="51">
        <f t="shared" si="26"/>
        <v>545772.49293660407</v>
      </c>
      <c r="EX17" s="51">
        <f t="shared" si="26"/>
        <v>512801.62728526798</v>
      </c>
      <c r="EY17" s="51">
        <f t="shared" si="26"/>
        <v>553610.46195243602</v>
      </c>
      <c r="EZ17" s="51">
        <f t="shared" si="26"/>
        <v>448302.59915410203</v>
      </c>
      <c r="FA17" s="51">
        <f t="shared" si="26"/>
        <v>511290.96839521598</v>
      </c>
      <c r="FB17" s="51">
        <f t="shared" si="26"/>
        <v>610507.46609</v>
      </c>
      <c r="FC17" s="51">
        <f t="shared" si="26"/>
        <v>640289.32848999999</v>
      </c>
      <c r="FD17" s="51">
        <f t="shared" si="26"/>
        <v>528524.80587000004</v>
      </c>
      <c r="FE17" s="51">
        <f t="shared" si="26"/>
        <v>551329.25416000001</v>
      </c>
      <c r="FF17" s="51">
        <f t="shared" si="26"/>
        <v>200451.25438955356</v>
      </c>
      <c r="FG17" s="51">
        <f t="shared" si="26"/>
        <v>232909.04760091976</v>
      </c>
      <c r="FH17" s="51">
        <f t="shared" si="26"/>
        <v>304950.38267519319</v>
      </c>
      <c r="FI17" s="51">
        <f t="shared" si="26"/>
        <v>373651.42022519966</v>
      </c>
      <c r="FJ17" s="51">
        <f t="shared" si="26"/>
        <v>394805.67222432687</v>
      </c>
      <c r="FK17" s="51">
        <f t="shared" si="26"/>
        <v>416224.74761370127</v>
      </c>
      <c r="FL17" s="51">
        <f t="shared" si="26"/>
        <v>479446.31520811457</v>
      </c>
      <c r="FM17" s="51">
        <f t="shared" si="26"/>
        <v>558995.68268280104</v>
      </c>
      <c r="FN17" s="51">
        <f t="shared" si="26"/>
        <v>591012.09271738259</v>
      </c>
      <c r="FO17" s="51">
        <f t="shared" si="26"/>
        <v>532805.76729973045</v>
      </c>
      <c r="FP17" s="51">
        <f t="shared" si="26"/>
        <v>520934.79308958002</v>
      </c>
      <c r="FQ17" s="51">
        <f t="shared" si="26"/>
        <v>537937.73131156899</v>
      </c>
      <c r="FR17" s="51">
        <f t="shared" si="26"/>
        <v>561411.52700444299</v>
      </c>
      <c r="FS17" s="51">
        <f t="shared" si="26"/>
        <v>599304.05757682212</v>
      </c>
      <c r="FT17" s="51">
        <f t="shared" si="26"/>
        <v>568786.21730831871</v>
      </c>
      <c r="FU17" s="51">
        <f t="shared" si="26"/>
        <v>537185.12347968807</v>
      </c>
      <c r="FV17" s="51">
        <f t="shared" si="26"/>
        <v>150278.76459249851</v>
      </c>
      <c r="FW17" s="51">
        <f t="shared" si="26"/>
        <v>136717.7925249383</v>
      </c>
      <c r="FX17" s="51">
        <f t="shared" si="26"/>
        <v>151109.51417612529</v>
      </c>
      <c r="FY17" s="51">
        <f t="shared" si="26"/>
        <v>176928.3903516132</v>
      </c>
      <c r="FZ17" s="51">
        <f t="shared" si="26"/>
        <v>208320.76985581918</v>
      </c>
      <c r="GA17" s="51">
        <f t="shared" si="26"/>
        <v>204899.03489242139</v>
      </c>
      <c r="GB17" s="51">
        <f t="shared" si="26"/>
        <v>189052.682574965</v>
      </c>
      <c r="GC17" s="51">
        <f t="shared" si="26"/>
        <v>155331.90424762684</v>
      </c>
      <c r="GD17" s="51">
        <f t="shared" si="26"/>
        <v>169552.98696470109</v>
      </c>
      <c r="GE17" s="51">
        <f t="shared" si="26"/>
        <v>147290.58920976758</v>
      </c>
      <c r="GF17" s="51">
        <f t="shared" si="26"/>
        <v>169328.77576306678</v>
      </c>
      <c r="GG17" s="51">
        <f t="shared" si="26"/>
        <v>222810.27279416099</v>
      </c>
      <c r="GH17" s="51">
        <f t="shared" si="26"/>
        <v>240509.79692578717</v>
      </c>
      <c r="GI17" s="51">
        <f t="shared" si="26"/>
        <v>182968.39263138192</v>
      </c>
      <c r="GJ17" s="51">
        <f t="shared" si="26"/>
        <v>194379.35679798911</v>
      </c>
      <c r="GK17" s="51">
        <f t="shared" si="26"/>
        <v>221536.4651276528</v>
      </c>
      <c r="GL17" s="51">
        <f t="shared" si="26"/>
        <v>163705.17878147209</v>
      </c>
      <c r="GM17" s="51">
        <f t="shared" ref="GM17:HA17" si="27">GM11 + GM19</f>
        <v>152229.84303585353</v>
      </c>
      <c r="GN17" s="51">
        <f t="shared" si="27"/>
        <v>158904.5263357317</v>
      </c>
      <c r="GO17" s="51">
        <f t="shared" si="27"/>
        <v>194544.52431031101</v>
      </c>
      <c r="GP17" s="51">
        <f t="shared" si="27"/>
        <v>213171.10917777038</v>
      </c>
      <c r="GQ17" s="51">
        <f t="shared" si="27"/>
        <v>297841.635218348</v>
      </c>
      <c r="GR17" s="51">
        <f t="shared" si="27"/>
        <v>318683.02777227201</v>
      </c>
      <c r="GS17" s="51">
        <f t="shared" si="27"/>
        <v>296329.52670787199</v>
      </c>
      <c r="GT17" s="51">
        <f t="shared" si="27"/>
        <v>327440.97805485997</v>
      </c>
      <c r="GU17" s="51">
        <f t="shared" si="27"/>
        <v>322433.23582678603</v>
      </c>
      <c r="GV17" s="51">
        <f t="shared" si="27"/>
        <v>305514.338346551</v>
      </c>
      <c r="GW17" s="51">
        <f t="shared" si="27"/>
        <v>284198.70825919101</v>
      </c>
      <c r="GX17" s="51">
        <f t="shared" si="27"/>
        <v>237069.92169676599</v>
      </c>
      <c r="GY17" s="51">
        <f t="shared" si="27"/>
        <v>246373.717</v>
      </c>
      <c r="GZ17" s="51">
        <f t="shared" si="27"/>
        <v>281358.44900000002</v>
      </c>
      <c r="HA17" s="51">
        <f t="shared" si="27"/>
        <v>297533.52600000001</v>
      </c>
    </row>
    <row r="18" spans="1:209" s="27" customFormat="1" ht="12.9" customHeight="1" x14ac:dyDescent="0.35">
      <c r="A18" s="27" t="s">
        <v>421</v>
      </c>
      <c r="B18" s="51">
        <f>B10 + B14</f>
        <v>84834.904965584123</v>
      </c>
      <c r="C18" s="51">
        <f t="shared" ref="C18:BN18" si="28">C10 + C14</f>
        <v>81628.643952475162</v>
      </c>
      <c r="D18" s="51">
        <f t="shared" si="28"/>
        <v>98741.065717012854</v>
      </c>
      <c r="E18" s="51">
        <f t="shared" si="28"/>
        <v>96473.373841028078</v>
      </c>
      <c r="F18" s="51">
        <f t="shared" si="28"/>
        <v>120241.62004957796</v>
      </c>
      <c r="G18" s="51">
        <f t="shared" si="28"/>
        <v>131202.16523316709</v>
      </c>
      <c r="H18" s="51">
        <f t="shared" si="28"/>
        <v>139261.70141310699</v>
      </c>
      <c r="I18" s="51">
        <f t="shared" si="28"/>
        <v>156872.25365493906</v>
      </c>
      <c r="J18" s="51">
        <f t="shared" si="28"/>
        <v>157545.60026235817</v>
      </c>
      <c r="K18" s="51">
        <f t="shared" si="28"/>
        <v>164992.03462158842</v>
      </c>
      <c r="L18" s="51">
        <f t="shared" si="28"/>
        <v>139601.65830340737</v>
      </c>
      <c r="M18" s="51">
        <f t="shared" si="28"/>
        <v>149879.1551585953</v>
      </c>
      <c r="N18" s="51">
        <f t="shared" si="28"/>
        <v>150898.48190924537</v>
      </c>
      <c r="O18" s="51">
        <f t="shared" si="28"/>
        <v>152191.72039833418</v>
      </c>
      <c r="P18" s="51">
        <f t="shared" si="28"/>
        <v>151223.25609631915</v>
      </c>
      <c r="Q18" s="51">
        <f t="shared" si="28"/>
        <v>152880.30461464624</v>
      </c>
      <c r="R18" s="51">
        <f t="shared" si="28"/>
        <v>792047.07162571186</v>
      </c>
      <c r="S18" s="51">
        <f t="shared" si="28"/>
        <v>746323.39436564001</v>
      </c>
      <c r="T18" s="51">
        <f t="shared" si="28"/>
        <v>1039826.185236786</v>
      </c>
      <c r="U18" s="51">
        <f t="shared" si="28"/>
        <v>1039826.4203031899</v>
      </c>
      <c r="V18" s="51">
        <f t="shared" si="28"/>
        <v>1295951.103970316</v>
      </c>
      <c r="W18" s="51">
        <f t="shared" si="28"/>
        <v>1390675.4639679263</v>
      </c>
      <c r="X18" s="51">
        <f t="shared" si="28"/>
        <v>1591409.4812594641</v>
      </c>
      <c r="Y18" s="51">
        <f t="shared" si="28"/>
        <v>1636014.5760769611</v>
      </c>
      <c r="Z18" s="51">
        <f t="shared" si="28"/>
        <v>1524435.6139214383</v>
      </c>
      <c r="AA18" s="51">
        <f t="shared" si="28"/>
        <v>1748576.3724532668</v>
      </c>
      <c r="AB18" s="51">
        <f t="shared" si="28"/>
        <v>1704609.372809269</v>
      </c>
      <c r="AC18" s="51">
        <f t="shared" si="28"/>
        <v>1709045.4802316744</v>
      </c>
      <c r="AD18" s="51">
        <f t="shared" si="28"/>
        <v>1472693.0270214444</v>
      </c>
      <c r="AE18" s="51">
        <f t="shared" si="28"/>
        <v>1473066.963469927</v>
      </c>
      <c r="AF18" s="51">
        <f t="shared" si="28"/>
        <v>1295815.3889881363</v>
      </c>
      <c r="AG18" s="51">
        <f t="shared" si="28"/>
        <v>1297882.0818696143</v>
      </c>
      <c r="AH18" s="51">
        <f t="shared" si="28"/>
        <v>115695.98309082779</v>
      </c>
      <c r="AI18" s="51">
        <f t="shared" si="28"/>
        <v>116028.68394723082</v>
      </c>
      <c r="AJ18" s="51">
        <f t="shared" si="28"/>
        <v>145621.89518157757</v>
      </c>
      <c r="AK18" s="51">
        <f t="shared" si="28"/>
        <v>130710.26984450169</v>
      </c>
      <c r="AL18" s="51">
        <f t="shared" si="28"/>
        <v>181779.75698913392</v>
      </c>
      <c r="AM18" s="51">
        <f t="shared" si="28"/>
        <v>165744.86418756668</v>
      </c>
      <c r="AN18" s="51">
        <f t="shared" si="28"/>
        <v>172130.0316038703</v>
      </c>
      <c r="AO18" s="51">
        <f t="shared" si="28"/>
        <v>180551.10054194106</v>
      </c>
      <c r="AP18" s="51">
        <f t="shared" si="28"/>
        <v>184773.57930914275</v>
      </c>
      <c r="AQ18" s="51">
        <f t="shared" si="28"/>
        <v>184423.52883089014</v>
      </c>
      <c r="AR18" s="51">
        <f t="shared" si="28"/>
        <v>199522.47184821012</v>
      </c>
      <c r="AS18" s="51">
        <f t="shared" si="28"/>
        <v>223601.21673379038</v>
      </c>
      <c r="AT18" s="51">
        <f t="shared" si="28"/>
        <v>197940.20965363941</v>
      </c>
      <c r="AU18" s="51">
        <f t="shared" si="28"/>
        <v>206153.99114531971</v>
      </c>
      <c r="AV18" s="51">
        <f t="shared" si="28"/>
        <v>195655.5057178048</v>
      </c>
      <c r="AW18" s="51">
        <f t="shared" si="28"/>
        <v>185062.81897856831</v>
      </c>
      <c r="AX18" s="51">
        <f>AX10 + AX14</f>
        <v>391007.59341961984</v>
      </c>
      <c r="AY18" s="51">
        <f t="shared" si="28"/>
        <v>404462.23938496911</v>
      </c>
      <c r="AZ18" s="51">
        <f t="shared" si="28"/>
        <v>524100.47806504893</v>
      </c>
      <c r="BA18" s="51">
        <f t="shared" si="28"/>
        <v>500040.89128768479</v>
      </c>
      <c r="BB18" s="51">
        <f t="shared" si="28"/>
        <v>613940.75491640228</v>
      </c>
      <c r="BC18" s="51">
        <f t="shared" si="28"/>
        <v>616763.56749394233</v>
      </c>
      <c r="BD18" s="51">
        <f t="shared" si="28"/>
        <v>629699.84738874668</v>
      </c>
      <c r="BE18" s="51">
        <f t="shared" si="28"/>
        <v>652668.35879156832</v>
      </c>
      <c r="BF18" s="51">
        <f t="shared" si="28"/>
        <v>628784.66854115785</v>
      </c>
      <c r="BG18" s="51">
        <f t="shared" si="28"/>
        <v>652311.71688499756</v>
      </c>
      <c r="BH18" s="51">
        <f t="shared" si="28"/>
        <v>701524.93970807618</v>
      </c>
      <c r="BI18" s="51">
        <f t="shared" si="28"/>
        <v>717026.18040340836</v>
      </c>
      <c r="BJ18" s="51">
        <f t="shared" si="28"/>
        <v>648066.49477042351</v>
      </c>
      <c r="BK18" s="51">
        <f t="shared" si="28"/>
        <v>654013.1292810681</v>
      </c>
      <c r="BL18" s="51">
        <f t="shared" si="28"/>
        <v>618570.55157941335</v>
      </c>
      <c r="BM18" s="51">
        <f t="shared" si="28"/>
        <v>425490.236144575</v>
      </c>
      <c r="BN18" s="51">
        <f t="shared" si="28"/>
        <v>526417.38603299367</v>
      </c>
      <c r="BO18" s="51">
        <f t="shared" ref="BO18:DZ18" si="29">BO10 + BO14</f>
        <v>629024.66676474665</v>
      </c>
      <c r="BP18" s="51">
        <f t="shared" si="29"/>
        <v>613389.3760740424</v>
      </c>
      <c r="BQ18" s="51">
        <f t="shared" si="29"/>
        <v>791559.11863787565</v>
      </c>
      <c r="BR18" s="51">
        <f t="shared" si="29"/>
        <v>787656.03226073971</v>
      </c>
      <c r="BS18" s="51">
        <f t="shared" si="29"/>
        <v>907911.11181831372</v>
      </c>
      <c r="BT18" s="51">
        <f t="shared" si="29"/>
        <v>1111879.4029739122</v>
      </c>
      <c r="BU18" s="51">
        <f t="shared" si="29"/>
        <v>1026340.8302312776</v>
      </c>
      <c r="BV18" s="51">
        <f t="shared" si="29"/>
        <v>925212.41257544537</v>
      </c>
      <c r="BW18" s="51">
        <f t="shared" si="29"/>
        <v>1122046.9012514413</v>
      </c>
      <c r="BX18" s="51">
        <f t="shared" si="29"/>
        <v>946225.22123613767</v>
      </c>
      <c r="BY18" s="51">
        <f t="shared" si="29"/>
        <v>1006031.0934714559</v>
      </c>
      <c r="BZ18" s="51">
        <f t="shared" si="29"/>
        <v>970725.11451484123</v>
      </c>
      <c r="CA18" s="51">
        <f t="shared" si="29"/>
        <v>984913.11225483823</v>
      </c>
      <c r="CB18" s="51">
        <f t="shared" si="29"/>
        <v>928090.44668277074</v>
      </c>
      <c r="CC18" s="51">
        <f t="shared" si="29"/>
        <v>976137.91854356579</v>
      </c>
      <c r="CD18" s="51">
        <f t="shared" si="29"/>
        <v>643403.34396965639</v>
      </c>
      <c r="CE18" s="51">
        <f t="shared" si="29"/>
        <v>679941.66624653689</v>
      </c>
      <c r="CF18" s="51">
        <f t="shared" si="29"/>
        <v>654464.70498060202</v>
      </c>
      <c r="CG18" s="51">
        <f t="shared" si="29"/>
        <v>835930.43264557642</v>
      </c>
      <c r="CH18" s="51">
        <f t="shared" si="29"/>
        <v>816009.66438950226</v>
      </c>
      <c r="CI18" s="51">
        <f t="shared" si="29"/>
        <v>941169.2715562263</v>
      </c>
      <c r="CJ18" s="51">
        <f t="shared" si="29"/>
        <v>1144974.1266384223</v>
      </c>
      <c r="CK18" s="51">
        <f t="shared" si="29"/>
        <v>938397.48834751383</v>
      </c>
      <c r="CL18" s="51">
        <f t="shared" si="29"/>
        <v>869398.80795618496</v>
      </c>
      <c r="CM18" s="51">
        <f t="shared" si="29"/>
        <v>1014011.8215468309</v>
      </c>
      <c r="CN18" s="51">
        <f t="shared" si="29"/>
        <v>1031479.0575120702</v>
      </c>
      <c r="CO18" s="51">
        <f t="shared" si="29"/>
        <v>996215.57725621411</v>
      </c>
      <c r="CP18" s="51">
        <f t="shared" si="29"/>
        <v>959768.41819798842</v>
      </c>
      <c r="CQ18" s="51">
        <f t="shared" si="29"/>
        <v>997132.81540816394</v>
      </c>
      <c r="CR18" s="51">
        <f t="shared" si="29"/>
        <v>974008.50606005057</v>
      </c>
      <c r="CS18" s="51">
        <f t="shared" si="29"/>
        <v>985407.62217021431</v>
      </c>
      <c r="CT18" s="51">
        <f t="shared" si="29"/>
        <v>478151.6443310852</v>
      </c>
      <c r="CU18" s="51">
        <f t="shared" si="29"/>
        <v>525758.72208802088</v>
      </c>
      <c r="CV18" s="51">
        <f t="shared" si="29"/>
        <v>680735.55030803755</v>
      </c>
      <c r="CW18" s="51">
        <f t="shared" si="29"/>
        <v>674739.24788783328</v>
      </c>
      <c r="CX18" s="51">
        <f t="shared" si="29"/>
        <v>864372.01928311074</v>
      </c>
      <c r="CY18" s="51">
        <f t="shared" si="29"/>
        <v>920054.05543555494</v>
      </c>
      <c r="CZ18" s="51">
        <f t="shared" si="29"/>
        <v>992938.4878949651</v>
      </c>
      <c r="DA18" s="51">
        <f t="shared" si="29"/>
        <v>1056664.8114693435</v>
      </c>
      <c r="DB18" s="51">
        <f t="shared" si="29"/>
        <v>1052531.031505388</v>
      </c>
      <c r="DC18" s="51">
        <f t="shared" si="29"/>
        <v>947902.93762676825</v>
      </c>
      <c r="DD18" s="51">
        <f t="shared" si="29"/>
        <v>912752.87870594556</v>
      </c>
      <c r="DE18" s="51">
        <f t="shared" si="29"/>
        <v>969795.10095048428</v>
      </c>
      <c r="DF18" s="51">
        <f t="shared" si="29"/>
        <v>917378.58621676615</v>
      </c>
      <c r="DG18" s="51">
        <f t="shared" si="29"/>
        <v>994715.53544539888</v>
      </c>
      <c r="DH18" s="51">
        <f t="shared" si="29"/>
        <v>906668.12460421165</v>
      </c>
      <c r="DI18" s="51">
        <f t="shared" si="29"/>
        <v>944620.0110549638</v>
      </c>
      <c r="DJ18" s="51">
        <f t="shared" si="29"/>
        <v>99706.678417355331</v>
      </c>
      <c r="DK18" s="51">
        <f t="shared" si="29"/>
        <v>103800.95561589013</v>
      </c>
      <c r="DL18" s="51">
        <f t="shared" si="29"/>
        <v>116054.30154602265</v>
      </c>
      <c r="DM18" s="51">
        <f t="shared" si="29"/>
        <v>106211.48706336874</v>
      </c>
      <c r="DN18" s="51">
        <f t="shared" si="29"/>
        <v>144794.26755037752</v>
      </c>
      <c r="DO18" s="51">
        <f t="shared" si="29"/>
        <v>140190.48626738027</v>
      </c>
      <c r="DP18" s="51">
        <f t="shared" si="29"/>
        <v>153245.88792717221</v>
      </c>
      <c r="DQ18" s="51">
        <f t="shared" si="29"/>
        <v>165255.75811912079</v>
      </c>
      <c r="DR18" s="51">
        <f t="shared" si="29"/>
        <v>172736.74134703563</v>
      </c>
      <c r="DS18" s="51">
        <f t="shared" si="29"/>
        <v>176771.48623585486</v>
      </c>
      <c r="DT18" s="51">
        <f t="shared" si="29"/>
        <v>199954.9475896708</v>
      </c>
      <c r="DU18" s="51">
        <f t="shared" si="29"/>
        <v>202450.97297833391</v>
      </c>
      <c r="DV18" s="51">
        <f t="shared" si="29"/>
        <v>194224.53585691372</v>
      </c>
      <c r="DW18" s="51">
        <f t="shared" si="29"/>
        <v>204497.0145915678</v>
      </c>
      <c r="DX18" s="51">
        <f t="shared" si="29"/>
        <v>189817.75458747186</v>
      </c>
      <c r="DY18" s="51">
        <f t="shared" si="29"/>
        <v>161911.23350602167</v>
      </c>
      <c r="DZ18" s="51">
        <f t="shared" si="29"/>
        <v>259799.44694525932</v>
      </c>
      <c r="EA18" s="51">
        <f t="shared" ref="EA18:GL18" si="30">EA10 + EA14</f>
        <v>245706.62173992774</v>
      </c>
      <c r="EB18" s="51">
        <f t="shared" si="30"/>
        <v>308259.81844847236</v>
      </c>
      <c r="EC18" s="51">
        <f t="shared" si="30"/>
        <v>288393.19134993543</v>
      </c>
      <c r="ED18" s="51">
        <f t="shared" si="30"/>
        <v>367301.83548889309</v>
      </c>
      <c r="EE18" s="51">
        <f t="shared" si="30"/>
        <v>359886.26988747914</v>
      </c>
      <c r="EF18" s="51">
        <f t="shared" si="30"/>
        <v>384629.46246801817</v>
      </c>
      <c r="EG18" s="51">
        <f t="shared" si="30"/>
        <v>421847.77530048287</v>
      </c>
      <c r="EH18" s="51">
        <f t="shared" si="30"/>
        <v>412918.0109500924</v>
      </c>
      <c r="EI18" s="51">
        <f t="shared" si="30"/>
        <v>434674.34792027774</v>
      </c>
      <c r="EJ18" s="51">
        <f t="shared" si="30"/>
        <v>434473.12365683093</v>
      </c>
      <c r="EK18" s="51">
        <f t="shared" si="30"/>
        <v>486097.12677676778</v>
      </c>
      <c r="EL18" s="51">
        <f t="shared" si="30"/>
        <v>473827.98654376145</v>
      </c>
      <c r="EM18" s="51">
        <f t="shared" si="30"/>
        <v>490636.26532493345</v>
      </c>
      <c r="EN18" s="51">
        <f t="shared" si="30"/>
        <v>465694.63690235664</v>
      </c>
      <c r="EO18" s="51">
        <f t="shared" si="30"/>
        <v>459061.88192008238</v>
      </c>
      <c r="EP18" s="51">
        <f t="shared" si="30"/>
        <v>374835.40203637758</v>
      </c>
      <c r="EQ18" s="51">
        <f t="shared" si="30"/>
        <v>401038.66922461789</v>
      </c>
      <c r="ER18" s="51">
        <f t="shared" si="30"/>
        <v>383403.38752363517</v>
      </c>
      <c r="ES18" s="51">
        <f t="shared" si="30"/>
        <v>501859.26350102911</v>
      </c>
      <c r="ET18" s="51">
        <f t="shared" si="30"/>
        <v>489265.23583050945</v>
      </c>
      <c r="EU18" s="51">
        <f t="shared" si="30"/>
        <v>527498.60829755</v>
      </c>
      <c r="EV18" s="51">
        <f t="shared" si="30"/>
        <v>623954.56937451288</v>
      </c>
      <c r="EW18" s="51">
        <f t="shared" si="30"/>
        <v>591436.34886700462</v>
      </c>
      <c r="EX18" s="51">
        <f t="shared" si="30"/>
        <v>572616.85184009455</v>
      </c>
      <c r="EY18" s="51">
        <f t="shared" si="30"/>
        <v>689056.07947910938</v>
      </c>
      <c r="EZ18" s="51">
        <f t="shared" si="30"/>
        <v>565719.34836360789</v>
      </c>
      <c r="FA18" s="51">
        <f t="shared" si="30"/>
        <v>688078.5266197226</v>
      </c>
      <c r="FB18" s="51">
        <f t="shared" si="30"/>
        <v>666406.04509525467</v>
      </c>
      <c r="FC18" s="51">
        <f t="shared" si="30"/>
        <v>697589.47505582985</v>
      </c>
      <c r="FD18" s="51">
        <f t="shared" si="30"/>
        <v>662726.25948477502</v>
      </c>
      <c r="FE18" s="51">
        <f t="shared" si="30"/>
        <v>668103.61794061353</v>
      </c>
      <c r="FF18" s="51">
        <f t="shared" si="30"/>
        <v>203045.2548738356</v>
      </c>
      <c r="FG18" s="51">
        <f t="shared" si="30"/>
        <v>227311.13431682729</v>
      </c>
      <c r="FH18" s="51">
        <f t="shared" si="30"/>
        <v>299423.69605871971</v>
      </c>
      <c r="FI18" s="51">
        <f t="shared" si="30"/>
        <v>290367.87699618214</v>
      </c>
      <c r="FJ18" s="51">
        <f t="shared" si="30"/>
        <v>381931.70531330782</v>
      </c>
      <c r="FK18" s="51">
        <f t="shared" si="30"/>
        <v>422185.59372735984</v>
      </c>
      <c r="FL18" s="51">
        <f t="shared" si="30"/>
        <v>396449.14554489055</v>
      </c>
      <c r="FM18" s="51">
        <f t="shared" si="30"/>
        <v>449857.5526471379</v>
      </c>
      <c r="FN18" s="51">
        <f t="shared" si="30"/>
        <v>464277.67966129899</v>
      </c>
      <c r="FO18" s="51">
        <f t="shared" si="30"/>
        <v>479358.5238274053</v>
      </c>
      <c r="FP18" s="51">
        <f t="shared" si="30"/>
        <v>568202.7986289697</v>
      </c>
      <c r="FQ18" s="51">
        <f t="shared" si="30"/>
        <v>555208.86302292137</v>
      </c>
      <c r="FR18" s="51">
        <f t="shared" si="30"/>
        <v>520836.48429020599</v>
      </c>
      <c r="FS18" s="51">
        <f t="shared" si="30"/>
        <v>539315.29301584314</v>
      </c>
      <c r="FT18" s="51">
        <f t="shared" si="30"/>
        <v>536309.17975108209</v>
      </c>
      <c r="FU18" s="51">
        <f t="shared" si="30"/>
        <v>479219.28189845348</v>
      </c>
      <c r="FV18" s="51">
        <f t="shared" si="30"/>
        <v>135926.86560780069</v>
      </c>
      <c r="FW18" s="51">
        <f t="shared" si="30"/>
        <v>152985.63192870247</v>
      </c>
      <c r="FX18" s="51">
        <f t="shared" si="30"/>
        <v>154379.5641768658</v>
      </c>
      <c r="FY18" s="51">
        <f t="shared" si="30"/>
        <v>163338.31963089481</v>
      </c>
      <c r="FZ18" s="51">
        <f t="shared" si="30"/>
        <v>203079.47513990517</v>
      </c>
      <c r="GA18" s="51">
        <f t="shared" si="30"/>
        <v>220034.6860052027</v>
      </c>
      <c r="GB18" s="51">
        <f t="shared" si="30"/>
        <v>227617.01072487142</v>
      </c>
      <c r="GC18" s="51">
        <f t="shared" si="30"/>
        <v>231088.86588444532</v>
      </c>
      <c r="GD18" s="51">
        <f t="shared" si="30"/>
        <v>207824.71075178549</v>
      </c>
      <c r="GE18" s="51">
        <f t="shared" si="30"/>
        <v>201695.31986451987</v>
      </c>
      <c r="GF18" s="51">
        <f t="shared" si="30"/>
        <v>223159.41085024719</v>
      </c>
      <c r="GG18" s="51">
        <f t="shared" si="30"/>
        <v>245254.83043476962</v>
      </c>
      <c r="GH18" s="51">
        <f t="shared" si="30"/>
        <v>216416.29609115078</v>
      </c>
      <c r="GI18" s="51">
        <f t="shared" si="30"/>
        <v>235103.27736514673</v>
      </c>
      <c r="GJ18" s="51">
        <f t="shared" si="30"/>
        <v>228557.09973779315</v>
      </c>
      <c r="GK18" s="51">
        <f t="shared" si="30"/>
        <v>232543.67212929117</v>
      </c>
      <c r="GL18" s="51">
        <f t="shared" si="30"/>
        <v>206302.68190457433</v>
      </c>
      <c r="GM18" s="51">
        <f t="shared" ref="GM18:HA18" si="31">GM10 + GM14</f>
        <v>199697.31118090975</v>
      </c>
      <c r="GN18" s="51">
        <f t="shared" si="31"/>
        <v>247894.60441971011</v>
      </c>
      <c r="GO18" s="51">
        <f t="shared" si="31"/>
        <v>211781.23602750551</v>
      </c>
      <c r="GP18" s="51">
        <f t="shared" si="31"/>
        <v>275511.09276493266</v>
      </c>
      <c r="GQ18" s="51">
        <f t="shared" si="31"/>
        <v>280000.59517272649</v>
      </c>
      <c r="GR18" s="51">
        <f t="shared" si="31"/>
        <v>290494.78732548794</v>
      </c>
      <c r="GS18" s="51">
        <f t="shared" si="31"/>
        <v>298417.73207779613</v>
      </c>
      <c r="GT18" s="51">
        <f t="shared" si="31"/>
        <v>312358.93229922315</v>
      </c>
      <c r="GU18" s="51">
        <f t="shared" si="31"/>
        <v>316699.08633672877</v>
      </c>
      <c r="GV18" s="51">
        <f t="shared" si="31"/>
        <v>368416.30055064854</v>
      </c>
      <c r="GW18" s="51">
        <f t="shared" si="31"/>
        <v>356281.30445482192</v>
      </c>
      <c r="GX18" s="51">
        <f t="shared" si="31"/>
        <v>319505.55913051468</v>
      </c>
      <c r="GY18" s="51">
        <f t="shared" si="31"/>
        <v>324897.82016629574</v>
      </c>
      <c r="GZ18" s="51">
        <f t="shared" si="31"/>
        <v>317055.27059522527</v>
      </c>
      <c r="HA18" s="51">
        <f t="shared" si="31"/>
        <v>286803.98018652172</v>
      </c>
    </row>
    <row r="19" spans="1:209" s="27" customFormat="1" ht="12.9" customHeight="1" x14ac:dyDescent="0.35">
      <c r="A19" s="27" t="s">
        <v>29</v>
      </c>
      <c r="B19" s="51">
        <f>B10</f>
        <v>32644.372461278101</v>
      </c>
      <c r="C19" s="51">
        <f t="shared" ref="C19:BN19" si="32">C10</f>
        <v>33989.78368583</v>
      </c>
      <c r="D19" s="51">
        <f t="shared" si="32"/>
        <v>37658.377116216798</v>
      </c>
      <c r="E19" s="51">
        <f t="shared" si="32"/>
        <v>39959.378599711999</v>
      </c>
      <c r="F19" s="51">
        <f t="shared" si="32"/>
        <v>46087.463131805001</v>
      </c>
      <c r="G19" s="51">
        <f t="shared" si="32"/>
        <v>53239.636389662104</v>
      </c>
      <c r="H19" s="51">
        <f t="shared" si="32"/>
        <v>58764.115947737497</v>
      </c>
      <c r="I19" s="51">
        <f t="shared" si="32"/>
        <v>66417.409985292601</v>
      </c>
      <c r="J19" s="51">
        <f t="shared" si="32"/>
        <v>77223.594865233899</v>
      </c>
      <c r="K19" s="51">
        <f t="shared" si="32"/>
        <v>73579.8426807426</v>
      </c>
      <c r="L19" s="51">
        <f t="shared" si="32"/>
        <v>40562.178874851801</v>
      </c>
      <c r="M19" s="51">
        <f t="shared" si="32"/>
        <v>46909.595999999998</v>
      </c>
      <c r="N19" s="51">
        <f t="shared" si="32"/>
        <v>55849.335000000006</v>
      </c>
      <c r="O19" s="51">
        <f t="shared" si="32"/>
        <v>55021.766000000003</v>
      </c>
      <c r="P19" s="51">
        <f t="shared" si="32"/>
        <v>53278.416409999998</v>
      </c>
      <c r="Q19" s="51">
        <f t="shared" si="32"/>
        <v>54940.209000000003</v>
      </c>
      <c r="R19" s="51">
        <f t="shared" si="32"/>
        <v>357834.496219308</v>
      </c>
      <c r="S19" s="51">
        <f t="shared" si="32"/>
        <v>316522.99188389303</v>
      </c>
      <c r="T19" s="51">
        <f t="shared" si="32"/>
        <v>467809.12217390706</v>
      </c>
      <c r="U19" s="51">
        <f t="shared" si="32"/>
        <v>441027.33814656798</v>
      </c>
      <c r="V19" s="51">
        <f t="shared" si="32"/>
        <v>511184.26885726303</v>
      </c>
      <c r="W19" s="51">
        <f t="shared" si="32"/>
        <v>506684.85404769296</v>
      </c>
      <c r="X19" s="51">
        <f t="shared" si="32"/>
        <v>577601.0955064391</v>
      </c>
      <c r="Y19" s="51">
        <f t="shared" si="32"/>
        <v>471121.68333051505</v>
      </c>
      <c r="Z19" s="51">
        <f t="shared" si="32"/>
        <v>539569.59182207996</v>
      </c>
      <c r="AA19" s="51">
        <f t="shared" si="32"/>
        <v>647227.97580349504</v>
      </c>
      <c r="AB19" s="51">
        <f t="shared" si="32"/>
        <v>588178.86646726506</v>
      </c>
      <c r="AC19" s="51">
        <f t="shared" si="32"/>
        <v>529666.46092261001</v>
      </c>
      <c r="AD19" s="51">
        <f t="shared" si="32"/>
        <v>463137.071</v>
      </c>
      <c r="AE19" s="51">
        <f t="shared" si="32"/>
        <v>445750.647</v>
      </c>
      <c r="AF19" s="51">
        <f t="shared" si="32"/>
        <v>403448.37900000002</v>
      </c>
      <c r="AG19" s="51">
        <f t="shared" si="32"/>
        <v>387112.45299999998</v>
      </c>
      <c r="AH19" s="51">
        <f>'Data|CIT ERG PCR recast'!D9</f>
        <v>26412.589009526593</v>
      </c>
      <c r="AI19" s="51">
        <f>'Data|CIT ERG PCR recast'!E9</f>
        <v>31329.710649259305</v>
      </c>
      <c r="AJ19" s="51">
        <f>'Data|CIT ERG PCR recast'!F9</f>
        <v>31120.531390019252</v>
      </c>
      <c r="AK19" s="51">
        <f>'Data|CIT ERG PCR recast'!G9</f>
        <v>37629.540867755153</v>
      </c>
      <c r="AL19" s="51">
        <f>'Data|CIT ERG PCR recast'!H9</f>
        <v>42279.50798262329</v>
      </c>
      <c r="AM19" s="51">
        <f>'Data|CIT ERG PCR recast'!I9</f>
        <v>40682.50401969807</v>
      </c>
      <c r="AN19" s="51">
        <f>'Data|CIT ERG PCR recast'!J9</f>
        <v>52808.972782802135</v>
      </c>
      <c r="AO19" s="51">
        <f>'Data|CIT ERG PCR recast'!K9</f>
        <v>52531.24811007821</v>
      </c>
      <c r="AP19" s="51">
        <f>'Data|CIT ERG PCR recast'!L9</f>
        <v>55150.625983108068</v>
      </c>
      <c r="AQ19" s="51">
        <f>'Data|CIT ERG PCR recast'!M9</f>
        <v>54114.799686988088</v>
      </c>
      <c r="AR19" s="51">
        <f>'Data|CIT ERG PCR recast'!N10</f>
        <v>73453.923770187699</v>
      </c>
      <c r="AS19" s="51">
        <f>'Data|CIT ERG PCR recast'!O10</f>
        <v>73056</v>
      </c>
      <c r="AT19" s="51">
        <f>'Data|CIT ERG PCR recast'!P10</f>
        <v>67694</v>
      </c>
      <c r="AU19" s="51">
        <f>'Data|CIT ERG PCR recast'!Q10</f>
        <v>75670.10500000001</v>
      </c>
      <c r="AV19" s="51">
        <f>'Data|CIT ERG PCR recast'!R10</f>
        <v>74131.675000000003</v>
      </c>
      <c r="AW19" s="51">
        <f t="shared" si="32"/>
        <v>67493.260999999999</v>
      </c>
      <c r="AX19" s="51">
        <f t="shared" si="32"/>
        <v>156824.91789216301</v>
      </c>
      <c r="AY19" s="51">
        <f t="shared" si="32"/>
        <v>176841.394432931</v>
      </c>
      <c r="AZ19" s="51">
        <f t="shared" si="32"/>
        <v>224408.06001672801</v>
      </c>
      <c r="BA19" s="51">
        <f t="shared" si="32"/>
        <v>214131.30026509601</v>
      </c>
      <c r="BB19" s="51">
        <f t="shared" si="32"/>
        <v>210431.13798086398</v>
      </c>
      <c r="BC19" s="51">
        <f t="shared" si="32"/>
        <v>229554.29065953402</v>
      </c>
      <c r="BD19" s="51">
        <f t="shared" si="32"/>
        <v>240838.12724750797</v>
      </c>
      <c r="BE19" s="51">
        <f t="shared" si="32"/>
        <v>222645.27398422701</v>
      </c>
      <c r="BF19" s="51">
        <f t="shared" si="32"/>
        <v>258321.99304766802</v>
      </c>
      <c r="BG19" s="51">
        <f t="shared" si="32"/>
        <v>270954.43519109796</v>
      </c>
      <c r="BH19" s="51">
        <f t="shared" si="32"/>
        <v>295663.49812986702</v>
      </c>
      <c r="BI19" s="51">
        <f t="shared" si="32"/>
        <v>276143.80499999999</v>
      </c>
      <c r="BJ19" s="51">
        <f t="shared" si="32"/>
        <v>257322.89818438003</v>
      </c>
      <c r="BK19" s="51">
        <f t="shared" si="32"/>
        <v>248955.63635370001</v>
      </c>
      <c r="BL19" s="51">
        <f t="shared" si="32"/>
        <v>226772.79477854402</v>
      </c>
      <c r="BM19" s="51">
        <f t="shared" si="32"/>
        <v>244843.380445277</v>
      </c>
      <c r="BN19" s="51">
        <f t="shared" si="32"/>
        <v>189286.786515969</v>
      </c>
      <c r="BO19" s="51">
        <f t="shared" ref="BO19:DY19" si="33">BO10</f>
        <v>229999.82498122202</v>
      </c>
      <c r="BP19" s="51">
        <f t="shared" si="33"/>
        <v>249220.28103108701</v>
      </c>
      <c r="BQ19" s="51">
        <f t="shared" si="33"/>
        <v>269392.65438000002</v>
      </c>
      <c r="BR19" s="51">
        <f t="shared" si="33"/>
        <v>278759.46135</v>
      </c>
      <c r="BS19" s="51">
        <f t="shared" si="33"/>
        <v>317627.73702</v>
      </c>
      <c r="BT19" s="51">
        <f t="shared" si="33"/>
        <v>350958.66492000007</v>
      </c>
      <c r="BU19" s="51">
        <f t="shared" si="33"/>
        <v>387877.9989499998</v>
      </c>
      <c r="BV19" s="51">
        <f t="shared" si="33"/>
        <v>365738.55767000001</v>
      </c>
      <c r="BW19" s="51">
        <f t="shared" si="33"/>
        <v>381461.5461299998</v>
      </c>
      <c r="BX19" s="51">
        <f t="shared" si="33"/>
        <v>344893.63842298696</v>
      </c>
      <c r="BY19" s="51">
        <f t="shared" si="33"/>
        <v>353346.31027999998</v>
      </c>
      <c r="BZ19" s="51">
        <f t="shared" si="33"/>
        <v>362234.78839999996</v>
      </c>
      <c r="CA19" s="51">
        <f t="shared" si="33"/>
        <v>350114.929</v>
      </c>
      <c r="CB19" s="51">
        <f t="shared" si="33"/>
        <v>338318.7</v>
      </c>
      <c r="CC19" s="51">
        <f t="shared" si="33"/>
        <v>384744.80699999997</v>
      </c>
      <c r="CD19" s="51">
        <f>'Data|CIT ERG PCR recast'!D13</f>
        <v>259957.891</v>
      </c>
      <c r="CE19" s="51">
        <f>'Data|CIT ERG PCR recast'!E13</f>
        <v>241890.48055000001</v>
      </c>
      <c r="CF19" s="51">
        <f>'Data|CIT ERG PCR recast'!F13</f>
        <v>269457.2365</v>
      </c>
      <c r="CG19" s="51">
        <f>'Data|CIT ERG PCR recast'!G13</f>
        <v>270466.59799000004</v>
      </c>
      <c r="CH19" s="51">
        <f>'Data|CIT ERG PCR recast'!H13</f>
        <v>270621.21470000001</v>
      </c>
      <c r="CI19" s="51">
        <f>'Data|CIT ERG PCR recast'!I13</f>
        <v>345122.06182</v>
      </c>
      <c r="CJ19" s="51">
        <f>'Data|CIT ERG PCR recast'!J13</f>
        <v>363976.48437000008</v>
      </c>
      <c r="CK19" s="51">
        <f>'Data|CIT ERG PCR recast'!K13</f>
        <v>298481.04830000014</v>
      </c>
      <c r="CL19" s="51">
        <f>'Data|CIT ERG PCR recast'!L13</f>
        <v>308046.36037000001</v>
      </c>
      <c r="CM19" s="51">
        <f>'Data|CIT ERG PCR recast'!M13</f>
        <v>362830.15773000004</v>
      </c>
      <c r="CN19" s="51">
        <f>'Data|CIT ERG PCR recast'!N14</f>
        <v>390563.55900000001</v>
      </c>
      <c r="CO19" s="51">
        <f>'Data|CIT ERG PCR recast'!O14</f>
        <v>349036.95</v>
      </c>
      <c r="CP19" s="51">
        <f>'Data|CIT ERG PCR recast'!P14</f>
        <v>382621.151934519</v>
      </c>
      <c r="CQ19" s="51">
        <f>'Data|CIT ERG PCR recast'!Q14</f>
        <v>388763.88</v>
      </c>
      <c r="CR19" s="51">
        <f>'Data|CIT ERG PCR recast'!R14</f>
        <v>398134.06300000002</v>
      </c>
      <c r="CS19" s="51">
        <f t="shared" si="33"/>
        <v>368645.446</v>
      </c>
      <c r="CT19" s="51">
        <f t="shared" si="33"/>
        <v>198507.61938633298</v>
      </c>
      <c r="CU19" s="51">
        <f t="shared" si="33"/>
        <v>249199.63407414002</v>
      </c>
      <c r="CV19" s="51">
        <f t="shared" si="33"/>
        <v>304612.28626150603</v>
      </c>
      <c r="CW19" s="51">
        <f t="shared" si="33"/>
        <v>296582.84979402204</v>
      </c>
      <c r="CX19" s="51">
        <f t="shared" si="33"/>
        <v>324946.11772000004</v>
      </c>
      <c r="CY19" s="51">
        <f t="shared" si="33"/>
        <v>336208.00537622103</v>
      </c>
      <c r="CZ19" s="51">
        <f t="shared" si="33"/>
        <v>429455.71274000197</v>
      </c>
      <c r="DA19" s="51">
        <f t="shared" si="33"/>
        <v>401260.42950844707</v>
      </c>
      <c r="DB19" s="51">
        <f t="shared" si="33"/>
        <v>390948.49645502307</v>
      </c>
      <c r="DC19" s="51">
        <f t="shared" si="33"/>
        <v>391299.86702397501</v>
      </c>
      <c r="DD19" s="51">
        <f t="shared" si="33"/>
        <v>313936.839553856</v>
      </c>
      <c r="DE19" s="51">
        <f t="shared" si="33"/>
        <v>321942.69254999899</v>
      </c>
      <c r="DF19" s="51">
        <f t="shared" si="33"/>
        <v>345390.71399999998</v>
      </c>
      <c r="DG19" s="51">
        <f t="shared" si="33"/>
        <v>401766.886</v>
      </c>
      <c r="DH19" s="51">
        <f t="shared" si="33"/>
        <v>394653.58999999997</v>
      </c>
      <c r="DI19" s="51">
        <f t="shared" si="33"/>
        <v>401221.27100000001</v>
      </c>
      <c r="DJ19" s="51">
        <f t="shared" si="33"/>
        <v>46756.092287101899</v>
      </c>
      <c r="DK19" s="51">
        <f t="shared" si="33"/>
        <v>51252.352222211397</v>
      </c>
      <c r="DL19" s="51">
        <f t="shared" si="33"/>
        <v>43220.358648427202</v>
      </c>
      <c r="DM19" s="51">
        <f t="shared" si="33"/>
        <v>48349.725749867001</v>
      </c>
      <c r="DN19" s="51">
        <f t="shared" si="33"/>
        <v>58605.575110382997</v>
      </c>
      <c r="DO19" s="51">
        <f t="shared" si="33"/>
        <v>59886.898408099398</v>
      </c>
      <c r="DP19" s="51">
        <f t="shared" si="33"/>
        <v>70098.067766092601</v>
      </c>
      <c r="DQ19" s="51">
        <f t="shared" si="33"/>
        <v>69150.303926688197</v>
      </c>
      <c r="DR19" s="51">
        <f t="shared" si="33"/>
        <v>69918.556613006105</v>
      </c>
      <c r="DS19" s="51">
        <f t="shared" si="33"/>
        <v>73079.730390022902</v>
      </c>
      <c r="DT19" s="51">
        <f t="shared" si="33"/>
        <v>78683.548999999999</v>
      </c>
      <c r="DU19" s="51">
        <f t="shared" si="33"/>
        <v>84039.021999999997</v>
      </c>
      <c r="DV19" s="51">
        <f t="shared" si="33"/>
        <v>79198.771999999997</v>
      </c>
      <c r="DW19" s="51">
        <f t="shared" si="33"/>
        <v>84456.982650000005</v>
      </c>
      <c r="DX19" s="51">
        <f t="shared" si="33"/>
        <v>73865.819759999998</v>
      </c>
      <c r="DY19" s="51">
        <f t="shared" si="33"/>
        <v>68644.099989999988</v>
      </c>
      <c r="DZ19" s="51">
        <f>'Data|CIT ERG PCR recast'!D11</f>
        <v>116861.47857915258</v>
      </c>
      <c r="EA19" s="51">
        <f>'Data|CIT ERG PCR recast'!E11</f>
        <v>106359.56772461215</v>
      </c>
      <c r="EB19" s="51">
        <f>'Data|CIT ERG PCR recast'!F11</f>
        <v>113514.72915098233</v>
      </c>
      <c r="EC19" s="51">
        <f>'Data|CIT ERG PCR recast'!G11</f>
        <v>128379.6119855967</v>
      </c>
      <c r="ED19" s="51">
        <f>'Data|CIT ERG PCR recast'!H11</f>
        <v>127280.19704758523</v>
      </c>
      <c r="EE19" s="51">
        <f>'Data|CIT ERG PCR recast'!I11</f>
        <v>137174.04028031268</v>
      </c>
      <c r="EF19" s="51">
        <f>'Data|CIT ERG PCR recast'!J11</f>
        <v>167745.95206778086</v>
      </c>
      <c r="EG19" s="51">
        <f>'Data|CIT ERG PCR recast'!K11</f>
        <v>183726.35284227453</v>
      </c>
      <c r="EH19" s="51">
        <f>'Data|CIT ERG PCR recast'!L11</f>
        <v>171080.18289509552</v>
      </c>
      <c r="EI19" s="51">
        <f>'Data|CIT ERG PCR recast'!M11</f>
        <v>186774.27334163259</v>
      </c>
      <c r="EJ19" s="51">
        <f>'Data|CIT ERG PCR recast'!N12</f>
        <v>193868.33946270801</v>
      </c>
      <c r="EK19" s="51">
        <f>'Data|CIT ERG PCR recast'!O12</f>
        <v>211012</v>
      </c>
      <c r="EL19" s="51">
        <f>'Data|CIT ERG PCR recast'!P12</f>
        <v>221767</v>
      </c>
      <c r="EM19" s="51">
        <f>'Data|CIT ERG PCR recast'!Q12</f>
        <v>221423.82200000001</v>
      </c>
      <c r="EN19" s="51">
        <f>'Data|CIT ERG PCR recast'!R12</f>
        <v>214972.49</v>
      </c>
      <c r="EO19" s="51">
        <f t="shared" ref="EO19:GL19" si="34">EO10</f>
        <v>218274.83</v>
      </c>
      <c r="EP19" s="51">
        <f t="shared" si="34"/>
        <v>112506.535</v>
      </c>
      <c r="EQ19" s="51">
        <f t="shared" si="34"/>
        <v>108991.583</v>
      </c>
      <c r="ER19" s="51">
        <f t="shared" si="34"/>
        <v>126897.568</v>
      </c>
      <c r="ES19" s="51">
        <f t="shared" si="34"/>
        <v>145514.894</v>
      </c>
      <c r="ET19" s="51">
        <f t="shared" si="34"/>
        <v>147956.514</v>
      </c>
      <c r="EU19" s="51">
        <f t="shared" si="34"/>
        <v>191519.79500000001</v>
      </c>
      <c r="EV19" s="51">
        <f t="shared" si="34"/>
        <v>203371.86</v>
      </c>
      <c r="EW19" s="51">
        <f t="shared" si="34"/>
        <v>222412.64300000001</v>
      </c>
      <c r="EX19" s="51">
        <f t="shared" si="34"/>
        <v>233849.701</v>
      </c>
      <c r="EY19" s="51">
        <f t="shared" si="34"/>
        <v>248377.486889666</v>
      </c>
      <c r="EZ19" s="51">
        <f t="shared" si="34"/>
        <v>211867.16309531001</v>
      </c>
      <c r="FA19" s="51">
        <f t="shared" si="34"/>
        <v>248667.39895521599</v>
      </c>
      <c r="FB19" s="51">
        <f t="shared" si="34"/>
        <v>249010.83126000001</v>
      </c>
      <c r="FC19" s="51">
        <f t="shared" si="34"/>
        <v>261706.81672</v>
      </c>
      <c r="FD19" s="51">
        <f t="shared" si="34"/>
        <v>237845.67388999998</v>
      </c>
      <c r="FE19" s="51">
        <f t="shared" si="34"/>
        <v>245707.57653999998</v>
      </c>
      <c r="FF19" s="51">
        <f t="shared" si="34"/>
        <v>81250.614026765543</v>
      </c>
      <c r="FG19" s="51">
        <f t="shared" si="34"/>
        <v>103209.38645113776</v>
      </c>
      <c r="FH19" s="51">
        <f t="shared" si="34"/>
        <v>116017.52463473017</v>
      </c>
      <c r="FI19" s="51">
        <f t="shared" si="34"/>
        <v>137883.29635850366</v>
      </c>
      <c r="FJ19" s="51">
        <f t="shared" si="34"/>
        <v>137860.36087647689</v>
      </c>
      <c r="FK19" s="51">
        <f t="shared" si="34"/>
        <v>143839.81850797526</v>
      </c>
      <c r="FL19" s="51">
        <f t="shared" si="34"/>
        <v>157205.91921771257</v>
      </c>
      <c r="FM19" s="51">
        <f t="shared" si="34"/>
        <v>179574.56650939499</v>
      </c>
      <c r="FN19" s="51">
        <f t="shared" si="34"/>
        <v>189806.67514137062</v>
      </c>
      <c r="FO19" s="51">
        <f t="shared" si="34"/>
        <v>204651.59938180444</v>
      </c>
      <c r="FP19" s="51">
        <f t="shared" si="34"/>
        <v>229428.02527883899</v>
      </c>
      <c r="FQ19" s="51">
        <f t="shared" si="34"/>
        <v>204947.924709871</v>
      </c>
      <c r="FR19" s="51">
        <f t="shared" si="34"/>
        <v>193557.933375539</v>
      </c>
      <c r="FS19" s="51">
        <f t="shared" si="34"/>
        <v>204177.44023405801</v>
      </c>
      <c r="FT19" s="51">
        <f t="shared" si="34"/>
        <v>217757.13255408776</v>
      </c>
      <c r="FU19" s="51">
        <f t="shared" si="34"/>
        <v>215584.443903334</v>
      </c>
      <c r="FV19" s="51">
        <f t="shared" si="34"/>
        <v>48648.823897879505</v>
      </c>
      <c r="FW19" s="51">
        <f t="shared" si="34"/>
        <v>50748.109417397798</v>
      </c>
      <c r="FX19" s="51">
        <f t="shared" si="34"/>
        <v>53289.0230297776</v>
      </c>
      <c r="FY19" s="51">
        <f t="shared" si="34"/>
        <v>61973.7059213752</v>
      </c>
      <c r="FZ19" s="51">
        <f t="shared" si="34"/>
        <v>75037.978098049192</v>
      </c>
      <c r="GA19" s="51">
        <f t="shared" si="34"/>
        <v>74900.179665433403</v>
      </c>
      <c r="GB19" s="51">
        <f t="shared" si="34"/>
        <v>84369.777789408996</v>
      </c>
      <c r="GC19" s="51">
        <f t="shared" si="34"/>
        <v>70674.63604085501</v>
      </c>
      <c r="GD19" s="51">
        <f t="shared" si="34"/>
        <v>74075.862810526407</v>
      </c>
      <c r="GE19" s="51">
        <f t="shared" si="34"/>
        <v>64088.129960287195</v>
      </c>
      <c r="GF19" s="51">
        <f t="shared" si="34"/>
        <v>69929.810763066795</v>
      </c>
      <c r="GG19" s="51">
        <f t="shared" si="34"/>
        <v>93577.683630547996</v>
      </c>
      <c r="GH19" s="51">
        <f t="shared" si="34"/>
        <v>86416.346934444198</v>
      </c>
      <c r="GI19" s="51">
        <f t="shared" si="34"/>
        <v>78404.001088851903</v>
      </c>
      <c r="GJ19" s="51">
        <f t="shared" si="34"/>
        <v>82673.057705970088</v>
      </c>
      <c r="GK19" s="51">
        <f t="shared" si="34"/>
        <v>90510.394827971802</v>
      </c>
      <c r="GL19" s="51">
        <f t="shared" si="34"/>
        <v>83237</v>
      </c>
      <c r="GM19" s="51">
        <f t="shared" ref="GM19:HA19" si="35">GM10</f>
        <v>81473</v>
      </c>
      <c r="GN19" s="51">
        <f t="shared" si="35"/>
        <v>85413.886309046997</v>
      </c>
      <c r="GO19" s="51">
        <f t="shared" si="35"/>
        <v>89047.922493129998</v>
      </c>
      <c r="GP19" s="51">
        <f t="shared" si="35"/>
        <v>96130.066559793398</v>
      </c>
      <c r="GQ19" s="51">
        <f t="shared" si="35"/>
        <v>121992.755514909</v>
      </c>
      <c r="GR19" s="51">
        <f t="shared" si="35"/>
        <v>126519.882999029</v>
      </c>
      <c r="GS19" s="51">
        <f t="shared" si="35"/>
        <v>116175.49106407601</v>
      </c>
      <c r="GT19" s="51">
        <f t="shared" si="35"/>
        <v>121867.70902049799</v>
      </c>
      <c r="GU19" s="51">
        <f t="shared" si="35"/>
        <v>117721.494565381</v>
      </c>
      <c r="GV19" s="51">
        <f t="shared" si="35"/>
        <v>138427.94329502599</v>
      </c>
      <c r="GW19" s="51">
        <f t="shared" si="35"/>
        <v>132835.09312937901</v>
      </c>
      <c r="GX19" s="51">
        <f t="shared" si="35"/>
        <v>108242.14191396099</v>
      </c>
      <c r="GY19" s="51">
        <f t="shared" si="35"/>
        <v>110815.785</v>
      </c>
      <c r="GZ19" s="51">
        <f t="shared" si="35"/>
        <v>118042.307</v>
      </c>
      <c r="HA19" s="51">
        <f t="shared" si="35"/>
        <v>118292.577</v>
      </c>
    </row>
    <row r="20" spans="1:209" s="27" customFormat="1" ht="12.9" customHeight="1" x14ac:dyDescent="0.35">
      <c r="A20" s="27" t="s">
        <v>422</v>
      </c>
      <c r="B20" s="51">
        <f>B10</f>
        <v>32644.372461278101</v>
      </c>
      <c r="C20" s="51">
        <f t="shared" ref="C20:AG20" si="36">C10</f>
        <v>33989.78368583</v>
      </c>
      <c r="D20" s="51">
        <f t="shared" si="36"/>
        <v>37658.377116216798</v>
      </c>
      <c r="E20" s="51">
        <f t="shared" si="36"/>
        <v>39959.378599711999</v>
      </c>
      <c r="F20" s="51">
        <f t="shared" si="36"/>
        <v>46087.463131805001</v>
      </c>
      <c r="G20" s="51">
        <f t="shared" si="36"/>
        <v>53239.636389662104</v>
      </c>
      <c r="H20" s="51">
        <f t="shared" si="36"/>
        <v>58764.115947737497</v>
      </c>
      <c r="I20" s="51">
        <f t="shared" si="36"/>
        <v>66417.409985292601</v>
      </c>
      <c r="J20" s="51">
        <f t="shared" si="36"/>
        <v>77223.594865233899</v>
      </c>
      <c r="K20" s="51">
        <f t="shared" si="36"/>
        <v>73579.8426807426</v>
      </c>
      <c r="L20" s="51">
        <f t="shared" si="36"/>
        <v>40562.178874851801</v>
      </c>
      <c r="M20" s="51">
        <f t="shared" si="36"/>
        <v>46909.595999999998</v>
      </c>
      <c r="N20" s="51">
        <f t="shared" si="36"/>
        <v>55849.335000000006</v>
      </c>
      <c r="O20" s="51">
        <f t="shared" si="36"/>
        <v>55021.766000000003</v>
      </c>
      <c r="P20" s="51">
        <f t="shared" si="36"/>
        <v>53278.416409999998</v>
      </c>
      <c r="Q20" s="51">
        <f t="shared" si="36"/>
        <v>54940.209000000003</v>
      </c>
      <c r="R20" s="51">
        <f t="shared" si="36"/>
        <v>357834.496219308</v>
      </c>
      <c r="S20" s="51">
        <f t="shared" si="36"/>
        <v>316522.99188389303</v>
      </c>
      <c r="T20" s="51">
        <f t="shared" si="36"/>
        <v>467809.12217390706</v>
      </c>
      <c r="U20" s="51">
        <f t="shared" si="36"/>
        <v>441027.33814656798</v>
      </c>
      <c r="V20" s="51">
        <f t="shared" si="36"/>
        <v>511184.26885726303</v>
      </c>
      <c r="W20" s="51">
        <f t="shared" si="36"/>
        <v>506684.85404769296</v>
      </c>
      <c r="X20" s="51">
        <f t="shared" si="36"/>
        <v>577601.0955064391</v>
      </c>
      <c r="Y20" s="51">
        <f t="shared" si="36"/>
        <v>471121.68333051505</v>
      </c>
      <c r="Z20" s="51">
        <f t="shared" si="36"/>
        <v>539569.59182207996</v>
      </c>
      <c r="AA20" s="51">
        <f t="shared" si="36"/>
        <v>647227.97580349504</v>
      </c>
      <c r="AB20" s="51">
        <f t="shared" si="36"/>
        <v>588178.86646726506</v>
      </c>
      <c r="AC20" s="51">
        <f t="shared" si="36"/>
        <v>529666.46092261001</v>
      </c>
      <c r="AD20" s="51">
        <f t="shared" si="36"/>
        <v>463137.071</v>
      </c>
      <c r="AE20" s="51">
        <f t="shared" si="36"/>
        <v>445750.647</v>
      </c>
      <c r="AF20" s="51">
        <f t="shared" si="36"/>
        <v>403448.37900000002</v>
      </c>
      <c r="AG20" s="51">
        <f t="shared" si="36"/>
        <v>387112.45299999998</v>
      </c>
      <c r="AH20" s="51">
        <f>'Data|CIT ERG PCR recast'!D10</f>
        <v>35152</v>
      </c>
      <c r="AI20" s="51">
        <f>'Data|CIT ERG PCR recast'!E10</f>
        <v>42405</v>
      </c>
      <c r="AJ20" s="51">
        <f>'Data|CIT ERG PCR recast'!F10</f>
        <v>41673</v>
      </c>
      <c r="AK20" s="51">
        <f>'Data|CIT ERG PCR recast'!G10</f>
        <v>50084</v>
      </c>
      <c r="AL20" s="51">
        <f>'Data|CIT ERG PCR recast'!H10</f>
        <v>54375</v>
      </c>
      <c r="AM20" s="51">
        <f>'Data|CIT ERG PCR recast'!I10</f>
        <v>55382.999999999993</v>
      </c>
      <c r="AN20" s="51">
        <f>'Data|CIT ERG PCR recast'!J10</f>
        <v>68475</v>
      </c>
      <c r="AO20" s="51">
        <f>'Data|CIT ERG PCR recast'!K10</f>
        <v>68793</v>
      </c>
      <c r="AP20" s="51">
        <f>'Data|CIT ERG PCR recast'!L10</f>
        <v>73746.000000000015</v>
      </c>
      <c r="AQ20" s="51">
        <f>'Data|CIT ERG PCR recast'!M10</f>
        <v>71998.082561418501</v>
      </c>
      <c r="AR20" s="51">
        <f>'Data|CIT ERG PCR recast'!N10</f>
        <v>73453.923770187699</v>
      </c>
      <c r="AS20" s="51">
        <f>'Data|CIT ERG PCR recast'!O10</f>
        <v>73056</v>
      </c>
      <c r="AT20" s="51">
        <f>'Data|CIT ERG PCR recast'!P10</f>
        <v>67694</v>
      </c>
      <c r="AU20" s="51">
        <f>'Data|CIT ERG PCR recast'!Q10</f>
        <v>75670.10500000001</v>
      </c>
      <c r="AV20" s="51">
        <f>'Data|CIT ERG PCR recast'!R10</f>
        <v>74131.675000000003</v>
      </c>
      <c r="AW20" s="51" t="e">
        <f>'Data|CIT ERG PCR recast'!#REF!</f>
        <v>#REF!</v>
      </c>
      <c r="AX20" s="51">
        <f>AX10</f>
        <v>156824.91789216301</v>
      </c>
      <c r="AY20" s="51">
        <f t="shared" ref="AY20:CC20" si="37">AY10</f>
        <v>176841.394432931</v>
      </c>
      <c r="AZ20" s="51">
        <f t="shared" si="37"/>
        <v>224408.06001672801</v>
      </c>
      <c r="BA20" s="51">
        <f t="shared" si="37"/>
        <v>214131.30026509601</v>
      </c>
      <c r="BB20" s="51">
        <f t="shared" si="37"/>
        <v>210431.13798086398</v>
      </c>
      <c r="BC20" s="51">
        <f t="shared" si="37"/>
        <v>229554.29065953402</v>
      </c>
      <c r="BD20" s="51">
        <f t="shared" si="37"/>
        <v>240838.12724750797</v>
      </c>
      <c r="BE20" s="51">
        <f t="shared" si="37"/>
        <v>222645.27398422701</v>
      </c>
      <c r="BF20" s="51">
        <f t="shared" si="37"/>
        <v>258321.99304766802</v>
      </c>
      <c r="BG20" s="51">
        <f t="shared" si="37"/>
        <v>270954.43519109796</v>
      </c>
      <c r="BH20" s="51">
        <f t="shared" si="37"/>
        <v>295663.49812986702</v>
      </c>
      <c r="BI20" s="51">
        <f t="shared" si="37"/>
        <v>276143.80499999999</v>
      </c>
      <c r="BJ20" s="51">
        <f t="shared" si="37"/>
        <v>257322.89818438003</v>
      </c>
      <c r="BK20" s="51">
        <f t="shared" si="37"/>
        <v>248955.63635370001</v>
      </c>
      <c r="BL20" s="51">
        <f t="shared" si="37"/>
        <v>226772.79477854402</v>
      </c>
      <c r="BM20" s="51">
        <f t="shared" si="37"/>
        <v>244843.380445277</v>
      </c>
      <c r="BN20" s="51">
        <f t="shared" si="37"/>
        <v>189286.786515969</v>
      </c>
      <c r="BO20" s="51">
        <f t="shared" si="37"/>
        <v>229999.82498122202</v>
      </c>
      <c r="BP20" s="51">
        <f t="shared" si="37"/>
        <v>249220.28103108701</v>
      </c>
      <c r="BQ20" s="51">
        <f t="shared" si="37"/>
        <v>269392.65438000002</v>
      </c>
      <c r="BR20" s="51">
        <f t="shared" si="37"/>
        <v>278759.46135</v>
      </c>
      <c r="BS20" s="51">
        <f t="shared" si="37"/>
        <v>317627.73702</v>
      </c>
      <c r="BT20" s="51">
        <f t="shared" si="37"/>
        <v>350958.66492000007</v>
      </c>
      <c r="BU20" s="51">
        <f t="shared" si="37"/>
        <v>387877.9989499998</v>
      </c>
      <c r="BV20" s="51">
        <f t="shared" si="37"/>
        <v>365738.55767000001</v>
      </c>
      <c r="BW20" s="51">
        <f t="shared" si="37"/>
        <v>381461.5461299998</v>
      </c>
      <c r="BX20" s="51">
        <f t="shared" si="37"/>
        <v>344893.63842298696</v>
      </c>
      <c r="BY20" s="51">
        <f t="shared" si="37"/>
        <v>353346.31027999998</v>
      </c>
      <c r="BZ20" s="51">
        <f t="shared" si="37"/>
        <v>362234.78839999996</v>
      </c>
      <c r="CA20" s="51">
        <f t="shared" si="37"/>
        <v>350114.929</v>
      </c>
      <c r="CB20" s="51">
        <f t="shared" si="37"/>
        <v>338318.7</v>
      </c>
      <c r="CC20" s="51">
        <f t="shared" si="37"/>
        <v>384744.80699999997</v>
      </c>
      <c r="CD20" s="51">
        <f>'Data|CIT ERG PCR recast'!D14</f>
        <v>259957.891</v>
      </c>
      <c r="CE20" s="51">
        <f>'Data|CIT ERG PCR recast'!E14</f>
        <v>247444.34841000004</v>
      </c>
      <c r="CF20" s="51">
        <f>'Data|CIT ERG PCR recast'!F14</f>
        <v>270254.59914000001</v>
      </c>
      <c r="CG20" s="51">
        <f>'Data|CIT ERG PCR recast'!G14</f>
        <v>276223.90017999994</v>
      </c>
      <c r="CH20" s="51">
        <f>'Data|CIT ERG PCR recast'!H14</f>
        <v>273214.23</v>
      </c>
      <c r="CI20" s="51">
        <f>'Data|CIT ERG PCR recast'!I14</f>
        <v>346927.18781999999</v>
      </c>
      <c r="CJ20" s="51">
        <f>'Data|CIT ERG PCR recast'!J14</f>
        <v>373952.3340700001</v>
      </c>
      <c r="CK20" s="51">
        <f>'Data|CIT ERG PCR recast'!K14</f>
        <v>352740.79746000015</v>
      </c>
      <c r="CL20" s="51">
        <f>'Data|CIT ERG PCR recast'!L14</f>
        <v>320593.15643000003</v>
      </c>
      <c r="CM20" s="51">
        <f>'Data|CIT ERG PCR recast'!M14</f>
        <v>398817.23193000001</v>
      </c>
      <c r="CN20" s="51">
        <f>'Data|CIT ERG PCR recast'!N14</f>
        <v>390563.55900000001</v>
      </c>
      <c r="CO20" s="51">
        <f>'Data|CIT ERG PCR recast'!O14</f>
        <v>349036.95</v>
      </c>
      <c r="CP20" s="51">
        <f>'Data|CIT ERG PCR recast'!P14</f>
        <v>382621.151934519</v>
      </c>
      <c r="CQ20" s="51">
        <f>'Data|CIT ERG PCR recast'!Q14</f>
        <v>388763.88</v>
      </c>
      <c r="CR20" s="51">
        <f>'Data|CIT ERG PCR recast'!R14</f>
        <v>398134.06300000002</v>
      </c>
      <c r="CS20" s="56"/>
      <c r="CT20" s="51">
        <f>CT10</f>
        <v>198507.61938633298</v>
      </c>
      <c r="CU20" s="51">
        <f t="shared" ref="CU20:DY20" si="38">CU10</f>
        <v>249199.63407414002</v>
      </c>
      <c r="CV20" s="51">
        <f t="shared" si="38"/>
        <v>304612.28626150603</v>
      </c>
      <c r="CW20" s="51">
        <f t="shared" si="38"/>
        <v>296582.84979402204</v>
      </c>
      <c r="CX20" s="51">
        <f t="shared" si="38"/>
        <v>324946.11772000004</v>
      </c>
      <c r="CY20" s="51">
        <f t="shared" si="38"/>
        <v>336208.00537622103</v>
      </c>
      <c r="CZ20" s="51">
        <f t="shared" si="38"/>
        <v>429455.71274000197</v>
      </c>
      <c r="DA20" s="51">
        <f t="shared" si="38"/>
        <v>401260.42950844707</v>
      </c>
      <c r="DB20" s="51">
        <f t="shared" si="38"/>
        <v>390948.49645502307</v>
      </c>
      <c r="DC20" s="51">
        <f t="shared" si="38"/>
        <v>391299.86702397501</v>
      </c>
      <c r="DD20" s="51">
        <f t="shared" si="38"/>
        <v>313936.839553856</v>
      </c>
      <c r="DE20" s="51">
        <f t="shared" si="38"/>
        <v>321942.69254999899</v>
      </c>
      <c r="DF20" s="51">
        <f t="shared" si="38"/>
        <v>345390.71399999998</v>
      </c>
      <c r="DG20" s="51">
        <f t="shared" si="38"/>
        <v>401766.886</v>
      </c>
      <c r="DH20" s="51">
        <f t="shared" si="38"/>
        <v>394653.58999999997</v>
      </c>
      <c r="DI20" s="51">
        <f t="shared" si="38"/>
        <v>401221.27100000001</v>
      </c>
      <c r="DJ20" s="51">
        <f t="shared" si="38"/>
        <v>46756.092287101899</v>
      </c>
      <c r="DK20" s="51">
        <f t="shared" si="38"/>
        <v>51252.352222211397</v>
      </c>
      <c r="DL20" s="51">
        <f t="shared" si="38"/>
        <v>43220.358648427202</v>
      </c>
      <c r="DM20" s="51">
        <f t="shared" si="38"/>
        <v>48349.725749867001</v>
      </c>
      <c r="DN20" s="51">
        <f t="shared" si="38"/>
        <v>58605.575110382997</v>
      </c>
      <c r="DO20" s="51">
        <f t="shared" si="38"/>
        <v>59886.898408099398</v>
      </c>
      <c r="DP20" s="51">
        <f t="shared" si="38"/>
        <v>70098.067766092601</v>
      </c>
      <c r="DQ20" s="51">
        <f t="shared" si="38"/>
        <v>69150.303926688197</v>
      </c>
      <c r="DR20" s="51">
        <f t="shared" si="38"/>
        <v>69918.556613006105</v>
      </c>
      <c r="DS20" s="51">
        <f t="shared" si="38"/>
        <v>73079.730390022902</v>
      </c>
      <c r="DT20" s="51">
        <f t="shared" si="38"/>
        <v>78683.548999999999</v>
      </c>
      <c r="DU20" s="51">
        <f t="shared" si="38"/>
        <v>84039.021999999997</v>
      </c>
      <c r="DV20" s="51">
        <f t="shared" si="38"/>
        <v>79198.771999999997</v>
      </c>
      <c r="DW20" s="51">
        <f t="shared" si="38"/>
        <v>84456.982650000005</v>
      </c>
      <c r="DX20" s="51">
        <f t="shared" si="38"/>
        <v>73865.819759999998</v>
      </c>
      <c r="DY20" s="51">
        <f t="shared" si="38"/>
        <v>68644.099989999988</v>
      </c>
      <c r="DZ20" s="51">
        <f>'Data|CIT ERG PCR recast'!D12</f>
        <v>137392.99999999997</v>
      </c>
      <c r="EA20" s="51">
        <f>'Data|CIT ERG PCR recast'!E12</f>
        <v>133798.99999999997</v>
      </c>
      <c r="EB20" s="51">
        <f>'Data|CIT ERG PCR recast'!F12</f>
        <v>126115.00000000001</v>
      </c>
      <c r="EC20" s="51">
        <f>'Data|CIT ERG PCR recast'!G12</f>
        <v>151644.99999999997</v>
      </c>
      <c r="ED20" s="51">
        <f>'Data|CIT ERG PCR recast'!H12</f>
        <v>154679</v>
      </c>
      <c r="EE20" s="51">
        <f>'Data|CIT ERG PCR recast'!I12</f>
        <v>162070.00000000003</v>
      </c>
      <c r="EF20" s="51">
        <f>'Data|CIT ERG PCR recast'!J12</f>
        <v>197828</v>
      </c>
      <c r="EG20" s="51">
        <f>'Data|CIT ERG PCR recast'!K12</f>
        <v>214972</v>
      </c>
      <c r="EH20" s="51">
        <f>'Data|CIT ERG PCR recast'!L12</f>
        <v>208619</v>
      </c>
      <c r="EI20" s="51">
        <f>'Data|CIT ERG PCR recast'!M12</f>
        <v>225578.94115525673</v>
      </c>
      <c r="EJ20" s="51">
        <f>'Data|CIT ERG PCR recast'!N12</f>
        <v>193868.33946270801</v>
      </c>
      <c r="EK20" s="51">
        <f>'Data|CIT ERG PCR recast'!O12</f>
        <v>211012</v>
      </c>
      <c r="EL20" s="51">
        <f>'Data|CIT ERG PCR recast'!P12</f>
        <v>221767</v>
      </c>
      <c r="EM20" s="51">
        <f>'Data|CIT ERG PCR recast'!Q12</f>
        <v>221423.82200000001</v>
      </c>
      <c r="EN20" s="51">
        <f>'Data|CIT ERG PCR recast'!R12</f>
        <v>214972.49</v>
      </c>
      <c r="EO20" s="51"/>
      <c r="EP20" s="51">
        <f>EP10</f>
        <v>112506.535</v>
      </c>
      <c r="EQ20" s="51">
        <f t="shared" ref="EQ20:HA20" si="39">EQ10</f>
        <v>108991.583</v>
      </c>
      <c r="ER20" s="51">
        <f t="shared" si="39"/>
        <v>126897.568</v>
      </c>
      <c r="ES20" s="51">
        <f t="shared" si="39"/>
        <v>145514.894</v>
      </c>
      <c r="ET20" s="51">
        <f t="shared" si="39"/>
        <v>147956.514</v>
      </c>
      <c r="EU20" s="51">
        <f t="shared" si="39"/>
        <v>191519.79500000001</v>
      </c>
      <c r="EV20" s="51">
        <f t="shared" si="39"/>
        <v>203371.86</v>
      </c>
      <c r="EW20" s="51">
        <f t="shared" si="39"/>
        <v>222412.64300000001</v>
      </c>
      <c r="EX20" s="51">
        <f t="shared" si="39"/>
        <v>233849.701</v>
      </c>
      <c r="EY20" s="51">
        <f t="shared" si="39"/>
        <v>248377.486889666</v>
      </c>
      <c r="EZ20" s="51">
        <f t="shared" si="39"/>
        <v>211867.16309531001</v>
      </c>
      <c r="FA20" s="51">
        <f t="shared" si="39"/>
        <v>248667.39895521599</v>
      </c>
      <c r="FB20" s="51">
        <f t="shared" si="39"/>
        <v>249010.83126000001</v>
      </c>
      <c r="FC20" s="51">
        <f t="shared" si="39"/>
        <v>261706.81672</v>
      </c>
      <c r="FD20" s="51">
        <f t="shared" si="39"/>
        <v>237845.67388999998</v>
      </c>
      <c r="FE20" s="51">
        <f t="shared" si="39"/>
        <v>245707.57653999998</v>
      </c>
      <c r="FF20" s="51">
        <f t="shared" si="39"/>
        <v>81250.614026765543</v>
      </c>
      <c r="FG20" s="51">
        <f t="shared" si="39"/>
        <v>103209.38645113776</v>
      </c>
      <c r="FH20" s="51">
        <f t="shared" si="39"/>
        <v>116017.52463473017</v>
      </c>
      <c r="FI20" s="51">
        <f t="shared" si="39"/>
        <v>137883.29635850366</v>
      </c>
      <c r="FJ20" s="51">
        <f t="shared" si="39"/>
        <v>137860.36087647689</v>
      </c>
      <c r="FK20" s="51">
        <f t="shared" si="39"/>
        <v>143839.81850797526</v>
      </c>
      <c r="FL20" s="51">
        <f t="shared" si="39"/>
        <v>157205.91921771257</v>
      </c>
      <c r="FM20" s="51">
        <f t="shared" si="39"/>
        <v>179574.56650939499</v>
      </c>
      <c r="FN20" s="51">
        <f t="shared" si="39"/>
        <v>189806.67514137062</v>
      </c>
      <c r="FO20" s="51">
        <f t="shared" si="39"/>
        <v>204651.59938180444</v>
      </c>
      <c r="FP20" s="51">
        <f t="shared" si="39"/>
        <v>229428.02527883899</v>
      </c>
      <c r="FQ20" s="51">
        <f t="shared" si="39"/>
        <v>204947.924709871</v>
      </c>
      <c r="FR20" s="51">
        <f t="shared" si="39"/>
        <v>193557.933375539</v>
      </c>
      <c r="FS20" s="51">
        <f t="shared" si="39"/>
        <v>204177.44023405801</v>
      </c>
      <c r="FT20" s="51">
        <f t="shared" si="39"/>
        <v>217757.13255408776</v>
      </c>
      <c r="FU20" s="51">
        <f t="shared" si="39"/>
        <v>215584.443903334</v>
      </c>
      <c r="FV20" s="51">
        <f t="shared" si="39"/>
        <v>48648.823897879505</v>
      </c>
      <c r="FW20" s="51">
        <f t="shared" si="39"/>
        <v>50748.109417397798</v>
      </c>
      <c r="FX20" s="51">
        <f t="shared" si="39"/>
        <v>53289.0230297776</v>
      </c>
      <c r="FY20" s="51">
        <f t="shared" si="39"/>
        <v>61973.7059213752</v>
      </c>
      <c r="FZ20" s="51">
        <f t="shared" si="39"/>
        <v>75037.978098049192</v>
      </c>
      <c r="GA20" s="51">
        <f t="shared" si="39"/>
        <v>74900.179665433403</v>
      </c>
      <c r="GB20" s="51">
        <f t="shared" si="39"/>
        <v>84369.777789408996</v>
      </c>
      <c r="GC20" s="51">
        <f t="shared" si="39"/>
        <v>70674.63604085501</v>
      </c>
      <c r="GD20" s="51">
        <f t="shared" si="39"/>
        <v>74075.862810526407</v>
      </c>
      <c r="GE20" s="51">
        <f t="shared" si="39"/>
        <v>64088.129960287195</v>
      </c>
      <c r="GF20" s="51">
        <f t="shared" si="39"/>
        <v>69929.810763066795</v>
      </c>
      <c r="GG20" s="51">
        <f t="shared" si="39"/>
        <v>93577.683630547996</v>
      </c>
      <c r="GH20" s="51">
        <f t="shared" si="39"/>
        <v>86416.346934444198</v>
      </c>
      <c r="GI20" s="51">
        <f t="shared" si="39"/>
        <v>78404.001088851903</v>
      </c>
      <c r="GJ20" s="51">
        <f t="shared" si="39"/>
        <v>82673.057705970088</v>
      </c>
      <c r="GK20" s="51">
        <f t="shared" si="39"/>
        <v>90510.394827971802</v>
      </c>
      <c r="GL20" s="51">
        <f t="shared" si="39"/>
        <v>83237</v>
      </c>
      <c r="GM20" s="51">
        <f t="shared" si="39"/>
        <v>81473</v>
      </c>
      <c r="GN20" s="51">
        <f t="shared" si="39"/>
        <v>85413.886309046997</v>
      </c>
      <c r="GO20" s="51">
        <f t="shared" si="39"/>
        <v>89047.922493129998</v>
      </c>
      <c r="GP20" s="51">
        <f t="shared" si="39"/>
        <v>96130.066559793398</v>
      </c>
      <c r="GQ20" s="51">
        <f t="shared" si="39"/>
        <v>121992.755514909</v>
      </c>
      <c r="GR20" s="51">
        <f t="shared" si="39"/>
        <v>126519.882999029</v>
      </c>
      <c r="GS20" s="51">
        <f t="shared" si="39"/>
        <v>116175.49106407601</v>
      </c>
      <c r="GT20" s="51">
        <f t="shared" si="39"/>
        <v>121867.70902049799</v>
      </c>
      <c r="GU20" s="51">
        <f t="shared" si="39"/>
        <v>117721.494565381</v>
      </c>
      <c r="GV20" s="51">
        <f t="shared" si="39"/>
        <v>138427.94329502599</v>
      </c>
      <c r="GW20" s="51">
        <f t="shared" si="39"/>
        <v>132835.09312937901</v>
      </c>
      <c r="GX20" s="51">
        <f t="shared" si="39"/>
        <v>108242.14191396099</v>
      </c>
      <c r="GY20" s="51">
        <f t="shared" si="39"/>
        <v>110815.785</v>
      </c>
      <c r="GZ20" s="51">
        <f t="shared" si="39"/>
        <v>118042.307</v>
      </c>
      <c r="HA20" s="51">
        <f t="shared" si="39"/>
        <v>118292.577</v>
      </c>
    </row>
    <row r="21" spans="1:209" s="27" customFormat="1" ht="12.9" customHeight="1" x14ac:dyDescent="0.35">
      <c r="A21" s="27" t="s">
        <v>426</v>
      </c>
      <c r="B21" s="51">
        <f t="shared" ref="B21:BM21" si="40">VLOOKUP("Customer Numbers", Table_Data_benchmarking, MATCH(B9, Header_Table_Data_benchmarking, 0), FALSE)</f>
        <v>154510</v>
      </c>
      <c r="C21" s="51">
        <f t="shared" si="40"/>
        <v>156360</v>
      </c>
      <c r="D21" s="51">
        <f t="shared" si="40"/>
        <v>158455</v>
      </c>
      <c r="E21" s="51">
        <f t="shared" si="40"/>
        <v>161092</v>
      </c>
      <c r="F21" s="51">
        <f t="shared" si="40"/>
        <v>164900</v>
      </c>
      <c r="G21" s="51">
        <f t="shared" si="40"/>
        <v>168937</v>
      </c>
      <c r="H21" s="51">
        <f t="shared" si="40"/>
        <v>173186</v>
      </c>
      <c r="I21" s="51">
        <f t="shared" si="40"/>
        <v>177255</v>
      </c>
      <c r="J21" s="51">
        <f t="shared" si="40"/>
        <v>178710</v>
      </c>
      <c r="K21" s="51">
        <f t="shared" si="40"/>
        <v>181851</v>
      </c>
      <c r="L21" s="51">
        <f t="shared" si="40"/>
        <v>184961.5</v>
      </c>
      <c r="M21" s="51">
        <f t="shared" si="40"/>
        <v>191482</v>
      </c>
      <c r="N21" s="51">
        <f t="shared" si="40"/>
        <v>197537</v>
      </c>
      <c r="O21" s="51">
        <f t="shared" si="40"/>
        <v>203157</v>
      </c>
      <c r="P21" s="51">
        <f t="shared" si="40"/>
        <v>207237.00000000399</v>
      </c>
      <c r="Q21" s="51">
        <f t="shared" si="40"/>
        <v>212505</v>
      </c>
      <c r="R21" s="51">
        <f t="shared" si="40"/>
        <v>1546194.5</v>
      </c>
      <c r="S21" s="51">
        <f t="shared" si="40"/>
        <v>1561613.99999999</v>
      </c>
      <c r="T21" s="51">
        <f t="shared" si="40"/>
        <v>1574317.99999999</v>
      </c>
      <c r="U21" s="51">
        <f t="shared" si="40"/>
        <v>1586138</v>
      </c>
      <c r="V21" s="51">
        <f t="shared" si="40"/>
        <v>1596897.5</v>
      </c>
      <c r="W21" s="51">
        <f t="shared" si="40"/>
        <v>1608734.5</v>
      </c>
      <c r="X21" s="51">
        <f t="shared" si="40"/>
        <v>1621658.49999999</v>
      </c>
      <c r="Y21" s="51">
        <f t="shared" si="40"/>
        <v>1635052.5</v>
      </c>
      <c r="Z21" s="51">
        <f t="shared" si="40"/>
        <v>1651159.5</v>
      </c>
      <c r="AA21" s="51">
        <f t="shared" si="40"/>
        <v>1669558.5</v>
      </c>
      <c r="AB21" s="51">
        <f t="shared" si="40"/>
        <v>1688281.7206584599</v>
      </c>
      <c r="AC21" s="51">
        <f t="shared" si="40"/>
        <v>1706913.49999999</v>
      </c>
      <c r="AD21" s="51">
        <f t="shared" si="40"/>
        <v>1727294</v>
      </c>
      <c r="AE21" s="51">
        <f t="shared" si="40"/>
        <v>1746274</v>
      </c>
      <c r="AF21" s="51">
        <f t="shared" si="40"/>
        <v>1762079</v>
      </c>
      <c r="AG21" s="51">
        <f t="shared" si="40"/>
        <v>1774204</v>
      </c>
      <c r="AH21" s="51">
        <f t="shared" si="40"/>
        <v>294971.65817282</v>
      </c>
      <c r="AI21" s="51">
        <f t="shared" si="40"/>
        <v>299951.29418557999</v>
      </c>
      <c r="AJ21" s="51">
        <f t="shared" si="40"/>
        <v>303151.80398685997</v>
      </c>
      <c r="AK21" s="51">
        <f t="shared" si="40"/>
        <v>305984.98426971998</v>
      </c>
      <c r="AL21" s="51">
        <f t="shared" si="40"/>
        <v>310174.96273257001</v>
      </c>
      <c r="AM21" s="51">
        <f t="shared" si="40"/>
        <v>314439.61807552999</v>
      </c>
      <c r="AN21" s="51">
        <f t="shared" si="40"/>
        <v>318643.22002328001</v>
      </c>
      <c r="AO21" s="51">
        <f t="shared" si="40"/>
        <v>322735.81579785002</v>
      </c>
      <c r="AP21" s="51">
        <f t="shared" si="40"/>
        <v>325917.15180559002</v>
      </c>
      <c r="AQ21" s="51">
        <f t="shared" si="40"/>
        <v>327907.17472150002</v>
      </c>
      <c r="AR21" s="51">
        <f t="shared" si="40"/>
        <v>336070</v>
      </c>
      <c r="AS21" s="51">
        <f t="shared" si="40"/>
        <v>339400</v>
      </c>
      <c r="AT21" s="51">
        <f t="shared" si="40"/>
        <v>342668.99999999994</v>
      </c>
      <c r="AU21" s="51">
        <f t="shared" si="40"/>
        <v>345009</v>
      </c>
      <c r="AV21" s="51">
        <f t="shared" si="40"/>
        <v>346468</v>
      </c>
      <c r="AW21" s="51">
        <f t="shared" si="40"/>
        <v>346855</v>
      </c>
      <c r="AX21" s="51">
        <f t="shared" si="40"/>
        <v>849548.29330194998</v>
      </c>
      <c r="AY21" s="51">
        <f t="shared" si="40"/>
        <v>859722.30529924994</v>
      </c>
      <c r="AZ21" s="51">
        <f t="shared" si="40"/>
        <v>869654.53679640999</v>
      </c>
      <c r="BA21" s="51">
        <f t="shared" si="40"/>
        <v>878612.20779661997</v>
      </c>
      <c r="BB21" s="51">
        <f t="shared" si="40"/>
        <v>886064.29272154998</v>
      </c>
      <c r="BC21" s="51">
        <f t="shared" si="40"/>
        <v>895088.26980019</v>
      </c>
      <c r="BD21" s="51">
        <f t="shared" si="40"/>
        <v>903746.68839344999</v>
      </c>
      <c r="BE21" s="51">
        <f t="shared" si="40"/>
        <v>919384.82389899995</v>
      </c>
      <c r="BF21" s="51">
        <f t="shared" si="40"/>
        <v>940028.5</v>
      </c>
      <c r="BG21" s="51">
        <f t="shared" si="40"/>
        <v>955832.5</v>
      </c>
      <c r="BH21" s="51">
        <f t="shared" si="40"/>
        <v>968354.5</v>
      </c>
      <c r="BI21" s="51">
        <f t="shared" si="40"/>
        <v>984229.5</v>
      </c>
      <c r="BJ21" s="51">
        <f t="shared" si="40"/>
        <v>1005561.9999999999</v>
      </c>
      <c r="BK21" s="51">
        <f t="shared" si="40"/>
        <v>1027585.5</v>
      </c>
      <c r="BL21" s="51">
        <f t="shared" si="40"/>
        <v>1049164.5</v>
      </c>
      <c r="BM21" s="51">
        <f t="shared" si="40"/>
        <v>1067349</v>
      </c>
      <c r="BN21" s="51">
        <f t="shared" ref="BN21:DY21" si="41">VLOOKUP("Customer Numbers", Table_Data_benchmarking, MATCH(BN9, Header_Table_Data_benchmarking, 0), FALSE)</f>
        <v>1212063.56238094</v>
      </c>
      <c r="BO21" s="51">
        <f t="shared" si="41"/>
        <v>1236100.97666665</v>
      </c>
      <c r="BP21" s="51">
        <f t="shared" si="41"/>
        <v>1263762.9433333301</v>
      </c>
      <c r="BQ21" s="51">
        <f t="shared" si="41"/>
        <v>1287435.6833333101</v>
      </c>
      <c r="BR21" s="51">
        <f t="shared" si="41"/>
        <v>1307554.33333332</v>
      </c>
      <c r="BS21" s="51">
        <f t="shared" si="41"/>
        <v>1326563.49999999</v>
      </c>
      <c r="BT21" s="51">
        <f t="shared" si="41"/>
        <v>1343864.49999999</v>
      </c>
      <c r="BU21" s="51">
        <f t="shared" si="41"/>
        <v>1359711.49999999</v>
      </c>
      <c r="BV21" s="51">
        <f t="shared" si="41"/>
        <v>1376483</v>
      </c>
      <c r="BW21" s="51">
        <f t="shared" si="41"/>
        <v>1397191</v>
      </c>
      <c r="BX21" s="51">
        <f t="shared" si="41"/>
        <v>1421522</v>
      </c>
      <c r="BY21" s="51">
        <f t="shared" si="41"/>
        <v>1448247</v>
      </c>
      <c r="BZ21" s="51">
        <f t="shared" si="41"/>
        <v>1473805</v>
      </c>
      <c r="CA21" s="51">
        <f t="shared" si="41"/>
        <v>1496317</v>
      </c>
      <c r="CB21" s="51">
        <f t="shared" si="41"/>
        <v>1516198</v>
      </c>
      <c r="CC21" s="51">
        <f t="shared" si="41"/>
        <v>1535400</v>
      </c>
      <c r="CD21" s="51">
        <f t="shared" si="41"/>
        <v>624130</v>
      </c>
      <c r="CE21" s="51">
        <f t="shared" si="41"/>
        <v>635123</v>
      </c>
      <c r="CF21" s="51">
        <f t="shared" si="41"/>
        <v>647729</v>
      </c>
      <c r="CG21" s="51">
        <f t="shared" si="41"/>
        <v>663216</v>
      </c>
      <c r="CH21" s="51">
        <f t="shared" si="41"/>
        <v>676960</v>
      </c>
      <c r="CI21" s="51">
        <f t="shared" si="41"/>
        <v>688959</v>
      </c>
      <c r="CJ21" s="51">
        <f t="shared" si="41"/>
        <v>699264</v>
      </c>
      <c r="CK21" s="51">
        <f t="shared" si="41"/>
        <v>710431</v>
      </c>
      <c r="CL21" s="51">
        <f t="shared" si="41"/>
        <v>721930</v>
      </c>
      <c r="CM21" s="51">
        <f t="shared" si="41"/>
        <v>728290.5</v>
      </c>
      <c r="CN21" s="51">
        <f t="shared" si="41"/>
        <v>739353.5</v>
      </c>
      <c r="CO21" s="51">
        <f t="shared" si="41"/>
        <v>745501</v>
      </c>
      <c r="CP21" s="51">
        <f t="shared" si="41"/>
        <v>752141</v>
      </c>
      <c r="CQ21" s="51">
        <f t="shared" si="41"/>
        <v>757726</v>
      </c>
      <c r="CR21" s="51">
        <f t="shared" si="41"/>
        <v>762303</v>
      </c>
      <c r="CS21" s="51">
        <f t="shared" si="41"/>
        <v>767583</v>
      </c>
      <c r="CT21" s="51">
        <f t="shared" si="41"/>
        <v>799028</v>
      </c>
      <c r="CU21" s="51">
        <f t="shared" si="41"/>
        <v>805190</v>
      </c>
      <c r="CV21" s="51">
        <f t="shared" si="41"/>
        <v>814865</v>
      </c>
      <c r="CW21" s="51">
        <f t="shared" si="41"/>
        <v>821578</v>
      </c>
      <c r="CX21" s="51">
        <f t="shared" si="41"/>
        <v>825215</v>
      </c>
      <c r="CY21" s="51">
        <f t="shared" si="41"/>
        <v>834417</v>
      </c>
      <c r="CZ21" s="51">
        <f t="shared" si="41"/>
        <v>838385</v>
      </c>
      <c r="DA21" s="51">
        <f t="shared" si="41"/>
        <v>844244</v>
      </c>
      <c r="DB21" s="51">
        <f t="shared" si="41"/>
        <v>854231</v>
      </c>
      <c r="DC21" s="51">
        <f t="shared" si="41"/>
        <v>867001</v>
      </c>
      <c r="DD21" s="51">
        <f t="shared" si="41"/>
        <v>879064.5</v>
      </c>
      <c r="DE21" s="51">
        <f t="shared" si="41"/>
        <v>891934.5</v>
      </c>
      <c r="DF21" s="51">
        <f t="shared" si="41"/>
        <v>905969.99999999988</v>
      </c>
      <c r="DG21" s="51">
        <f t="shared" si="41"/>
        <v>916470.5</v>
      </c>
      <c r="DH21" s="51">
        <f t="shared" si="41"/>
        <v>925966.00000000012</v>
      </c>
      <c r="DI21" s="51">
        <f t="shared" si="41"/>
        <v>935178.5</v>
      </c>
      <c r="DJ21" s="51">
        <f t="shared" si="41"/>
        <v>293175.49999997998</v>
      </c>
      <c r="DK21" s="51">
        <f t="shared" si="41"/>
        <v>299118.49999998999</v>
      </c>
      <c r="DL21" s="51">
        <f t="shared" si="41"/>
        <v>302627.49999998999</v>
      </c>
      <c r="DM21" s="51">
        <f t="shared" si="41"/>
        <v>305242.99999997998</v>
      </c>
      <c r="DN21" s="51">
        <f t="shared" si="41"/>
        <v>309597.99999998999</v>
      </c>
      <c r="DO21" s="51">
        <f t="shared" si="41"/>
        <v>307191</v>
      </c>
      <c r="DP21" s="51">
        <f t="shared" si="41"/>
        <v>312839</v>
      </c>
      <c r="DQ21" s="51">
        <f t="shared" si="41"/>
        <v>319591</v>
      </c>
      <c r="DR21" s="51">
        <f t="shared" si="41"/>
        <v>325927.00000000006</v>
      </c>
      <c r="DS21" s="51">
        <f t="shared" si="41"/>
        <v>332267</v>
      </c>
      <c r="DT21" s="51">
        <f t="shared" si="41"/>
        <v>339467</v>
      </c>
      <c r="DU21" s="51">
        <f t="shared" si="41"/>
        <v>346887</v>
      </c>
      <c r="DV21" s="51">
        <f t="shared" si="41"/>
        <v>353729</v>
      </c>
      <c r="DW21" s="51">
        <f t="shared" si="41"/>
        <v>360430.99999999994</v>
      </c>
      <c r="DX21" s="51">
        <f t="shared" si="41"/>
        <v>366841.00000000012</v>
      </c>
      <c r="DY21" s="51">
        <f t="shared" si="41"/>
        <v>369331.49999999994</v>
      </c>
      <c r="DZ21" s="51">
        <f t="shared" ref="DZ21:GK21" si="42">VLOOKUP("Customer Numbers", Table_Data_benchmarking, MATCH(DZ9, Header_Table_Data_benchmarking, 0), FALSE)</f>
        <v>663966.35730240005</v>
      </c>
      <c r="EA21" s="51">
        <f t="shared" si="42"/>
        <v>675821.59009509999</v>
      </c>
      <c r="EB21" s="51">
        <f t="shared" si="42"/>
        <v>688356.43188220996</v>
      </c>
      <c r="EC21" s="51">
        <f t="shared" si="42"/>
        <v>701004.54183501995</v>
      </c>
      <c r="ED21" s="51">
        <f t="shared" si="42"/>
        <v>715219.69663429004</v>
      </c>
      <c r="EE21" s="51">
        <f t="shared" si="42"/>
        <v>731281.52706412005</v>
      </c>
      <c r="EF21" s="51">
        <f t="shared" si="42"/>
        <v>743561.51547831995</v>
      </c>
      <c r="EG21" s="51">
        <f t="shared" si="42"/>
        <v>753913.41676781001</v>
      </c>
      <c r="EH21" s="51">
        <f t="shared" si="42"/>
        <v>765240.73900238005</v>
      </c>
      <c r="EI21" s="51">
        <f t="shared" si="42"/>
        <v>777161.00874875998</v>
      </c>
      <c r="EJ21" s="51">
        <f t="shared" si="42"/>
        <v>799540</v>
      </c>
      <c r="EK21" s="51">
        <f t="shared" si="42"/>
        <v>816349</v>
      </c>
      <c r="EL21" s="51">
        <f t="shared" si="42"/>
        <v>835781</v>
      </c>
      <c r="EM21" s="51">
        <f t="shared" si="42"/>
        <v>853771</v>
      </c>
      <c r="EN21" s="51">
        <f t="shared" si="42"/>
        <v>863408</v>
      </c>
      <c r="EO21" s="51">
        <f t="shared" si="42"/>
        <v>877935</v>
      </c>
      <c r="EP21" s="51">
        <f t="shared" si="42"/>
        <v>778839</v>
      </c>
      <c r="EQ21" s="51">
        <f t="shared" si="42"/>
        <v>779426</v>
      </c>
      <c r="ER21" s="51">
        <f t="shared" si="42"/>
        <v>781110</v>
      </c>
      <c r="ES21" s="51">
        <f t="shared" si="42"/>
        <v>814467</v>
      </c>
      <c r="ET21" s="51">
        <f t="shared" si="42"/>
        <v>826964</v>
      </c>
      <c r="EU21" s="51">
        <f t="shared" si="42"/>
        <v>836055</v>
      </c>
      <c r="EV21" s="51">
        <f t="shared" si="42"/>
        <v>844153</v>
      </c>
      <c r="EW21" s="51">
        <f t="shared" si="42"/>
        <v>847766</v>
      </c>
      <c r="EX21" s="51">
        <f t="shared" si="42"/>
        <v>851766.5</v>
      </c>
      <c r="EY21" s="51">
        <f t="shared" si="42"/>
        <v>853939</v>
      </c>
      <c r="EZ21" s="51">
        <f t="shared" si="42"/>
        <v>858646.5</v>
      </c>
      <c r="FA21" s="51">
        <f t="shared" si="42"/>
        <v>878299.5</v>
      </c>
      <c r="FB21" s="51">
        <f t="shared" si="42"/>
        <v>894397</v>
      </c>
      <c r="FC21" s="51">
        <f t="shared" si="42"/>
        <v>906197.49999999977</v>
      </c>
      <c r="FD21" s="51">
        <f t="shared" si="42"/>
        <v>914602.99999999965</v>
      </c>
      <c r="FE21" s="51">
        <f t="shared" si="42"/>
        <v>920841</v>
      </c>
      <c r="FF21" s="51">
        <f t="shared" si="42"/>
        <v>605407.99999997998</v>
      </c>
      <c r="FG21" s="51">
        <f t="shared" si="42"/>
        <v>616585.49999997998</v>
      </c>
      <c r="FH21" s="51">
        <f t="shared" si="42"/>
        <v>627552.49999997998</v>
      </c>
      <c r="FI21" s="51">
        <f t="shared" si="42"/>
        <v>638613.49999996996</v>
      </c>
      <c r="FJ21" s="51">
        <f t="shared" si="42"/>
        <v>645694.49999998999</v>
      </c>
      <c r="FK21" s="51">
        <f t="shared" si="42"/>
        <v>654640.99999997998</v>
      </c>
      <c r="FL21" s="51">
        <f t="shared" si="42"/>
        <v>668702.99999996996</v>
      </c>
      <c r="FM21" s="51">
        <f t="shared" si="42"/>
        <v>681298.99999996996</v>
      </c>
      <c r="FN21" s="51">
        <f t="shared" si="42"/>
        <v>685193.99999998999</v>
      </c>
      <c r="FO21" s="51">
        <f t="shared" si="42"/>
        <v>706424</v>
      </c>
      <c r="FP21" s="51">
        <f t="shared" si="42"/>
        <v>712767</v>
      </c>
      <c r="FQ21" s="51">
        <f t="shared" si="42"/>
        <v>734644</v>
      </c>
      <c r="FR21" s="51">
        <f t="shared" si="42"/>
        <v>741836</v>
      </c>
      <c r="FS21" s="51">
        <f t="shared" si="42"/>
        <v>762382</v>
      </c>
      <c r="FT21" s="51">
        <f t="shared" si="42"/>
        <v>776854.00000000012</v>
      </c>
      <c r="FU21" s="51">
        <f t="shared" si="42"/>
        <v>784245.5</v>
      </c>
      <c r="FV21" s="51">
        <f t="shared" si="42"/>
        <v>250642.5242013</v>
      </c>
      <c r="FW21" s="51">
        <f t="shared" si="42"/>
        <v>255484.38545674999</v>
      </c>
      <c r="FX21" s="51">
        <f t="shared" si="42"/>
        <v>260424.25945124001</v>
      </c>
      <c r="FY21" s="51">
        <f t="shared" si="42"/>
        <v>265464.13023523003</v>
      </c>
      <c r="FZ21" s="51">
        <f t="shared" si="42"/>
        <v>270606.02202186</v>
      </c>
      <c r="GA21" s="51">
        <f t="shared" si="42"/>
        <v>275851.99999998999</v>
      </c>
      <c r="GB21" s="51">
        <f t="shared" si="42"/>
        <v>278391.99999998999</v>
      </c>
      <c r="GC21" s="51">
        <f t="shared" si="42"/>
        <v>279867.99999998999</v>
      </c>
      <c r="GD21" s="51">
        <f t="shared" si="42"/>
        <v>280750</v>
      </c>
      <c r="GE21" s="51">
        <f t="shared" si="42"/>
        <v>283059</v>
      </c>
      <c r="GF21" s="51">
        <f t="shared" si="42"/>
        <v>285325</v>
      </c>
      <c r="GG21" s="51">
        <f t="shared" si="42"/>
        <v>287651.5001</v>
      </c>
      <c r="GH21" s="51">
        <f t="shared" si="42"/>
        <v>287936</v>
      </c>
      <c r="GI21" s="51">
        <f t="shared" si="42"/>
        <v>290446</v>
      </c>
      <c r="GJ21" s="51">
        <f t="shared" si="42"/>
        <v>293949</v>
      </c>
      <c r="GK21" s="51">
        <f t="shared" si="42"/>
        <v>297656</v>
      </c>
      <c r="GL21" s="51">
        <f t="shared" ref="GL21:HA21" si="43">VLOOKUP("Customer Numbers", Table_Data_benchmarking, MATCH(GL9, Header_Table_Data_benchmarking, 0), FALSE)</f>
        <v>612728</v>
      </c>
      <c r="GM21" s="51">
        <f t="shared" si="43"/>
        <v>618250</v>
      </c>
      <c r="GN21" s="51">
        <f t="shared" si="43"/>
        <v>624094</v>
      </c>
      <c r="GO21" s="51">
        <f t="shared" si="43"/>
        <v>628120</v>
      </c>
      <c r="GP21" s="51">
        <f t="shared" si="43"/>
        <v>633823</v>
      </c>
      <c r="GQ21" s="51">
        <f t="shared" si="43"/>
        <v>641129.77419353998</v>
      </c>
      <c r="GR21" s="51">
        <f t="shared" si="43"/>
        <v>647892</v>
      </c>
      <c r="GS21" s="51">
        <f t="shared" si="43"/>
        <v>656516</v>
      </c>
      <c r="GT21" s="51">
        <f t="shared" si="43"/>
        <v>658453</v>
      </c>
      <c r="GU21" s="51">
        <f t="shared" si="43"/>
        <v>664549</v>
      </c>
      <c r="GV21" s="51">
        <f t="shared" si="43"/>
        <v>669826</v>
      </c>
      <c r="GW21" s="51">
        <f t="shared" si="43"/>
        <v>676807</v>
      </c>
      <c r="GX21" s="51">
        <f t="shared" si="43"/>
        <v>685025</v>
      </c>
      <c r="GY21" s="51">
        <f t="shared" si="43"/>
        <v>697594</v>
      </c>
      <c r="GZ21" s="51">
        <f t="shared" si="43"/>
        <v>703119</v>
      </c>
      <c r="HA21" s="51">
        <f t="shared" si="43"/>
        <v>705367</v>
      </c>
    </row>
    <row r="22" spans="1:209" s="27" customFormat="1" ht="12.9" customHeight="1" x14ac:dyDescent="0.35">
      <c r="A22" s="27" t="s">
        <v>527</v>
      </c>
      <c r="B22" s="51">
        <f>B17*'Output|Ratio comparison'!$B$25</f>
        <v>23328.662438822917</v>
      </c>
      <c r="C22" s="51">
        <f>C17*'Output|Ratio comparison'!$B$25</f>
        <v>26429.914491179396</v>
      </c>
      <c r="D22" s="51">
        <f>D17*'Output|Ratio comparison'!$B$25</f>
        <v>30482.662934701879</v>
      </c>
      <c r="E22" s="51">
        <f>E17*'Output|Ratio comparison'!$B$25</f>
        <v>32142.179618917027</v>
      </c>
      <c r="F22" s="51">
        <f>F17*'Output|Ratio comparison'!$B$25</f>
        <v>46878.506283079892</v>
      </c>
      <c r="G22" s="51">
        <f>G17*'Output|Ratio comparison'!$B$25</f>
        <v>52350.23316878279</v>
      </c>
      <c r="H22" s="51">
        <f>H17*'Output|Ratio comparison'!$B$25</f>
        <v>53179.01833561423</v>
      </c>
      <c r="I22" s="51">
        <f>I17*'Output|Ratio comparison'!$B$25</f>
        <v>55815.018856940318</v>
      </c>
      <c r="J22" s="51">
        <f>J17*'Output|Ratio comparison'!$B$25</f>
        <v>67614.003390746861</v>
      </c>
      <c r="K22" s="51">
        <f>K17*'Output|Ratio comparison'!$B$25</f>
        <v>64164.863894949274</v>
      </c>
      <c r="L22" s="51">
        <f>L17*'Output|Ratio comparison'!$B$25</f>
        <v>42441.911807599325</v>
      </c>
      <c r="M22" s="51">
        <f>M17*'Output|Ratio comparison'!$B$25</f>
        <v>42374.257423862044</v>
      </c>
      <c r="N22" s="51">
        <f>N17*'Output|Ratio comparison'!$B$25</f>
        <v>53466.581889044181</v>
      </c>
      <c r="O22" s="51">
        <f>O17*'Output|Ratio comparison'!$B$25</f>
        <v>52038.749191591072</v>
      </c>
      <c r="P22" s="51">
        <f>P17*'Output|Ratio comparison'!$B$25</f>
        <v>45947.318757824607</v>
      </c>
      <c r="Q22" s="51">
        <f>Q17*'Output|Ratio comparison'!$B$25</f>
        <v>44388.989994763921</v>
      </c>
      <c r="R22" s="51">
        <f>R17*'Output|Ratio comparison'!$B$25</f>
        <v>389838.74955427804</v>
      </c>
      <c r="S22" s="51">
        <f>S17*'Output|Ratio comparison'!$B$25</f>
        <v>450220.42221441865</v>
      </c>
      <c r="T22" s="51">
        <f>T17*'Output|Ratio comparison'!$B$25</f>
        <v>578923.28567350481</v>
      </c>
      <c r="U22" s="51">
        <f>U17*'Output|Ratio comparison'!$B$25</f>
        <v>643463.6451031348</v>
      </c>
      <c r="V22" s="51">
        <f>V17*'Output|Ratio comparison'!$B$25</f>
        <v>767012.80826776684</v>
      </c>
      <c r="W22" s="51">
        <f>W17*'Output|Ratio comparison'!$B$25</f>
        <v>852387.58454218262</v>
      </c>
      <c r="X22" s="51">
        <f>X17*'Output|Ratio comparison'!$B$25</f>
        <v>949592.01559209579</v>
      </c>
      <c r="Y22" s="51">
        <f>Y17*'Output|Ratio comparison'!$B$25</f>
        <v>714764.47786378907</v>
      </c>
      <c r="Z22" s="51">
        <f>Z17*'Output|Ratio comparison'!$B$25</f>
        <v>685474.06782346626</v>
      </c>
      <c r="AA22" s="51">
        <f>AA17*'Output|Ratio comparison'!$B$25</f>
        <v>522350.20116953651</v>
      </c>
      <c r="AB22" s="51">
        <f>AB17*'Output|Ratio comparison'!$B$25</f>
        <v>448447.16139343806</v>
      </c>
      <c r="AC22" s="51">
        <f>AC17*'Output|Ratio comparison'!$B$25</f>
        <v>416161.35294776299</v>
      </c>
      <c r="AD22" s="51">
        <f>AD17*'Output|Ratio comparison'!$B$25</f>
        <v>459530.27351079549</v>
      </c>
      <c r="AE22" s="51">
        <f>AE17*'Output|Ratio comparison'!$B$25</f>
        <v>563532.47289098136</v>
      </c>
      <c r="AF22" s="51">
        <f>AF17*'Output|Ratio comparison'!$B$25</f>
        <v>404470.15538060974</v>
      </c>
      <c r="AG22" s="51">
        <f>AG17*'Output|Ratio comparison'!$B$25</f>
        <v>344322.29231399193</v>
      </c>
      <c r="AH22" s="51">
        <f>AH17*'Output|Ratio comparison'!$B$25</f>
        <v>39661.801132299952</v>
      </c>
      <c r="AI22" s="51">
        <f>AI17*'Output|Ratio comparison'!$B$25</f>
        <v>38396.505090491984</v>
      </c>
      <c r="AJ22" s="51">
        <f>AJ17*'Output|Ratio comparison'!$B$25</f>
        <v>40366.551493580359</v>
      </c>
      <c r="AK22" s="51">
        <f>AK17*'Output|Ratio comparison'!$B$25</f>
        <v>48574.646944451059</v>
      </c>
      <c r="AL22" s="51">
        <f>AL17*'Output|Ratio comparison'!$B$25</f>
        <v>61475.762344302129</v>
      </c>
      <c r="AM22" s="51">
        <f>AM17*'Output|Ratio comparison'!$B$25</f>
        <v>65640.123865281523</v>
      </c>
      <c r="AN22" s="51">
        <f>AN17*'Output|Ratio comparison'!$B$25</f>
        <v>62746.886120258081</v>
      </c>
      <c r="AO22" s="51">
        <f>AO17*'Output|Ratio comparison'!$B$25</f>
        <v>70237.847614310143</v>
      </c>
      <c r="AP22" s="51">
        <f>AP17*'Output|Ratio comparison'!$B$25</f>
        <v>77058.149285761407</v>
      </c>
      <c r="AQ22" s="51">
        <f>AQ17*'Output|Ratio comparison'!$B$25</f>
        <v>74318.493314430758</v>
      </c>
      <c r="AR22" s="51">
        <f>AR17*'Output|Ratio comparison'!$B$25</f>
        <v>72950.266632928906</v>
      </c>
      <c r="AS22" s="51">
        <f>AS17*'Output|Ratio comparison'!$B$25</f>
        <v>68802.861570415058</v>
      </c>
      <c r="AT22" s="51">
        <f>AT17*'Output|Ratio comparison'!$B$25</f>
        <v>63500.710666424333</v>
      </c>
      <c r="AU22" s="51">
        <f>AU17*'Output|Ratio comparison'!$B$25</f>
        <v>71441.07527682498</v>
      </c>
      <c r="AV22" s="51">
        <f>AV17*'Output|Ratio comparison'!$B$25</f>
        <v>80228.063326101561</v>
      </c>
      <c r="AW22" s="51">
        <f>AW17*'Output|Ratio comparison'!$B$25</f>
        <v>78608.849935720049</v>
      </c>
      <c r="AX22" s="51">
        <f>AX17*'Output|Ratio comparison'!$B$25</f>
        <v>205665.0217808412</v>
      </c>
      <c r="AY22" s="51">
        <f>AY17*'Output|Ratio comparison'!$B$25</f>
        <v>232404.51207148994</v>
      </c>
      <c r="AZ22" s="51">
        <f>AZ17*'Output|Ratio comparison'!$B$25</f>
        <v>249327.57076285849</v>
      </c>
      <c r="BA22" s="51">
        <f>BA17*'Output|Ratio comparison'!$B$25</f>
        <v>282602.91866097262</v>
      </c>
      <c r="BB22" s="51">
        <f>BB17*'Output|Ratio comparison'!$B$25</f>
        <v>263432.64810117485</v>
      </c>
      <c r="BC22" s="51">
        <f>BC17*'Output|Ratio comparison'!$B$25</f>
        <v>306984.25169884914</v>
      </c>
      <c r="BD22" s="51">
        <f>BD17*'Output|Ratio comparison'!$B$25</f>
        <v>369181.95385926234</v>
      </c>
      <c r="BE22" s="51">
        <f>BE17*'Output|Ratio comparison'!$B$25</f>
        <v>337812.84189239243</v>
      </c>
      <c r="BF22" s="51">
        <f>BF17*'Output|Ratio comparison'!$B$25</f>
        <v>296942.69742383866</v>
      </c>
      <c r="BG22" s="51">
        <f>BG17*'Output|Ratio comparison'!$B$25</f>
        <v>269080.84810635413</v>
      </c>
      <c r="BH22" s="51">
        <f>BH17*'Output|Ratio comparison'!$B$25</f>
        <v>229070.12732600881</v>
      </c>
      <c r="BI22" s="51">
        <f>BI17*'Output|Ratio comparison'!$B$25</f>
        <v>199977.05985149738</v>
      </c>
      <c r="BJ22" s="51">
        <f>BJ17*'Output|Ratio comparison'!$B$25</f>
        <v>257358.14884234578</v>
      </c>
      <c r="BK22" s="51">
        <f>BK17*'Output|Ratio comparison'!$B$25</f>
        <v>281479.57749171869</v>
      </c>
      <c r="BL22" s="51">
        <f>BL17*'Output|Ratio comparison'!$B$25</f>
        <v>233995.16910566628</v>
      </c>
      <c r="BM22" s="51">
        <f>BM17*'Output|Ratio comparison'!$B$25</f>
        <v>248852.63435540671</v>
      </c>
      <c r="BN22" s="51">
        <f>BN17*'Output|Ratio comparison'!$B$25</f>
        <v>315584.65714455891</v>
      </c>
      <c r="BO22" s="51">
        <f>BO17*'Output|Ratio comparison'!$B$25</f>
        <v>317223.70749999484</v>
      </c>
      <c r="BP22" s="51">
        <f>BP17*'Output|Ratio comparison'!$B$25</f>
        <v>299522.61347480735</v>
      </c>
      <c r="BQ22" s="51">
        <f>BQ17*'Output|Ratio comparison'!$B$25</f>
        <v>375150.30334071681</v>
      </c>
      <c r="BR22" s="51">
        <f>BR17*'Output|Ratio comparison'!$B$25</f>
        <v>495050.88813152642</v>
      </c>
      <c r="BS22" s="51">
        <f>BS17*'Output|Ratio comparison'!$B$25</f>
        <v>442334.88583551883</v>
      </c>
      <c r="BT22" s="51">
        <f>BT17*'Output|Ratio comparison'!$B$25</f>
        <v>461269.53501837415</v>
      </c>
      <c r="BU22" s="51">
        <f>BU17*'Output|Ratio comparison'!$B$25</f>
        <v>483926.74232296512</v>
      </c>
      <c r="BV22" s="51">
        <f>BV17*'Output|Ratio comparison'!$B$25</f>
        <v>423229.75209700229</v>
      </c>
      <c r="BW22" s="51">
        <f>BW17*'Output|Ratio comparison'!$B$25</f>
        <v>388287.86139308009</v>
      </c>
      <c r="BX22" s="51">
        <f>BX17*'Output|Ratio comparison'!$B$25</f>
        <v>341945.83141171589</v>
      </c>
      <c r="BY22" s="51">
        <f>BY17*'Output|Ratio comparison'!$B$25</f>
        <v>335773.93622020842</v>
      </c>
      <c r="BZ22" s="51">
        <f>BZ17*'Output|Ratio comparison'!$B$25</f>
        <v>332778.85768541438</v>
      </c>
      <c r="CA22" s="51">
        <f>CA17*'Output|Ratio comparison'!$B$25</f>
        <v>318955.45679983275</v>
      </c>
      <c r="CB22" s="51">
        <f>CB17*'Output|Ratio comparison'!$B$25</f>
        <v>313052.23351166572</v>
      </c>
      <c r="CC22" s="51">
        <f>CC17*'Output|Ratio comparison'!$B$25</f>
        <v>320015.51886323484</v>
      </c>
      <c r="CD22" s="51">
        <f>CD17*'Output|Ratio comparison'!$B$25</f>
        <v>310739.04888858396</v>
      </c>
      <c r="CE22" s="51">
        <f>CE17*'Output|Ratio comparison'!$B$25</f>
        <v>317576.2995209893</v>
      </c>
      <c r="CF22" s="51">
        <f>CF17*'Output|Ratio comparison'!$B$25</f>
        <v>337298.27310899633</v>
      </c>
      <c r="CG22" s="51">
        <f>CG17*'Output|Ratio comparison'!$B$25</f>
        <v>341975.85280900041</v>
      </c>
      <c r="CH22" s="51">
        <f>CH17*'Output|Ratio comparison'!$B$25</f>
        <v>386192.13718317059</v>
      </c>
      <c r="CI22" s="51">
        <f>CI17*'Output|Ratio comparison'!$B$25</f>
        <v>419113.7496504357</v>
      </c>
      <c r="CJ22" s="51">
        <f>CJ17*'Output|Ratio comparison'!$B$25</f>
        <v>440847.24100079591</v>
      </c>
      <c r="CK22" s="51">
        <f>CK17*'Output|Ratio comparison'!$B$25</f>
        <v>405137.58014010626</v>
      </c>
      <c r="CL22" s="51">
        <f>CL17*'Output|Ratio comparison'!$B$25</f>
        <v>383466.83787769492</v>
      </c>
      <c r="CM22" s="51">
        <f>CM17*'Output|Ratio comparison'!$B$25</f>
        <v>384406.41243091365</v>
      </c>
      <c r="CN22" s="51">
        <f>CN17*'Output|Ratio comparison'!$B$25</f>
        <v>387986.9832062191</v>
      </c>
      <c r="CO22" s="51">
        <f>CO17*'Output|Ratio comparison'!$B$25</f>
        <v>333720.90764744743</v>
      </c>
      <c r="CP22" s="51">
        <f>CP17*'Output|Ratio comparison'!$B$25</f>
        <v>341010.08254784299</v>
      </c>
      <c r="CQ22" s="51">
        <f>CQ17*'Output|Ratio comparison'!$B$25</f>
        <v>368019.88738176523</v>
      </c>
      <c r="CR22" s="51">
        <f>CR17*'Output|Ratio comparison'!$B$25</f>
        <v>448971.80426367186</v>
      </c>
      <c r="CS22" s="51">
        <f>CS17*'Output|Ratio comparison'!$B$25</f>
        <v>428468.3815416724</v>
      </c>
      <c r="CT22" s="51">
        <f>CT17*'Output|Ratio comparison'!$B$25</f>
        <v>237066.94860882792</v>
      </c>
      <c r="CU22" s="51">
        <f>CU17*'Output|Ratio comparison'!$B$25</f>
        <v>297082.52623301581</v>
      </c>
      <c r="CV22" s="51">
        <f>CV17*'Output|Ratio comparison'!$B$25</f>
        <v>346264.64057806646</v>
      </c>
      <c r="CW22" s="51">
        <f>CW17*'Output|Ratio comparison'!$B$25</f>
        <v>388869.8515937482</v>
      </c>
      <c r="CX22" s="51">
        <f>CX17*'Output|Ratio comparison'!$B$25</f>
        <v>415430.07028172724</v>
      </c>
      <c r="CY22" s="51">
        <f>CY17*'Output|Ratio comparison'!$B$25</f>
        <v>442479.85698674916</v>
      </c>
      <c r="CZ22" s="51">
        <f>CZ17*'Output|Ratio comparison'!$B$25</f>
        <v>501382.44412196247</v>
      </c>
      <c r="DA22" s="51">
        <f>DA17*'Output|Ratio comparison'!$B$25</f>
        <v>440047.90135992592</v>
      </c>
      <c r="DB22" s="51">
        <f>DB17*'Output|Ratio comparison'!$B$25</f>
        <v>432265.49850444548</v>
      </c>
      <c r="DC22" s="51">
        <f>DC17*'Output|Ratio comparison'!$B$25</f>
        <v>367427.31259638787</v>
      </c>
      <c r="DD22" s="51">
        <f>DD17*'Output|Ratio comparison'!$B$25</f>
        <v>309797.2748138936</v>
      </c>
      <c r="DE22" s="51">
        <f>DE17*'Output|Ratio comparison'!$B$25</f>
        <v>307163.46062586253</v>
      </c>
      <c r="DF22" s="51">
        <f>DF17*'Output|Ratio comparison'!$B$25</f>
        <v>306862.39665921335</v>
      </c>
      <c r="DG22" s="51">
        <f>DG17*'Output|Ratio comparison'!$B$25</f>
        <v>356204.41312992008</v>
      </c>
      <c r="DH22" s="51">
        <f>DH17*'Output|Ratio comparison'!$B$25</f>
        <v>362272.80873687036</v>
      </c>
      <c r="DI22" s="51">
        <f>DI17*'Output|Ratio comparison'!$B$25</f>
        <v>333185.60276106879</v>
      </c>
      <c r="DJ22" s="51">
        <f>DJ17*'Output|Ratio comparison'!$B$25</f>
        <v>40656.907405841528</v>
      </c>
      <c r="DK22" s="51">
        <f>DK17*'Output|Ratio comparison'!$B$25</f>
        <v>44043.204998188521</v>
      </c>
      <c r="DL22" s="51">
        <f>DL17*'Output|Ratio comparison'!$B$25</f>
        <v>32432.304858125313</v>
      </c>
      <c r="DM22" s="51">
        <f>DM17*'Output|Ratio comparison'!$B$25</f>
        <v>47339.144683130202</v>
      </c>
      <c r="DN22" s="51">
        <f>DN17*'Output|Ratio comparison'!$B$25</f>
        <v>59146.76988121849</v>
      </c>
      <c r="DO22" s="51">
        <f>DO17*'Output|Ratio comparison'!$B$25</f>
        <v>72459.755103427349</v>
      </c>
      <c r="DP22" s="51">
        <f>DP17*'Output|Ratio comparison'!$B$25</f>
        <v>72726.613732139027</v>
      </c>
      <c r="DQ22" s="51">
        <f>DQ17*'Output|Ratio comparison'!$B$25</f>
        <v>75468.293837123812</v>
      </c>
      <c r="DR22" s="51">
        <f>DR17*'Output|Ratio comparison'!$B$25</f>
        <v>76747.191790160825</v>
      </c>
      <c r="DS22" s="51">
        <f>DS17*'Output|Ratio comparison'!$B$25</f>
        <v>76658.803016955819</v>
      </c>
      <c r="DT22" s="51">
        <f>DT17*'Output|Ratio comparison'!$B$25</f>
        <v>74823.039983778042</v>
      </c>
      <c r="DU22" s="51">
        <f>DU17*'Output|Ratio comparison'!$B$25</f>
        <v>86375.125951935755</v>
      </c>
      <c r="DV22" s="51">
        <f>DV17*'Output|Ratio comparison'!$B$25</f>
        <v>82056.656245059698</v>
      </c>
      <c r="DW22" s="51">
        <f>DW17*'Output|Ratio comparison'!$B$25</f>
        <v>73719.073480384395</v>
      </c>
      <c r="DX22" s="51">
        <f>DX17*'Output|Ratio comparison'!$B$25</f>
        <v>72239.300706687034</v>
      </c>
      <c r="DY22" s="51">
        <f>DY17*'Output|Ratio comparison'!$B$25</f>
        <v>76949.520452375786</v>
      </c>
      <c r="DZ22" s="51">
        <f>DZ17*'Output|Ratio comparison'!$B$25</f>
        <v>107905.87341745543</v>
      </c>
      <c r="EA22" s="51">
        <f>EA17*'Output|Ratio comparison'!$B$25</f>
        <v>103238.18844673451</v>
      </c>
      <c r="EB22" s="51">
        <f>EB17*'Output|Ratio comparison'!$B$25</f>
        <v>108215.81850946037</v>
      </c>
      <c r="EC22" s="51">
        <f>EC17*'Output|Ratio comparison'!$B$25</f>
        <v>111869.56712652839</v>
      </c>
      <c r="ED22" s="51">
        <f>ED17*'Output|Ratio comparison'!$B$25</f>
        <v>128558.33298137051</v>
      </c>
      <c r="EE22" s="51">
        <f>EE17*'Output|Ratio comparison'!$B$25</f>
        <v>144676.14029091116</v>
      </c>
      <c r="EF22" s="51">
        <f>EF17*'Output|Ratio comparison'!$B$25</f>
        <v>165175.47034622513</v>
      </c>
      <c r="EG22" s="51">
        <f>EG17*'Output|Ratio comparison'!$B$25</f>
        <v>182588.79208600408</v>
      </c>
      <c r="EH22" s="51">
        <f>EH17*'Output|Ratio comparison'!$B$25</f>
        <v>194512.65148763827</v>
      </c>
      <c r="EI22" s="51">
        <f>EI17*'Output|Ratio comparison'!$B$25</f>
        <v>196331.0324938345</v>
      </c>
      <c r="EJ22" s="51">
        <f>EJ17*'Output|Ratio comparison'!$B$25</f>
        <v>178294.0638871807</v>
      </c>
      <c r="EK22" s="51">
        <f>EK17*'Output|Ratio comparison'!$B$25</f>
        <v>214517.42593405556</v>
      </c>
      <c r="EL22" s="51">
        <f>EL17*'Output|Ratio comparison'!$B$25</f>
        <v>218657.1209107441</v>
      </c>
      <c r="EM22" s="51">
        <f>EM17*'Output|Ratio comparison'!$B$25</f>
        <v>223245.32260632614</v>
      </c>
      <c r="EN22" s="51">
        <f>EN17*'Output|Ratio comparison'!$B$25</f>
        <v>237253.7762440393</v>
      </c>
      <c r="EO22" s="51">
        <f>EO17*'Output|Ratio comparison'!$B$25</f>
        <v>241133.98206311642</v>
      </c>
      <c r="EP22" s="51">
        <f>EP17*'Output|Ratio comparison'!$B$25</f>
        <v>103373.32742605041</v>
      </c>
      <c r="EQ22" s="51">
        <f>EQ17*'Output|Ratio comparison'!$B$25</f>
        <v>91350.675592093481</v>
      </c>
      <c r="ER22" s="51">
        <f>ER17*'Output|Ratio comparison'!$B$25</f>
        <v>95127.169207266052</v>
      </c>
      <c r="ES22" s="51">
        <f>ES17*'Output|Ratio comparison'!$B$25</f>
        <v>124199.57555904721</v>
      </c>
      <c r="ET22" s="51">
        <f>ET17*'Output|Ratio comparison'!$B$25</f>
        <v>110672.64929556324</v>
      </c>
      <c r="EU22" s="51">
        <f>EU17*'Output|Ratio comparison'!$B$25</f>
        <v>188068.7326644898</v>
      </c>
      <c r="EV22" s="51">
        <f>EV17*'Output|Ratio comparison'!$B$25</f>
        <v>215381.11228261495</v>
      </c>
      <c r="EW22" s="51">
        <f>EW17*'Output|Ratio comparison'!$B$25</f>
        <v>227097.01085033838</v>
      </c>
      <c r="EX22" s="51">
        <f>EX17*'Output|Ratio comparison'!$B$25</f>
        <v>213377.76861759313</v>
      </c>
      <c r="EY22" s="51">
        <f>EY17*'Output|Ratio comparison'!$B$25</f>
        <v>230358.40521826554</v>
      </c>
      <c r="EZ22" s="51">
        <f>EZ17*'Output|Ratio comparison'!$B$25</f>
        <v>186539.59578750675</v>
      </c>
      <c r="FA22" s="51">
        <f>FA17*'Output|Ratio comparison'!$B$25</f>
        <v>212749.18047365904</v>
      </c>
      <c r="FB22" s="51">
        <f>FB17*'Output|Ratio comparison'!$B$25</f>
        <v>254033.36086957759</v>
      </c>
      <c r="FC22" s="51">
        <f>FC17*'Output|Ratio comparison'!$B$25</f>
        <v>266425.65255911445</v>
      </c>
      <c r="FD22" s="51">
        <f>FD17*'Output|Ratio comparison'!$B$25</f>
        <v>219920.21424076136</v>
      </c>
      <c r="FE22" s="51">
        <f>FE17*'Output|Ratio comparison'!$B$25</f>
        <v>229409.19015613728</v>
      </c>
      <c r="FF22" s="51">
        <f>FF17*'Output|Ratio comparison'!$B$25</f>
        <v>83408.162342758675</v>
      </c>
      <c r="FG22" s="51">
        <f>FG17*'Output|Ratio comparison'!$B$25</f>
        <v>96913.914121194088</v>
      </c>
      <c r="FH22" s="51">
        <f>FH17*'Output|Ratio comparison'!$B$25</f>
        <v>126890.45574755181</v>
      </c>
      <c r="FI22" s="51">
        <f>FI17*'Output|Ratio comparison'!$B$25</f>
        <v>155477.09298530576</v>
      </c>
      <c r="FJ22" s="51">
        <f>FJ17*'Output|Ratio comparison'!$B$25</f>
        <v>164279.41896902773</v>
      </c>
      <c r="FK22" s="51">
        <f>FK17*'Output|Ratio comparison'!$B$25</f>
        <v>173191.93848779722</v>
      </c>
      <c r="FL22" s="51">
        <f>FL17*'Output|Ratio comparison'!$B$25</f>
        <v>199498.55746874248</v>
      </c>
      <c r="FM22" s="51">
        <f>FM17*'Output|Ratio comparison'!$B$25</f>
        <v>232599.20618654965</v>
      </c>
      <c r="FN22" s="51">
        <f>FN17*'Output|Ratio comparison'!$B$25</f>
        <v>245921.29755449409</v>
      </c>
      <c r="FO22" s="51">
        <f>FO17*'Output|Ratio comparison'!$B$25</f>
        <v>221701.53073589352</v>
      </c>
      <c r="FP22" s="51">
        <f>FP17*'Output|Ratio comparison'!$B$25</f>
        <v>216761.99495148423</v>
      </c>
      <c r="FQ22" s="51">
        <f>FQ17*'Output|Ratio comparison'!$B$25</f>
        <v>223836.9510840484</v>
      </c>
      <c r="FR22" s="51">
        <f>FR17*'Output|Ratio comparison'!$B$25</f>
        <v>233604.44377405185</v>
      </c>
      <c r="FS22" s="51">
        <f>FS17*'Output|Ratio comparison'!$B$25</f>
        <v>249371.60048845579</v>
      </c>
      <c r="FT22" s="51">
        <f>FT17*'Output|Ratio comparison'!$B$25</f>
        <v>236673.06695611405</v>
      </c>
      <c r="FU22" s="51">
        <f>FU17*'Output|Ratio comparison'!$B$25</f>
        <v>223523.78948067944</v>
      </c>
      <c r="FV22" s="51">
        <f>FV17*'Output|Ratio comparison'!$B$25</f>
        <v>62531.290372676056</v>
      </c>
      <c r="FW22" s="51">
        <f>FW17*'Output|Ratio comparison'!$B$25</f>
        <v>56888.543146267955</v>
      </c>
      <c r="FX22" s="51">
        <f>FX17*'Output|Ratio comparison'!$B$25</f>
        <v>62876.966913081545</v>
      </c>
      <c r="FY22" s="51">
        <f>FY17*'Output|Ratio comparison'!$B$25</f>
        <v>73620.252217585527</v>
      </c>
      <c r="FZ22" s="51">
        <f>FZ17*'Output|Ratio comparison'!$B$25</f>
        <v>86682.68325093684</v>
      </c>
      <c r="GA22" s="51">
        <f>GA17*'Output|Ratio comparison'!$B$25</f>
        <v>85258.892583274894</v>
      </c>
      <c r="GB22" s="51">
        <f>GB17*'Output|Ratio comparison'!$B$25</f>
        <v>78665.194126959163</v>
      </c>
      <c r="GC22" s="51">
        <f>GC17*'Output|Ratio comparison'!$B$25</f>
        <v>64633.911750522326</v>
      </c>
      <c r="GD22" s="51">
        <f>GD17*'Output|Ratio comparison'!$B$25</f>
        <v>70551.332320265312</v>
      </c>
      <c r="GE22" s="51">
        <f>GE17*'Output|Ratio comparison'!$B$25</f>
        <v>61287.904701728396</v>
      </c>
      <c r="GF22" s="51">
        <f>GF17*'Output|Ratio comparison'!$B$25</f>
        <v>70458.03759700738</v>
      </c>
      <c r="GG22" s="51">
        <f>GG17*'Output|Ratio comparison'!$B$25</f>
        <v>92711.794004209703</v>
      </c>
      <c r="GH22" s="51">
        <f>GH17*'Output|Ratio comparison'!$B$25</f>
        <v>100076.60090779368</v>
      </c>
      <c r="GI22" s="51">
        <f>GI17*'Output|Ratio comparison'!$B$25</f>
        <v>76133.509080136937</v>
      </c>
      <c r="GJ22" s="51">
        <f>GJ17*'Output|Ratio comparison'!$B$25</f>
        <v>80881.633778055388</v>
      </c>
      <c r="GK22" s="51">
        <f>GK17*'Output|Ratio comparison'!$B$25</f>
        <v>92181.760121582614</v>
      </c>
      <c r="GL22" s="51">
        <f>GL17*'Output|Ratio comparison'!$B$25</f>
        <v>68118.047800388056</v>
      </c>
      <c r="GM22" s="51">
        <f>GM17*'Output|Ratio comparison'!$B$25</f>
        <v>63343.137961469663</v>
      </c>
      <c r="GN22" s="51">
        <f>GN17*'Output|Ratio comparison'!$B$25</f>
        <v>66120.486848400615</v>
      </c>
      <c r="GO22" s="51">
        <f>GO17*'Output|Ratio comparison'!$B$25</f>
        <v>80950.360305726412</v>
      </c>
      <c r="GP22" s="51">
        <f>GP17*'Output|Ratio comparison'!$B$25</f>
        <v>88700.919010123267</v>
      </c>
      <c r="GQ22" s="51">
        <f>GQ17*'Output|Ratio comparison'!$B$25</f>
        <v>123932.49190871281</v>
      </c>
      <c r="GR22" s="51">
        <f>GR17*'Output|Ratio comparison'!$B$25</f>
        <v>132604.63646016864</v>
      </c>
      <c r="GS22" s="51">
        <f>GS17*'Output|Ratio comparison'!$B$25</f>
        <v>123303.30057486091</v>
      </c>
      <c r="GT22" s="51">
        <f>GT17*'Output|Ratio comparison'!$B$25</f>
        <v>136248.83684786138</v>
      </c>
      <c r="GU22" s="51">
        <f>GU17*'Output|Ratio comparison'!$B$25</f>
        <v>134165.10542895913</v>
      </c>
      <c r="GV22" s="51">
        <f>GV17*'Output|Ratio comparison'!$B$25</f>
        <v>127125.11881480964</v>
      </c>
      <c r="GW22" s="51">
        <f>GW17*'Output|Ratio comparison'!$B$25</f>
        <v>118255.64309025479</v>
      </c>
      <c r="GX22" s="51">
        <f>GX17*'Output|Ratio comparison'!$B$25</f>
        <v>98645.262039824069</v>
      </c>
      <c r="GY22" s="51">
        <f>GY17*'Output|Ratio comparison'!$B$25</f>
        <v>102516.5896172901</v>
      </c>
      <c r="GZ22" s="51">
        <f>GZ17*'Output|Ratio comparison'!$B$25</f>
        <v>117073.80561007751</v>
      </c>
      <c r="HA22" s="51">
        <f>HA17*'Output|Ratio comparison'!$B$25</f>
        <v>123804.28705521098</v>
      </c>
    </row>
    <row r="23" spans="1:209" s="27" customFormat="1" ht="12.9" customHeight="1" x14ac:dyDescent="0.35">
      <c r="A23" s="27" t="s">
        <v>526</v>
      </c>
      <c r="B23" s="51"/>
      <c r="C23" s="51"/>
      <c r="D23" s="51"/>
      <c r="E23" s="51"/>
      <c r="F23" s="51"/>
      <c r="G23" s="51"/>
      <c r="H23" s="51">
        <f>H17*'Output|Ratio comparison'!$C$25</f>
        <v>51077.650962516258</v>
      </c>
      <c r="I23" s="51">
        <f>I17*'Output|Ratio comparison'!$C$25</f>
        <v>53609.489999400757</v>
      </c>
      <c r="J23" s="51">
        <f>J17*'Output|Ratio comparison'!$C$25</f>
        <v>64942.238000247002</v>
      </c>
      <c r="K23" s="51">
        <f>K17*'Output|Ratio comparison'!$C$25</f>
        <v>61629.391151974254</v>
      </c>
      <c r="L23" s="51">
        <f>L17*'Output|Ratio comparison'!$C$25</f>
        <v>40764.820888742281</v>
      </c>
      <c r="M23" s="51">
        <f>M17*'Output|Ratio comparison'!$C$25</f>
        <v>40699.839866023729</v>
      </c>
      <c r="N23" s="51">
        <f>N17*'Output|Ratio comparison'!$C$25</f>
        <v>51353.851450440634</v>
      </c>
      <c r="O23" s="51">
        <f>O17*'Output|Ratio comparison'!$C$25</f>
        <v>49982.439520774824</v>
      </c>
      <c r="P23" s="51">
        <f>P17*'Output|Ratio comparison'!$C$25</f>
        <v>44131.711784606683</v>
      </c>
      <c r="Q23" s="51">
        <f>Q17*'Output|Ratio comparison'!$C$25</f>
        <v>42634.960337595519</v>
      </c>
      <c r="R23" s="51"/>
      <c r="S23" s="51"/>
      <c r="T23" s="51"/>
      <c r="U23" s="51"/>
      <c r="V23" s="51"/>
      <c r="W23" s="51"/>
      <c r="X23" s="51">
        <f>X17*'Output|Ratio comparison'!$C$25</f>
        <v>912068.91453133</v>
      </c>
      <c r="Y23" s="51">
        <f>Y17*'Output|Ratio comparison'!$C$25</f>
        <v>686520.58017178357</v>
      </c>
      <c r="Z23" s="51">
        <f>Z17*'Output|Ratio comparison'!$C$25</f>
        <v>658387.57983795356</v>
      </c>
      <c r="AA23" s="51">
        <f>AA17*'Output|Ratio comparison'!$C$25</f>
        <v>501709.54806192307</v>
      </c>
      <c r="AB23" s="51">
        <f>AB17*'Output|Ratio comparison'!$C$25</f>
        <v>430726.78476739052</v>
      </c>
      <c r="AC23" s="51">
        <f>AC17*'Output|Ratio comparison'!$C$25</f>
        <v>399716.74910965346</v>
      </c>
      <c r="AD23" s="51">
        <f>AD17*'Output|Ratio comparison'!$C$25</f>
        <v>441371.94802964089</v>
      </c>
      <c r="AE23" s="51">
        <f>AE17*'Output|Ratio comparison'!$C$25</f>
        <v>541264.50350612216</v>
      </c>
      <c r="AF23" s="51">
        <f>AF17*'Output|Ratio comparison'!$C$25</f>
        <v>388487.52887658734</v>
      </c>
      <c r="AG23" s="51">
        <f>AG17*'Output|Ratio comparison'!$C$25</f>
        <v>330716.40688127116</v>
      </c>
      <c r="AH23" s="51"/>
      <c r="AI23" s="51"/>
      <c r="AJ23" s="51"/>
      <c r="AK23" s="51"/>
      <c r="AL23" s="51"/>
      <c r="AM23" s="51"/>
      <c r="AN23" s="51">
        <f>AN17*'Output|Ratio comparison'!$C$25</f>
        <v>60267.444728082155</v>
      </c>
      <c r="AO23" s="51">
        <f>AO17*'Output|Ratio comparison'!$C$25</f>
        <v>67462.401095123583</v>
      </c>
      <c r="AP23" s="51">
        <f>AP17*'Output|Ratio comparison'!$C$25</f>
        <v>74013.198743077766</v>
      </c>
      <c r="AQ23" s="51">
        <f>AQ17*'Output|Ratio comparison'!$C$25</f>
        <v>71381.800198300858</v>
      </c>
      <c r="AR23" s="51">
        <f>AR17*'Output|Ratio comparison'!$C$25</f>
        <v>70067.63895458811</v>
      </c>
      <c r="AS23" s="51">
        <f>AS17*'Output|Ratio comparison'!$C$25</f>
        <v>66084.118483293787</v>
      </c>
      <c r="AT23" s="51">
        <f>AT17*'Output|Ratio comparison'!$C$25</f>
        <v>60991.481919085949</v>
      </c>
      <c r="AU23" s="51">
        <f>AU17*'Output|Ratio comparison'!$C$25</f>
        <v>68618.083251317468</v>
      </c>
      <c r="AV23" s="51">
        <f>AV17*'Output|Ratio comparison'!$C$25</f>
        <v>77057.853721698179</v>
      </c>
      <c r="AW23" s="51">
        <f>AW17*'Output|Ratio comparison'!$C$25</f>
        <v>75502.623501655704</v>
      </c>
      <c r="AX23" s="51"/>
      <c r="AY23" s="51"/>
      <c r="AZ23" s="51"/>
      <c r="BA23" s="51"/>
      <c r="BB23" s="51"/>
      <c r="BC23" s="51"/>
      <c r="BD23" s="51">
        <f>BD17*'Output|Ratio comparison'!$C$25</f>
        <v>354593.73961881886</v>
      </c>
      <c r="BE23" s="51">
        <f>BE17*'Output|Ratio comparison'!$C$25</f>
        <v>324464.17720501183</v>
      </c>
      <c r="BF23" s="51">
        <f>BF17*'Output|Ratio comparison'!$C$25</f>
        <v>285209.01531432383</v>
      </c>
      <c r="BG23" s="51">
        <f>BG17*'Output|Ratio comparison'!$C$25</f>
        <v>258448.12616764268</v>
      </c>
      <c r="BH23" s="51">
        <f>BH17*'Output|Ratio comparison'!$C$25</f>
        <v>220018.42786295377</v>
      </c>
      <c r="BI23" s="51">
        <f>BI17*'Output|Ratio comparison'!$C$25</f>
        <v>192074.97210914863</v>
      </c>
      <c r="BJ23" s="51">
        <f>BJ17*'Output|Ratio comparison'!$C$25</f>
        <v>247188.64902636255</v>
      </c>
      <c r="BK23" s="51">
        <f>BK17*'Output|Ratio comparison'!$C$25</f>
        <v>270356.92011956527</v>
      </c>
      <c r="BL23" s="51">
        <f>BL17*'Output|Ratio comparison'!$C$25</f>
        <v>224748.85675898104</v>
      </c>
      <c r="BM23" s="51">
        <f>BM17*'Output|Ratio comparison'!$C$25</f>
        <v>239019.22969863587</v>
      </c>
      <c r="BN23" s="51"/>
      <c r="BO23" s="51"/>
      <c r="BP23" s="51"/>
      <c r="BQ23" s="51"/>
      <c r="BR23" s="51"/>
      <c r="BS23" s="51"/>
      <c r="BT23" s="51">
        <f>BT17*'Output|Ratio comparison'!$C$25</f>
        <v>443042.48266899784</v>
      </c>
      <c r="BU23" s="51">
        <f>BU17*'Output|Ratio comparison'!$C$25</f>
        <v>464804.39108155377</v>
      </c>
      <c r="BV23" s="51">
        <f>BV17*'Output|Ratio comparison'!$C$25</f>
        <v>406505.84067072882</v>
      </c>
      <c r="BW23" s="51">
        <f>BW17*'Output|Ratio comparison'!$C$25</f>
        <v>372944.67776844045</v>
      </c>
      <c r="BX23" s="51">
        <f>BX17*'Output|Ratio comparison'!$C$25</f>
        <v>328433.85176288849</v>
      </c>
      <c r="BY23" s="51">
        <f>BY17*'Output|Ratio comparison'!$C$25</f>
        <v>322505.83883155667</v>
      </c>
      <c r="BZ23" s="51">
        <f>BZ17*'Output|Ratio comparison'!$C$25</f>
        <v>319629.11073853204</v>
      </c>
      <c r="CA23" s="51">
        <f>CA17*'Output|Ratio comparison'!$C$25</f>
        <v>306351.94113956223</v>
      </c>
      <c r="CB23" s="51">
        <f>CB17*'Output|Ratio comparison'!$C$25</f>
        <v>300681.98354907276</v>
      </c>
      <c r="CC23" s="51">
        <f>CC17*'Output|Ratio comparison'!$C$25</f>
        <v>307370.11488115595</v>
      </c>
      <c r="CD23" s="51"/>
      <c r="CE23" s="51"/>
      <c r="CF23" s="51"/>
      <c r="CG23" s="51"/>
      <c r="CH23" s="51"/>
      <c r="CI23" s="51"/>
      <c r="CJ23" s="51">
        <f>CJ17*'Output|Ratio comparison'!$C$25</f>
        <v>423427.17500948883</v>
      </c>
      <c r="CK23" s="51">
        <f>CK17*'Output|Ratio comparison'!$C$25</f>
        <v>389128.58036599541</v>
      </c>
      <c r="CL23" s="51">
        <f>CL17*'Output|Ratio comparison'!$C$25</f>
        <v>368314.15685797809</v>
      </c>
      <c r="CM23" s="51">
        <f>CM17*'Output|Ratio comparison'!$C$25</f>
        <v>369216.60414987226</v>
      </c>
      <c r="CN23" s="51">
        <f>CN17*'Output|Ratio comparison'!$C$25</f>
        <v>372655.68877444044</v>
      </c>
      <c r="CO23" s="51">
        <f>CO17*'Output|Ratio comparison'!$C$25</f>
        <v>320533.9356235328</v>
      </c>
      <c r="CP23" s="51">
        <f>CP17*'Output|Ratio comparison'!$C$25</f>
        <v>327535.07898833614</v>
      </c>
      <c r="CQ23" s="51">
        <f>CQ17*'Output|Ratio comparison'!$C$25</f>
        <v>353477.59216460591</v>
      </c>
      <c r="CR23" s="51">
        <f>CR17*'Output|Ratio comparison'!$C$25</f>
        <v>431230.6963897649</v>
      </c>
      <c r="CS23" s="51">
        <f>CS17*'Output|Ratio comparison'!$C$25</f>
        <v>411537.46582424588</v>
      </c>
      <c r="CT23" s="51"/>
      <c r="CU23" s="51"/>
      <c r="CV23" s="51"/>
      <c r="CW23" s="51"/>
      <c r="CX23" s="51"/>
      <c r="CY23" s="51"/>
      <c r="CZ23" s="51">
        <f>CZ17*'Output|Ratio comparison'!$C$25</f>
        <v>481570.33132828918</v>
      </c>
      <c r="DA23" s="51">
        <f>DA17*'Output|Ratio comparison'!$C$25</f>
        <v>422659.42125143349</v>
      </c>
      <c r="DB23" s="51">
        <f>DB17*'Output|Ratio comparison'!$C$25</f>
        <v>415184.53981994028</v>
      </c>
      <c r="DC23" s="51">
        <f>DC17*'Output|Ratio comparison'!$C$25</f>
        <v>352908.43295475218</v>
      </c>
      <c r="DD23" s="51">
        <f>DD17*'Output|Ratio comparison'!$C$25</f>
        <v>297555.64445020171</v>
      </c>
      <c r="DE23" s="51">
        <f>DE17*'Output|Ratio comparison'!$C$25</f>
        <v>295025.90535371529</v>
      </c>
      <c r="DF23" s="51">
        <f>DF17*'Output|Ratio comparison'!$C$25</f>
        <v>294736.73792100995</v>
      </c>
      <c r="DG23" s="51">
        <f>DG17*'Output|Ratio comparison'!$C$25</f>
        <v>342129.00603645289</v>
      </c>
      <c r="DH23" s="51">
        <f>DH17*'Output|Ratio comparison'!$C$25</f>
        <v>347957.609166321</v>
      </c>
      <c r="DI23" s="51">
        <f>DI17*'Output|Ratio comparison'!$C$25</f>
        <v>320019.78329427354</v>
      </c>
      <c r="DJ23" s="51"/>
      <c r="DK23" s="51"/>
      <c r="DL23" s="51"/>
      <c r="DM23" s="51"/>
      <c r="DN23" s="51"/>
      <c r="DO23" s="51"/>
      <c r="DP23" s="51">
        <f>DP17*'Output|Ratio comparison'!$C$25</f>
        <v>69852.823691711208</v>
      </c>
      <c r="DQ23" s="51">
        <f>DQ17*'Output|Ratio comparison'!$C$25</f>
        <v>72486.166386559402</v>
      </c>
      <c r="DR23" s="51">
        <f>DR17*'Output|Ratio comparison'!$C$25</f>
        <v>73714.52872393174</v>
      </c>
      <c r="DS23" s="51">
        <f>DS17*'Output|Ratio comparison'!$C$25</f>
        <v>73629.632630546228</v>
      </c>
      <c r="DT23" s="51">
        <f>DT17*'Output|Ratio comparison'!$C$25</f>
        <v>71866.409720586104</v>
      </c>
      <c r="DU23" s="51">
        <f>DU17*'Output|Ratio comparison'!$C$25</f>
        <v>82962.015345471809</v>
      </c>
      <c r="DV23" s="51">
        <f>DV17*'Output|Ratio comparison'!$C$25</f>
        <v>78814.189844294888</v>
      </c>
      <c r="DW23" s="51">
        <f>DW17*'Output|Ratio comparison'!$C$25</f>
        <v>70806.066421678552</v>
      </c>
      <c r="DX23" s="51">
        <f>DX17*'Output|Ratio comparison'!$C$25</f>
        <v>69384.766826380641</v>
      </c>
      <c r="DY23" s="51">
        <f>DY17*'Output|Ratio comparison'!$C$25</f>
        <v>73908.8623749049</v>
      </c>
      <c r="DZ23" s="51"/>
      <c r="EA23" s="51"/>
      <c r="EB23" s="51"/>
      <c r="EC23" s="51"/>
      <c r="ED23" s="51"/>
      <c r="EE23" s="51"/>
      <c r="EF23" s="51">
        <f>EF17*'Output|Ratio comparison'!$C$25</f>
        <v>158648.56640769908</v>
      </c>
      <c r="EG23" s="51">
        <f>EG17*'Output|Ratio comparison'!$C$25</f>
        <v>175373.80124203165</v>
      </c>
      <c r="EH23" s="51">
        <f>EH17*'Output|Ratio comparison'!$C$25</f>
        <v>186826.4896839112</v>
      </c>
      <c r="EI23" s="51">
        <f>EI17*'Output|Ratio comparison'!$C$25</f>
        <v>188573.01741718376</v>
      </c>
      <c r="EJ23" s="51">
        <f>EJ17*'Output|Ratio comparison'!$C$25</f>
        <v>171248.77910390263</v>
      </c>
      <c r="EK23" s="51">
        <f>EK17*'Output|Ratio comparison'!$C$25</f>
        <v>206040.77604605086</v>
      </c>
      <c r="EL23" s="51">
        <f>EL17*'Output|Ratio comparison'!$C$25</f>
        <v>210016.89109533848</v>
      </c>
      <c r="EM23" s="51">
        <f>EM17*'Output|Ratio comparison'!$C$25</f>
        <v>214423.79013348068</v>
      </c>
      <c r="EN23" s="51">
        <f>EN17*'Output|Ratio comparison'!$C$25</f>
        <v>227878.70013042807</v>
      </c>
      <c r="EO23" s="51">
        <f>EO17*'Output|Ratio comparison'!$C$25</f>
        <v>231605.57972867021</v>
      </c>
      <c r="EP23" s="51"/>
      <c r="EQ23" s="51"/>
      <c r="ER23" s="51"/>
      <c r="ES23" s="51"/>
      <c r="ET23" s="51"/>
      <c r="EU23" s="51"/>
      <c r="EV23" s="51">
        <f>EV17*'Output|Ratio comparison'!$C$25</f>
        <v>206870.33385350028</v>
      </c>
      <c r="EW23" s="51">
        <f>EW17*'Output|Ratio comparison'!$C$25</f>
        <v>218123.27902781271</v>
      </c>
      <c r="EX23" s="51">
        <f>EX17*'Output|Ratio comparison'!$C$25</f>
        <v>204946.15225552177</v>
      </c>
      <c r="EY23" s="51">
        <f>EY17*'Output|Ratio comparison'!$C$25</f>
        <v>221255.79949151856</v>
      </c>
      <c r="EZ23" s="51">
        <f>EZ17*'Output|Ratio comparison'!$C$25</f>
        <v>179168.48904941502</v>
      </c>
      <c r="FA23" s="51">
        <f>FA17*'Output|Ratio comparison'!$C$25</f>
        <v>204342.40275393424</v>
      </c>
      <c r="FB23" s="51">
        <f>FB17*'Output|Ratio comparison'!$C$25</f>
        <v>243995.23995427942</v>
      </c>
      <c r="FC23" s="51">
        <f>FC17*'Output|Ratio comparison'!$C$25</f>
        <v>255897.85059573894</v>
      </c>
      <c r="FD23" s="51">
        <f>FD17*'Output|Ratio comparison'!$C$25</f>
        <v>211230.07332891307</v>
      </c>
      <c r="FE23" s="51">
        <f>FE17*'Output|Ratio comparison'!$C$25</f>
        <v>220344.09263514582</v>
      </c>
      <c r="FF23" s="51"/>
      <c r="FG23" s="51"/>
      <c r="FH23" s="51"/>
      <c r="FI23" s="51"/>
      <c r="FJ23" s="51"/>
      <c r="FK23" s="51"/>
      <c r="FL23" s="51">
        <f>FL17*'Output|Ratio comparison'!$C$25</f>
        <v>191615.3777342235</v>
      </c>
      <c r="FM23" s="51">
        <f>FM17*'Output|Ratio comparison'!$C$25</f>
        <v>223408.05527428153</v>
      </c>
      <c r="FN23" s="51">
        <f>FN17*'Output|Ratio comparison'!$C$25</f>
        <v>236203.72458671991</v>
      </c>
      <c r="FO23" s="51">
        <f>FO17*'Output|Ratio comparison'!$C$25</f>
        <v>212941.00115420538</v>
      </c>
      <c r="FP23" s="51">
        <f>FP17*'Output|Ratio comparison'!$C$25</f>
        <v>208196.6509836053</v>
      </c>
      <c r="FQ23" s="51">
        <f>FQ17*'Output|Ratio comparison'!$C$25</f>
        <v>214992.04042899891</v>
      </c>
      <c r="FR23" s="51">
        <f>FR17*'Output|Ratio comparison'!$C$25</f>
        <v>224373.57092755663</v>
      </c>
      <c r="FS23" s="51">
        <f>FS17*'Output|Ratio comparison'!$C$25</f>
        <v>239517.68889993135</v>
      </c>
      <c r="FT23" s="51">
        <f>FT17*'Output|Ratio comparison'!$C$25</f>
        <v>227320.93755323748</v>
      </c>
      <c r="FU23" s="51">
        <f>FU17*'Output|Ratio comparison'!$C$25</f>
        <v>214691.25339733929</v>
      </c>
      <c r="FV23" s="51"/>
      <c r="FW23" s="51"/>
      <c r="FX23" s="51"/>
      <c r="FY23" s="51"/>
      <c r="FZ23" s="51"/>
      <c r="GA23" s="51"/>
      <c r="GB23" s="51">
        <f>GB17*'Output|Ratio comparison'!$C$25</f>
        <v>75556.7412538059</v>
      </c>
      <c r="GC23" s="51">
        <f>GC17*'Output|Ratio comparison'!$C$25</f>
        <v>62079.904595085944</v>
      </c>
      <c r="GD23" s="51">
        <f>GD17*'Output|Ratio comparison'!$C$25</f>
        <v>67763.498461980053</v>
      </c>
      <c r="GE23" s="51">
        <f>GE17*'Output|Ratio comparison'!$C$25</f>
        <v>58866.114918153173</v>
      </c>
      <c r="GF23" s="51">
        <f>GF17*'Output|Ratio comparison'!$C$25</f>
        <v>67673.890277016209</v>
      </c>
      <c r="GG23" s="51">
        <f>GG17*'Output|Ratio comparison'!$C$25</f>
        <v>89048.29014273746</v>
      </c>
      <c r="GH23" s="51">
        <f>GH17*'Output|Ratio comparison'!$C$25</f>
        <v>96122.076914308316</v>
      </c>
      <c r="GI23" s="51">
        <f>GI17*'Output|Ratio comparison'!$C$25</f>
        <v>73125.095668464084</v>
      </c>
      <c r="GJ23" s="51">
        <f>GJ17*'Output|Ratio comparison'!$C$25</f>
        <v>77685.598356125833</v>
      </c>
      <c r="GK23" s="51">
        <f>GK17*'Output|Ratio comparison'!$C$25</f>
        <v>88539.200533668773</v>
      </c>
      <c r="GL23" s="51"/>
      <c r="GM23" s="51"/>
      <c r="GN23" s="51"/>
      <c r="GO23" s="51"/>
      <c r="GP23" s="51"/>
      <c r="GQ23" s="51"/>
      <c r="GR23" s="51">
        <f>GR17*'Output|Ratio comparison'!$C$25</f>
        <v>127364.7680816224</v>
      </c>
      <c r="GS23" s="51">
        <f>GS17*'Output|Ratio comparison'!$C$25</f>
        <v>118430.97421509092</v>
      </c>
      <c r="GT23" s="51">
        <f>GT17*'Output|Ratio comparison'!$C$25</f>
        <v>130864.96799628271</v>
      </c>
      <c r="GU23" s="51">
        <f>GU17*'Output|Ratio comparison'!$C$25</f>
        <v>128863.57516419578</v>
      </c>
      <c r="GV23" s="51">
        <f>GV17*'Output|Ratio comparison'!$C$25</f>
        <v>122101.77341770701</v>
      </c>
      <c r="GW23" s="51">
        <f>GW17*'Output|Ratio comparison'!$C$25</f>
        <v>113582.77477015345</v>
      </c>
      <c r="GX23" s="51">
        <f>GX17*'Output|Ratio comparison'!$C$25</f>
        <v>94747.297360352663</v>
      </c>
      <c r="GY23" s="51">
        <f>GY17*'Output|Ratio comparison'!$C$25</f>
        <v>98465.649540444487</v>
      </c>
      <c r="GZ23" s="51">
        <f>GZ17*'Output|Ratio comparison'!$C$25</f>
        <v>112447.63756386004</v>
      </c>
      <c r="HA23" s="51">
        <f>HA17*'Output|Ratio comparison'!$C$25</f>
        <v>118912.16422914433</v>
      </c>
    </row>
    <row r="24" spans="1:209" s="27" customFormat="1" ht="12.9" customHeight="1" x14ac:dyDescent="0.35">
      <c r="A24" s="27" t="s">
        <v>528</v>
      </c>
      <c r="B24" s="51">
        <f>B18*'Output|Ratio comparison'!$B$51</f>
        <v>30561.662132664937</v>
      </c>
      <c r="C24" s="51">
        <f>C18*'Output|Ratio comparison'!$B$51</f>
        <v>29406.610850041066</v>
      </c>
      <c r="D24" s="51">
        <f>D18*'Output|Ratio comparison'!$B$51</f>
        <v>35571.338121812369</v>
      </c>
      <c r="E24" s="51">
        <f>E18*'Output|Ratio comparison'!$B$51</f>
        <v>34754.405127510654</v>
      </c>
      <c r="F24" s="51">
        <f>F18*'Output|Ratio comparison'!$B$51</f>
        <v>43316.884338236254</v>
      </c>
      <c r="G24" s="51">
        <f>G18*'Output|Ratio comparison'!$B$51</f>
        <v>47265.406221139885</v>
      </c>
      <c r="H24" s="51">
        <f>H18*'Output|Ratio comparison'!$B$51</f>
        <v>50168.84345345878</v>
      </c>
      <c r="I24" s="51">
        <f>I18*'Output|Ratio comparison'!$B$51</f>
        <v>56513.021569799661</v>
      </c>
      <c r="J24" s="51">
        <f>J18*'Output|Ratio comparison'!$B$51</f>
        <v>56755.593793137064</v>
      </c>
      <c r="K24" s="51">
        <f>K18*'Output|Ratio comparison'!$B$51</f>
        <v>59438.161906724097</v>
      </c>
      <c r="L24" s="51">
        <f>L18*'Output|Ratio comparison'!$B$51</f>
        <v>50291.31247284705</v>
      </c>
      <c r="M24" s="51">
        <f>M18*'Output|Ratio comparison'!$B$51</f>
        <v>53993.767100281395</v>
      </c>
      <c r="N24" s="51">
        <f>N18*'Output|Ratio comparison'!$B$51</f>
        <v>54360.978211896268</v>
      </c>
      <c r="O24" s="51">
        <f>O18*'Output|Ratio comparison'!$B$51</f>
        <v>54826.865664431571</v>
      </c>
      <c r="P24" s="51">
        <f>P18*'Output|Ratio comparison'!$B$51</f>
        <v>54477.977682559751</v>
      </c>
      <c r="Q24" s="51">
        <f>Q18*'Output|Ratio comparison'!$B$51</f>
        <v>55074.92721618733</v>
      </c>
      <c r="R24" s="51">
        <f>R18*'Output|Ratio comparison'!$B$51</f>
        <v>285333.90832478314</v>
      </c>
      <c r="S24" s="51">
        <f>S18*'Output|Ratio comparison'!$B$51</f>
        <v>268862.01416220673</v>
      </c>
      <c r="T24" s="51">
        <f>T18*'Output|Ratio comparison'!$B$51</f>
        <v>374596.00576904719</v>
      </c>
      <c r="U24" s="51">
        <f>U18*'Output|Ratio comparison'!$B$51</f>
        <v>374596.09045140777</v>
      </c>
      <c r="V24" s="51">
        <f>V18*'Output|Ratio comparison'!$B$51</f>
        <v>466864.66845294967</v>
      </c>
      <c r="W24" s="51">
        <f>W18*'Output|Ratio comparison'!$B$51</f>
        <v>500988.99366029573</v>
      </c>
      <c r="X24" s="51">
        <f>X18*'Output|Ratio comparison'!$B$51</f>
        <v>573303.15747630107</v>
      </c>
      <c r="Y24" s="51">
        <f>Y18*'Output|Ratio comparison'!$B$51</f>
        <v>589372.08379573119</v>
      </c>
      <c r="Z24" s="51">
        <f>Z18*'Output|Ratio comparison'!$B$51</f>
        <v>549175.9104883658</v>
      </c>
      <c r="AA24" s="51">
        <f>AA18*'Output|Ratio comparison'!$B$51</f>
        <v>629922.32182916871</v>
      </c>
      <c r="AB24" s="51">
        <f>AB18*'Output|Ratio comparison'!$B$51</f>
        <v>614083.26845070405</v>
      </c>
      <c r="AC24" s="51">
        <f>AC18*'Output|Ratio comparison'!$B$51</f>
        <v>615681.37027309381</v>
      </c>
      <c r="AD24" s="51">
        <f>AD18*'Output|Ratio comparison'!$B$51</f>
        <v>530535.71210128465</v>
      </c>
      <c r="AE24" s="51">
        <f>AE18*'Output|Ratio comparison'!$B$51</f>
        <v>530670.42221149511</v>
      </c>
      <c r="AF24" s="51">
        <f>AF18*'Output|Ratio comparison'!$B$51</f>
        <v>466815.77731040173</v>
      </c>
      <c r="AG24" s="51">
        <f>AG18*'Output|Ratio comparison'!$B$51</f>
        <v>467560.30068319663</v>
      </c>
      <c r="AH24" s="51">
        <f>AH18*'Output|Ratio comparison'!$B$51</f>
        <v>41679.324645472581</v>
      </c>
      <c r="AI24" s="51">
        <f>AI18*'Output|Ratio comparison'!$B$51</f>
        <v>41799.179688261422</v>
      </c>
      <c r="AJ24" s="51">
        <f>AJ18*'Output|Ratio comparison'!$B$51</f>
        <v>52460.094833172523</v>
      </c>
      <c r="AK24" s="51">
        <f>AK18*'Output|Ratio comparison'!$B$51</f>
        <v>47088.201558989247</v>
      </c>
      <c r="AL24" s="51">
        <f>AL18*'Output|Ratio comparison'!$B$51</f>
        <v>65485.916650859734</v>
      </c>
      <c r="AM24" s="51">
        <f>AM18*'Output|Ratio comparison'!$B$51</f>
        <v>59709.367760590991</v>
      </c>
      <c r="AN24" s="51">
        <f>AN18*'Output|Ratio comparison'!$B$51</f>
        <v>62009.615863853884</v>
      </c>
      <c r="AO24" s="51">
        <f>AO18*'Output|Ratio comparison'!$B$51</f>
        <v>65043.294793365327</v>
      </c>
      <c r="AP24" s="51">
        <f>AP18*'Output|Ratio comparison'!$B$51</f>
        <v>66564.437175712796</v>
      </c>
      <c r="AQ24" s="51">
        <f>AQ18*'Output|Ratio comparison'!$B$51</f>
        <v>66438.331954635752</v>
      </c>
      <c r="AR24" s="51">
        <f>AR18*'Output|Ratio comparison'!$B$51</f>
        <v>71877.706174986379</v>
      </c>
      <c r="AS24" s="51">
        <f>AS18*'Output|Ratio comparison'!$B$51</f>
        <v>80552.042122793166</v>
      </c>
      <c r="AT24" s="51">
        <f>AT18*'Output|Ratio comparison'!$B$51</f>
        <v>71307.698315422254</v>
      </c>
      <c r="AU24" s="51">
        <f>AU18*'Output|Ratio comparison'!$B$51</f>
        <v>74266.702216966165</v>
      </c>
      <c r="AV24" s="51">
        <f>AV18*'Output|Ratio comparison'!$B$51</f>
        <v>70484.636749095589</v>
      </c>
      <c r="AW24" s="51">
        <f>AW18*'Output|Ratio comparison'!$B$51</f>
        <v>66668.63538346623</v>
      </c>
      <c r="AX24" s="51">
        <f>AX18*'Output|Ratio comparison'!$B$51</f>
        <v>140859.9675598701</v>
      </c>
      <c r="AY24" s="51">
        <f>AY18*'Output|Ratio comparison'!$B$51</f>
        <v>145706.98594545611</v>
      </c>
      <c r="AZ24" s="51">
        <f>AZ18*'Output|Ratio comparison'!$B$51</f>
        <v>188806.50294463272</v>
      </c>
      <c r="BA24" s="51">
        <f>BA18*'Output|Ratio comparison'!$B$51</f>
        <v>180139.06867993198</v>
      </c>
      <c r="BB24" s="51">
        <f>BB18*'Output|Ratio comparison'!$B$51</f>
        <v>221171.34366850698</v>
      </c>
      <c r="BC24" s="51">
        <f>BC18*'Output|Ratio comparison'!$B$51</f>
        <v>222188.25816017305</v>
      </c>
      <c r="BD24" s="51">
        <f>BD18*'Output|Ratio comparison'!$B$51</f>
        <v>226848.53585552715</v>
      </c>
      <c r="BE24" s="51">
        <f>BE18*'Output|Ratio comparison'!$B$51</f>
        <v>235122.91166190151</v>
      </c>
      <c r="BF24" s="51">
        <f>BF18*'Output|Ratio comparison'!$B$51</f>
        <v>226518.84388802489</v>
      </c>
      <c r="BG24" s="51">
        <f>BG18*'Output|Ratio comparison'!$B$51</f>
        <v>234994.43188750456</v>
      </c>
      <c r="BH24" s="51">
        <f>BH18*'Output|Ratio comparison'!$B$51</f>
        <v>252723.43021653721</v>
      </c>
      <c r="BI24" s="51">
        <f>BI18*'Output|Ratio comparison'!$B$51</f>
        <v>258307.73164246615</v>
      </c>
      <c r="BJ24" s="51">
        <f>BJ18*'Output|Ratio comparison'!$B$51</f>
        <v>233465.09624439443</v>
      </c>
      <c r="BK24" s="51">
        <f>BK18*'Output|Ratio comparison'!$B$51</f>
        <v>235607.3634493202</v>
      </c>
      <c r="BL24" s="51">
        <f>BL18*'Output|Ratio comparison'!$B$51</f>
        <v>222839.22178324391</v>
      </c>
      <c r="BM24" s="51">
        <f>BM18*'Output|Ratio comparison'!$B$51</f>
        <v>153282.29392222062</v>
      </c>
      <c r="BN24" s="51">
        <f>BN18*'Output|Ratio comparison'!$B$51</f>
        <v>189641.16597086625</v>
      </c>
      <c r="BO24" s="51">
        <f>BO18*'Output|Ratio comparison'!$B$51</f>
        <v>226605.30293014602</v>
      </c>
      <c r="BP24" s="51">
        <f>BP18*'Output|Ratio comparison'!$B$51</f>
        <v>220972.71017096093</v>
      </c>
      <c r="BQ24" s="51">
        <f>BQ18*'Output|Ratio comparison'!$B$51</f>
        <v>285158.12390730873</v>
      </c>
      <c r="BR24" s="51">
        <f>BR18*'Output|Ratio comparison'!$B$51</f>
        <v>283752.04221038189</v>
      </c>
      <c r="BS24" s="51">
        <f>BS18*'Output|Ratio comparison'!$B$51</f>
        <v>327073.77531854383</v>
      </c>
      <c r="BT24" s="51">
        <f>BT18*'Output|Ratio comparison'!$B$51</f>
        <v>400553.08200961968</v>
      </c>
      <c r="BU24" s="51">
        <f>BU18*'Output|Ratio comparison'!$B$51</f>
        <v>369737.92449242424</v>
      </c>
      <c r="BV24" s="51">
        <f>BV18*'Output|Ratio comparison'!$B$51</f>
        <v>333306.54599718825</v>
      </c>
      <c r="BW24" s="51">
        <f>BW18*'Output|Ratio comparison'!$B$51</f>
        <v>404215.90979516809</v>
      </c>
      <c r="BX24" s="51">
        <f>BX18*'Output|Ratio comparison'!$B$51</f>
        <v>340876.38248143886</v>
      </c>
      <c r="BY24" s="51">
        <f>BY18*'Output|Ratio comparison'!$B$51</f>
        <v>362421.36872909969</v>
      </c>
      <c r="BZ24" s="51">
        <f>BZ18*'Output|Ratio comparison'!$B$51</f>
        <v>349702.43657997111</v>
      </c>
      <c r="CA24" s="51">
        <f>CA18*'Output|Ratio comparison'!$B$51</f>
        <v>354813.64397089952</v>
      </c>
      <c r="CB24" s="51">
        <f>CB18*'Output|Ratio comparison'!$B$51</f>
        <v>334343.35397180723</v>
      </c>
      <c r="CC24" s="51">
        <f>CC18*'Output|Ratio comparison'!$B$51</f>
        <v>351652.39206095284</v>
      </c>
      <c r="CD24" s="51">
        <f>CD18*'Output|Ratio comparison'!$B$51</f>
        <v>231785.20234571525</v>
      </c>
      <c r="CE24" s="51">
        <f>CE18*'Output|Ratio comparison'!$B$51</f>
        <v>244948.08454347876</v>
      </c>
      <c r="CF24" s="51">
        <f>CF18*'Output|Ratio comparison'!$B$51</f>
        <v>235770.04299687289</v>
      </c>
      <c r="CG24" s="51">
        <f>CG18*'Output|Ratio comparison'!$B$51</f>
        <v>301142.83099970024</v>
      </c>
      <c r="CH24" s="51">
        <f>CH18*'Output|Ratio comparison'!$B$51</f>
        <v>293966.40062458237</v>
      </c>
      <c r="CI24" s="51">
        <f>CI18*'Output|Ratio comparison'!$B$51</f>
        <v>339054.98330689047</v>
      </c>
      <c r="CJ24" s="51">
        <f>CJ18*'Output|Ratio comparison'!$B$51</f>
        <v>412475.41236902762</v>
      </c>
      <c r="CK24" s="51">
        <f>CK18*'Output|Ratio comparison'!$B$51</f>
        <v>338056.45207774569</v>
      </c>
      <c r="CL24" s="51">
        <f>CL18*'Output|Ratio comparison'!$B$51</f>
        <v>313199.76886963705</v>
      </c>
      <c r="CM24" s="51">
        <f>CM18*'Output|Ratio comparison'!$B$51</f>
        <v>365296.41544614657</v>
      </c>
      <c r="CN24" s="51">
        <f>CN18*'Output|Ratio comparison'!$B$51</f>
        <v>371588.96406369656</v>
      </c>
      <c r="CO24" s="51">
        <f>CO18*'Output|Ratio comparison'!$B$51</f>
        <v>358885.34201521805</v>
      </c>
      <c r="CP24" s="51">
        <f>CP18*'Output|Ratio comparison'!$B$51</f>
        <v>345755.30124621064</v>
      </c>
      <c r="CQ24" s="51">
        <f>CQ18*'Output|Ratio comparison'!$B$51</f>
        <v>359215.77584438841</v>
      </c>
      <c r="CR24" s="51">
        <f>CR18*'Output|Ratio comparison'!$B$51</f>
        <v>350885.27403460897</v>
      </c>
      <c r="CS24" s="51">
        <f>CS18*'Output|Ratio comparison'!$B$51</f>
        <v>354991.79051283421</v>
      </c>
      <c r="CT24" s="51">
        <f>CT18*'Output|Ratio comparison'!$B$51</f>
        <v>172253.49646060256</v>
      </c>
      <c r="CU24" s="51">
        <f>CU18*'Output|Ratio comparison'!$B$51</f>
        <v>189403.88315722492</v>
      </c>
      <c r="CV24" s="51">
        <f>CV18*'Output|Ratio comparison'!$B$51</f>
        <v>245234.08022497254</v>
      </c>
      <c r="CW24" s="51">
        <f>CW18*'Output|Ratio comparison'!$B$51</f>
        <v>243073.92022142321</v>
      </c>
      <c r="CX24" s="51">
        <f>CX18*'Output|Ratio comparison'!$B$51</f>
        <v>311388.87490917201</v>
      </c>
      <c r="CY24" s="51">
        <f>CY18*'Output|Ratio comparison'!$B$51</f>
        <v>331448.25467084203</v>
      </c>
      <c r="CZ24" s="51">
        <f>CZ18*'Output|Ratio comparison'!$B$51</f>
        <v>357704.77491400338</v>
      </c>
      <c r="DA24" s="51">
        <f>DA18*'Output|Ratio comparison'!$B$51</f>
        <v>380662.09856312082</v>
      </c>
      <c r="DB24" s="51">
        <f>DB18*'Output|Ratio comparison'!$B$51</f>
        <v>379172.90980714303</v>
      </c>
      <c r="DC24" s="51">
        <f>DC18*'Output|Ratio comparison'!$B$51</f>
        <v>341480.77758868498</v>
      </c>
      <c r="DD24" s="51">
        <f>DD18*'Output|Ratio comparison'!$B$51</f>
        <v>328818.01542590244</v>
      </c>
      <c r="DE24" s="51">
        <f>DE18*'Output|Ratio comparison'!$B$51</f>
        <v>349367.40042540472</v>
      </c>
      <c r="DF24" s="51">
        <f>DF18*'Output|Ratio comparison'!$B$51</f>
        <v>330484.42042897968</v>
      </c>
      <c r="DG24" s="51">
        <f>DG18*'Output|Ratio comparison'!$B$51</f>
        <v>358344.95393998415</v>
      </c>
      <c r="DH24" s="51">
        <f>DH18*'Output|Ratio comparison'!$B$51</f>
        <v>326625.99082125438</v>
      </c>
      <c r="DI24" s="51">
        <f>DI18*'Output|Ratio comparison'!$B$51</f>
        <v>340298.10764010024</v>
      </c>
      <c r="DJ24" s="51">
        <f>DJ18*'Output|Ratio comparison'!$B$51</f>
        <v>35919.198817959179</v>
      </c>
      <c r="DK24" s="51">
        <f>DK18*'Output|Ratio comparison'!$B$51</f>
        <v>37394.156755023607</v>
      </c>
      <c r="DL24" s="51">
        <f>DL18*'Output|Ratio comparison'!$B$51</f>
        <v>41808.408394290433</v>
      </c>
      <c r="DM24" s="51">
        <f>DM18*'Output|Ratio comparison'!$B$51</f>
        <v>38262.547515735736</v>
      </c>
      <c r="DN24" s="51">
        <f>DN18*'Output|Ratio comparison'!$B$51</f>
        <v>52161.943075394818</v>
      </c>
      <c r="DO24" s="51">
        <f>DO18*'Output|Ratio comparison'!$B$51</f>
        <v>50503.436966845184</v>
      </c>
      <c r="DP24" s="51">
        <f>DP18*'Output|Ratio comparison'!$B$51</f>
        <v>55206.62812023492</v>
      </c>
      <c r="DQ24" s="51">
        <f>DQ18*'Output|Ratio comparison'!$B$51</f>
        <v>59533.167947354406</v>
      </c>
      <c r="DR24" s="51">
        <f>DR18*'Output|Ratio comparison'!$B$51</f>
        <v>62228.18224511802</v>
      </c>
      <c r="DS24" s="51">
        <f>DS18*'Output|Ratio comparison'!$B$51</f>
        <v>63681.693746470133</v>
      </c>
      <c r="DT24" s="51">
        <f>DT18*'Output|Ratio comparison'!$B$51</f>
        <v>72033.504987945009</v>
      </c>
      <c r="DU24" s="51">
        <f>DU18*'Output|Ratio comparison'!$B$51</f>
        <v>72932.694827714644</v>
      </c>
      <c r="DV24" s="51">
        <f>DV18*'Output|Ratio comparison'!$B$51</f>
        <v>69969.131752321904</v>
      </c>
      <c r="DW24" s="51">
        <f>DW18*'Output|Ratio comparison'!$B$51</f>
        <v>73669.778608481458</v>
      </c>
      <c r="DX24" s="51">
        <f>DX18*'Output|Ratio comparison'!$B$51</f>
        <v>68381.594637688788</v>
      </c>
      <c r="DY24" s="51">
        <f>DY18*'Output|Ratio comparison'!$B$51</f>
        <v>58328.307385992506</v>
      </c>
      <c r="DZ24" s="51">
        <f>DZ18*'Output|Ratio comparison'!$B$51</f>
        <v>93592.406604513671</v>
      </c>
      <c r="EA24" s="51">
        <f>EA18*'Output|Ratio comparison'!$B$51</f>
        <v>88515.484993122998</v>
      </c>
      <c r="EB24" s="51">
        <f>EB18*'Output|Ratio comparison'!$B$51</f>
        <v>111050.19124287032</v>
      </c>
      <c r="EC24" s="51">
        <f>EC18*'Output|Ratio comparison'!$B$51</f>
        <v>103893.2651480342</v>
      </c>
      <c r="ED24" s="51">
        <f>ED18*'Output|Ratio comparison'!$B$51</f>
        <v>132319.99966845178</v>
      </c>
      <c r="EE24" s="51">
        <f>EE18*'Output|Ratio comparison'!$B$51</f>
        <v>129648.5519839761</v>
      </c>
      <c r="EF24" s="51">
        <f>EF18*'Output|Ratio comparison'!$B$51</f>
        <v>138562.25433369487</v>
      </c>
      <c r="EG24" s="51">
        <f>EG18*'Output|Ratio comparison'!$B$51</f>
        <v>151970.10222832099</v>
      </c>
      <c r="EH24" s="51">
        <f>EH18*'Output|Ratio comparison'!$B$51</f>
        <v>148753.16645039251</v>
      </c>
      <c r="EI24" s="51">
        <f>EI18*'Output|Ratio comparison'!$B$51</f>
        <v>156590.85802318266</v>
      </c>
      <c r="EJ24" s="51">
        <f>EJ18*'Output|Ratio comparison'!$B$51</f>
        <v>156518.36724883865</v>
      </c>
      <c r="EK24" s="51">
        <f>EK18*'Output|Ratio comparison'!$B$51</f>
        <v>175115.84598624276</v>
      </c>
      <c r="EL24" s="51">
        <f>EL18*'Output|Ratio comparison'!$B$51</f>
        <v>170695.90447028843</v>
      </c>
      <c r="EM24" s="51">
        <f>EM18*'Output|Ratio comparison'!$B$51</f>
        <v>176751.06463520185</v>
      </c>
      <c r="EN24" s="51">
        <f>EN18*'Output|Ratio comparison'!$B$51</f>
        <v>167765.87603625783</v>
      </c>
      <c r="EO24" s="51">
        <f>EO18*'Output|Ratio comparison'!$B$51</f>
        <v>165376.4348403344</v>
      </c>
      <c r="EP24" s="51">
        <f>EP18*'Output|Ratio comparison'!$B$51</f>
        <v>135033.95703743299</v>
      </c>
      <c r="EQ24" s="51">
        <f>EQ18*'Output|Ratio comparison'!$B$51</f>
        <v>144473.64933040863</v>
      </c>
      <c r="ER24" s="51">
        <f>ER18*'Output|Ratio comparison'!$B$51</f>
        <v>138120.56245916797</v>
      </c>
      <c r="ES24" s="51">
        <f>ES18*'Output|Ratio comparison'!$B$51</f>
        <v>180794.13486098326</v>
      </c>
      <c r="ET24" s="51">
        <f>ET18*'Output|Ratio comparison'!$B$51</f>
        <v>176257.15307604463</v>
      </c>
      <c r="EU24" s="51">
        <f>EU18*'Output|Ratio comparison'!$B$51</f>
        <v>190030.67485937258</v>
      </c>
      <c r="EV24" s="51">
        <f>EV18*'Output|Ratio comparison'!$B$51</f>
        <v>224778.80706169549</v>
      </c>
      <c r="EW24" s="51">
        <f>EW18*'Output|Ratio comparison'!$B$51</f>
        <v>213064.16120090114</v>
      </c>
      <c r="EX24" s="51">
        <f>EX18*'Output|Ratio comparison'!$B$51</f>
        <v>206284.46232723061</v>
      </c>
      <c r="EY24" s="51">
        <f>EY18*'Output|Ratio comparison'!$B$51</f>
        <v>248231.53983660811</v>
      </c>
      <c r="EZ24" s="51">
        <f>EZ18*'Output|Ratio comparison'!$B$51</f>
        <v>203799.64583698069</v>
      </c>
      <c r="FA24" s="51">
        <f>FA18*'Output|Ratio comparison'!$B$51</f>
        <v>247879.37771398277</v>
      </c>
      <c r="FB24" s="51">
        <f>FB18*'Output|Ratio comparison'!$B$51</f>
        <v>240071.89495442863</v>
      </c>
      <c r="FC24" s="51">
        <f>FC18*'Output|Ratio comparison'!$B$51</f>
        <v>251305.68428889351</v>
      </c>
      <c r="FD24" s="51">
        <f>FD18*'Output|Ratio comparison'!$B$51</f>
        <v>238746.25706288216</v>
      </c>
      <c r="FE24" s="51">
        <f>FE18*'Output|Ratio comparison'!$B$51</f>
        <v>240683.44332318663</v>
      </c>
      <c r="FF24" s="51">
        <f>FF18*'Output|Ratio comparison'!$B$51</f>
        <v>73146.78409332117</v>
      </c>
      <c r="FG24" s="51">
        <f>FG18*'Output|Ratio comparison'!$B$51</f>
        <v>81888.535017537404</v>
      </c>
      <c r="FH24" s="51">
        <f>FH18*'Output|Ratio comparison'!$B$51</f>
        <v>107866.98985721369</v>
      </c>
      <c r="FI24" s="51">
        <f>FI18*'Output|Ratio comparison'!$B$51</f>
        <v>104604.64303621947</v>
      </c>
      <c r="FJ24" s="51">
        <f>FJ18*'Output|Ratio comparison'!$B$51</f>
        <v>137590.3908924417</v>
      </c>
      <c r="FK24" s="51">
        <f>FK18*'Output|Ratio comparison'!$B$51</f>
        <v>152091.8008690938</v>
      </c>
      <c r="FL24" s="51">
        <f>FL18*'Output|Ratio comparison'!$B$51</f>
        <v>142820.27950454989</v>
      </c>
      <c r="FM24" s="51">
        <f>FM18*'Output|Ratio comparison'!$B$51</f>
        <v>162060.58741277325</v>
      </c>
      <c r="FN24" s="51">
        <f>FN18*'Output|Ratio comparison'!$B$51</f>
        <v>167255.41906721654</v>
      </c>
      <c r="FO24" s="51">
        <f>FO18*'Output|Ratio comparison'!$B$51</f>
        <v>172688.2732003931</v>
      </c>
      <c r="FP24" s="51">
        <f>FP18*'Output|Ratio comparison'!$B$51</f>
        <v>204694.30550523935</v>
      </c>
      <c r="FQ24" s="51">
        <f>FQ18*'Output|Ratio comparison'!$B$51</f>
        <v>200013.25741628639</v>
      </c>
      <c r="FR24" s="51">
        <f>FR18*'Output|Ratio comparison'!$B$51</f>
        <v>187630.65351107303</v>
      </c>
      <c r="FS24" s="51">
        <f>FS18*'Output|Ratio comparison'!$B$51</f>
        <v>194287.61987552137</v>
      </c>
      <c r="FT24" s="51">
        <f>FT18*'Output|Ratio comparison'!$B$51</f>
        <v>193204.6715541032</v>
      </c>
      <c r="FU24" s="51">
        <f>FU18*'Output|Ratio comparison'!$B$51</f>
        <v>172638.11147994263</v>
      </c>
      <c r="FV24" s="51">
        <f>FV18*'Output|Ratio comparison'!$B$51</f>
        <v>48967.473272269439</v>
      </c>
      <c r="FW24" s="51">
        <f>FW18*'Output|Ratio comparison'!$B$51</f>
        <v>55112.871241548513</v>
      </c>
      <c r="FX24" s="51">
        <f>FX18*'Output|Ratio comparison'!$B$51</f>
        <v>55615.03348740092</v>
      </c>
      <c r="FY24" s="51">
        <f>FY18*'Output|Ratio comparison'!$B$51</f>
        <v>58842.413272010534</v>
      </c>
      <c r="FZ24" s="51">
        <f>FZ18*'Output|Ratio comparison'!$B$51</f>
        <v>73159.111898841002</v>
      </c>
      <c r="GA24" s="51">
        <f>GA18*'Output|Ratio comparison'!$B$51</f>
        <v>79267.204152419028</v>
      </c>
      <c r="GB24" s="51">
        <f>GB18*'Output|Ratio comparison'!$B$51</f>
        <v>81998.726588339428</v>
      </c>
      <c r="GC24" s="51">
        <f>GC18*'Output|Ratio comparison'!$B$51</f>
        <v>83249.45781039352</v>
      </c>
      <c r="GD24" s="51">
        <f>GD18*'Output|Ratio comparison'!$B$51</f>
        <v>74868.576741985555</v>
      </c>
      <c r="GE24" s="51">
        <f>GE18*'Output|Ratio comparison'!$B$51</f>
        <v>72660.471794480269</v>
      </c>
      <c r="GF24" s="51">
        <f>GF18*'Output|Ratio comparison'!$B$51</f>
        <v>80392.882138508998</v>
      </c>
      <c r="GG24" s="51">
        <f>GG18*'Output|Ratio comparison'!$B$51</f>
        <v>88352.727773929801</v>
      </c>
      <c r="GH24" s="51">
        <f>GH18*'Output|Ratio comparison'!$B$51</f>
        <v>77963.683979179492</v>
      </c>
      <c r="GI24" s="51">
        <f>GI18*'Output|Ratio comparison'!$B$51</f>
        <v>84695.644228406949</v>
      </c>
      <c r="GJ24" s="51">
        <f>GJ18*'Output|Ratio comparison'!$B$51</f>
        <v>82337.392409904263</v>
      </c>
      <c r="GK24" s="51">
        <f>GK18*'Output|Ratio comparison'!$B$51</f>
        <v>83773.549832910736</v>
      </c>
      <c r="GL24" s="51">
        <f>GL18*'Output|Ratio comparison'!$B$51</f>
        <v>74320.267866016307</v>
      </c>
      <c r="GM24" s="51">
        <f>GM18*'Output|Ratio comparison'!$B$51</f>
        <v>71940.691812980964</v>
      </c>
      <c r="GN24" s="51">
        <f>GN18*'Output|Ratio comparison'!$B$51</f>
        <v>89303.702855083931</v>
      </c>
      <c r="GO24" s="51">
        <f>GO18*'Output|Ratio comparison'!$B$51</f>
        <v>76293.909731336549</v>
      </c>
      <c r="GP24" s="51">
        <f>GP18*'Output|Ratio comparison'!$B$51</f>
        <v>99252.50619776189</v>
      </c>
      <c r="GQ24" s="51">
        <f>GQ18*'Output|Ratio comparison'!$B$51</f>
        <v>100869.84349290525</v>
      </c>
      <c r="GR24" s="51">
        <f>GR18*'Output|Ratio comparison'!$B$51</f>
        <v>104650.36231423319</v>
      </c>
      <c r="GS24" s="51">
        <f>GS18*'Output|Ratio comparison'!$B$51</f>
        <v>107504.59266569106</v>
      </c>
      <c r="GT24" s="51">
        <f>GT18*'Output|Ratio comparison'!$B$51</f>
        <v>112526.89157748842</v>
      </c>
      <c r="GU24" s="51">
        <f>GU18*'Output|Ratio comparison'!$B$51</f>
        <v>114090.42632007791</v>
      </c>
      <c r="GV24" s="51">
        <f>GV18*'Output|Ratio comparison'!$B$51</f>
        <v>132721.48423061223</v>
      </c>
      <c r="GW24" s="51">
        <f>GW18*'Output|Ratio comparison'!$B$51</f>
        <v>128349.86796237553</v>
      </c>
      <c r="GX24" s="51">
        <f>GX18*'Output|Ratio comparison'!$B$51</f>
        <v>115101.45442629194</v>
      </c>
      <c r="GY24" s="51">
        <f>GY18*'Output|Ratio comparison'!$B$51</f>
        <v>117044.0093212792</v>
      </c>
      <c r="GZ24" s="51">
        <f>GZ18*'Output|Ratio comparison'!$B$51</f>
        <v>114218.74122736236</v>
      </c>
      <c r="HA24" s="51">
        <f>HA18*'Output|Ratio comparison'!$B$51</f>
        <v>103320.75393164971</v>
      </c>
    </row>
    <row r="25" spans="1:209" s="27" customFormat="1" ht="12.9" customHeight="1" x14ac:dyDescent="0.35">
      <c r="A25" s="27" t="s">
        <v>529</v>
      </c>
      <c r="B25" s="51"/>
      <c r="C25" s="51"/>
      <c r="D25" s="51"/>
      <c r="E25" s="51"/>
      <c r="F25" s="51"/>
      <c r="G25" s="51"/>
      <c r="H25" s="51">
        <f>H18*'Output|Ratio comparison'!$C$51</f>
        <v>51040.058993787417</v>
      </c>
      <c r="I25" s="51">
        <f>I18*'Output|Ratio comparison'!$C$51</f>
        <v>57494.408008739832</v>
      </c>
      <c r="J25" s="51">
        <f>J18*'Output|Ratio comparison'!$C$51</f>
        <v>57741.19266106854</v>
      </c>
      <c r="K25" s="51">
        <f>K18*'Output|Ratio comparison'!$C$51</f>
        <v>60470.345365163732</v>
      </c>
      <c r="L25" s="51">
        <f>L18*'Output|Ratio comparison'!$C$51</f>
        <v>51164.654769655506</v>
      </c>
      <c r="M25" s="51">
        <f>M18*'Output|Ratio comparison'!$C$51</f>
        <v>54931.404999434657</v>
      </c>
      <c r="N25" s="51">
        <f>N18*'Output|Ratio comparison'!$C$51</f>
        <v>55304.992977746035</v>
      </c>
      <c r="O25" s="51">
        <f>O18*'Output|Ratio comparison'!$C$51</f>
        <v>55778.970877673637</v>
      </c>
      <c r="P25" s="51">
        <f>P18*'Output|Ratio comparison'!$C$51</f>
        <v>55424.024222515429</v>
      </c>
      <c r="Q25" s="51">
        <f>Q18*'Output|Ratio comparison'!$C$51</f>
        <v>56031.340184282235</v>
      </c>
      <c r="R25" s="51"/>
      <c r="S25" s="51"/>
      <c r="T25" s="51"/>
      <c r="U25" s="51"/>
      <c r="V25" s="51"/>
      <c r="W25" s="51"/>
      <c r="X25" s="51">
        <f>X18*'Output|Ratio comparison'!$C$51</f>
        <v>583258.95046914101</v>
      </c>
      <c r="Y25" s="51">
        <f>Y18*'Output|Ratio comparison'!$C$51</f>
        <v>599606.92444768001</v>
      </c>
      <c r="Z25" s="51">
        <f>Z18*'Output|Ratio comparison'!$C$51</f>
        <v>558712.71769093664</v>
      </c>
      <c r="AA25" s="51">
        <f>AA18*'Output|Ratio comparison'!$C$51</f>
        <v>640861.34450140921</v>
      </c>
      <c r="AB25" s="51">
        <f>AB18*'Output|Ratio comparison'!$C$51</f>
        <v>624747.23536129016</v>
      </c>
      <c r="AC25" s="51">
        <f>AC18*'Output|Ratio comparison'!$C$51</f>
        <v>626373.08929129993</v>
      </c>
      <c r="AD25" s="51">
        <f>AD18*'Output|Ratio comparison'!$C$51</f>
        <v>539748.81978455721</v>
      </c>
      <c r="AE25" s="51">
        <f>AE18*'Output|Ratio comparison'!$C$51</f>
        <v>539885.86922598153</v>
      </c>
      <c r="AF25" s="51">
        <f>AF18*'Output|Ratio comparison'!$C$51</f>
        <v>474922.34568367316</v>
      </c>
      <c r="AG25" s="51">
        <f>AG18*'Output|Ratio comparison'!$C$51</f>
        <v>475679.7982030831</v>
      </c>
      <c r="AH25" s="51"/>
      <c r="AI25" s="51"/>
      <c r="AJ25" s="51"/>
      <c r="AK25" s="51"/>
      <c r="AL25" s="51"/>
      <c r="AM25" s="51"/>
      <c r="AN25" s="51">
        <f>AN18*'Output|Ratio comparison'!$C$51</f>
        <v>63086.454341115495</v>
      </c>
      <c r="AO25" s="51">
        <f>AO18*'Output|Ratio comparison'!$C$51</f>
        <v>66172.815135422366</v>
      </c>
      <c r="AP25" s="51">
        <f>AP18*'Output|Ratio comparison'!$C$51</f>
        <v>67720.37317321109</v>
      </c>
      <c r="AQ25" s="51">
        <f>AQ18*'Output|Ratio comparison'!$C$51</f>
        <v>67592.078050578508</v>
      </c>
      <c r="AR25" s="51">
        <f>AR18*'Output|Ratio comparison'!$C$51</f>
        <v>73125.910644378164</v>
      </c>
      <c r="AS25" s="51">
        <f>AS18*'Output|Ratio comparison'!$C$51</f>
        <v>81950.882240917228</v>
      </c>
      <c r="AT25" s="51">
        <f>AT18*'Output|Ratio comparison'!$C$51</f>
        <v>72546.004216874702</v>
      </c>
      <c r="AU25" s="51">
        <f>AU18*'Output|Ratio comparison'!$C$51</f>
        <v>75556.393201379702</v>
      </c>
      <c r="AV25" s="51">
        <f>AV18*'Output|Ratio comparison'!$C$51</f>
        <v>71708.649635643364</v>
      </c>
      <c r="AW25" s="51">
        <f>AW18*'Output|Ratio comparison'!$C$51</f>
        <v>67826.380852573217</v>
      </c>
      <c r="AX25" s="51"/>
      <c r="AY25" s="51"/>
      <c r="AZ25" s="51"/>
      <c r="BA25" s="51"/>
      <c r="BB25" s="51"/>
      <c r="BC25" s="51"/>
      <c r="BD25" s="51">
        <f>BD18*'Output|Ratio comparison'!$C$51</f>
        <v>230787.91249117706</v>
      </c>
      <c r="BE25" s="51">
        <f>BE18*'Output|Ratio comparison'!$C$51</f>
        <v>239205.97837076828</v>
      </c>
      <c r="BF25" s="51">
        <f>BF18*'Output|Ratio comparison'!$C$51</f>
        <v>230452.49520202421</v>
      </c>
      <c r="BG25" s="51">
        <f>BG18*'Output|Ratio comparison'!$C$51</f>
        <v>239075.26745910829</v>
      </c>
      <c r="BH25" s="51">
        <f>BH18*'Output|Ratio comparison'!$C$51</f>
        <v>257112.14170864213</v>
      </c>
      <c r="BI25" s="51">
        <f>BI18*'Output|Ratio comparison'!$C$51</f>
        <v>262793.41826593247</v>
      </c>
      <c r="BJ25" s="51">
        <f>BJ18*'Output|Ratio comparison'!$C$51</f>
        <v>237519.37387910069</v>
      </c>
      <c r="BK25" s="51">
        <f>BK18*'Output|Ratio comparison'!$C$51</f>
        <v>239698.84298767804</v>
      </c>
      <c r="BL25" s="51">
        <f>BL18*'Output|Ratio comparison'!$C$51</f>
        <v>226708.97399693416</v>
      </c>
      <c r="BM25" s="51">
        <f>BM18*'Output|Ratio comparison'!$C$51</f>
        <v>155944.14353504151</v>
      </c>
      <c r="BN25" s="51"/>
      <c r="BO25" s="51"/>
      <c r="BP25" s="51"/>
      <c r="BQ25" s="51"/>
      <c r="BR25" s="51"/>
      <c r="BS25" s="51"/>
      <c r="BT25" s="51">
        <f>BT18*'Output|Ratio comparison'!$C$51</f>
        <v>407508.95433498127</v>
      </c>
      <c r="BU25" s="51">
        <f>BU18*'Output|Ratio comparison'!$C$51</f>
        <v>376158.67098552384</v>
      </c>
      <c r="BV25" s="51">
        <f>BV18*'Output|Ratio comparison'!$C$51</f>
        <v>339094.6372222809</v>
      </c>
      <c r="BW25" s="51">
        <f>BW18*'Output|Ratio comparison'!$C$51</f>
        <v>411235.38957624626</v>
      </c>
      <c r="BX25" s="51">
        <f>BX18*'Output|Ratio comparison'!$C$51</f>
        <v>346795.92898293119</v>
      </c>
      <c r="BY25" s="51">
        <f>BY18*'Output|Ratio comparison'!$C$51</f>
        <v>368715.05833501776</v>
      </c>
      <c r="BZ25" s="51">
        <f>BZ18*'Output|Ratio comparison'!$C$51</f>
        <v>355775.2534174152</v>
      </c>
      <c r="CA25" s="51">
        <f>CA18*'Output|Ratio comparison'!$C$51</f>
        <v>360975.22034518543</v>
      </c>
      <c r="CB25" s="51">
        <f>CB18*'Output|Ratio comparison'!$C$51</f>
        <v>340149.45006122696</v>
      </c>
      <c r="CC25" s="51">
        <f>CC18*'Output|Ratio comparison'!$C$51</f>
        <v>357759.07118026429</v>
      </c>
      <c r="CD25" s="51"/>
      <c r="CE25" s="51"/>
      <c r="CF25" s="51"/>
      <c r="CG25" s="51"/>
      <c r="CH25" s="51"/>
      <c r="CI25" s="51"/>
      <c r="CJ25" s="51">
        <f>CJ18*'Output|Ratio comparison'!$C$51</f>
        <v>419638.32393968658</v>
      </c>
      <c r="CK25" s="51">
        <f>CK18*'Output|Ratio comparison'!$C$51</f>
        <v>343927.02860063722</v>
      </c>
      <c r="CL25" s="51">
        <f>CL18*'Output|Ratio comparison'!$C$51</f>
        <v>318638.69245414622</v>
      </c>
      <c r="CM25" s="51">
        <f>CM18*'Output|Ratio comparison'!$C$51</f>
        <v>371640.03216233151</v>
      </c>
      <c r="CN25" s="51">
        <f>CN18*'Output|Ratio comparison'!$C$51</f>
        <v>378041.85509769537</v>
      </c>
      <c r="CO25" s="51">
        <f>CO18*'Output|Ratio comparison'!$C$51</f>
        <v>365117.62615088635</v>
      </c>
      <c r="CP25" s="51">
        <f>CP18*'Output|Ratio comparison'!$C$51</f>
        <v>351759.57343710045</v>
      </c>
      <c r="CQ25" s="51">
        <f>CQ18*'Output|Ratio comparison'!$C$51</f>
        <v>365453.79818463163</v>
      </c>
      <c r="CR25" s="51">
        <f>CR18*'Output|Ratio comparison'!$C$51</f>
        <v>356978.63163602579</v>
      </c>
      <c r="CS25" s="51">
        <f>CS18*'Output|Ratio comparison'!$C$51</f>
        <v>361156.4605210392</v>
      </c>
      <c r="CT25" s="51"/>
      <c r="CU25" s="51"/>
      <c r="CV25" s="51"/>
      <c r="CW25" s="51"/>
      <c r="CX25" s="51"/>
      <c r="CY25" s="51"/>
      <c r="CZ25" s="51">
        <f>CZ18*'Output|Ratio comparison'!$C$51</f>
        <v>363916.55771190545</v>
      </c>
      <c r="DA25" s="51">
        <f>DA18*'Output|Ratio comparison'!$C$51</f>
        <v>387272.55064958282</v>
      </c>
      <c r="DB25" s="51">
        <f>DB18*'Output|Ratio comparison'!$C$51</f>
        <v>385757.50113426958</v>
      </c>
      <c r="DC25" s="51">
        <f>DC18*'Output|Ratio comparison'!$C$51</f>
        <v>347410.8198156851</v>
      </c>
      <c r="DD25" s="51">
        <f>DD18*'Output|Ratio comparison'!$C$51</f>
        <v>334528.16031383123</v>
      </c>
      <c r="DE25" s="51">
        <f>DE18*'Output|Ratio comparison'!$C$51</f>
        <v>355434.39913581347</v>
      </c>
      <c r="DF25" s="51">
        <f>DF18*'Output|Ratio comparison'!$C$51</f>
        <v>336223.50355497067</v>
      </c>
      <c r="DG25" s="51">
        <f>DG18*'Output|Ratio comparison'!$C$51</f>
        <v>364567.85387508996</v>
      </c>
      <c r="DH25" s="51">
        <f>DH18*'Output|Ratio comparison'!$C$51</f>
        <v>332298.06973498705</v>
      </c>
      <c r="DI25" s="51">
        <f>DI18*'Output|Ratio comparison'!$C$51</f>
        <v>346207.61201198236</v>
      </c>
      <c r="DJ25" s="51"/>
      <c r="DK25" s="51"/>
      <c r="DL25" s="51"/>
      <c r="DM25" s="51"/>
      <c r="DN25" s="51"/>
      <c r="DO25" s="51"/>
      <c r="DP25" s="51">
        <f>DP18*'Output|Ratio comparison'!$C$51</f>
        <v>56165.328162664875</v>
      </c>
      <c r="DQ25" s="51">
        <f>DQ18*'Output|Ratio comparison'!$C$51</f>
        <v>60567.001249269088</v>
      </c>
      <c r="DR25" s="51">
        <f>DR18*'Output|Ratio comparison'!$C$51</f>
        <v>63308.816273858254</v>
      </c>
      <c r="DS25" s="51">
        <f>DS18*'Output|Ratio comparison'!$C$51</f>
        <v>64787.568975143535</v>
      </c>
      <c r="DT25" s="51">
        <f>DT18*'Output|Ratio comparison'!$C$51</f>
        <v>73284.415007986769</v>
      </c>
      <c r="DU25" s="51">
        <f>DU18*'Output|Ratio comparison'!$C$51</f>
        <v>74199.219881075624</v>
      </c>
      <c r="DV25" s="51">
        <f>DV18*'Output|Ratio comparison'!$C$51</f>
        <v>71184.192549616841</v>
      </c>
      <c r="DW25" s="51">
        <f>DW18*'Output|Ratio comparison'!$C$51</f>
        <v>74949.103614963227</v>
      </c>
      <c r="DX25" s="51">
        <f>DX18*'Output|Ratio comparison'!$C$51</f>
        <v>69569.08679058394</v>
      </c>
      <c r="DY25" s="51">
        <f>DY18*'Output|Ratio comparison'!$C$51</f>
        <v>59341.217477947976</v>
      </c>
      <c r="DZ25" s="51"/>
      <c r="EA25" s="51"/>
      <c r="EB25" s="51"/>
      <c r="EC25" s="51"/>
      <c r="ED25" s="51"/>
      <c r="EE25" s="51"/>
      <c r="EF25" s="51">
        <f>EF18*'Output|Ratio comparison'!$C$51</f>
        <v>140968.48060818479</v>
      </c>
      <c r="EG25" s="51">
        <f>EG18*'Output|Ratio comparison'!$C$51</f>
        <v>154609.16475423847</v>
      </c>
      <c r="EH25" s="51">
        <f>EH18*'Output|Ratio comparison'!$C$51</f>
        <v>151336.36473370352</v>
      </c>
      <c r="EI25" s="51">
        <f>EI18*'Output|Ratio comparison'!$C$51</f>
        <v>159310.16306575856</v>
      </c>
      <c r="EJ25" s="51">
        <f>EJ18*'Output|Ratio comparison'!$C$51</f>
        <v>159236.41344060612</v>
      </c>
      <c r="EK25" s="51">
        <f>EK18*'Output|Ratio comparison'!$C$51</f>
        <v>178156.84984200323</v>
      </c>
      <c r="EL25" s="51">
        <f>EL18*'Output|Ratio comparison'!$C$51</f>
        <v>173660.15308373171</v>
      </c>
      <c r="EM25" s="51">
        <f>EM18*'Output|Ratio comparison'!$C$51</f>
        <v>179820.46515711487</v>
      </c>
      <c r="EN25" s="51">
        <f>EN18*'Output|Ratio comparison'!$C$51</f>
        <v>170679.24274512421</v>
      </c>
      <c r="EO25" s="51">
        <f>EO18*'Output|Ratio comparison'!$C$51</f>
        <v>168248.30730378287</v>
      </c>
      <c r="EP25" s="51"/>
      <c r="EQ25" s="51"/>
      <c r="ER25" s="51"/>
      <c r="ES25" s="51"/>
      <c r="ET25" s="51"/>
      <c r="EU25" s="51"/>
      <c r="EV25" s="51">
        <f>EV18*'Output|Ratio comparison'!$C$51</f>
        <v>228682.2414717463</v>
      </c>
      <c r="EW25" s="51">
        <f>EW18*'Output|Ratio comparison'!$C$51</f>
        <v>216764.16294595858</v>
      </c>
      <c r="EX25" s="51">
        <f>EX18*'Output|Ratio comparison'!$C$51</f>
        <v>209866.73006426831</v>
      </c>
      <c r="EY25" s="51">
        <f>EY18*'Output|Ratio comparison'!$C$51</f>
        <v>252542.24664622365</v>
      </c>
      <c r="EZ25" s="51">
        <f>EZ18*'Output|Ratio comparison'!$C$51</f>
        <v>207338.7630727879</v>
      </c>
      <c r="FA25" s="51">
        <f>FA18*'Output|Ratio comparison'!$C$51</f>
        <v>252183.9689926666</v>
      </c>
      <c r="FB25" s="51">
        <f>FB18*'Output|Ratio comparison'!$C$51</f>
        <v>244240.90407010564</v>
      </c>
      <c r="FC25" s="51">
        <f>FC18*'Output|Ratio comparison'!$C$51</f>
        <v>255669.77567418758</v>
      </c>
      <c r="FD25" s="51">
        <f>FD18*'Output|Ratio comparison'!$C$51</f>
        <v>242892.24558943528</v>
      </c>
      <c r="FE25" s="51">
        <f>FE18*'Output|Ratio comparison'!$C$51</f>
        <v>244863.07238554468</v>
      </c>
      <c r="FF25" s="51"/>
      <c r="FG25" s="51"/>
      <c r="FH25" s="51"/>
      <c r="FI25" s="51"/>
      <c r="FJ25" s="51"/>
      <c r="FK25" s="51"/>
      <c r="FL25" s="51">
        <f>FL18*'Output|Ratio comparison'!$C$51</f>
        <v>145300.44923566745</v>
      </c>
      <c r="FM25" s="51">
        <f>FM18*'Output|Ratio comparison'!$C$51</f>
        <v>164874.8779666262</v>
      </c>
      <c r="FN25" s="51">
        <f>FN18*'Output|Ratio comparison'!$C$51</f>
        <v>170159.92134920991</v>
      </c>
      <c r="FO25" s="51">
        <f>FO18*'Output|Ratio comparison'!$C$51</f>
        <v>175687.12063015834</v>
      </c>
      <c r="FP25" s="51">
        <f>FP18*'Output|Ratio comparison'!$C$51</f>
        <v>208248.95910490587</v>
      </c>
      <c r="FQ25" s="51">
        <f>FQ18*'Output|Ratio comparison'!$C$51</f>
        <v>203486.62148325908</v>
      </c>
      <c r="FR25" s="51">
        <f>FR18*'Output|Ratio comparison'!$C$51</f>
        <v>190888.98537460327</v>
      </c>
      <c r="FS25" s="51">
        <f>FS18*'Output|Ratio comparison'!$C$51</f>
        <v>197661.55441491422</v>
      </c>
      <c r="FT25" s="51">
        <f>FT18*'Output|Ratio comparison'!$C$51</f>
        <v>196559.79997116898</v>
      </c>
      <c r="FU25" s="51">
        <f>FU18*'Output|Ratio comparison'!$C$51</f>
        <v>175636.08781786324</v>
      </c>
      <c r="FV25" s="51"/>
      <c r="FW25" s="51"/>
      <c r="FX25" s="51"/>
      <c r="FY25" s="51"/>
      <c r="FZ25" s="51"/>
      <c r="GA25" s="51"/>
      <c r="GB25" s="51">
        <f>GB18*'Output|Ratio comparison'!$C$51</f>
        <v>83422.689350351138</v>
      </c>
      <c r="GC25" s="51">
        <f>GC18*'Output|Ratio comparison'!$C$51</f>
        <v>84695.140357084703</v>
      </c>
      <c r="GD25" s="51">
        <f>GD18*'Output|Ratio comparison'!$C$51</f>
        <v>76168.719680309718</v>
      </c>
      <c r="GE25" s="51">
        <f>GE18*'Output|Ratio comparison'!$C$51</f>
        <v>73922.26951269331</v>
      </c>
      <c r="GF25" s="51">
        <f>GF18*'Output|Ratio comparison'!$C$51</f>
        <v>81788.958336993674</v>
      </c>
      <c r="GG25" s="51">
        <f>GG18*'Output|Ratio comparison'!$C$51</f>
        <v>89887.032018724305</v>
      </c>
      <c r="GH25" s="51">
        <f>GH18*'Output|Ratio comparison'!$C$51</f>
        <v>79317.575525970751</v>
      </c>
      <c r="GI25" s="51">
        <f>GI18*'Output|Ratio comparison'!$C$51</f>
        <v>86166.440770057059</v>
      </c>
      <c r="GJ25" s="51">
        <f>GJ18*'Output|Ratio comparison'!$C$51</f>
        <v>83767.236330547821</v>
      </c>
      <c r="GK25" s="51">
        <f>GK18*'Output|Ratio comparison'!$C$51</f>
        <v>85228.333588303372</v>
      </c>
      <c r="GL25" s="51"/>
      <c r="GM25" s="51"/>
      <c r="GN25" s="51"/>
      <c r="GO25" s="51"/>
      <c r="GP25" s="51"/>
      <c r="GQ25" s="51"/>
      <c r="GR25" s="51">
        <f>GR18*'Output|Ratio comparison'!$C$51</f>
        <v>106467.68588944702</v>
      </c>
      <c r="GS25" s="51">
        <f>GS18*'Output|Ratio comparison'!$C$51</f>
        <v>109371.48186105266</v>
      </c>
      <c r="GT25" s="51">
        <f>GT18*'Output|Ratio comparison'!$C$51</f>
        <v>114480.99635445283</v>
      </c>
      <c r="GU25" s="51">
        <f>GU18*'Output|Ratio comparison'!$C$51</f>
        <v>116071.68292418882</v>
      </c>
      <c r="GV25" s="51">
        <f>GV18*'Output|Ratio comparison'!$C$51</f>
        <v>135026.28162352918</v>
      </c>
      <c r="GW25" s="51">
        <f>GW18*'Output|Ratio comparison'!$C$51</f>
        <v>130578.74931324193</v>
      </c>
      <c r="GX25" s="51">
        <f>GX18*'Output|Ratio comparison'!$C$51</f>
        <v>117100.26821006276</v>
      </c>
      <c r="GY25" s="51">
        <f>GY18*'Output|Ratio comparison'!$C$51</f>
        <v>119076.55687078899</v>
      </c>
      <c r="GZ25" s="51">
        <f>GZ18*'Output|Ratio comparison'!$C$51</f>
        <v>116202.22610570856</v>
      </c>
      <c r="HA25" s="51">
        <f>HA18*'Output|Ratio comparison'!$C$51</f>
        <v>105114.98796750566</v>
      </c>
    </row>
    <row r="26" spans="1:209" s="27" customFormat="1" ht="12.9" customHeight="1" x14ac:dyDescent="0.35">
      <c r="A26" s="27" t="s">
        <v>525</v>
      </c>
      <c r="B26" s="51"/>
      <c r="C26" s="51"/>
      <c r="D26" s="51"/>
      <c r="E26" s="51">
        <f>E19+'Data|Overheads'!B72/10^3</f>
        <v>41556.147838049757</v>
      </c>
      <c r="F26" s="51">
        <f>F19+'Data|Overheads'!C72/10^3</f>
        <v>47916.210682386569</v>
      </c>
      <c r="G26" s="51">
        <f>G19+'Data|Overheads'!D72/10^3</f>
        <v>54831.509428120444</v>
      </c>
      <c r="H26" s="51">
        <f>H19+'Data|Overheads'!E72/10^3</f>
        <v>60845.375333719567</v>
      </c>
      <c r="I26" s="51">
        <f>I19+'Data|Overheads'!F72/10^3</f>
        <v>69028.308045292608</v>
      </c>
      <c r="J26" s="51">
        <f>J19+'Data|Overheads'!G72/10^3</f>
        <v>79601.435815233897</v>
      </c>
      <c r="K26" s="51">
        <f>K19+'Data|Overheads'!H72/10^3</f>
        <v>86548.092643177893</v>
      </c>
      <c r="L26" s="51">
        <f>L19+'Data|Overheads'!I72/10^3</f>
        <v>52497.721534325203</v>
      </c>
      <c r="M26" s="51">
        <f>M19+'Data|Overheads'!J72/10^3</f>
        <v>58245.248035999997</v>
      </c>
      <c r="N26" s="51">
        <f>N19+'Data|Overheads'!K72/10^3</f>
        <v>72071.139840504809</v>
      </c>
      <c r="O26" s="51">
        <f>O19+'Data|Overheads'!L72/10^3</f>
        <v>70694.304360000009</v>
      </c>
      <c r="P26" s="51">
        <f>P19+'Data|Overheads'!M72/10^3</f>
        <v>68958.093410000001</v>
      </c>
      <c r="Q26" s="51"/>
      <c r="R26" s="51"/>
      <c r="S26" s="51"/>
      <c r="T26" s="51"/>
      <c r="U26" s="51">
        <f>U19+'Data|Overheads'!B2/10^3</f>
        <v>443489.44696764799</v>
      </c>
      <c r="V26" s="51">
        <f>V19+'Data|Overheads'!C2/10^3</f>
        <v>515512.72259464301</v>
      </c>
      <c r="W26" s="51">
        <f>W19+'Data|Overheads'!D2/10^3</f>
        <v>512241.43077591294</v>
      </c>
      <c r="X26" s="51">
        <f>X19+'Data|Overheads'!E2/10^3</f>
        <v>582528.6565686391</v>
      </c>
      <c r="Y26" s="51">
        <f>Y19+'Data|Overheads'!F2/10^3</f>
        <v>475011.13446981506</v>
      </c>
      <c r="Z26" s="51">
        <f>Z19+'Data|Overheads'!G2/10^3</f>
        <v>542633.90420160326</v>
      </c>
      <c r="AA26" s="51">
        <f>AA19+'Data|Overheads'!H2/10^3</f>
        <v>651511.13329349505</v>
      </c>
      <c r="AB26" s="51">
        <f>AB19+'Data|Overheads'!I2/10^3</f>
        <v>590102.08599726507</v>
      </c>
      <c r="AC26" s="51">
        <f>AC19+'Data|Overheads'!J2/10^3</f>
        <v>532963.94004261005</v>
      </c>
      <c r="AD26" s="51">
        <f>AD19+'Data|Overheads'!K2/10^3</f>
        <v>467337.86054000002</v>
      </c>
      <c r="AE26" s="51">
        <f>AE19+'Data|Overheads'!L2/10^3</f>
        <v>454424.70699999999</v>
      </c>
      <c r="AF26" s="51">
        <f>AF19+'Data|Overheads'!M2/10^3</f>
        <v>409523.11597899999</v>
      </c>
      <c r="AG26" s="51"/>
      <c r="AH26" s="51"/>
      <c r="AI26" s="51"/>
      <c r="AJ26" s="51"/>
      <c r="AK26" s="51">
        <f>AK19+'Data|Overheads'!B22/10^3</f>
        <v>50008.28670395715</v>
      </c>
      <c r="AL26" s="51">
        <f>AL19+'Data|Overheads'!C22/10^3</f>
        <v>54297.417192065688</v>
      </c>
      <c r="AM26" s="51">
        <f>AM19+'Data|Overheads'!D22/10^3</f>
        <v>54486.114291810467</v>
      </c>
      <c r="AN26" s="51">
        <f>AN19+'Data|Overheads'!E22/10^3</f>
        <v>67739.510372802135</v>
      </c>
      <c r="AO26" s="51">
        <f>AO19+'Data|Overheads'!F22/10^3</f>
        <v>68089.082410078205</v>
      </c>
      <c r="AP26" s="51">
        <f>AP19+'Data|Overheads'!G22/10^3</f>
        <v>73439.955393108074</v>
      </c>
      <c r="AQ26" s="51">
        <f>AQ19+'Data|Overheads'!H22/10^3</f>
        <v>71997.882248406589</v>
      </c>
      <c r="AR26" s="51">
        <f>AR19+'Data|Overheads'!I22/10^3</f>
        <v>73453.923770187699</v>
      </c>
      <c r="AS26" s="51">
        <f>AS19+'Data|Overheads'!J22/10^3</f>
        <v>73056</v>
      </c>
      <c r="AT26" s="51">
        <f>AT19+'Data|Overheads'!K22/10^3</f>
        <v>67694</v>
      </c>
      <c r="AU26" s="51">
        <f>AU19+'Data|Overheads'!L22/10^3</f>
        <v>75670.10500000001</v>
      </c>
      <c r="AV26" s="51">
        <f>AV19+'Data|Overheads'!M22/10^3</f>
        <v>74131.675000000003</v>
      </c>
      <c r="AW26" s="51"/>
      <c r="AX26" s="51"/>
      <c r="AY26" s="51"/>
      <c r="AZ26" s="51"/>
      <c r="BA26" s="51">
        <f>BA19+'Data|Overheads'!B32/10^3</f>
        <v>229075.96469774732</v>
      </c>
      <c r="BB26" s="51">
        <f>BB19+'Data|Overheads'!C32/10^3</f>
        <v>228043.59112183328</v>
      </c>
      <c r="BC26" s="51">
        <f>BC19+'Data|Overheads'!D32/10^3</f>
        <v>244517.09980579483</v>
      </c>
      <c r="BD26" s="51">
        <f>BD19+'Data|Overheads'!E32/10^3</f>
        <v>276189.14942971256</v>
      </c>
      <c r="BE26" s="51">
        <f>BE19+'Data|Overheads'!F32/10^3</f>
        <v>248232.2275998212</v>
      </c>
      <c r="BF26" s="51">
        <f>BF19+'Data|Overheads'!G32/10^3</f>
        <v>295997.52023237501</v>
      </c>
      <c r="BG26" s="51">
        <f>BG19+'Data|Overheads'!H32/10^3</f>
        <v>300530.03952954285</v>
      </c>
      <c r="BH26" s="51">
        <f>BH19+'Data|Overheads'!I32/10^3</f>
        <v>316821.14712986699</v>
      </c>
      <c r="BI26" s="51">
        <f>BI19+'Data|Overheads'!J32/10^3</f>
        <v>290656.54168067907</v>
      </c>
      <c r="BJ26" s="51">
        <f>BJ19+'Data|Overheads'!K32/10^3</f>
        <v>278512.48718438001</v>
      </c>
      <c r="BK26" s="51">
        <f>BK19+'Data|Overheads'!L32/10^3</f>
        <v>291794.86913370003</v>
      </c>
      <c r="BL26" s="51">
        <f>BL19+'Data|Overheads'!M32/10^3</f>
        <v>259970.16376625502</v>
      </c>
      <c r="BM26" s="51"/>
      <c r="BN26" s="51"/>
      <c r="BO26" s="51"/>
      <c r="BP26" s="51"/>
      <c r="BQ26" s="51">
        <f>BQ19+'Data|Overheads'!B42/10^3</f>
        <v>364859.17818388442</v>
      </c>
      <c r="BR26" s="51">
        <f>BR19+'Data|Overheads'!C42/10^3</f>
        <v>419305.469094878</v>
      </c>
      <c r="BS26" s="51">
        <f>BS19+'Data|Overheads'!D42/10^3</f>
        <v>465972.20994666201</v>
      </c>
      <c r="BT26" s="51">
        <f>BT19+'Data|Overheads'!E42/10^3</f>
        <v>513887.22323153407</v>
      </c>
      <c r="BU26" s="51">
        <f>BU19+'Data|Overheads'!F42/10^3</f>
        <v>542921.77045540186</v>
      </c>
      <c r="BV26" s="51">
        <f>BV19+'Data|Overheads'!G42/10^3</f>
        <v>490563.36520719103</v>
      </c>
      <c r="BW26" s="51">
        <f>BW19+'Data|Overheads'!H42/10^3</f>
        <v>393479.98037887731</v>
      </c>
      <c r="BX26" s="51">
        <f>BX19+'Data|Overheads'!I42/10^3</f>
        <v>452752.68511050392</v>
      </c>
      <c r="BY26" s="51">
        <f>BY19+'Data|Overheads'!J42/10^3</f>
        <v>454353.69915941899</v>
      </c>
      <c r="BZ26" s="51">
        <f>BZ19+'Data|Overheads'!K42/10^3</f>
        <v>462716.41091431194</v>
      </c>
      <c r="CA26" s="51">
        <f>CA19+'Data|Overheads'!L42/10^3</f>
        <v>450394.12290000002</v>
      </c>
      <c r="CB26" s="51">
        <f>CB19+'Data|Overheads'!M42/10^3</f>
        <v>451834.91710000002</v>
      </c>
      <c r="CC26" s="51"/>
      <c r="CD26" s="51"/>
      <c r="CE26" s="51"/>
      <c r="CF26" s="51"/>
      <c r="CG26" s="51">
        <f>CG19+'Data|Overheads'!B52/10^3</f>
        <v>377468.52424216806</v>
      </c>
      <c r="CH26" s="51">
        <f>CH19+'Data|Overheads'!C52/10^3</f>
        <v>374381.18053073401</v>
      </c>
      <c r="CI26" s="51">
        <f>CI19+'Data|Overheads'!D52/10^3</f>
        <v>480001.45256217197</v>
      </c>
      <c r="CJ26" s="51">
        <f>CJ19+'Data|Overheads'!E52/10^3</f>
        <v>510195.24380187911</v>
      </c>
      <c r="CK26" s="51">
        <f>CK19+'Data|Overheads'!F52/10^3</f>
        <v>398784.44622816017</v>
      </c>
      <c r="CL26" s="51">
        <f>CL19+'Data|Overheads'!G52/10^3</f>
        <v>421943.47736999998</v>
      </c>
      <c r="CM26" s="51">
        <f>CM19+'Data|Overheads'!H52/10^3</f>
        <v>490261.50519705302</v>
      </c>
      <c r="CN26" s="51">
        <f>CN19+'Data|Overheads'!I52/10^3</f>
        <v>478691.68970128638</v>
      </c>
      <c r="CO26" s="51">
        <f>CO19+'Data|Overheads'!J52/10^3</f>
        <v>447440.78936177073</v>
      </c>
      <c r="CP26" s="51">
        <f>CP19+'Data|Overheads'!K52/10^3</f>
        <v>392211.62994141475</v>
      </c>
      <c r="CQ26" s="51">
        <f>CQ19+'Data|Overheads'!L52/10^3</f>
        <v>495455.82500000001</v>
      </c>
      <c r="CR26" s="51">
        <f>CR19+'Data|Overheads'!M52/10^3</f>
        <v>531377.10400000005</v>
      </c>
      <c r="CS26" s="51"/>
      <c r="CT26" s="51"/>
      <c r="CU26" s="51"/>
      <c r="CV26" s="51"/>
      <c r="CW26" s="51">
        <f>CW19+'Data|Overheads'!B62/10^3</f>
        <v>366150.11695537466</v>
      </c>
      <c r="CX26" s="51">
        <f>CX19+'Data|Overheads'!C62/10^3</f>
        <v>408797.33885724482</v>
      </c>
      <c r="CY26" s="51">
        <f>CY19+'Data|Overheads'!D62/10^3</f>
        <v>428987.86973761133</v>
      </c>
      <c r="CZ26" s="51">
        <f>CZ19+'Data|Overheads'!E62/10^3</f>
        <v>545508.47029752296</v>
      </c>
      <c r="DA26" s="51">
        <f>DA19+'Data|Overheads'!F62/10^3</f>
        <v>498609.5672685263</v>
      </c>
      <c r="DB26" s="51">
        <f>DB19+'Data|Overheads'!G62/10^3</f>
        <v>491882.73613880406</v>
      </c>
      <c r="DC26" s="51">
        <f>DC19+'Data|Overheads'!H62/10^3</f>
        <v>442683.02080096811</v>
      </c>
      <c r="DD26" s="51">
        <f>DD19+'Data|Overheads'!I62/10^3</f>
        <v>365550.70929830207</v>
      </c>
      <c r="DE26" s="51">
        <f>DE19+'Data|Overheads'!J62/10^3</f>
        <v>358375.09771504457</v>
      </c>
      <c r="DF26" s="51">
        <f>DF19+'Data|Overheads'!K62/10^3</f>
        <v>380873.63399999996</v>
      </c>
      <c r="DG26" s="51">
        <f>DG19+'Data|Overheads'!L62/10^3</f>
        <v>442180.00900000002</v>
      </c>
      <c r="DH26" s="51">
        <f>DH19+'Data|Overheads'!M62/10^3</f>
        <v>431036.37299999996</v>
      </c>
      <c r="DI26" s="51"/>
      <c r="DJ26" s="51"/>
      <c r="DK26" s="51"/>
      <c r="DL26" s="51"/>
      <c r="DM26" s="51">
        <f>DM19+'Data|Overheads'!B82/10^3</f>
        <v>48349.725749867001</v>
      </c>
      <c r="DN26" s="51">
        <f>DN19+'Data|Overheads'!C82/10^3</f>
        <v>58605.575110382997</v>
      </c>
      <c r="DO26" s="51">
        <f>DO19+'Data|Overheads'!D82/10^3</f>
        <v>66223.988115314729</v>
      </c>
      <c r="DP26" s="51">
        <f>DP19+'Data|Overheads'!E82/10^3</f>
        <v>82861.176102655707</v>
      </c>
      <c r="DQ26" s="51">
        <f>DQ19+'Data|Overheads'!F82/10^3</f>
        <v>83295.789556688193</v>
      </c>
      <c r="DR26" s="51">
        <f>DR19+'Data|Overheads'!G82/10^3</f>
        <v>81839.890750753504</v>
      </c>
      <c r="DS26" s="51">
        <f>DS19+'Data|Overheads'!H82/10^3</f>
        <v>83810.675510022906</v>
      </c>
      <c r="DT26" s="51">
        <f>DT19+'Data|Overheads'!I82/10^3</f>
        <v>89922.443769999998</v>
      </c>
      <c r="DU26" s="51">
        <f>DU19+'Data|Overheads'!J82/10^3</f>
        <v>95124.824113548399</v>
      </c>
      <c r="DV26" s="51">
        <f>DV19+'Data|Overheads'!K82/10^3</f>
        <v>90354.527579999994</v>
      </c>
      <c r="DW26" s="51">
        <f>DW19+'Data|Overheads'!L82/10^3</f>
        <v>92437.99136</v>
      </c>
      <c r="DX26" s="51">
        <f>DX19+'Data|Overheads'!M82/10^3</f>
        <v>83587.755040000004</v>
      </c>
      <c r="DY26" s="51"/>
      <c r="DZ26" s="51"/>
      <c r="EA26" s="51"/>
      <c r="EB26" s="51"/>
      <c r="EC26" s="51">
        <f>EC19+'Data|Overheads'!B102/10^3</f>
        <v>149199.54839559671</v>
      </c>
      <c r="ED26" s="51">
        <f>ED19+'Data|Overheads'!C102/10^3</f>
        <v>152376.32744758524</v>
      </c>
      <c r="EE26" s="51">
        <f>EE19+'Data|Overheads'!D102/10^3</f>
        <v>158210.78323031269</v>
      </c>
      <c r="EF26" s="51">
        <f>EF19+'Data|Overheads'!E102/10^3</f>
        <v>193863.29672915416</v>
      </c>
      <c r="EG26" s="51">
        <f>EG19+'Data|Overheads'!F102/10^3</f>
        <v>211476.52190820363</v>
      </c>
      <c r="EH26" s="51">
        <f>EH19+'Data|Overheads'!G102/10^3</f>
        <v>204553.83406509552</v>
      </c>
      <c r="EI26" s="51">
        <f>EI19+'Data|Overheads'!H102/10^3</f>
        <v>218764.51298321469</v>
      </c>
      <c r="EJ26" s="51">
        <f>EJ19+'Data|Overheads'!I102/10^3</f>
        <v>193868.33946270801</v>
      </c>
      <c r="EK26" s="51">
        <f>EK19+'Data|Overheads'!J102/10^3</f>
        <v>211012</v>
      </c>
      <c r="EL26" s="51">
        <f>EL19+'Data|Overheads'!K102/10^3</f>
        <v>221767</v>
      </c>
      <c r="EM26" s="51">
        <f>EM19+'Data|Overheads'!L102/10^3</f>
        <v>221423.82200000001</v>
      </c>
      <c r="EN26" s="51">
        <f>EN19+'Data|Overheads'!M102/10^3</f>
        <v>214972.49</v>
      </c>
      <c r="EO26" s="51"/>
      <c r="EP26" s="51"/>
      <c r="EQ26" s="51"/>
      <c r="ER26" s="51"/>
      <c r="ES26" s="51">
        <f>ES19+'Data|Overheads'!B112/10^3</f>
        <v>149341.894</v>
      </c>
      <c r="ET26" s="51">
        <f>ET19+'Data|Overheads'!C112/10^3</f>
        <v>151148.514</v>
      </c>
      <c r="EU26" s="51">
        <f>EU19+'Data|Overheads'!D112/10^3</f>
        <v>195286.79500000001</v>
      </c>
      <c r="EV26" s="51">
        <f>EV19+'Data|Overheads'!E112/10^3</f>
        <v>203327.86</v>
      </c>
      <c r="EW26" s="51">
        <f>EW19+'Data|Overheads'!F112/10^3</f>
        <v>218682.64300000001</v>
      </c>
      <c r="EX26" s="51">
        <f>EX19+'Data|Overheads'!G112/10^3</f>
        <v>226582.701</v>
      </c>
      <c r="EY26" s="51">
        <f>EY19+'Data|Overheads'!H112/10^3</f>
        <v>230124.4112658299</v>
      </c>
      <c r="EZ26" s="51">
        <f>EZ19+'Data|Overheads'!I112/10^3</f>
        <v>198615.60644531</v>
      </c>
      <c r="FA26" s="51">
        <f>FA19+'Data|Overheads'!J112/10^3</f>
        <v>239305.68365521598</v>
      </c>
      <c r="FB26" s="51">
        <f>FB19+'Data|Overheads'!K112/10^3</f>
        <v>242070.83602000002</v>
      </c>
      <c r="FC26" s="51">
        <f>FC19+'Data|Overheads'!L112/10^3</f>
        <v>255435.30082999999</v>
      </c>
      <c r="FD26" s="51">
        <f>FD19+'Data|Overheads'!M112/10^3</f>
        <v>233456.67284999997</v>
      </c>
      <c r="FE26" s="51"/>
      <c r="FF26" s="51"/>
      <c r="FG26" s="51"/>
      <c r="FH26" s="51"/>
      <c r="FI26" s="51">
        <f>FI19+'Data|Overheads'!B12/10^3</f>
        <v>145684.11944553931</v>
      </c>
      <c r="FJ26" s="51">
        <f>FJ19+'Data|Overheads'!C12/10^3</f>
        <v>146872.57009058842</v>
      </c>
      <c r="FK26" s="51">
        <f>FK19+'Data|Overheads'!D12/10^3</f>
        <v>155054.69479161775</v>
      </c>
      <c r="FL26" s="51">
        <f>FL19+'Data|Overheads'!E12/10^3</f>
        <v>171865.71118301206</v>
      </c>
      <c r="FM26" s="51">
        <f>FM19+'Data|Overheads'!F12/10^3</f>
        <v>187510.87785836481</v>
      </c>
      <c r="FN26" s="51">
        <f>FN19+'Data|Overheads'!G12/10^3</f>
        <v>198623.8972691597</v>
      </c>
      <c r="FO26" s="51">
        <f>FO19+'Data|Overheads'!H12/10^3</f>
        <v>216635.19392531275</v>
      </c>
      <c r="FP26" s="51">
        <f>FP19+'Data|Overheads'!I12/10^3</f>
        <v>236404.80011395976</v>
      </c>
      <c r="FQ26" s="51">
        <f>FQ19+'Data|Overheads'!J12/10^3</f>
        <v>210858.53991651192</v>
      </c>
      <c r="FR26" s="51">
        <f>FR19+'Data|Overheads'!K12/10^3</f>
        <v>196660.56693628171</v>
      </c>
      <c r="FS26" s="51">
        <f>FS19+'Data|Overheads'!L12/10^3</f>
        <v>206835.57642502763</v>
      </c>
      <c r="FT26" s="51">
        <f>FT19+'Data|Overheads'!M12/10^3</f>
        <v>219275.6828572416</v>
      </c>
      <c r="FU26" s="51"/>
      <c r="FV26" s="51"/>
      <c r="FW26" s="51"/>
      <c r="FX26" s="51"/>
      <c r="FY26" s="51">
        <f>FY19+'Data|Overheads'!B122/10^3</f>
        <v>67194.460550882941</v>
      </c>
      <c r="FZ26" s="51">
        <f>FZ19+'Data|Overheads'!C122/10^3</f>
        <v>81545.096734338353</v>
      </c>
      <c r="GA26" s="51">
        <f>GA19+'Data|Overheads'!D122/10^3</f>
        <v>81632.886673280795</v>
      </c>
      <c r="GB26" s="51">
        <f>GB19+'Data|Overheads'!E122/10^3</f>
        <v>93877.759666273821</v>
      </c>
      <c r="GC26" s="51">
        <f>GC19+'Data|Overheads'!F122/10^3</f>
        <v>74956.74567742864</v>
      </c>
      <c r="GD26" s="51">
        <f>GD19+'Data|Overheads'!G122/10^3</f>
        <v>78193.911082667124</v>
      </c>
      <c r="GE26" s="51">
        <f>GE19+'Data|Overheads'!H122/10^3</f>
        <v>65602.40088127373</v>
      </c>
      <c r="GF26" s="51">
        <f>GF19+'Data|Overheads'!I122/10^3</f>
        <v>72920.104480320268</v>
      </c>
      <c r="GG26" s="51">
        <f>GG19+'Data|Overheads'!J122/10^3</f>
        <v>98348.727444605931</v>
      </c>
      <c r="GH26" s="51">
        <f>GH19+'Data|Overheads'!K122/10^3</f>
        <v>97037.359690964702</v>
      </c>
      <c r="GI26" s="51">
        <f>GI19+'Data|Overheads'!L122/10^3</f>
        <v>91107.370435041899</v>
      </c>
      <c r="GJ26" s="51">
        <f>GJ19+'Data|Overheads'!M122/10^3</f>
        <v>98523.05692312849</v>
      </c>
      <c r="GK26" s="51"/>
      <c r="GL26" s="51"/>
      <c r="GM26" s="51"/>
      <c r="GN26" s="51"/>
      <c r="GO26" s="51">
        <f>GO19+'Data|Overheads'!B132/10^3</f>
        <v>89047.922493129998</v>
      </c>
      <c r="GP26" s="51">
        <f>GP19+'Data|Overheads'!C132/10^3</f>
        <v>96130.066559793398</v>
      </c>
      <c r="GQ26" s="51">
        <f>GQ19+'Data|Overheads'!D132/10^3</f>
        <v>121992.755514909</v>
      </c>
      <c r="GR26" s="51">
        <f>GR19+'Data|Overheads'!E132/10^3</f>
        <v>126519.882999029</v>
      </c>
      <c r="GS26" s="51">
        <f>GS19+'Data|Overheads'!F132/10^3</f>
        <v>116175.49106407601</v>
      </c>
      <c r="GT26" s="51">
        <f>GT19+'Data|Overheads'!G132/10^3</f>
        <v>121867.70902049799</v>
      </c>
      <c r="GU26" s="51">
        <f>GU19+'Data|Overheads'!H132/10^3</f>
        <v>117721.494565381</v>
      </c>
      <c r="GV26" s="51">
        <f>GV19+'Data|Overheads'!I132/10^3</f>
        <v>138427.94329502599</v>
      </c>
      <c r="GW26" s="51">
        <f>GW19+'Data|Overheads'!J132/10^3</f>
        <v>132835.09312937901</v>
      </c>
      <c r="GX26" s="51">
        <f>GX19+'Data|Overheads'!K132/10^3</f>
        <v>108242.14191396099</v>
      </c>
      <c r="GY26" s="51">
        <f>GY19+'Data|Overheads'!L132/10^3</f>
        <v>110815.785</v>
      </c>
      <c r="GZ26" s="51">
        <f>GZ19+'Data|Overheads'!M132/10^3</f>
        <v>118042.307</v>
      </c>
      <c r="HA26" s="51"/>
    </row>
    <row r="28" spans="1:209" s="29" customFormat="1" ht="12.9" customHeight="1" x14ac:dyDescent="0.35">
      <c r="A28" s="4" t="s">
        <v>505</v>
      </c>
      <c r="B28" s="5"/>
      <c r="C28" s="5"/>
    </row>
    <row r="30" spans="1:209" ht="12.9" customHeight="1" x14ac:dyDescent="0.35">
      <c r="B30" s="91" t="s">
        <v>552</v>
      </c>
      <c r="C30" s="91" t="s">
        <v>552</v>
      </c>
      <c r="D30" s="91" t="s">
        <v>552</v>
      </c>
      <c r="E30" s="91" t="s">
        <v>552</v>
      </c>
      <c r="F30" s="91" t="s">
        <v>552</v>
      </c>
      <c r="G30" s="91" t="s">
        <v>552</v>
      </c>
      <c r="H30" s="91" t="s">
        <v>552</v>
      </c>
      <c r="I30" s="91" t="s">
        <v>552</v>
      </c>
      <c r="J30" s="91" t="s">
        <v>552</v>
      </c>
      <c r="K30" s="91" t="s">
        <v>552</v>
      </c>
      <c r="L30" s="91" t="s">
        <v>552</v>
      </c>
      <c r="M30" s="91" t="s">
        <v>552</v>
      </c>
      <c r="N30" s="91" t="s">
        <v>552</v>
      </c>
      <c r="O30" s="91" t="s">
        <v>552</v>
      </c>
      <c r="P30" s="91" t="s">
        <v>552</v>
      </c>
      <c r="Q30" s="91" t="s">
        <v>552</v>
      </c>
      <c r="R30" s="91" t="s">
        <v>1</v>
      </c>
      <c r="S30" s="91" t="s">
        <v>1</v>
      </c>
      <c r="T30" s="91" t="s">
        <v>1</v>
      </c>
      <c r="U30" s="91" t="s">
        <v>1</v>
      </c>
      <c r="V30" s="91" t="s">
        <v>1</v>
      </c>
      <c r="W30" s="91" t="s">
        <v>1</v>
      </c>
      <c r="X30" s="91" t="s">
        <v>1</v>
      </c>
      <c r="Y30" s="91" t="s">
        <v>1</v>
      </c>
      <c r="Z30" s="91" t="s">
        <v>1</v>
      </c>
      <c r="AA30" s="91" t="s">
        <v>1</v>
      </c>
      <c r="AB30" s="91" t="s">
        <v>1</v>
      </c>
      <c r="AC30" s="91" t="s">
        <v>1</v>
      </c>
      <c r="AD30" s="91" t="s">
        <v>1</v>
      </c>
      <c r="AE30" s="91" t="s">
        <v>1</v>
      </c>
      <c r="AF30" s="91" t="s">
        <v>1</v>
      </c>
      <c r="AG30" s="91" t="s">
        <v>1</v>
      </c>
      <c r="AH30" s="91" t="s">
        <v>3</v>
      </c>
      <c r="AI30" s="91" t="s">
        <v>3</v>
      </c>
      <c r="AJ30" s="91" t="s">
        <v>3</v>
      </c>
      <c r="AK30" s="91" t="s">
        <v>3</v>
      </c>
      <c r="AL30" s="91" t="s">
        <v>3</v>
      </c>
      <c r="AM30" s="91" t="s">
        <v>3</v>
      </c>
      <c r="AN30" s="91" t="s">
        <v>3</v>
      </c>
      <c r="AO30" s="91" t="s">
        <v>3</v>
      </c>
      <c r="AP30" s="91" t="s">
        <v>3</v>
      </c>
      <c r="AQ30" s="91" t="s">
        <v>3</v>
      </c>
      <c r="AR30" s="91" t="s">
        <v>3</v>
      </c>
      <c r="AS30" s="91" t="s">
        <v>3</v>
      </c>
      <c r="AT30" s="91" t="s">
        <v>3</v>
      </c>
      <c r="AU30" s="91" t="s">
        <v>3</v>
      </c>
      <c r="AV30" s="91" t="s">
        <v>3</v>
      </c>
      <c r="AW30" s="91" t="s">
        <v>3</v>
      </c>
      <c r="AX30" s="91" t="s">
        <v>4</v>
      </c>
      <c r="AY30" s="91" t="s">
        <v>4</v>
      </c>
      <c r="AZ30" s="91" t="s">
        <v>4</v>
      </c>
      <c r="BA30" s="91" t="s">
        <v>4</v>
      </c>
      <c r="BB30" s="91" t="s">
        <v>4</v>
      </c>
      <c r="BC30" s="91" t="s">
        <v>4</v>
      </c>
      <c r="BD30" s="91" t="s">
        <v>4</v>
      </c>
      <c r="BE30" s="91" t="s">
        <v>4</v>
      </c>
      <c r="BF30" s="91" t="s">
        <v>4</v>
      </c>
      <c r="BG30" s="91" t="s">
        <v>4</v>
      </c>
      <c r="BH30" s="91" t="s">
        <v>4</v>
      </c>
      <c r="BI30" s="91" t="s">
        <v>4</v>
      </c>
      <c r="BJ30" s="91" t="s">
        <v>4</v>
      </c>
      <c r="BK30" s="91" t="s">
        <v>4</v>
      </c>
      <c r="BL30" s="91" t="s">
        <v>4</v>
      </c>
      <c r="BM30" s="91" t="s">
        <v>4</v>
      </c>
      <c r="BN30" s="91" t="s">
        <v>5</v>
      </c>
      <c r="BO30" s="91" t="s">
        <v>5</v>
      </c>
      <c r="BP30" s="91" t="s">
        <v>5</v>
      </c>
      <c r="BQ30" s="91" t="s">
        <v>5</v>
      </c>
      <c r="BR30" s="91" t="s">
        <v>5</v>
      </c>
      <c r="BS30" s="91" t="s">
        <v>5</v>
      </c>
      <c r="BT30" s="91" t="s">
        <v>5</v>
      </c>
      <c r="BU30" s="91" t="s">
        <v>5</v>
      </c>
      <c r="BV30" s="91" t="s">
        <v>5</v>
      </c>
      <c r="BW30" s="91" t="s">
        <v>5</v>
      </c>
      <c r="BX30" s="91" t="s">
        <v>5</v>
      </c>
      <c r="BY30" s="91" t="s">
        <v>5</v>
      </c>
      <c r="BZ30" s="91" t="s">
        <v>5</v>
      </c>
      <c r="CA30" s="91" t="s">
        <v>5</v>
      </c>
      <c r="CB30" s="91" t="s">
        <v>5</v>
      </c>
      <c r="CC30" s="91" t="s">
        <v>5</v>
      </c>
      <c r="CD30" s="91" t="s">
        <v>6</v>
      </c>
      <c r="CE30" s="91" t="s">
        <v>6</v>
      </c>
      <c r="CF30" s="91" t="s">
        <v>6</v>
      </c>
      <c r="CG30" s="91" t="s">
        <v>6</v>
      </c>
      <c r="CH30" s="91" t="s">
        <v>6</v>
      </c>
      <c r="CI30" s="91" t="s">
        <v>6</v>
      </c>
      <c r="CJ30" s="91" t="s">
        <v>6</v>
      </c>
      <c r="CK30" s="91" t="s">
        <v>6</v>
      </c>
      <c r="CL30" s="91" t="s">
        <v>6</v>
      </c>
      <c r="CM30" s="91" t="s">
        <v>6</v>
      </c>
      <c r="CN30" s="91" t="s">
        <v>6</v>
      </c>
      <c r="CO30" s="91" t="s">
        <v>6</v>
      </c>
      <c r="CP30" s="91" t="s">
        <v>6</v>
      </c>
      <c r="CQ30" s="91" t="s">
        <v>6</v>
      </c>
      <c r="CR30" s="91" t="s">
        <v>6</v>
      </c>
      <c r="CS30" s="91" t="s">
        <v>6</v>
      </c>
      <c r="CT30" s="91" t="s">
        <v>7</v>
      </c>
      <c r="CU30" s="91" t="s">
        <v>7</v>
      </c>
      <c r="CV30" s="91" t="s">
        <v>7</v>
      </c>
      <c r="CW30" s="91" t="s">
        <v>7</v>
      </c>
      <c r="CX30" s="91" t="s">
        <v>7</v>
      </c>
      <c r="CY30" s="91" t="s">
        <v>7</v>
      </c>
      <c r="CZ30" s="91" t="s">
        <v>7</v>
      </c>
      <c r="DA30" s="91" t="s">
        <v>7</v>
      </c>
      <c r="DB30" s="91" t="s">
        <v>7</v>
      </c>
      <c r="DC30" s="91" t="s">
        <v>7</v>
      </c>
      <c r="DD30" s="91" t="s">
        <v>7</v>
      </c>
      <c r="DE30" s="91" t="s">
        <v>7</v>
      </c>
      <c r="DF30" s="91" t="s">
        <v>7</v>
      </c>
      <c r="DG30" s="91" t="s">
        <v>7</v>
      </c>
      <c r="DH30" s="91" t="s">
        <v>7</v>
      </c>
      <c r="DI30" s="91" t="s">
        <v>7</v>
      </c>
      <c r="DJ30" s="91" t="s">
        <v>8</v>
      </c>
      <c r="DK30" s="91" t="s">
        <v>8</v>
      </c>
      <c r="DL30" s="91" t="s">
        <v>8</v>
      </c>
      <c r="DM30" s="91" t="s">
        <v>8</v>
      </c>
      <c r="DN30" s="91" t="s">
        <v>8</v>
      </c>
      <c r="DO30" s="91" t="s">
        <v>8</v>
      </c>
      <c r="DP30" s="91" t="s">
        <v>8</v>
      </c>
      <c r="DQ30" s="91" t="s">
        <v>8</v>
      </c>
      <c r="DR30" s="91" t="s">
        <v>8</v>
      </c>
      <c r="DS30" s="91" t="s">
        <v>8</v>
      </c>
      <c r="DT30" s="91" t="s">
        <v>8</v>
      </c>
      <c r="DU30" s="91" t="s">
        <v>8</v>
      </c>
      <c r="DV30" s="91" t="s">
        <v>8</v>
      </c>
      <c r="DW30" s="91" t="s">
        <v>8</v>
      </c>
      <c r="DX30" s="91" t="s">
        <v>8</v>
      </c>
      <c r="DY30" s="91" t="s">
        <v>8</v>
      </c>
      <c r="DZ30" s="91" t="s">
        <v>9</v>
      </c>
      <c r="EA30" s="91" t="s">
        <v>9</v>
      </c>
      <c r="EB30" s="91" t="s">
        <v>9</v>
      </c>
      <c r="EC30" s="91" t="s">
        <v>9</v>
      </c>
      <c r="ED30" s="91" t="s">
        <v>9</v>
      </c>
      <c r="EE30" s="91" t="s">
        <v>9</v>
      </c>
      <c r="EF30" s="91" t="s">
        <v>9</v>
      </c>
      <c r="EG30" s="91" t="s">
        <v>9</v>
      </c>
      <c r="EH30" s="91" t="s">
        <v>9</v>
      </c>
      <c r="EI30" s="91" t="s">
        <v>9</v>
      </c>
      <c r="EJ30" s="91" t="s">
        <v>9</v>
      </c>
      <c r="EK30" s="91" t="s">
        <v>9</v>
      </c>
      <c r="EL30" s="91" t="s">
        <v>9</v>
      </c>
      <c r="EM30" s="91" t="s">
        <v>9</v>
      </c>
      <c r="EN30" s="91" t="s">
        <v>9</v>
      </c>
      <c r="EO30" s="91" t="s">
        <v>9</v>
      </c>
      <c r="EP30" s="91" t="s">
        <v>10</v>
      </c>
      <c r="EQ30" s="91" t="s">
        <v>10</v>
      </c>
      <c r="ER30" s="91" t="s">
        <v>10</v>
      </c>
      <c r="ES30" s="91" t="s">
        <v>10</v>
      </c>
      <c r="ET30" s="91" t="s">
        <v>10</v>
      </c>
      <c r="EU30" s="91" t="s">
        <v>10</v>
      </c>
      <c r="EV30" s="91" t="s">
        <v>10</v>
      </c>
      <c r="EW30" s="91" t="s">
        <v>10</v>
      </c>
      <c r="EX30" s="91" t="s">
        <v>10</v>
      </c>
      <c r="EY30" s="91" t="s">
        <v>10</v>
      </c>
      <c r="EZ30" s="91" t="s">
        <v>10</v>
      </c>
      <c r="FA30" s="91" t="s">
        <v>10</v>
      </c>
      <c r="FB30" s="91" t="s">
        <v>10</v>
      </c>
      <c r="FC30" s="91" t="s">
        <v>10</v>
      </c>
      <c r="FD30" s="91" t="s">
        <v>10</v>
      </c>
      <c r="FE30" s="91" t="s">
        <v>10</v>
      </c>
      <c r="FF30" s="91" t="s">
        <v>2</v>
      </c>
      <c r="FG30" s="91" t="s">
        <v>2</v>
      </c>
      <c r="FH30" s="91" t="s">
        <v>2</v>
      </c>
      <c r="FI30" s="91" t="s">
        <v>2</v>
      </c>
      <c r="FJ30" s="91" t="s">
        <v>2</v>
      </c>
      <c r="FK30" s="91" t="s">
        <v>2</v>
      </c>
      <c r="FL30" s="91" t="s">
        <v>2</v>
      </c>
      <c r="FM30" s="91" t="s">
        <v>2</v>
      </c>
      <c r="FN30" s="91" t="s">
        <v>2</v>
      </c>
      <c r="FO30" s="91" t="s">
        <v>2</v>
      </c>
      <c r="FP30" s="91" t="s">
        <v>2</v>
      </c>
      <c r="FQ30" s="91" t="s">
        <v>2</v>
      </c>
      <c r="FR30" s="91" t="s">
        <v>2</v>
      </c>
      <c r="FS30" s="91" t="s">
        <v>2</v>
      </c>
      <c r="FT30" s="91" t="s">
        <v>2</v>
      </c>
      <c r="FU30" s="91" t="s">
        <v>2</v>
      </c>
      <c r="FV30" s="91" t="s">
        <v>11</v>
      </c>
      <c r="FW30" s="91" t="s">
        <v>11</v>
      </c>
      <c r="FX30" s="91" t="s">
        <v>11</v>
      </c>
      <c r="FY30" s="91" t="s">
        <v>11</v>
      </c>
      <c r="FZ30" s="91" t="s">
        <v>11</v>
      </c>
      <c r="GA30" s="91" t="s">
        <v>11</v>
      </c>
      <c r="GB30" s="91" t="s">
        <v>11</v>
      </c>
      <c r="GC30" s="91" t="s">
        <v>11</v>
      </c>
      <c r="GD30" s="91" t="s">
        <v>11</v>
      </c>
      <c r="GE30" s="91" t="s">
        <v>11</v>
      </c>
      <c r="GF30" s="91" t="s">
        <v>11</v>
      </c>
      <c r="GG30" s="91" t="s">
        <v>11</v>
      </c>
      <c r="GH30" s="91" t="s">
        <v>11</v>
      </c>
      <c r="GI30" s="91" t="s">
        <v>11</v>
      </c>
      <c r="GJ30" s="91" t="s">
        <v>11</v>
      </c>
      <c r="GK30" s="91" t="s">
        <v>11</v>
      </c>
      <c r="GL30" s="91" t="s">
        <v>12</v>
      </c>
      <c r="GM30" s="91" t="s">
        <v>12</v>
      </c>
      <c r="GN30" s="91" t="s">
        <v>12</v>
      </c>
      <c r="GO30" s="91" t="s">
        <v>12</v>
      </c>
      <c r="GP30" s="91" t="s">
        <v>12</v>
      </c>
      <c r="GQ30" s="91" t="s">
        <v>12</v>
      </c>
      <c r="GR30" s="91" t="s">
        <v>12</v>
      </c>
      <c r="GS30" s="91" t="s">
        <v>12</v>
      </c>
      <c r="GT30" s="91" t="s">
        <v>12</v>
      </c>
      <c r="GU30" s="91" t="s">
        <v>12</v>
      </c>
      <c r="GV30" s="91" t="s">
        <v>12</v>
      </c>
      <c r="GW30" s="91" t="s">
        <v>12</v>
      </c>
      <c r="GX30" s="91" t="s">
        <v>12</v>
      </c>
      <c r="GY30" s="91" t="s">
        <v>12</v>
      </c>
      <c r="GZ30" s="91" t="s">
        <v>12</v>
      </c>
      <c r="HA30" s="91" t="s">
        <v>12</v>
      </c>
    </row>
    <row r="31" spans="1:209" ht="12.9" customHeight="1" x14ac:dyDescent="0.35">
      <c r="B31" s="89">
        <v>2006</v>
      </c>
      <c r="C31" s="89">
        <v>2007</v>
      </c>
      <c r="D31" s="89">
        <v>2008</v>
      </c>
      <c r="E31" s="89">
        <v>2009</v>
      </c>
      <c r="F31" s="89">
        <v>2010</v>
      </c>
      <c r="G31" s="89">
        <v>2011</v>
      </c>
      <c r="H31" s="89">
        <v>2012</v>
      </c>
      <c r="I31" s="89">
        <v>2013</v>
      </c>
      <c r="J31" s="89">
        <v>2014</v>
      </c>
      <c r="K31" s="89">
        <v>2015</v>
      </c>
      <c r="L31" s="89">
        <v>2016</v>
      </c>
      <c r="M31" s="89">
        <v>2017</v>
      </c>
      <c r="N31" s="89">
        <v>2018</v>
      </c>
      <c r="O31" s="89">
        <v>2019</v>
      </c>
      <c r="P31" s="89">
        <v>2020</v>
      </c>
      <c r="Q31" s="89">
        <v>2021</v>
      </c>
      <c r="R31" s="89">
        <v>2006</v>
      </c>
      <c r="S31" s="89">
        <v>2007</v>
      </c>
      <c r="T31" s="89">
        <v>2008</v>
      </c>
      <c r="U31" s="89">
        <v>2009</v>
      </c>
      <c r="V31" s="89">
        <v>2010</v>
      </c>
      <c r="W31" s="89">
        <v>2011</v>
      </c>
      <c r="X31" s="89">
        <v>2012</v>
      </c>
      <c r="Y31" s="89">
        <v>2013</v>
      </c>
      <c r="Z31" s="89">
        <v>2014</v>
      </c>
      <c r="AA31" s="89">
        <v>2015</v>
      </c>
      <c r="AB31" s="89">
        <v>2016</v>
      </c>
      <c r="AC31" s="89">
        <v>2017</v>
      </c>
      <c r="AD31" s="89">
        <v>2018</v>
      </c>
      <c r="AE31" s="89">
        <v>2019</v>
      </c>
      <c r="AF31" s="89">
        <v>2020</v>
      </c>
      <c r="AG31" s="89">
        <v>2021</v>
      </c>
      <c r="AH31" s="89">
        <v>2006</v>
      </c>
      <c r="AI31" s="89">
        <v>2007</v>
      </c>
      <c r="AJ31" s="89">
        <v>2008</v>
      </c>
      <c r="AK31" s="89">
        <v>2009</v>
      </c>
      <c r="AL31" s="89">
        <v>2010</v>
      </c>
      <c r="AM31" s="89">
        <v>2011</v>
      </c>
      <c r="AN31" s="89">
        <v>2012</v>
      </c>
      <c r="AO31" s="89">
        <v>2013</v>
      </c>
      <c r="AP31" s="89">
        <v>2014</v>
      </c>
      <c r="AQ31" s="89">
        <v>2015</v>
      </c>
      <c r="AR31" s="89">
        <v>2016</v>
      </c>
      <c r="AS31" s="89">
        <v>2017</v>
      </c>
      <c r="AT31" s="89">
        <v>2018</v>
      </c>
      <c r="AU31" s="89">
        <v>2019</v>
      </c>
      <c r="AV31" s="89">
        <v>2020</v>
      </c>
      <c r="AW31" s="89">
        <v>2021</v>
      </c>
      <c r="AX31" s="89">
        <v>2006</v>
      </c>
      <c r="AY31" s="89">
        <v>2007</v>
      </c>
      <c r="AZ31" s="89">
        <v>2008</v>
      </c>
      <c r="BA31" s="89">
        <v>2009</v>
      </c>
      <c r="BB31" s="89">
        <v>2010</v>
      </c>
      <c r="BC31" s="89">
        <v>2011</v>
      </c>
      <c r="BD31" s="89">
        <v>2012</v>
      </c>
      <c r="BE31" s="89">
        <v>2013</v>
      </c>
      <c r="BF31" s="89">
        <v>2014</v>
      </c>
      <c r="BG31" s="89">
        <v>2015</v>
      </c>
      <c r="BH31" s="89">
        <v>2016</v>
      </c>
      <c r="BI31" s="89">
        <v>2017</v>
      </c>
      <c r="BJ31" s="89">
        <v>2018</v>
      </c>
      <c r="BK31" s="89">
        <v>2019</v>
      </c>
      <c r="BL31" s="89">
        <v>2020</v>
      </c>
      <c r="BM31" s="89">
        <v>2021</v>
      </c>
      <c r="BN31" s="89">
        <v>2006</v>
      </c>
      <c r="BO31" s="89">
        <v>2007</v>
      </c>
      <c r="BP31" s="89">
        <v>2008</v>
      </c>
      <c r="BQ31" s="89">
        <v>2009</v>
      </c>
      <c r="BR31" s="89">
        <v>2010</v>
      </c>
      <c r="BS31" s="89">
        <v>2011</v>
      </c>
      <c r="BT31" s="89">
        <v>2012</v>
      </c>
      <c r="BU31" s="89">
        <v>2013</v>
      </c>
      <c r="BV31" s="89">
        <v>2014</v>
      </c>
      <c r="BW31" s="89">
        <v>2015</v>
      </c>
      <c r="BX31" s="89">
        <v>2016</v>
      </c>
      <c r="BY31" s="89">
        <v>2017</v>
      </c>
      <c r="BZ31" s="89">
        <v>2018</v>
      </c>
      <c r="CA31" s="89">
        <v>2019</v>
      </c>
      <c r="CB31" s="89">
        <v>2020</v>
      </c>
      <c r="CC31" s="89">
        <v>2021</v>
      </c>
      <c r="CD31" s="89">
        <v>2006</v>
      </c>
      <c r="CE31" s="89">
        <v>2007</v>
      </c>
      <c r="CF31" s="89">
        <v>2008</v>
      </c>
      <c r="CG31" s="89">
        <v>2009</v>
      </c>
      <c r="CH31" s="89">
        <v>2010</v>
      </c>
      <c r="CI31" s="89">
        <v>2011</v>
      </c>
      <c r="CJ31" s="89">
        <v>2012</v>
      </c>
      <c r="CK31" s="89">
        <v>2013</v>
      </c>
      <c r="CL31" s="89">
        <v>2014</v>
      </c>
      <c r="CM31" s="89">
        <v>2015</v>
      </c>
      <c r="CN31" s="89">
        <v>2016</v>
      </c>
      <c r="CO31" s="89">
        <v>2017</v>
      </c>
      <c r="CP31" s="89">
        <v>2018</v>
      </c>
      <c r="CQ31" s="89">
        <v>2019</v>
      </c>
      <c r="CR31" s="89">
        <v>2020</v>
      </c>
      <c r="CS31" s="89">
        <v>2021</v>
      </c>
      <c r="CT31" s="89">
        <v>2006</v>
      </c>
      <c r="CU31" s="89">
        <v>2007</v>
      </c>
      <c r="CV31" s="89">
        <v>2008</v>
      </c>
      <c r="CW31" s="89">
        <v>2009</v>
      </c>
      <c r="CX31" s="89">
        <v>2010</v>
      </c>
      <c r="CY31" s="89">
        <v>2011</v>
      </c>
      <c r="CZ31" s="89">
        <v>2012</v>
      </c>
      <c r="DA31" s="89">
        <v>2013</v>
      </c>
      <c r="DB31" s="89">
        <v>2014</v>
      </c>
      <c r="DC31" s="89">
        <v>2015</v>
      </c>
      <c r="DD31" s="89">
        <v>2016</v>
      </c>
      <c r="DE31" s="89">
        <v>2017</v>
      </c>
      <c r="DF31" s="89">
        <v>2018</v>
      </c>
      <c r="DG31" s="89">
        <v>2019</v>
      </c>
      <c r="DH31" s="89">
        <v>2020</v>
      </c>
      <c r="DI31" s="89">
        <v>2021</v>
      </c>
      <c r="DJ31" s="89">
        <v>2006</v>
      </c>
      <c r="DK31" s="89">
        <v>2007</v>
      </c>
      <c r="DL31" s="89">
        <v>2008</v>
      </c>
      <c r="DM31" s="89">
        <v>2009</v>
      </c>
      <c r="DN31" s="89">
        <v>2010</v>
      </c>
      <c r="DO31" s="89">
        <v>2011</v>
      </c>
      <c r="DP31" s="89">
        <v>2012</v>
      </c>
      <c r="DQ31" s="89">
        <v>2013</v>
      </c>
      <c r="DR31" s="89">
        <v>2014</v>
      </c>
      <c r="DS31" s="89">
        <v>2015</v>
      </c>
      <c r="DT31" s="89">
        <v>2016</v>
      </c>
      <c r="DU31" s="89">
        <v>2017</v>
      </c>
      <c r="DV31" s="89">
        <v>2018</v>
      </c>
      <c r="DW31" s="89">
        <v>2019</v>
      </c>
      <c r="DX31" s="89">
        <v>2020</v>
      </c>
      <c r="DY31" s="89">
        <v>2021</v>
      </c>
      <c r="DZ31" s="89">
        <v>2006</v>
      </c>
      <c r="EA31" s="89">
        <v>2007</v>
      </c>
      <c r="EB31" s="89">
        <v>2008</v>
      </c>
      <c r="EC31" s="89">
        <v>2009</v>
      </c>
      <c r="ED31" s="89">
        <v>2010</v>
      </c>
      <c r="EE31" s="89">
        <v>2011</v>
      </c>
      <c r="EF31" s="89">
        <v>2012</v>
      </c>
      <c r="EG31" s="89">
        <v>2013</v>
      </c>
      <c r="EH31" s="89">
        <v>2014</v>
      </c>
      <c r="EI31" s="89">
        <v>2015</v>
      </c>
      <c r="EJ31" s="89">
        <v>2016</v>
      </c>
      <c r="EK31" s="89">
        <v>2017</v>
      </c>
      <c r="EL31" s="89">
        <v>2018</v>
      </c>
      <c r="EM31" s="89">
        <v>2019</v>
      </c>
      <c r="EN31" s="89">
        <v>2020</v>
      </c>
      <c r="EO31" s="89">
        <v>2021</v>
      </c>
      <c r="EP31" s="89">
        <v>2006</v>
      </c>
      <c r="EQ31" s="89">
        <v>2007</v>
      </c>
      <c r="ER31" s="89">
        <v>2008</v>
      </c>
      <c r="ES31" s="89">
        <v>2009</v>
      </c>
      <c r="ET31" s="89">
        <v>2010</v>
      </c>
      <c r="EU31" s="89">
        <v>2011</v>
      </c>
      <c r="EV31" s="89">
        <v>2012</v>
      </c>
      <c r="EW31" s="89">
        <v>2013</v>
      </c>
      <c r="EX31" s="89">
        <v>2014</v>
      </c>
      <c r="EY31" s="89">
        <v>2015</v>
      </c>
      <c r="EZ31" s="89">
        <v>2016</v>
      </c>
      <c r="FA31" s="89">
        <v>2017</v>
      </c>
      <c r="FB31" s="89">
        <v>2018</v>
      </c>
      <c r="FC31" s="89">
        <v>2019</v>
      </c>
      <c r="FD31" s="89">
        <v>2020</v>
      </c>
      <c r="FE31" s="89">
        <v>2021</v>
      </c>
      <c r="FF31" s="89">
        <v>2006</v>
      </c>
      <c r="FG31" s="89">
        <v>2007</v>
      </c>
      <c r="FH31" s="89">
        <v>2008</v>
      </c>
      <c r="FI31" s="89">
        <v>2009</v>
      </c>
      <c r="FJ31" s="89">
        <v>2010</v>
      </c>
      <c r="FK31" s="89">
        <v>2011</v>
      </c>
      <c r="FL31" s="89">
        <v>2012</v>
      </c>
      <c r="FM31" s="89">
        <v>2013</v>
      </c>
      <c r="FN31" s="89">
        <v>2014</v>
      </c>
      <c r="FO31" s="89">
        <v>2015</v>
      </c>
      <c r="FP31" s="89">
        <v>2016</v>
      </c>
      <c r="FQ31" s="89">
        <v>2017</v>
      </c>
      <c r="FR31" s="89">
        <v>2018</v>
      </c>
      <c r="FS31" s="89">
        <v>2019</v>
      </c>
      <c r="FT31" s="89">
        <v>2020</v>
      </c>
      <c r="FU31" s="89">
        <v>2021</v>
      </c>
      <c r="FV31" s="89">
        <v>2006</v>
      </c>
      <c r="FW31" s="89">
        <v>2007</v>
      </c>
      <c r="FX31" s="89">
        <v>2008</v>
      </c>
      <c r="FY31" s="89">
        <v>2009</v>
      </c>
      <c r="FZ31" s="89">
        <v>2010</v>
      </c>
      <c r="GA31" s="89">
        <v>2011</v>
      </c>
      <c r="GB31" s="89">
        <v>2012</v>
      </c>
      <c r="GC31" s="89">
        <v>2013</v>
      </c>
      <c r="GD31" s="89">
        <v>2014</v>
      </c>
      <c r="GE31" s="89">
        <v>2015</v>
      </c>
      <c r="GF31" s="89">
        <v>2016</v>
      </c>
      <c r="GG31" s="89">
        <v>2017</v>
      </c>
      <c r="GH31" s="89">
        <v>2018</v>
      </c>
      <c r="GI31" s="89">
        <v>2019</v>
      </c>
      <c r="GJ31" s="89">
        <v>2020</v>
      </c>
      <c r="GK31" s="89">
        <v>2021</v>
      </c>
      <c r="GL31" s="89">
        <v>2006</v>
      </c>
      <c r="GM31" s="89">
        <v>2007</v>
      </c>
      <c r="GN31" s="89">
        <v>2008</v>
      </c>
      <c r="GO31" s="89">
        <v>2009</v>
      </c>
      <c r="GP31" s="89">
        <v>2010</v>
      </c>
      <c r="GQ31" s="89">
        <v>2011</v>
      </c>
      <c r="GR31" s="89">
        <v>2012</v>
      </c>
      <c r="GS31" s="89">
        <v>2013</v>
      </c>
      <c r="GT31" s="89">
        <v>2014</v>
      </c>
      <c r="GU31" s="89">
        <v>2015</v>
      </c>
      <c r="GV31" s="89">
        <v>2016</v>
      </c>
      <c r="GW31" s="89">
        <v>2017</v>
      </c>
      <c r="GX31" s="89">
        <v>2018</v>
      </c>
      <c r="GY31" s="89">
        <v>2019</v>
      </c>
      <c r="GZ31" s="89">
        <v>2020</v>
      </c>
      <c r="HA31" s="89">
        <v>2021</v>
      </c>
    </row>
    <row r="32" spans="1:209" ht="12.9" customHeight="1" x14ac:dyDescent="0.35">
      <c r="A32" s="32" t="s">
        <v>312</v>
      </c>
      <c r="B32" s="36" t="s">
        <v>536</v>
      </c>
      <c r="C32" s="36" t="s">
        <v>537</v>
      </c>
      <c r="D32" s="36" t="s">
        <v>538</v>
      </c>
      <c r="E32" s="36" t="s">
        <v>539</v>
      </c>
      <c r="F32" s="36" t="s">
        <v>540</v>
      </c>
      <c r="G32" s="36" t="s">
        <v>541</v>
      </c>
      <c r="H32" s="36" t="s">
        <v>542</v>
      </c>
      <c r="I32" s="36" t="s">
        <v>543</v>
      </c>
      <c r="J32" s="36" t="s">
        <v>544</v>
      </c>
      <c r="K32" s="36" t="s">
        <v>545</v>
      </c>
      <c r="L32" s="36" t="s">
        <v>546</v>
      </c>
      <c r="M32" s="36" t="s">
        <v>547</v>
      </c>
      <c r="N32" s="36" t="s">
        <v>548</v>
      </c>
      <c r="O32" s="36" t="s">
        <v>549</v>
      </c>
      <c r="P32" s="36" t="s">
        <v>550</v>
      </c>
      <c r="Q32" s="36" t="s">
        <v>551</v>
      </c>
      <c r="R32" s="36" t="s">
        <v>119</v>
      </c>
      <c r="S32" s="36" t="s">
        <v>120</v>
      </c>
      <c r="T32" s="36" t="s">
        <v>121</v>
      </c>
      <c r="U32" s="36" t="s">
        <v>122</v>
      </c>
      <c r="V32" s="36" t="s">
        <v>123</v>
      </c>
      <c r="W32" s="36" t="s">
        <v>124</v>
      </c>
      <c r="X32" s="36" t="s">
        <v>125</v>
      </c>
      <c r="Y32" s="36" t="s">
        <v>126</v>
      </c>
      <c r="Z32" s="36" t="s">
        <v>127</v>
      </c>
      <c r="AA32" s="36" t="s">
        <v>128</v>
      </c>
      <c r="AB32" s="36" t="s">
        <v>129</v>
      </c>
      <c r="AC32" s="36" t="s">
        <v>130</v>
      </c>
      <c r="AD32" s="36" t="s">
        <v>131</v>
      </c>
      <c r="AE32" s="36" t="s">
        <v>132</v>
      </c>
      <c r="AF32" s="36" t="s">
        <v>133</v>
      </c>
      <c r="AG32" s="36" t="s">
        <v>134</v>
      </c>
      <c r="AH32" s="36" t="s">
        <v>135</v>
      </c>
      <c r="AI32" s="36" t="s">
        <v>136</v>
      </c>
      <c r="AJ32" s="36" t="s">
        <v>137</v>
      </c>
      <c r="AK32" s="36" t="s">
        <v>138</v>
      </c>
      <c r="AL32" s="36" t="s">
        <v>139</v>
      </c>
      <c r="AM32" s="36" t="s">
        <v>140</v>
      </c>
      <c r="AN32" s="36" t="s">
        <v>141</v>
      </c>
      <c r="AO32" s="36" t="s">
        <v>142</v>
      </c>
      <c r="AP32" s="36" t="s">
        <v>143</v>
      </c>
      <c r="AQ32" s="36" t="s">
        <v>144</v>
      </c>
      <c r="AR32" s="36" t="s">
        <v>145</v>
      </c>
      <c r="AS32" s="36" t="s">
        <v>146</v>
      </c>
      <c r="AT32" s="36" t="s">
        <v>147</v>
      </c>
      <c r="AU32" s="36" t="s">
        <v>148</v>
      </c>
      <c r="AV32" s="36" t="s">
        <v>149</v>
      </c>
      <c r="AW32" s="36" t="s">
        <v>150</v>
      </c>
      <c r="AX32" s="36" t="s">
        <v>151</v>
      </c>
      <c r="AY32" s="36" t="s">
        <v>152</v>
      </c>
      <c r="AZ32" s="36" t="s">
        <v>153</v>
      </c>
      <c r="BA32" s="36" t="s">
        <v>154</v>
      </c>
      <c r="BB32" s="36" t="s">
        <v>155</v>
      </c>
      <c r="BC32" s="36" t="s">
        <v>156</v>
      </c>
      <c r="BD32" s="36" t="s">
        <v>157</v>
      </c>
      <c r="BE32" s="36" t="s">
        <v>158</v>
      </c>
      <c r="BF32" s="36" t="s">
        <v>159</v>
      </c>
      <c r="BG32" s="36" t="s">
        <v>160</v>
      </c>
      <c r="BH32" s="36" t="s">
        <v>161</v>
      </c>
      <c r="BI32" s="36" t="s">
        <v>162</v>
      </c>
      <c r="BJ32" s="36" t="s">
        <v>163</v>
      </c>
      <c r="BK32" s="36" t="s">
        <v>164</v>
      </c>
      <c r="BL32" s="36" t="s">
        <v>165</v>
      </c>
      <c r="BM32" s="36" t="s">
        <v>166</v>
      </c>
      <c r="BN32" s="36" t="s">
        <v>167</v>
      </c>
      <c r="BO32" s="36" t="s">
        <v>168</v>
      </c>
      <c r="BP32" s="36" t="s">
        <v>169</v>
      </c>
      <c r="BQ32" s="36" t="s">
        <v>170</v>
      </c>
      <c r="BR32" s="36" t="s">
        <v>171</v>
      </c>
      <c r="BS32" s="36" t="s">
        <v>172</v>
      </c>
      <c r="BT32" s="36" t="s">
        <v>173</v>
      </c>
      <c r="BU32" s="36" t="s">
        <v>174</v>
      </c>
      <c r="BV32" s="36" t="s">
        <v>175</v>
      </c>
      <c r="BW32" s="36" t="s">
        <v>176</v>
      </c>
      <c r="BX32" s="36" t="s">
        <v>177</v>
      </c>
      <c r="BY32" s="36" t="s">
        <v>178</v>
      </c>
      <c r="BZ32" s="36" t="s">
        <v>179</v>
      </c>
      <c r="CA32" s="36" t="s">
        <v>180</v>
      </c>
      <c r="CB32" s="36" t="s">
        <v>181</v>
      </c>
      <c r="CC32" s="36" t="s">
        <v>182</v>
      </c>
      <c r="CD32" s="36" t="s">
        <v>183</v>
      </c>
      <c r="CE32" s="36" t="s">
        <v>184</v>
      </c>
      <c r="CF32" s="36" t="s">
        <v>185</v>
      </c>
      <c r="CG32" s="36" t="s">
        <v>186</v>
      </c>
      <c r="CH32" s="36" t="s">
        <v>187</v>
      </c>
      <c r="CI32" s="36" t="s">
        <v>188</v>
      </c>
      <c r="CJ32" s="36" t="s">
        <v>189</v>
      </c>
      <c r="CK32" s="36" t="s">
        <v>190</v>
      </c>
      <c r="CL32" s="36" t="s">
        <v>191</v>
      </c>
      <c r="CM32" s="36" t="s">
        <v>192</v>
      </c>
      <c r="CN32" s="36" t="s">
        <v>193</v>
      </c>
      <c r="CO32" s="36" t="s">
        <v>194</v>
      </c>
      <c r="CP32" s="36" t="s">
        <v>195</v>
      </c>
      <c r="CQ32" s="36" t="s">
        <v>196</v>
      </c>
      <c r="CR32" s="36" t="s">
        <v>197</v>
      </c>
      <c r="CS32" s="36" t="s">
        <v>198</v>
      </c>
      <c r="CT32" s="36" t="s">
        <v>199</v>
      </c>
      <c r="CU32" s="36" t="s">
        <v>200</v>
      </c>
      <c r="CV32" s="36" t="s">
        <v>201</v>
      </c>
      <c r="CW32" s="36" t="s">
        <v>202</v>
      </c>
      <c r="CX32" s="36" t="s">
        <v>203</v>
      </c>
      <c r="CY32" s="36" t="s">
        <v>204</v>
      </c>
      <c r="CZ32" s="36" t="s">
        <v>205</v>
      </c>
      <c r="DA32" s="36" t="s">
        <v>206</v>
      </c>
      <c r="DB32" s="36" t="s">
        <v>207</v>
      </c>
      <c r="DC32" s="36" t="s">
        <v>208</v>
      </c>
      <c r="DD32" s="36" t="s">
        <v>209</v>
      </c>
      <c r="DE32" s="36" t="s">
        <v>210</v>
      </c>
      <c r="DF32" s="36" t="s">
        <v>211</v>
      </c>
      <c r="DG32" s="36" t="s">
        <v>212</v>
      </c>
      <c r="DH32" s="36" t="s">
        <v>213</v>
      </c>
      <c r="DI32" s="36" t="s">
        <v>214</v>
      </c>
      <c r="DJ32" s="36" t="s">
        <v>215</v>
      </c>
      <c r="DK32" s="36" t="s">
        <v>216</v>
      </c>
      <c r="DL32" s="36" t="s">
        <v>217</v>
      </c>
      <c r="DM32" s="36" t="s">
        <v>218</v>
      </c>
      <c r="DN32" s="36" t="s">
        <v>219</v>
      </c>
      <c r="DO32" s="36" t="s">
        <v>220</v>
      </c>
      <c r="DP32" s="36" t="s">
        <v>221</v>
      </c>
      <c r="DQ32" s="36" t="s">
        <v>222</v>
      </c>
      <c r="DR32" s="36" t="s">
        <v>223</v>
      </c>
      <c r="DS32" s="36" t="s">
        <v>224</v>
      </c>
      <c r="DT32" s="36" t="s">
        <v>225</v>
      </c>
      <c r="DU32" s="36" t="s">
        <v>226</v>
      </c>
      <c r="DV32" s="36" t="s">
        <v>227</v>
      </c>
      <c r="DW32" s="36" t="s">
        <v>228</v>
      </c>
      <c r="DX32" s="36" t="s">
        <v>229</v>
      </c>
      <c r="DY32" s="36" t="s">
        <v>230</v>
      </c>
      <c r="DZ32" s="36" t="s">
        <v>231</v>
      </c>
      <c r="EA32" s="36" t="s">
        <v>232</v>
      </c>
      <c r="EB32" s="36" t="s">
        <v>233</v>
      </c>
      <c r="EC32" s="36" t="s">
        <v>234</v>
      </c>
      <c r="ED32" s="36" t="s">
        <v>235</v>
      </c>
      <c r="EE32" s="36" t="s">
        <v>236</v>
      </c>
      <c r="EF32" s="36" t="s">
        <v>237</v>
      </c>
      <c r="EG32" s="36" t="s">
        <v>238</v>
      </c>
      <c r="EH32" s="36" t="s">
        <v>239</v>
      </c>
      <c r="EI32" s="36" t="s">
        <v>240</v>
      </c>
      <c r="EJ32" s="36" t="s">
        <v>241</v>
      </c>
      <c r="EK32" s="36" t="s">
        <v>242</v>
      </c>
      <c r="EL32" s="36" t="s">
        <v>243</v>
      </c>
      <c r="EM32" s="36" t="s">
        <v>244</v>
      </c>
      <c r="EN32" s="36" t="s">
        <v>245</v>
      </c>
      <c r="EO32" s="36" t="s">
        <v>246</v>
      </c>
      <c r="EP32" s="36" t="s">
        <v>247</v>
      </c>
      <c r="EQ32" s="36" t="s">
        <v>248</v>
      </c>
      <c r="ER32" s="36" t="s">
        <v>249</v>
      </c>
      <c r="ES32" s="36" t="s">
        <v>250</v>
      </c>
      <c r="ET32" s="36" t="s">
        <v>251</v>
      </c>
      <c r="EU32" s="36" t="s">
        <v>252</v>
      </c>
      <c r="EV32" s="36" t="s">
        <v>253</v>
      </c>
      <c r="EW32" s="36" t="s">
        <v>254</v>
      </c>
      <c r="EX32" s="36" t="s">
        <v>255</v>
      </c>
      <c r="EY32" s="36" t="s">
        <v>256</v>
      </c>
      <c r="EZ32" s="36" t="s">
        <v>257</v>
      </c>
      <c r="FA32" s="36" t="s">
        <v>258</v>
      </c>
      <c r="FB32" s="36" t="s">
        <v>259</v>
      </c>
      <c r="FC32" s="36" t="s">
        <v>260</v>
      </c>
      <c r="FD32" s="36" t="s">
        <v>261</v>
      </c>
      <c r="FE32" s="36" t="s">
        <v>262</v>
      </c>
      <c r="FF32" s="36" t="s">
        <v>263</v>
      </c>
      <c r="FG32" s="36" t="s">
        <v>264</v>
      </c>
      <c r="FH32" s="36" t="s">
        <v>265</v>
      </c>
      <c r="FI32" s="36" t="s">
        <v>266</v>
      </c>
      <c r="FJ32" s="36" t="s">
        <v>267</v>
      </c>
      <c r="FK32" s="36" t="s">
        <v>268</v>
      </c>
      <c r="FL32" s="36" t="s">
        <v>269</v>
      </c>
      <c r="FM32" s="36" t="s">
        <v>270</v>
      </c>
      <c r="FN32" s="36" t="s">
        <v>271</v>
      </c>
      <c r="FO32" s="36" t="s">
        <v>272</v>
      </c>
      <c r="FP32" s="36" t="s">
        <v>273</v>
      </c>
      <c r="FQ32" s="36" t="s">
        <v>274</v>
      </c>
      <c r="FR32" s="36" t="s">
        <v>275</v>
      </c>
      <c r="FS32" s="36" t="s">
        <v>276</v>
      </c>
      <c r="FT32" s="36" t="s">
        <v>277</v>
      </c>
      <c r="FU32" s="36" t="s">
        <v>278</v>
      </c>
      <c r="FV32" s="36" t="s">
        <v>279</v>
      </c>
      <c r="FW32" s="36" t="s">
        <v>280</v>
      </c>
      <c r="FX32" s="36" t="s">
        <v>281</v>
      </c>
      <c r="FY32" s="36" t="s">
        <v>282</v>
      </c>
      <c r="FZ32" s="36" t="s">
        <v>283</v>
      </c>
      <c r="GA32" s="36" t="s">
        <v>284</v>
      </c>
      <c r="GB32" s="36" t="s">
        <v>285</v>
      </c>
      <c r="GC32" s="36" t="s">
        <v>286</v>
      </c>
      <c r="GD32" s="36" t="s">
        <v>287</v>
      </c>
      <c r="GE32" s="36" t="s">
        <v>288</v>
      </c>
      <c r="GF32" s="36" t="s">
        <v>289</v>
      </c>
      <c r="GG32" s="36" t="s">
        <v>290</v>
      </c>
      <c r="GH32" s="36" t="s">
        <v>291</v>
      </c>
      <c r="GI32" s="36" t="s">
        <v>292</v>
      </c>
      <c r="GJ32" s="36" t="s">
        <v>293</v>
      </c>
      <c r="GK32" s="36" t="s">
        <v>294</v>
      </c>
      <c r="GL32" s="36" t="s">
        <v>295</v>
      </c>
      <c r="GM32" s="36" t="s">
        <v>296</v>
      </c>
      <c r="GN32" s="36" t="s">
        <v>297</v>
      </c>
      <c r="GO32" s="36" t="s">
        <v>298</v>
      </c>
      <c r="GP32" s="36" t="s">
        <v>299</v>
      </c>
      <c r="GQ32" s="36" t="s">
        <v>300</v>
      </c>
      <c r="GR32" s="36" t="s">
        <v>301</v>
      </c>
      <c r="GS32" s="36" t="s">
        <v>302</v>
      </c>
      <c r="GT32" s="36" t="s">
        <v>303</v>
      </c>
      <c r="GU32" s="36" t="s">
        <v>304</v>
      </c>
      <c r="GV32" s="36" t="s">
        <v>305</v>
      </c>
      <c r="GW32" s="36" t="s">
        <v>306</v>
      </c>
      <c r="GX32" s="36" t="s">
        <v>307</v>
      </c>
      <c r="GY32" s="36" t="s">
        <v>308</v>
      </c>
      <c r="GZ32" s="36" t="s">
        <v>309</v>
      </c>
      <c r="HA32" s="36" t="s">
        <v>310</v>
      </c>
    </row>
    <row r="33" spans="1:209" ht="12.9" customHeight="1" x14ac:dyDescent="0.35">
      <c r="A33" s="8" t="s">
        <v>423</v>
      </c>
      <c r="B33" s="108">
        <f t="shared" ref="B33:BM33" si="44">VLOOKUP(Parameter_Opex_series_selected, Table_Summary, MATCH(B32, Header_Table_Summary, 0), FALSE) / B17</f>
        <v>0.58226174809522346</v>
      </c>
      <c r="C33" s="108">
        <f t="shared" si="44"/>
        <v>0.53512152078433772</v>
      </c>
      <c r="D33" s="108">
        <f t="shared" si="44"/>
        <v>0.51405367808555613</v>
      </c>
      <c r="E33" s="108">
        <f t="shared" si="44"/>
        <v>0.51730083188450382</v>
      </c>
      <c r="F33" s="108">
        <f t="shared" si="44"/>
        <v>0.40908053258204813</v>
      </c>
      <c r="G33" s="108">
        <f t="shared" si="44"/>
        <v>0.42317132849832534</v>
      </c>
      <c r="H33" s="108">
        <f t="shared" si="44"/>
        <v>0.45980285691055384</v>
      </c>
      <c r="I33" s="108">
        <f t="shared" si="44"/>
        <v>0.49514298963945241</v>
      </c>
      <c r="J33" s="108">
        <f t="shared" si="44"/>
        <v>0.47524016529113589</v>
      </c>
      <c r="K33" s="108">
        <f t="shared" si="44"/>
        <v>0.47715705789153456</v>
      </c>
      <c r="L33" s="108">
        <f t="shared" si="44"/>
        <v>0.39767300576543763</v>
      </c>
      <c r="M33" s="108">
        <f t="shared" si="44"/>
        <v>0.46063758073219374</v>
      </c>
      <c r="N33" s="108">
        <f t="shared" si="44"/>
        <v>0.43464567278425742</v>
      </c>
      <c r="O33" s="108">
        <f t="shared" si="44"/>
        <v>0.43995418258540842</v>
      </c>
      <c r="P33" s="108">
        <f t="shared" si="44"/>
        <v>0.48249288009677399</v>
      </c>
      <c r="Q33" s="108">
        <f t="shared" si="44"/>
        <v>0.51500899969741387</v>
      </c>
      <c r="R33" s="108">
        <f t="shared" si="44"/>
        <v>0.38194161015989142</v>
      </c>
      <c r="S33" s="108">
        <f t="shared" si="44"/>
        <v>0.29253635501146935</v>
      </c>
      <c r="T33" s="108">
        <f t="shared" si="44"/>
        <v>0.33623850225046575</v>
      </c>
      <c r="U33" s="108">
        <f t="shared" si="44"/>
        <v>0.28519458205344872</v>
      </c>
      <c r="V33" s="108">
        <f t="shared" si="44"/>
        <v>0.27731581571085756</v>
      </c>
      <c r="W33" s="108">
        <f t="shared" si="44"/>
        <v>0.24734354539115624</v>
      </c>
      <c r="X33" s="108">
        <f t="shared" si="44"/>
        <v>0.25309917439848262</v>
      </c>
      <c r="Y33" s="108">
        <f t="shared" si="44"/>
        <v>0.27426469528812586</v>
      </c>
      <c r="Z33" s="108">
        <f t="shared" si="44"/>
        <v>0.32753386597718404</v>
      </c>
      <c r="AA33" s="108">
        <f t="shared" si="44"/>
        <v>0.51557908236618522</v>
      </c>
      <c r="AB33" s="108">
        <f t="shared" si="44"/>
        <v>0.54575523627530342</v>
      </c>
      <c r="AC33" s="108">
        <f t="shared" si="44"/>
        <v>0.52959088487906236</v>
      </c>
      <c r="AD33" s="108">
        <f t="shared" si="44"/>
        <v>0.41936790651756617</v>
      </c>
      <c r="AE33" s="108">
        <f t="shared" si="44"/>
        <v>0.32913404707793331</v>
      </c>
      <c r="AF33" s="108">
        <f t="shared" si="44"/>
        <v>0.41505081171737462</v>
      </c>
      <c r="AG33" s="108">
        <f t="shared" si="44"/>
        <v>0.46781245034224006</v>
      </c>
      <c r="AH33" s="108">
        <f t="shared" si="44"/>
        <v>0.27710114195744739</v>
      </c>
      <c r="AI33" s="108">
        <f t="shared" si="44"/>
        <v>0.33951929657320484</v>
      </c>
      <c r="AJ33" s="108">
        <f t="shared" si="44"/>
        <v>0.32079318192131429</v>
      </c>
      <c r="AK33" s="108">
        <f t="shared" si="44"/>
        <v>0.32234359206906932</v>
      </c>
      <c r="AL33" s="108">
        <f t="shared" si="44"/>
        <v>0.28617110219171732</v>
      </c>
      <c r="AM33" s="108">
        <f t="shared" si="44"/>
        <v>0.25789211190117584</v>
      </c>
      <c r="AN33" s="108">
        <f t="shared" si="44"/>
        <v>0.35019933417597338</v>
      </c>
      <c r="AO33" s="108">
        <f t="shared" si="44"/>
        <v>0.31120480907707465</v>
      </c>
      <c r="AP33" s="108">
        <f t="shared" si="44"/>
        <v>0.29780476781762244</v>
      </c>
      <c r="AQ33" s="108">
        <f t="shared" si="44"/>
        <v>0.30298346868047532</v>
      </c>
      <c r="AR33" s="108">
        <f t="shared" si="44"/>
        <v>0.31608497458237939</v>
      </c>
      <c r="AS33" s="108">
        <f t="shared" si="44"/>
        <v>0.32948784878948406</v>
      </c>
      <c r="AT33" s="108">
        <f t="shared" si="44"/>
        <v>0.31603107598778429</v>
      </c>
      <c r="AU33" s="108">
        <f t="shared" si="44"/>
        <v>0.32235743665357869</v>
      </c>
      <c r="AV33" s="108">
        <f t="shared" si="44"/>
        <v>0.27441028180182458</v>
      </c>
      <c r="AW33" s="108">
        <f t="shared" si="44"/>
        <v>0.35726357854000995</v>
      </c>
      <c r="AX33" s="108">
        <f t="shared" si="44"/>
        <v>0.31728855547701496</v>
      </c>
      <c r="AY33" s="108">
        <f t="shared" si="44"/>
        <v>0.31662058704603258</v>
      </c>
      <c r="AZ33" s="108">
        <f t="shared" si="44"/>
        <v>0.37451388201258023</v>
      </c>
      <c r="BA33" s="108">
        <f t="shared" si="44"/>
        <v>0.31528498303456026</v>
      </c>
      <c r="BB33" s="108">
        <f t="shared" si="44"/>
        <v>0.33238405422266598</v>
      </c>
      <c r="BC33" s="108">
        <f t="shared" si="44"/>
        <v>0.31114948930445085</v>
      </c>
      <c r="BD33" s="108">
        <f t="shared" si="44"/>
        <v>0.27144669113620312</v>
      </c>
      <c r="BE33" s="108">
        <f t="shared" si="44"/>
        <v>0.27424397827790631</v>
      </c>
      <c r="BF33" s="108">
        <f t="shared" si="44"/>
        <v>0.36198327751884823</v>
      </c>
      <c r="BG33" s="108">
        <f t="shared" si="44"/>
        <v>0.41899925518910697</v>
      </c>
      <c r="BH33" s="108">
        <f t="shared" si="44"/>
        <v>0.53706769278876332</v>
      </c>
      <c r="BI33" s="108">
        <f t="shared" si="44"/>
        <v>0.57458581519845009</v>
      </c>
      <c r="BJ33" s="108">
        <f t="shared" si="44"/>
        <v>0.41604497851368005</v>
      </c>
      <c r="BK33" s="108">
        <f t="shared" si="44"/>
        <v>0.36802290338901528</v>
      </c>
      <c r="BL33" s="108">
        <f t="shared" si="44"/>
        <v>0.40325878341273919</v>
      </c>
      <c r="BM33" s="108">
        <f t="shared" si="44"/>
        <v>0.40939817182232136</v>
      </c>
      <c r="BN33" s="108">
        <f t="shared" ref="BN33:DY33" si="45">VLOOKUP(Parameter_Opex_series_selected, Table_Summary, MATCH(BN32, Header_Table_Summary, 0), FALSE) / BN17</f>
        <v>0.24957678852715504</v>
      </c>
      <c r="BO33" s="108">
        <f t="shared" si="45"/>
        <v>0.30169050606244763</v>
      </c>
      <c r="BP33" s="108">
        <f t="shared" si="45"/>
        <v>0.34622110605419026</v>
      </c>
      <c r="BQ33" s="108">
        <f t="shared" si="45"/>
        <v>0.29879974471002868</v>
      </c>
      <c r="BR33" s="108">
        <f t="shared" si="45"/>
        <v>0.23430391602807726</v>
      </c>
      <c r="BS33" s="108">
        <f t="shared" si="45"/>
        <v>0.29879064963853325</v>
      </c>
      <c r="BT33" s="108">
        <f t="shared" si="45"/>
        <v>0.3165927546795459</v>
      </c>
      <c r="BU33" s="108">
        <f t="shared" si="45"/>
        <v>0.33351494418341254</v>
      </c>
      <c r="BV33" s="108">
        <f t="shared" si="45"/>
        <v>0.35957901001496645</v>
      </c>
      <c r="BW33" s="108">
        <f t="shared" si="45"/>
        <v>0.40878666979271333</v>
      </c>
      <c r="BX33" s="108">
        <f t="shared" si="45"/>
        <v>0.41968905618773428</v>
      </c>
      <c r="BY33" s="108">
        <f t="shared" si="45"/>
        <v>0.4378782294428481</v>
      </c>
      <c r="BZ33" s="108">
        <f t="shared" si="45"/>
        <v>0.4529332512642788</v>
      </c>
      <c r="CA33" s="108">
        <f t="shared" si="45"/>
        <v>0.45675190517922715</v>
      </c>
      <c r="CB33" s="108">
        <f t="shared" si="45"/>
        <v>0.44968559024945615</v>
      </c>
      <c r="CC33" s="108">
        <f t="shared" si="45"/>
        <v>0.50026659229763526</v>
      </c>
      <c r="CD33" s="108">
        <f t="shared" si="45"/>
        <v>0.34810234375254373</v>
      </c>
      <c r="CE33" s="108">
        <f t="shared" si="45"/>
        <v>0.31693519396456998</v>
      </c>
      <c r="CF33" s="108">
        <f t="shared" si="45"/>
        <v>0.33241109294794702</v>
      </c>
      <c r="CG33" s="108">
        <f t="shared" si="45"/>
        <v>0.32909248999938473</v>
      </c>
      <c r="CH33" s="108">
        <f t="shared" si="45"/>
        <v>0.29158030523335443</v>
      </c>
      <c r="CI33" s="108">
        <f t="shared" si="45"/>
        <v>0.34264199348828844</v>
      </c>
      <c r="CJ33" s="108">
        <f t="shared" si="45"/>
        <v>0.34354606087194839</v>
      </c>
      <c r="CK33" s="108">
        <f t="shared" si="45"/>
        <v>0.30655895439342717</v>
      </c>
      <c r="CL33" s="108">
        <f t="shared" si="45"/>
        <v>0.33426279801039005</v>
      </c>
      <c r="CM33" s="108">
        <f t="shared" si="45"/>
        <v>0.39274668536697055</v>
      </c>
      <c r="CN33" s="108">
        <f t="shared" si="45"/>
        <v>0.39853608326471285</v>
      </c>
      <c r="CO33" s="108">
        <f t="shared" si="45"/>
        <v>0.4251945493677049</v>
      </c>
      <c r="CP33" s="108">
        <f t="shared" si="45"/>
        <v>0.4367876062042052</v>
      </c>
      <c r="CQ33" s="108">
        <f t="shared" si="45"/>
        <v>0.41715058735563171</v>
      </c>
      <c r="CR33" s="108">
        <f t="shared" si="45"/>
        <v>0.36161698125350716</v>
      </c>
      <c r="CS33" s="108">
        <f t="shared" si="45"/>
        <v>0.35800564019207082</v>
      </c>
      <c r="CT33" s="108">
        <f t="shared" si="45"/>
        <v>0.34842230209146663</v>
      </c>
      <c r="CU33" s="108">
        <f t="shared" si="45"/>
        <v>0.34903587431004524</v>
      </c>
      <c r="CV33" s="108">
        <f t="shared" si="45"/>
        <v>0.3660488490864065</v>
      </c>
      <c r="CW33" s="108">
        <f t="shared" si="45"/>
        <v>0.31735221515607259</v>
      </c>
      <c r="CX33" s="108">
        <f t="shared" si="45"/>
        <v>0.3254716743294615</v>
      </c>
      <c r="CY33" s="108">
        <f t="shared" si="45"/>
        <v>0.31616538470695077</v>
      </c>
      <c r="CZ33" s="108">
        <f t="shared" si="45"/>
        <v>0.35640930644858809</v>
      </c>
      <c r="DA33" s="108">
        <f t="shared" si="45"/>
        <v>0.37942518460150876</v>
      </c>
      <c r="DB33" s="108">
        <f t="shared" si="45"/>
        <v>0.37632992012071437</v>
      </c>
      <c r="DC33" s="108">
        <f t="shared" si="45"/>
        <v>0.4431370258225622</v>
      </c>
      <c r="DD33" s="108">
        <f t="shared" si="45"/>
        <v>0.4216619989929733</v>
      </c>
      <c r="DE33" s="108">
        <f t="shared" si="45"/>
        <v>0.43612280292367994</v>
      </c>
      <c r="DF33" s="108">
        <f t="shared" si="45"/>
        <v>0.46834593923933521</v>
      </c>
      <c r="DG33" s="108">
        <f t="shared" si="45"/>
        <v>0.46932600380541922</v>
      </c>
      <c r="DH33" s="108">
        <f t="shared" si="45"/>
        <v>0.45329412888610515</v>
      </c>
      <c r="DI33" s="108">
        <f t="shared" si="45"/>
        <v>0.50106895643420779</v>
      </c>
      <c r="DJ33" s="108">
        <f t="shared" si="45"/>
        <v>0.47852390820389445</v>
      </c>
      <c r="DK33" s="108">
        <f t="shared" si="45"/>
        <v>0.48421101180311982</v>
      </c>
      <c r="DL33" s="108">
        <f t="shared" si="45"/>
        <v>0.55451120617823924</v>
      </c>
      <c r="DM33" s="108">
        <f t="shared" si="45"/>
        <v>0.42498478562086039</v>
      </c>
      <c r="DN33" s="108">
        <f t="shared" si="45"/>
        <v>0.41229462660837091</v>
      </c>
      <c r="DO33" s="108">
        <f t="shared" si="45"/>
        <v>0.34390202560437577</v>
      </c>
      <c r="DP33" s="108">
        <f t="shared" si="45"/>
        <v>0.40106286776594191</v>
      </c>
      <c r="DQ33" s="108">
        <f t="shared" si="45"/>
        <v>0.38126710437327604</v>
      </c>
      <c r="DR33" s="108">
        <f t="shared" si="45"/>
        <v>0.37907900788053783</v>
      </c>
      <c r="DS33" s="108">
        <f t="shared" si="45"/>
        <v>0.3966748601430149</v>
      </c>
      <c r="DT33" s="108">
        <f t="shared" si="45"/>
        <v>0.43757083312514983</v>
      </c>
      <c r="DU33" s="108">
        <f t="shared" si="45"/>
        <v>0.40484806749941549</v>
      </c>
      <c r="DV33" s="108">
        <f t="shared" si="45"/>
        <v>0.40160989683542697</v>
      </c>
      <c r="DW33" s="108">
        <f t="shared" si="45"/>
        <v>0.47671132331723626</v>
      </c>
      <c r="DX33" s="108">
        <f t="shared" si="45"/>
        <v>0.42547080331925285</v>
      </c>
      <c r="DY33" s="108">
        <f t="shared" si="45"/>
        <v>0.37119068759373536</v>
      </c>
      <c r="DZ33" s="108">
        <f t="shared" ref="DZ33:GK33" si="46">VLOOKUP(Parameter_Opex_series_selected, Table_Summary, MATCH(DZ32, Header_Table_Summary, 0), FALSE) / DZ17</f>
        <v>0.45063619066045851</v>
      </c>
      <c r="EA33" s="108">
        <f t="shared" si="46"/>
        <v>0.42868270541100406</v>
      </c>
      <c r="EB33" s="108">
        <f t="shared" si="46"/>
        <v>0.43647687887753811</v>
      </c>
      <c r="EC33" s="108">
        <f t="shared" si="46"/>
        <v>0.47751154446069799</v>
      </c>
      <c r="ED33" s="108">
        <f t="shared" si="46"/>
        <v>0.41196505760621571</v>
      </c>
      <c r="EE33" s="108">
        <f t="shared" si="46"/>
        <v>0.39452523838733039</v>
      </c>
      <c r="EF33" s="108">
        <f t="shared" si="46"/>
        <v>0.42257740443519271</v>
      </c>
      <c r="EG33" s="108">
        <f t="shared" si="46"/>
        <v>0.41869436204474614</v>
      </c>
      <c r="EH33" s="108">
        <f t="shared" si="46"/>
        <v>0.3659751744416963</v>
      </c>
      <c r="EI33" s="108">
        <f t="shared" si="46"/>
        <v>0.39584747537674503</v>
      </c>
      <c r="EJ33" s="108">
        <f t="shared" si="46"/>
        <v>0.37610889110495122</v>
      </c>
      <c r="EK33" s="108">
        <f t="shared" si="46"/>
        <v>0.34374808574384264</v>
      </c>
      <c r="EL33" s="108">
        <f t="shared" si="46"/>
        <v>0.35469573349545774</v>
      </c>
      <c r="EM33" s="108">
        <f t="shared" si="46"/>
        <v>0.34361281939474725</v>
      </c>
      <c r="EN33" s="108">
        <f t="shared" si="46"/>
        <v>0.30886590207117637</v>
      </c>
      <c r="EO33" s="108">
        <f t="shared" si="46"/>
        <v>0.37665610850153353</v>
      </c>
      <c r="EP33" s="108">
        <f t="shared" si="46"/>
        <v>0.45286528255350988</v>
      </c>
      <c r="EQ33" s="108">
        <f t="shared" si="46"/>
        <v>0.49645623722958848</v>
      </c>
      <c r="ER33" s="108">
        <f t="shared" si="46"/>
        <v>0.55507095176924437</v>
      </c>
      <c r="ES33" s="108">
        <f t="shared" si="46"/>
        <v>0.4875140204773778</v>
      </c>
      <c r="ET33" s="108">
        <f t="shared" si="46"/>
        <v>0.55628014430257888</v>
      </c>
      <c r="EU33" s="108">
        <f t="shared" si="46"/>
        <v>0.42373744611539482</v>
      </c>
      <c r="EV33" s="108">
        <f t="shared" si="46"/>
        <v>0.39290089646829074</v>
      </c>
      <c r="EW33" s="108">
        <f t="shared" si="46"/>
        <v>0.40751896784551772</v>
      </c>
      <c r="EX33" s="108">
        <f t="shared" si="46"/>
        <v>0.45602371084113397</v>
      </c>
      <c r="EY33" s="108">
        <f t="shared" si="46"/>
        <v>0.44865027661093154</v>
      </c>
      <c r="EZ33" s="108">
        <f t="shared" si="46"/>
        <v>0.47259856064872291</v>
      </c>
      <c r="FA33" s="108">
        <f t="shared" si="46"/>
        <v>0.48635202717487058</v>
      </c>
      <c r="FB33" s="108">
        <f t="shared" si="46"/>
        <v>0.40787516138793828</v>
      </c>
      <c r="FC33" s="108">
        <f t="shared" si="46"/>
        <v>0.40873212323745189</v>
      </c>
      <c r="FD33" s="108">
        <f t="shared" si="46"/>
        <v>0.45001799584124402</v>
      </c>
      <c r="FE33" s="108">
        <f t="shared" si="46"/>
        <v>0.44566395613154558</v>
      </c>
      <c r="FF33" s="108">
        <f t="shared" si="46"/>
        <v>0.40533851621035244</v>
      </c>
      <c r="FG33" s="108">
        <f t="shared" si="46"/>
        <v>0.44313171821466923</v>
      </c>
      <c r="FH33" s="108">
        <f t="shared" si="46"/>
        <v>0.38044721773083334</v>
      </c>
      <c r="FI33" s="108">
        <f t="shared" si="46"/>
        <v>0.36901584978695229</v>
      </c>
      <c r="FJ33" s="108">
        <f t="shared" si="46"/>
        <v>0.34918536022994429</v>
      </c>
      <c r="FK33" s="108">
        <f t="shared" si="46"/>
        <v>0.34558209076379376</v>
      </c>
      <c r="FL33" s="108">
        <f t="shared" si="46"/>
        <v>0.3278905567341231</v>
      </c>
      <c r="FM33" s="108">
        <f t="shared" si="46"/>
        <v>0.32124499718416177</v>
      </c>
      <c r="FN33" s="108">
        <f t="shared" si="46"/>
        <v>0.32115531556836469</v>
      </c>
      <c r="FO33" s="108">
        <f t="shared" si="46"/>
        <v>0.38410169698234042</v>
      </c>
      <c r="FP33" s="108">
        <f t="shared" si="46"/>
        <v>0.44041601429257293</v>
      </c>
      <c r="FQ33" s="108">
        <f t="shared" si="46"/>
        <v>0.38098819394984379</v>
      </c>
      <c r="FR33" s="108">
        <f t="shared" si="46"/>
        <v>0.34477014465363337</v>
      </c>
      <c r="FS33" s="108">
        <f t="shared" si="46"/>
        <v>0.34069090247713768</v>
      </c>
      <c r="FT33" s="108">
        <f t="shared" si="46"/>
        <v>0.38284530448818765</v>
      </c>
      <c r="FU33" s="108">
        <f t="shared" si="46"/>
        <v>0.40132243891427427</v>
      </c>
      <c r="FV33" s="108">
        <f t="shared" si="46"/>
        <v>0.32372387429320082</v>
      </c>
      <c r="FW33" s="108">
        <f t="shared" si="46"/>
        <v>0.37118877126502009</v>
      </c>
      <c r="FX33" s="108">
        <f t="shared" si="46"/>
        <v>0.35265167332658304</v>
      </c>
      <c r="FY33" s="108">
        <f t="shared" si="46"/>
        <v>0.35027564427740321</v>
      </c>
      <c r="FZ33" s="108">
        <f t="shared" si="46"/>
        <v>0.36020401686295467</v>
      </c>
      <c r="GA33" s="108">
        <f t="shared" si="46"/>
        <v>0.36554676650750656</v>
      </c>
      <c r="GB33" s="108">
        <f t="shared" si="46"/>
        <v>0.44627654387265242</v>
      </c>
      <c r="GC33" s="108">
        <f t="shared" si="46"/>
        <v>0.45499111327565389</v>
      </c>
      <c r="GD33" s="108">
        <f t="shared" si="46"/>
        <v>0.43688916448253501</v>
      </c>
      <c r="GE33" s="108">
        <f t="shared" si="46"/>
        <v>0.43511354190466628</v>
      </c>
      <c r="GF33" s="108">
        <f t="shared" si="46"/>
        <v>0.41298243873750112</v>
      </c>
      <c r="GG33" s="108">
        <f t="shared" si="46"/>
        <v>0.41998819200314857</v>
      </c>
      <c r="GH33" s="108">
        <f t="shared" si="46"/>
        <v>0.35930489335163851</v>
      </c>
      <c r="GI33" s="108">
        <f t="shared" si="46"/>
        <v>0.42851117595381005</v>
      </c>
      <c r="GJ33" s="108">
        <f t="shared" si="46"/>
        <v>0.42531809482160687</v>
      </c>
      <c r="GK33" s="108">
        <f t="shared" si="46"/>
        <v>0.40855754729054777</v>
      </c>
      <c r="GL33" s="108">
        <f t="shared" ref="GL33:HA33" si="47">VLOOKUP(Parameter_Opex_series_selected, Table_Summary, MATCH(GL32, Header_Table_Summary, 0), FALSE) / GL17</f>
        <v>0.50845673068847741</v>
      </c>
      <c r="GM33" s="108">
        <f t="shared" si="47"/>
        <v>0.53519729361352153</v>
      </c>
      <c r="GN33" s="108">
        <f t="shared" si="47"/>
        <v>0.53751701275384378</v>
      </c>
      <c r="GO33" s="108">
        <f t="shared" si="47"/>
        <v>0.45772515473677811</v>
      </c>
      <c r="GP33" s="108">
        <f t="shared" si="47"/>
        <v>0.45095260296097339</v>
      </c>
      <c r="GQ33" s="108">
        <f t="shared" si="47"/>
        <v>0.40958932899181805</v>
      </c>
      <c r="GR33" s="108">
        <f t="shared" si="47"/>
        <v>0.39700853818120163</v>
      </c>
      <c r="GS33" s="108">
        <f t="shared" si="47"/>
        <v>0.39204831308830151</v>
      </c>
      <c r="GT33" s="108">
        <f t="shared" si="47"/>
        <v>0.37218221660723261</v>
      </c>
      <c r="GU33" s="108">
        <f t="shared" si="47"/>
        <v>0.36510347409912181</v>
      </c>
      <c r="GV33" s="108">
        <f t="shared" si="47"/>
        <v>0.4530980249378817</v>
      </c>
      <c r="GW33" s="108">
        <f t="shared" si="47"/>
        <v>0.46740217062574602</v>
      </c>
      <c r="GX33" s="108">
        <f t="shared" si="47"/>
        <v>0.4565831934276865</v>
      </c>
      <c r="GY33" s="108">
        <f t="shared" si="47"/>
        <v>0.44978736510274753</v>
      </c>
      <c r="GZ33" s="108">
        <f t="shared" si="47"/>
        <v>0.41954420569044293</v>
      </c>
      <c r="HA33" s="108">
        <f t="shared" si="47"/>
        <v>0.39757730360779581</v>
      </c>
    </row>
    <row r="34" spans="1:209" ht="12.9" customHeight="1" x14ac:dyDescent="0.35">
      <c r="A34" s="8" t="s">
        <v>424</v>
      </c>
      <c r="B34" s="108">
        <f t="shared" ref="B34:BM34" si="48">VLOOKUP(Parameter_Opex_series_selected, Table_Summary, MATCH(B32, Header_Table_Summary, 0), FALSE) / B18</f>
        <v>0.38479883338728665</v>
      </c>
      <c r="C34" s="108">
        <f t="shared" si="48"/>
        <v>0.41639529998341168</v>
      </c>
      <c r="D34" s="108">
        <f t="shared" si="48"/>
        <v>0.3813851596877017</v>
      </c>
      <c r="E34" s="108">
        <f t="shared" si="48"/>
        <v>0.41420111071846982</v>
      </c>
      <c r="F34" s="108">
        <f t="shared" si="48"/>
        <v>0.38329043731115936</v>
      </c>
      <c r="G34" s="108">
        <f t="shared" si="48"/>
        <v>0.40578321474380252</v>
      </c>
      <c r="H34" s="108">
        <f t="shared" si="48"/>
        <v>0.42196896455701893</v>
      </c>
      <c r="I34" s="108">
        <f t="shared" si="48"/>
        <v>0.42338532428676862</v>
      </c>
      <c r="J34" s="108">
        <f t="shared" si="48"/>
        <v>0.49016662310235692</v>
      </c>
      <c r="K34" s="108">
        <f t="shared" si="48"/>
        <v>0.44595996921608377</v>
      </c>
      <c r="L34" s="108">
        <f t="shared" si="48"/>
        <v>0.29055656908240157</v>
      </c>
      <c r="M34" s="108">
        <f t="shared" si="48"/>
        <v>0.31298278903669025</v>
      </c>
      <c r="N34" s="108">
        <f t="shared" si="48"/>
        <v>0.37011197391362349</v>
      </c>
      <c r="O34" s="108">
        <f t="shared" si="48"/>
        <v>0.36152929907087278</v>
      </c>
      <c r="P34" s="108">
        <f t="shared" si="48"/>
        <v>0.35231628907702656</v>
      </c>
      <c r="Q34" s="108">
        <f t="shared" si="48"/>
        <v>0.3593674746952108</v>
      </c>
      <c r="R34" s="108">
        <f t="shared" si="48"/>
        <v>0.45178438130556658</v>
      </c>
      <c r="S34" s="108">
        <f t="shared" si="48"/>
        <v>0.42410970133521175</v>
      </c>
      <c r="T34" s="108">
        <f t="shared" si="48"/>
        <v>0.44989165383191326</v>
      </c>
      <c r="U34" s="108">
        <f t="shared" si="48"/>
        <v>0.42413553794677999</v>
      </c>
      <c r="V34" s="108">
        <f t="shared" si="48"/>
        <v>0.39444718808540158</v>
      </c>
      <c r="W34" s="108">
        <f t="shared" si="48"/>
        <v>0.3643444262703831</v>
      </c>
      <c r="X34" s="108">
        <f t="shared" si="48"/>
        <v>0.36294938688521411</v>
      </c>
      <c r="Y34" s="108">
        <f t="shared" si="48"/>
        <v>0.28796912339267117</v>
      </c>
      <c r="Z34" s="108">
        <f t="shared" si="48"/>
        <v>0.35394711780191107</v>
      </c>
      <c r="AA34" s="108">
        <f t="shared" si="48"/>
        <v>0.37014567164454415</v>
      </c>
      <c r="AB34" s="108">
        <f t="shared" si="48"/>
        <v>0.3450519959877501</v>
      </c>
      <c r="AC34" s="108">
        <f t="shared" si="48"/>
        <v>0.3099194650167002</v>
      </c>
      <c r="AD34" s="108">
        <f t="shared" si="48"/>
        <v>0.31448310170701727</v>
      </c>
      <c r="AE34" s="108">
        <f t="shared" si="48"/>
        <v>0.30260039635265373</v>
      </c>
      <c r="AF34" s="108">
        <f t="shared" si="48"/>
        <v>0.3113471119640282</v>
      </c>
      <c r="AG34" s="108">
        <f t="shared" si="48"/>
        <v>0.29826473329715747</v>
      </c>
      <c r="AH34" s="108">
        <f t="shared" si="48"/>
        <v>0.22829305135677216</v>
      </c>
      <c r="AI34" s="108">
        <f t="shared" si="48"/>
        <v>0.27001694394386028</v>
      </c>
      <c r="AJ34" s="108">
        <f t="shared" si="48"/>
        <v>0.21370777623251444</v>
      </c>
      <c r="AK34" s="108">
        <f t="shared" si="48"/>
        <v>0.28788511348435591</v>
      </c>
      <c r="AL34" s="108">
        <f t="shared" si="48"/>
        <v>0.23258644792417998</v>
      </c>
      <c r="AM34" s="108">
        <f t="shared" si="48"/>
        <v>0.24545257688141303</v>
      </c>
      <c r="AN34" s="108">
        <f t="shared" si="48"/>
        <v>0.30679697372236314</v>
      </c>
      <c r="AO34" s="108">
        <f t="shared" si="48"/>
        <v>0.2909494760895987</v>
      </c>
      <c r="AP34" s="108">
        <f t="shared" si="48"/>
        <v>0.29847679624604839</v>
      </c>
      <c r="AQ34" s="108">
        <f t="shared" si="48"/>
        <v>0.29342676625936082</v>
      </c>
      <c r="AR34" s="108">
        <f t="shared" si="48"/>
        <v>0.27774045598232361</v>
      </c>
      <c r="AS34" s="108">
        <f t="shared" si="48"/>
        <v>0.24365311450727659</v>
      </c>
      <c r="AT34" s="108">
        <f t="shared" si="48"/>
        <v>0.24365457762387915</v>
      </c>
      <c r="AU34" s="108">
        <f t="shared" si="48"/>
        <v>0.26846900581841643</v>
      </c>
      <c r="AV34" s="108">
        <f t="shared" si="48"/>
        <v>0.27041752929934121</v>
      </c>
      <c r="AW34" s="108">
        <f t="shared" si="48"/>
        <v>0.36470459799824101</v>
      </c>
      <c r="AX34" s="108">
        <f t="shared" si="48"/>
        <v>0.4010789573691535</v>
      </c>
      <c r="AY34" s="108">
        <f t="shared" si="48"/>
        <v>0.43722596873774539</v>
      </c>
      <c r="AZ34" s="108">
        <f t="shared" si="48"/>
        <v>0.42817755260447504</v>
      </c>
      <c r="BA34" s="108">
        <f t="shared" si="48"/>
        <v>0.4282275789759391</v>
      </c>
      <c r="BB34" s="108">
        <f t="shared" si="48"/>
        <v>0.34275479563091965</v>
      </c>
      <c r="BC34" s="108">
        <f t="shared" si="48"/>
        <v>0.37219171617459168</v>
      </c>
      <c r="BD34" s="108">
        <f t="shared" si="48"/>
        <v>0.38246496048271389</v>
      </c>
      <c r="BE34" s="108">
        <f t="shared" si="48"/>
        <v>0.34113079174921285</v>
      </c>
      <c r="BF34" s="108">
        <f t="shared" si="48"/>
        <v>0.41082743580087661</v>
      </c>
      <c r="BG34" s="108">
        <f t="shared" si="48"/>
        <v>0.41537569873034669</v>
      </c>
      <c r="BH34" s="108">
        <f t="shared" si="48"/>
        <v>0.42145828522204887</v>
      </c>
      <c r="BI34" s="108">
        <f t="shared" si="48"/>
        <v>0.38512374101129454</v>
      </c>
      <c r="BJ34" s="108">
        <f t="shared" si="48"/>
        <v>0.39706249321766934</v>
      </c>
      <c r="BK34" s="108">
        <f t="shared" si="48"/>
        <v>0.3806584687793157</v>
      </c>
      <c r="BL34" s="108">
        <f t="shared" si="48"/>
        <v>0.36660780924587949</v>
      </c>
      <c r="BM34" s="108">
        <f t="shared" si="48"/>
        <v>0.57543830538589136</v>
      </c>
      <c r="BN34" s="108">
        <f t="shared" ref="BN34:DY34" si="49">VLOOKUP(Parameter_Opex_series_selected, Table_Summary, MATCH(BN32, Header_Table_Summary, 0), FALSE) / BN18</f>
        <v>0.35957548427951291</v>
      </c>
      <c r="BO34" s="108">
        <f t="shared" si="49"/>
        <v>0.36564516009233272</v>
      </c>
      <c r="BP34" s="108">
        <f t="shared" si="49"/>
        <v>0.40630028942823354</v>
      </c>
      <c r="BQ34" s="108">
        <f t="shared" si="49"/>
        <v>0.34033169227280724</v>
      </c>
      <c r="BR34" s="108">
        <f t="shared" si="49"/>
        <v>0.35391014596803289</v>
      </c>
      <c r="BS34" s="108">
        <f t="shared" si="49"/>
        <v>0.34984453090773709</v>
      </c>
      <c r="BT34" s="108">
        <f t="shared" si="49"/>
        <v>0.31564454200815389</v>
      </c>
      <c r="BU34" s="108">
        <f t="shared" si="49"/>
        <v>0.37792318840379235</v>
      </c>
      <c r="BV34" s="108">
        <f t="shared" si="49"/>
        <v>0.39530225999878305</v>
      </c>
      <c r="BW34" s="108">
        <f t="shared" si="49"/>
        <v>0.33996934148166902</v>
      </c>
      <c r="BX34" s="108">
        <f t="shared" si="49"/>
        <v>0.36449423528620584</v>
      </c>
      <c r="BY34" s="108">
        <f t="shared" si="49"/>
        <v>0.35122802125402247</v>
      </c>
      <c r="BZ34" s="108">
        <f t="shared" si="49"/>
        <v>0.37315897465065723</v>
      </c>
      <c r="CA34" s="108">
        <f t="shared" si="49"/>
        <v>0.35547798546254972</v>
      </c>
      <c r="CB34" s="108">
        <f t="shared" si="49"/>
        <v>0.36453203586917238</v>
      </c>
      <c r="CC34" s="108">
        <f t="shared" si="49"/>
        <v>0.39415004754046806</v>
      </c>
      <c r="CD34" s="108">
        <f t="shared" si="49"/>
        <v>0.40403565420738613</v>
      </c>
      <c r="CE34" s="108">
        <f t="shared" si="49"/>
        <v>0.35575181307140846</v>
      </c>
      <c r="CF34" s="108">
        <f t="shared" si="49"/>
        <v>0.41172157100203988</v>
      </c>
      <c r="CG34" s="108">
        <f t="shared" si="49"/>
        <v>0.323551562938102</v>
      </c>
      <c r="CH34" s="108">
        <f t="shared" si="49"/>
        <v>0.33163971765268896</v>
      </c>
      <c r="CI34" s="108">
        <f t="shared" si="49"/>
        <v>0.36669499552332346</v>
      </c>
      <c r="CJ34" s="108">
        <f t="shared" si="49"/>
        <v>0.31789057577974617</v>
      </c>
      <c r="CK34" s="108">
        <f t="shared" si="49"/>
        <v>0.31807528473420699</v>
      </c>
      <c r="CL34" s="108">
        <f t="shared" si="49"/>
        <v>0.35432112115976655</v>
      </c>
      <c r="CM34" s="108">
        <f t="shared" si="49"/>
        <v>0.35781649682990718</v>
      </c>
      <c r="CN34" s="108">
        <f t="shared" si="49"/>
        <v>0.36026710895742209</v>
      </c>
      <c r="CO34" s="108">
        <f t="shared" si="49"/>
        <v>0.34230875102276748</v>
      </c>
      <c r="CP34" s="108">
        <f t="shared" si="49"/>
        <v>0.37296776411135951</v>
      </c>
      <c r="CQ34" s="108">
        <f t="shared" si="49"/>
        <v>0.37000821284672691</v>
      </c>
      <c r="CR34" s="108">
        <f t="shared" si="49"/>
        <v>0.40059484850260024</v>
      </c>
      <c r="CS34" s="108">
        <f t="shared" si="49"/>
        <v>0.37410452051112919</v>
      </c>
      <c r="CT34" s="108">
        <f t="shared" si="49"/>
        <v>0.41515619937695103</v>
      </c>
      <c r="CU34" s="108">
        <f t="shared" si="49"/>
        <v>0.47398097949656037</v>
      </c>
      <c r="CV34" s="108">
        <f t="shared" si="49"/>
        <v>0.44747521430850329</v>
      </c>
      <c r="CW34" s="108">
        <f t="shared" si="49"/>
        <v>0.43955179830197921</v>
      </c>
      <c r="CX34" s="108">
        <f t="shared" si="49"/>
        <v>0.37593317515009622</v>
      </c>
      <c r="CY34" s="108">
        <f t="shared" si="49"/>
        <v>0.36542201340231001</v>
      </c>
      <c r="CZ34" s="108">
        <f t="shared" si="49"/>
        <v>0.43250988653934686</v>
      </c>
      <c r="DA34" s="108">
        <f t="shared" si="49"/>
        <v>0.37974239811248661</v>
      </c>
      <c r="DB34" s="108">
        <f t="shared" si="49"/>
        <v>0.37143655127760644</v>
      </c>
      <c r="DC34" s="108">
        <f t="shared" si="49"/>
        <v>0.41280583854256103</v>
      </c>
      <c r="DD34" s="108">
        <f t="shared" si="49"/>
        <v>0.34394505553237981</v>
      </c>
      <c r="DE34" s="108">
        <f t="shared" si="49"/>
        <v>0.33196980705972517</v>
      </c>
      <c r="DF34" s="108">
        <f t="shared" si="49"/>
        <v>0.37649746701018816</v>
      </c>
      <c r="DG34" s="108">
        <f t="shared" si="49"/>
        <v>0.4039012880402062</v>
      </c>
      <c r="DH34" s="108">
        <f t="shared" si="49"/>
        <v>0.43527899491589417</v>
      </c>
      <c r="DI34" s="108">
        <f t="shared" si="49"/>
        <v>0.42474356493031618</v>
      </c>
      <c r="DJ34" s="108">
        <f t="shared" si="49"/>
        <v>0.46893641458387358</v>
      </c>
      <c r="DK34" s="108">
        <f t="shared" si="49"/>
        <v>0.49375607303528091</v>
      </c>
      <c r="DL34" s="108">
        <f t="shared" si="49"/>
        <v>0.37241496500056637</v>
      </c>
      <c r="DM34" s="108">
        <f t="shared" si="49"/>
        <v>0.45522124853614188</v>
      </c>
      <c r="DN34" s="108">
        <f t="shared" si="49"/>
        <v>0.40475065830898771</v>
      </c>
      <c r="DO34" s="108">
        <f t="shared" si="49"/>
        <v>0.42718232886273944</v>
      </c>
      <c r="DP34" s="108">
        <f t="shared" si="49"/>
        <v>0.45742217761435561</v>
      </c>
      <c r="DQ34" s="108">
        <f t="shared" si="49"/>
        <v>0.41844414206034991</v>
      </c>
      <c r="DR34" s="108">
        <f t="shared" si="49"/>
        <v>0.40476945476548432</v>
      </c>
      <c r="DS34" s="108">
        <f t="shared" si="49"/>
        <v>0.41341356542376584</v>
      </c>
      <c r="DT34" s="108">
        <f t="shared" si="49"/>
        <v>0.39350638705608404</v>
      </c>
      <c r="DU34" s="108">
        <f t="shared" si="49"/>
        <v>0.4151080173321457</v>
      </c>
      <c r="DV34" s="108">
        <f t="shared" si="49"/>
        <v>0.40776914024058303</v>
      </c>
      <c r="DW34" s="108">
        <f t="shared" si="49"/>
        <v>0.41299860938645944</v>
      </c>
      <c r="DX34" s="108">
        <f t="shared" si="49"/>
        <v>0.38914073091071749</v>
      </c>
      <c r="DY34" s="108">
        <f t="shared" si="49"/>
        <v>0.42396131820864075</v>
      </c>
      <c r="DZ34" s="108">
        <f t="shared" ref="DZ34:GK34" si="50">VLOOKUP(Parameter_Opex_series_selected, Table_Summary, MATCH(DZ32, Header_Table_Summary, 0), FALSE) / DZ18</f>
        <v>0.44981419303704567</v>
      </c>
      <c r="EA34" s="108">
        <f t="shared" si="50"/>
        <v>0.43287220739695897</v>
      </c>
      <c r="EB34" s="108">
        <f t="shared" si="50"/>
        <v>0.36824367743523168</v>
      </c>
      <c r="EC34" s="108">
        <f t="shared" si="50"/>
        <v>0.4451547950375197</v>
      </c>
      <c r="ED34" s="108">
        <f t="shared" si="50"/>
        <v>0.34652752790676994</v>
      </c>
      <c r="EE34" s="108">
        <f t="shared" si="50"/>
        <v>0.38115941550979721</v>
      </c>
      <c r="EF34" s="108">
        <f t="shared" si="50"/>
        <v>0.43612351220163975</v>
      </c>
      <c r="EG34" s="108">
        <f t="shared" si="50"/>
        <v>0.43552760877168534</v>
      </c>
      <c r="EH34" s="108">
        <f t="shared" si="50"/>
        <v>0.41431998207453646</v>
      </c>
      <c r="EI34" s="108">
        <f t="shared" si="50"/>
        <v>0.42968782086006208</v>
      </c>
      <c r="EJ34" s="108">
        <f t="shared" si="50"/>
        <v>0.37092644165961913</v>
      </c>
      <c r="EK34" s="108">
        <f t="shared" si="50"/>
        <v>0.36456925170010024</v>
      </c>
      <c r="EL34" s="108">
        <f t="shared" si="50"/>
        <v>0.39336807158068249</v>
      </c>
      <c r="EM34" s="108">
        <f t="shared" si="50"/>
        <v>0.37574421766920785</v>
      </c>
      <c r="EN34" s="108">
        <f t="shared" si="50"/>
        <v>0.3781656593052356</v>
      </c>
      <c r="EO34" s="108">
        <f t="shared" si="50"/>
        <v>0.4754801881764586</v>
      </c>
      <c r="EP34" s="108">
        <f t="shared" si="50"/>
        <v>0.30014917051266493</v>
      </c>
      <c r="EQ34" s="108">
        <f t="shared" si="50"/>
        <v>0.27177325121970936</v>
      </c>
      <c r="ER34" s="108">
        <f t="shared" si="50"/>
        <v>0.33097664791023085</v>
      </c>
      <c r="ES34" s="108">
        <f t="shared" si="50"/>
        <v>0.28995159516409247</v>
      </c>
      <c r="ET34" s="108">
        <f t="shared" si="50"/>
        <v>0.3024055321421914</v>
      </c>
      <c r="EU34" s="108">
        <f t="shared" si="50"/>
        <v>0.36307165931320912</v>
      </c>
      <c r="EV34" s="108">
        <f t="shared" si="50"/>
        <v>0.3259401725415223</v>
      </c>
      <c r="EW34" s="108">
        <f t="shared" si="50"/>
        <v>0.37605507917473907</v>
      </c>
      <c r="EX34" s="108">
        <f t="shared" si="50"/>
        <v>0.40838773823810448</v>
      </c>
      <c r="EY34" s="108">
        <f t="shared" si="50"/>
        <v>0.36046048251606239</v>
      </c>
      <c r="EZ34" s="108">
        <f t="shared" si="50"/>
        <v>0.37450931050556091</v>
      </c>
      <c r="FA34" s="108">
        <f t="shared" si="50"/>
        <v>0.36139392429062961</v>
      </c>
      <c r="FB34" s="108">
        <f t="shared" si="50"/>
        <v>0.37366232358292445</v>
      </c>
      <c r="FC34" s="108">
        <f t="shared" si="50"/>
        <v>0.37515878045472939</v>
      </c>
      <c r="FD34" s="108">
        <f t="shared" si="50"/>
        <v>0.35888976856735533</v>
      </c>
      <c r="FE34" s="108">
        <f t="shared" si="50"/>
        <v>0.36776866632959987</v>
      </c>
      <c r="FF34" s="108">
        <f t="shared" si="50"/>
        <v>0.40016012231978287</v>
      </c>
      <c r="FG34" s="108">
        <f t="shared" si="50"/>
        <v>0.45404457094162426</v>
      </c>
      <c r="FH34" s="108">
        <f t="shared" si="50"/>
        <v>0.3874694159542339</v>
      </c>
      <c r="FI34" s="108">
        <f t="shared" si="50"/>
        <v>0.474857266529922</v>
      </c>
      <c r="FJ34" s="108">
        <f t="shared" si="50"/>
        <v>0.36095552937504022</v>
      </c>
      <c r="FK34" s="108">
        <f t="shared" si="50"/>
        <v>0.34070281090847576</v>
      </c>
      <c r="FL34" s="108">
        <f t="shared" si="50"/>
        <v>0.39653489226630684</v>
      </c>
      <c r="FM34" s="108">
        <f t="shared" si="50"/>
        <v>0.39918095284320104</v>
      </c>
      <c r="FN34" s="108">
        <f t="shared" si="50"/>
        <v>0.40882145202379505</v>
      </c>
      <c r="FO34" s="108">
        <f t="shared" si="50"/>
        <v>0.42692804906811244</v>
      </c>
      <c r="FP34" s="108">
        <f t="shared" si="50"/>
        <v>0.40377841473577997</v>
      </c>
      <c r="FQ34" s="108">
        <f t="shared" si="50"/>
        <v>0.36913662291700461</v>
      </c>
      <c r="FR34" s="108">
        <f t="shared" si="50"/>
        <v>0.37162898378618586</v>
      </c>
      <c r="FS34" s="108">
        <f t="shared" si="50"/>
        <v>0.37858640924550979</v>
      </c>
      <c r="FT34" s="108">
        <f t="shared" si="50"/>
        <v>0.40602909809441573</v>
      </c>
      <c r="FU34" s="108">
        <f t="shared" si="50"/>
        <v>0.4498659633420517</v>
      </c>
      <c r="FV34" s="108">
        <f t="shared" si="50"/>
        <v>0.35790440455126338</v>
      </c>
      <c r="FW34" s="108">
        <f t="shared" si="50"/>
        <v>0.33171814096273095</v>
      </c>
      <c r="FX34" s="108">
        <f t="shared" si="50"/>
        <v>0.34518184653460182</v>
      </c>
      <c r="FY34" s="108">
        <f t="shared" si="50"/>
        <v>0.37941926953467392</v>
      </c>
      <c r="FZ34" s="108">
        <f t="shared" si="50"/>
        <v>0.36950055167492507</v>
      </c>
      <c r="GA34" s="108">
        <f t="shared" si="50"/>
        <v>0.34040169313879176</v>
      </c>
      <c r="GB34" s="108">
        <f t="shared" si="50"/>
        <v>0.37066552065122088</v>
      </c>
      <c r="GC34" s="108">
        <f t="shared" si="50"/>
        <v>0.30583315111423615</v>
      </c>
      <c r="GD34" s="108">
        <f t="shared" si="50"/>
        <v>0.35643433614108855</v>
      </c>
      <c r="GE34" s="108">
        <f t="shared" si="50"/>
        <v>0.31774723381452596</v>
      </c>
      <c r="GF34" s="108">
        <f t="shared" si="50"/>
        <v>0.31336258908656878</v>
      </c>
      <c r="GG34" s="108">
        <f t="shared" si="50"/>
        <v>0.38155286672503208</v>
      </c>
      <c r="GH34" s="108">
        <f t="shared" si="50"/>
        <v>0.39930609891801833</v>
      </c>
      <c r="GI34" s="108">
        <f t="shared" si="50"/>
        <v>0.33348748672303719</v>
      </c>
      <c r="GJ34" s="108">
        <f t="shared" si="50"/>
        <v>0.36171730303199878</v>
      </c>
      <c r="GK34" s="108">
        <f t="shared" si="50"/>
        <v>0.38921891100803307</v>
      </c>
      <c r="GL34" s="108">
        <f t="shared" ref="GL34:HA34" si="51">VLOOKUP(Parameter_Opex_series_selected, Table_Summary, MATCH(GL32, Header_Table_Summary, 0), FALSE) / GL18</f>
        <v>0.40347027596326362</v>
      </c>
      <c r="GM34" s="108">
        <f t="shared" si="51"/>
        <v>0.40798245864308108</v>
      </c>
      <c r="GN34" s="108">
        <f t="shared" si="51"/>
        <v>0.34455726258742136</v>
      </c>
      <c r="GO34" s="108">
        <f t="shared" si="51"/>
        <v>0.42047125686604608</v>
      </c>
      <c r="GP34" s="108">
        <f t="shared" si="51"/>
        <v>0.34891541242519775</v>
      </c>
      <c r="GQ34" s="108">
        <f t="shared" si="51"/>
        <v>0.43568748644857069</v>
      </c>
      <c r="GR34" s="108">
        <f t="shared" si="51"/>
        <v>0.4355323693201712</v>
      </c>
      <c r="GS34" s="108">
        <f t="shared" si="51"/>
        <v>0.38930491916542542</v>
      </c>
      <c r="GT34" s="108">
        <f t="shared" si="51"/>
        <v>0.39015279032826006</v>
      </c>
      <c r="GU34" s="108">
        <f t="shared" si="51"/>
        <v>0.37171403279709558</v>
      </c>
      <c r="GV34" s="108">
        <f t="shared" si="51"/>
        <v>0.37573783540013433</v>
      </c>
      <c r="GW34" s="108">
        <f t="shared" si="51"/>
        <v>0.37283767480486224</v>
      </c>
      <c r="GX34" s="108">
        <f t="shared" si="51"/>
        <v>0.33878015208413076</v>
      </c>
      <c r="GY34" s="108">
        <f t="shared" si="51"/>
        <v>0.34107888117956603</v>
      </c>
      <c r="GZ34" s="108">
        <f t="shared" si="51"/>
        <v>0.37230829431850382</v>
      </c>
      <c r="HA34" s="108">
        <f t="shared" si="51"/>
        <v>0.41245096014033328</v>
      </c>
    </row>
    <row r="35" spans="1:209" ht="12.9" customHeight="1" x14ac:dyDescent="0.35">
      <c r="A35" s="8" t="s">
        <v>425</v>
      </c>
      <c r="B35" s="136">
        <f>B15 / B16</f>
        <v>1</v>
      </c>
      <c r="C35" s="136">
        <f t="shared" ref="C35:BN35" si="52">C15 / C16</f>
        <v>0.99524914255516883</v>
      </c>
      <c r="D35" s="136">
        <f t="shared" si="52"/>
        <v>1.0239911736449905</v>
      </c>
      <c r="E35" s="136">
        <f t="shared" si="52"/>
        <v>1.0318523926241703</v>
      </c>
      <c r="F35" s="136">
        <f t="shared" si="52"/>
        <v>1.0988247459418456</v>
      </c>
      <c r="G35" s="136">
        <f t="shared" si="52"/>
        <v>1.1613962662332462</v>
      </c>
      <c r="H35" s="136">
        <f t="shared" si="52"/>
        <v>1.1977565222244992</v>
      </c>
      <c r="I35" s="136">
        <f t="shared" si="52"/>
        <v>1.2538695250206457</v>
      </c>
      <c r="J35" s="136">
        <f t="shared" si="52"/>
        <v>1.3122446296504919</v>
      </c>
      <c r="K35" s="136">
        <f t="shared" si="52"/>
        <v>1.2646791888507058</v>
      </c>
      <c r="L35" s="136">
        <f t="shared" si="52"/>
        <v>0.84743881496782636</v>
      </c>
      <c r="M35" s="136">
        <f t="shared" si="52"/>
        <v>0.9217204030147369</v>
      </c>
      <c r="N35" s="136">
        <f t="shared" si="52"/>
        <v>1.0174472642895702</v>
      </c>
      <c r="O35" s="136">
        <f t="shared" si="52"/>
        <v>0.97987587928601438</v>
      </c>
      <c r="P35" s="136">
        <f t="shared" si="52"/>
        <v>0.93779111338316778</v>
      </c>
      <c r="Q35" s="136" t="e">
        <f t="shared" si="52"/>
        <v>#DIV/0!</v>
      </c>
      <c r="R35" s="136">
        <f t="shared" si="52"/>
        <v>1.2104791636126124</v>
      </c>
      <c r="S35" s="136">
        <f t="shared" si="52"/>
        <v>1.0758143891086163</v>
      </c>
      <c r="T35" s="136">
        <f t="shared" si="52"/>
        <v>1.3239549709870195</v>
      </c>
      <c r="U35" s="136">
        <f t="shared" si="52"/>
        <v>1.2223401706680681</v>
      </c>
      <c r="V35" s="136">
        <f t="shared" si="52"/>
        <v>1.3212921984289623</v>
      </c>
      <c r="W35" s="136">
        <f t="shared" si="52"/>
        <v>1.2670565867624033</v>
      </c>
      <c r="X35" s="136">
        <f t="shared" si="52"/>
        <v>1.3117951315959457</v>
      </c>
      <c r="Y35" s="136">
        <f t="shared" si="52"/>
        <v>1.1104570057705203</v>
      </c>
      <c r="Z35" s="136">
        <f t="shared" si="52"/>
        <v>1.1742849603319336</v>
      </c>
      <c r="AA35" s="136">
        <f t="shared" si="52"/>
        <v>1.2802354716415172</v>
      </c>
      <c r="AB35" s="136">
        <f t="shared" si="52"/>
        <v>1.1881483171097644</v>
      </c>
      <c r="AC35" s="136">
        <f t="shared" si="52"/>
        <v>1.0996415796169938</v>
      </c>
      <c r="AD35" s="136">
        <f t="shared" si="52"/>
        <v>0.98920119686869235</v>
      </c>
      <c r="AE35" s="136">
        <f t="shared" si="52"/>
        <v>0.93848423449708807</v>
      </c>
      <c r="AF35" s="136">
        <f t="shared" si="52"/>
        <v>0.86942629473359023</v>
      </c>
      <c r="AG35" s="136" t="e">
        <f t="shared" si="52"/>
        <v>#DIV/0!</v>
      </c>
      <c r="AH35" s="136">
        <f t="shared" si="52"/>
        <v>0.81277975835725003</v>
      </c>
      <c r="AI35" s="136">
        <f t="shared" si="52"/>
        <v>0.88744212088823937</v>
      </c>
      <c r="AJ35" s="136">
        <f t="shared" si="52"/>
        <v>0.84064113882845914</v>
      </c>
      <c r="AK35" s="136">
        <f t="shared" si="52"/>
        <v>0.94921860891253718</v>
      </c>
      <c r="AL35" s="136">
        <f t="shared" si="52"/>
        <v>0.98579022325723731</v>
      </c>
      <c r="AM35" s="136">
        <f t="shared" si="52"/>
        <v>0.92660497424178545</v>
      </c>
      <c r="AN35" s="136">
        <f t="shared" si="52"/>
        <v>1.0787170288057581</v>
      </c>
      <c r="AO35" s="136">
        <f t="shared" si="52"/>
        <v>1.0410462632715167</v>
      </c>
      <c r="AP35" s="136">
        <f t="shared" si="52"/>
        <v>1.0484621311058375</v>
      </c>
      <c r="AQ35" s="136">
        <f t="shared" si="52"/>
        <v>1.0148159525680107</v>
      </c>
      <c r="AR35" s="136">
        <f t="shared" si="52"/>
        <v>1.0060220276551151</v>
      </c>
      <c r="AS35" s="136">
        <f t="shared" si="52"/>
        <v>0.96658342860426394</v>
      </c>
      <c r="AT35" s="136">
        <f t="shared" si="52"/>
        <v>0.87656058907677914</v>
      </c>
      <c r="AU35" s="136">
        <f t="shared" si="52"/>
        <v>0.95227812694174785</v>
      </c>
      <c r="AV35" s="136">
        <f t="shared" si="52"/>
        <v>0.90871583614843099</v>
      </c>
      <c r="AW35" s="136" t="e">
        <f t="shared" si="52"/>
        <v>#DIV/0!</v>
      </c>
      <c r="AX35" s="136">
        <f t="shared" si="52"/>
        <v>1.15776158926578</v>
      </c>
      <c r="AY35" s="136">
        <f t="shared" si="52"/>
        <v>1.1721924777453003</v>
      </c>
      <c r="AZ35" s="136">
        <f t="shared" si="52"/>
        <v>1.2930560063749619</v>
      </c>
      <c r="BA35" s="136">
        <f t="shared" si="52"/>
        <v>1.2061051168913945</v>
      </c>
      <c r="BB35" s="136">
        <f t="shared" si="52"/>
        <v>1.1640178033901047</v>
      </c>
      <c r="BC35" s="136">
        <f t="shared" si="52"/>
        <v>1.1855203760595974</v>
      </c>
      <c r="BD35" s="136">
        <f t="shared" si="52"/>
        <v>1.1780167557178152</v>
      </c>
      <c r="BE35" s="136">
        <f t="shared" si="52"/>
        <v>1.0763152249467625</v>
      </c>
      <c r="BF35" s="136">
        <f t="shared" si="52"/>
        <v>1.134483119796152</v>
      </c>
      <c r="BG35" s="136">
        <f t="shared" si="52"/>
        <v>1.1350646674554756</v>
      </c>
      <c r="BH35" s="136">
        <f t="shared" si="52"/>
        <v>1.170798152823032</v>
      </c>
      <c r="BI35" s="136">
        <f t="shared" si="52"/>
        <v>1.1023750484599912</v>
      </c>
      <c r="BJ35" s="136">
        <f t="shared" si="52"/>
        <v>1.0131990628921013</v>
      </c>
      <c r="BK35" s="136">
        <f t="shared" si="52"/>
        <v>0.96797047964354643</v>
      </c>
      <c r="BL35" s="136">
        <f t="shared" si="52"/>
        <v>0.89081902715130801</v>
      </c>
      <c r="BM35" s="136" t="e">
        <f t="shared" si="52"/>
        <v>#DIV/0!</v>
      </c>
      <c r="BN35" s="136">
        <f t="shared" si="52"/>
        <v>1.0251994570834237</v>
      </c>
      <c r="BO35" s="136">
        <f t="shared" ref="BO35:DZ35" si="53">BO15 / BO16</f>
        <v>1.0822303891664111</v>
      </c>
      <c r="BP35" s="136">
        <f t="shared" si="53"/>
        <v>1.0789439465580559</v>
      </c>
      <c r="BQ35" s="136">
        <f t="shared" si="53"/>
        <v>1.0747263684976791</v>
      </c>
      <c r="BR35" s="136">
        <f t="shared" si="53"/>
        <v>1.0581390513345432</v>
      </c>
      <c r="BS35" s="136">
        <f t="shared" si="53"/>
        <v>1.1004942026584932</v>
      </c>
      <c r="BT35" s="136">
        <f t="shared" si="53"/>
        <v>1.1323314301523146</v>
      </c>
      <c r="BU35" s="136">
        <f t="shared" si="53"/>
        <v>1.1665475104105454</v>
      </c>
      <c r="BV35" s="136">
        <f t="shared" si="53"/>
        <v>1.096738059701166</v>
      </c>
      <c r="BW35" s="136">
        <f t="shared" si="53"/>
        <v>1.0954474942301045</v>
      </c>
      <c r="BX35" s="136">
        <f t="shared" si="53"/>
        <v>1.0087636022980087</v>
      </c>
      <c r="BY35" s="136">
        <f t="shared" si="53"/>
        <v>1.0026023952342984</v>
      </c>
      <c r="BZ35" s="136">
        <f t="shared" si="53"/>
        <v>1.0025979900957949</v>
      </c>
      <c r="CA35" s="136">
        <f t="shared" si="53"/>
        <v>0.96173361623584919</v>
      </c>
      <c r="CB35" s="136">
        <f t="shared" si="53"/>
        <v>0.92406258989677381</v>
      </c>
      <c r="CC35" s="136" t="e">
        <f t="shared" si="53"/>
        <v>#DIV/0!</v>
      </c>
      <c r="CD35" s="136">
        <f t="shared" si="53"/>
        <v>1.352835492929777</v>
      </c>
      <c r="CE35" s="136">
        <f t="shared" si="53"/>
        <v>1.2357402295371693</v>
      </c>
      <c r="CF35" s="136">
        <f t="shared" si="53"/>
        <v>1.2706348473431985</v>
      </c>
      <c r="CG35" s="136">
        <f t="shared" si="53"/>
        <v>1.2183740667818477</v>
      </c>
      <c r="CH35" s="136">
        <f t="shared" si="53"/>
        <v>1.1759217971796267</v>
      </c>
      <c r="CI35" s="136">
        <f t="shared" si="53"/>
        <v>1.3286753530820863</v>
      </c>
      <c r="CJ35" s="136">
        <f t="shared" si="53"/>
        <v>1.331162334452205</v>
      </c>
      <c r="CK35" s="136">
        <f t="shared" si="53"/>
        <v>1.1479641529864941</v>
      </c>
      <c r="CL35" s="136">
        <f t="shared" si="53"/>
        <v>1.1202148579906279</v>
      </c>
      <c r="CM35" s="136">
        <f t="shared" si="53"/>
        <v>1.2036248263367115</v>
      </c>
      <c r="CN35" s="136">
        <f t="shared" si="53"/>
        <v>1.2016790822067782</v>
      </c>
      <c r="CO35" s="136">
        <f t="shared" si="53"/>
        <v>1.098312724226792</v>
      </c>
      <c r="CP35" s="136">
        <f t="shared" si="53"/>
        <v>1.1111806037971135</v>
      </c>
      <c r="CQ35" s="136">
        <f t="shared" si="53"/>
        <v>1.1171467349633686</v>
      </c>
      <c r="CR35" s="136">
        <f t="shared" si="53"/>
        <v>1.1423932003990294</v>
      </c>
      <c r="CS35" s="136" t="e">
        <f t="shared" si="53"/>
        <v>#DIV/0!</v>
      </c>
      <c r="CT35" s="136">
        <f t="shared" si="53"/>
        <v>1.0248856299091436</v>
      </c>
      <c r="CU35" s="136">
        <f t="shared" si="53"/>
        <v>1.0951863957109313</v>
      </c>
      <c r="CV35" s="136">
        <f t="shared" si="53"/>
        <v>1.2074174055834774</v>
      </c>
      <c r="CW35" s="136">
        <f t="shared" si="53"/>
        <v>1.1257762847918158</v>
      </c>
      <c r="CX35" s="136">
        <f t="shared" si="53"/>
        <v>1.1269498029454279</v>
      </c>
      <c r="CY35" s="136">
        <f t="shared" si="53"/>
        <v>1.1023186317411859</v>
      </c>
      <c r="CZ35" s="136">
        <f t="shared" si="53"/>
        <v>1.2126507634319821</v>
      </c>
      <c r="DA35" s="136">
        <f t="shared" si="53"/>
        <v>1.1130401423506688</v>
      </c>
      <c r="DB35" s="136">
        <f t="shared" si="53"/>
        <v>1.0849021277271156</v>
      </c>
      <c r="DC35" s="136">
        <f t="shared" si="53"/>
        <v>1.0309174817815303</v>
      </c>
      <c r="DD35" s="136">
        <f t="shared" si="53"/>
        <v>0.86784662596825979</v>
      </c>
      <c r="DE35" s="136">
        <f t="shared" si="53"/>
        <v>0.86102087035479891</v>
      </c>
      <c r="DF35" s="136">
        <f t="shared" si="53"/>
        <v>0.88896128952809228</v>
      </c>
      <c r="DG35" s="136">
        <f t="shared" si="53"/>
        <v>0.95676968531130235</v>
      </c>
      <c r="DH35" s="136">
        <f t="shared" si="53"/>
        <v>0.92234211706416491</v>
      </c>
      <c r="DI35" s="136" t="e">
        <f t="shared" si="53"/>
        <v>#DIV/0!</v>
      </c>
      <c r="DJ35" s="136">
        <f t="shared" si="53"/>
        <v>1.1838469957623807</v>
      </c>
      <c r="DK35" s="136">
        <f t="shared" si="53"/>
        <v>1.2115321034797257</v>
      </c>
      <c r="DL35" s="136">
        <f t="shared" si="53"/>
        <v>1.0499926773376373</v>
      </c>
      <c r="DM35" s="136">
        <f t="shared" si="53"/>
        <v>1.0900717408656109</v>
      </c>
      <c r="DN35" s="136">
        <f t="shared" si="53"/>
        <v>1.2023067420787179</v>
      </c>
      <c r="DO35" s="136">
        <f t="shared" si="53"/>
        <v>1.1671910451819307</v>
      </c>
      <c r="DP35" s="136">
        <f t="shared" si="53"/>
        <v>1.2453729615994271</v>
      </c>
      <c r="DQ35" s="136">
        <f t="shared" si="53"/>
        <v>1.2085275628044725</v>
      </c>
      <c r="DR35" s="136">
        <f t="shared" si="53"/>
        <v>1.1862851411495086</v>
      </c>
      <c r="DS35" s="136">
        <f t="shared" si="53"/>
        <v>1.181486836352259</v>
      </c>
      <c r="DT35" s="136">
        <f t="shared" si="53"/>
        <v>1.2095344172507572</v>
      </c>
      <c r="DU35" s="136">
        <f t="shared" si="53"/>
        <v>1.2431836808591541</v>
      </c>
      <c r="DV35" s="136">
        <f t="shared" si="53"/>
        <v>1.1543380026679086</v>
      </c>
      <c r="DW35" s="136">
        <f t="shared" si="53"/>
        <v>1.1654027031204703</v>
      </c>
      <c r="DX35" s="136">
        <f t="shared" si="53"/>
        <v>1.052616721253103</v>
      </c>
      <c r="DY35" s="136" t="e">
        <f t="shared" si="53"/>
        <v>#DIV/0!</v>
      </c>
      <c r="DZ35" s="136">
        <f t="shared" si="53"/>
        <v>0.85362008540626444</v>
      </c>
      <c r="EA35" s="136">
        <f t="shared" ref="EA35:GL35" si="54">EA15 / EA16</f>
        <v>0.77544203220092023</v>
      </c>
      <c r="EB35" s="136">
        <f t="shared" si="54"/>
        <v>0.7560755771529809</v>
      </c>
      <c r="EC35" s="136">
        <f t="shared" si="54"/>
        <v>0.7982292989022558</v>
      </c>
      <c r="ED35" s="136">
        <f t="shared" si="54"/>
        <v>0.73273962274617244</v>
      </c>
      <c r="EE35" s="136">
        <f t="shared" si="54"/>
        <v>0.76859085362531132</v>
      </c>
      <c r="EF35" s="136">
        <f t="shared" si="54"/>
        <v>0.86766432786304915</v>
      </c>
      <c r="EG35" s="136">
        <f t="shared" si="54"/>
        <v>0.88580882949433815</v>
      </c>
      <c r="EH35" s="136">
        <f t="shared" si="54"/>
        <v>0.81581179250080005</v>
      </c>
      <c r="EI35" s="136">
        <f t="shared" si="54"/>
        <v>0.84797162725287889</v>
      </c>
      <c r="EJ35" s="136">
        <f t="shared" si="54"/>
        <v>0.74167065687926059</v>
      </c>
      <c r="EK35" s="136">
        <f t="shared" si="54"/>
        <v>0.76402229556731371</v>
      </c>
      <c r="EL35" s="136">
        <f t="shared" si="54"/>
        <v>0.78105760739486474</v>
      </c>
      <c r="EM35" s="136">
        <f t="shared" si="54"/>
        <v>0.75171288604656772</v>
      </c>
      <c r="EN35" s="136">
        <f t="shared" si="54"/>
        <v>0.71340883594842597</v>
      </c>
      <c r="EO35" s="136" t="e">
        <f t="shared" si="54"/>
        <v>#DIV/0!</v>
      </c>
      <c r="EP35" s="136">
        <f t="shared" si="54"/>
        <v>0.9143437565943644</v>
      </c>
      <c r="EQ35" s="136">
        <f t="shared" si="54"/>
        <v>0.84736023315279108</v>
      </c>
      <c r="ER35" s="136">
        <f t="shared" si="54"/>
        <v>0.9098713994325226</v>
      </c>
      <c r="ES35" s="136">
        <f t="shared" si="54"/>
        <v>0.94847693933691002</v>
      </c>
      <c r="ET35" s="136">
        <f t="shared" si="54"/>
        <v>0.92867214086451855</v>
      </c>
      <c r="EU35" s="136">
        <f t="shared" si="54"/>
        <v>1.0643549538680874</v>
      </c>
      <c r="EV35" s="136">
        <f t="shared" si="54"/>
        <v>1.0661887960216292</v>
      </c>
      <c r="EW35" s="136">
        <f t="shared" si="54"/>
        <v>1.0966634871031877</v>
      </c>
      <c r="EX35" s="136">
        <f t="shared" si="54"/>
        <v>1.1039412638264134</v>
      </c>
      <c r="EY35" s="136">
        <f t="shared" si="54"/>
        <v>1.1263941628471879</v>
      </c>
      <c r="EZ35" s="136">
        <f t="shared" si="54"/>
        <v>1.001526209000873</v>
      </c>
      <c r="FA35" s="136">
        <f t="shared" si="54"/>
        <v>1.0922067137731259</v>
      </c>
      <c r="FB35" s="136">
        <f t="shared" si="54"/>
        <v>1.0706041164559867</v>
      </c>
      <c r="FC35" s="136">
        <f t="shared" si="54"/>
        <v>1.0814050870968936</v>
      </c>
      <c r="FD35" s="136">
        <f t="shared" si="54"/>
        <v>0.99595352575662288</v>
      </c>
      <c r="FE35" s="136" t="e">
        <f t="shared" si="54"/>
        <v>#DIV/0!</v>
      </c>
      <c r="FF35" s="136">
        <f t="shared" si="54"/>
        <v>0.83017037251398929</v>
      </c>
      <c r="FG35" s="136">
        <f t="shared" si="54"/>
        <v>0.92968627495433431</v>
      </c>
      <c r="FH35" s="136">
        <f t="shared" si="54"/>
        <v>0.94568126508852635</v>
      </c>
      <c r="FI35" s="136">
        <f t="shared" si="54"/>
        <v>1.0146860886422655</v>
      </c>
      <c r="FJ35" s="136">
        <f t="shared" si="54"/>
        <v>0.96802438875088292</v>
      </c>
      <c r="FK35" s="136">
        <f t="shared" si="54"/>
        <v>0.96699542608858891</v>
      </c>
      <c r="FL35" s="136">
        <f t="shared" si="54"/>
        <v>0.98482497250694656</v>
      </c>
      <c r="FM35" s="136">
        <f t="shared" si="54"/>
        <v>1.0376680638458433</v>
      </c>
      <c r="FN35" s="136">
        <f t="shared" si="54"/>
        <v>1.0410279950827523</v>
      </c>
      <c r="FO35" s="136">
        <f t="shared" si="54"/>
        <v>1.0434417131446814</v>
      </c>
      <c r="FP35" s="136">
        <f t="shared" si="54"/>
        <v>1.070608947638789</v>
      </c>
      <c r="FQ35" s="136">
        <f t="shared" si="54"/>
        <v>0.99401498171356151</v>
      </c>
      <c r="FR35" s="136">
        <f t="shared" si="54"/>
        <v>0.93637835102509392</v>
      </c>
      <c r="FS35" s="136">
        <f t="shared" si="54"/>
        <v>0.95367695922438267</v>
      </c>
      <c r="FT35" s="136">
        <f t="shared" si="54"/>
        <v>0.98328756116295479</v>
      </c>
      <c r="FU35" s="136" t="e">
        <f t="shared" si="54"/>
        <v>#DIV/0!</v>
      </c>
      <c r="FV35" s="136">
        <f t="shared" si="54"/>
        <v>0.84243333180810298</v>
      </c>
      <c r="FW35" s="136">
        <f t="shared" si="54"/>
        <v>0.83293079577046436</v>
      </c>
      <c r="FX35" s="136">
        <f t="shared" si="54"/>
        <v>0.82505736435308097</v>
      </c>
      <c r="FY35" s="136">
        <f t="shared" si="54"/>
        <v>0.85620320073323308</v>
      </c>
      <c r="FZ35" s="136">
        <f t="shared" si="54"/>
        <v>0.93436623714436817</v>
      </c>
      <c r="GA35" s="136">
        <f t="shared" si="54"/>
        <v>0.88982378351265845</v>
      </c>
      <c r="GB35" s="136">
        <f t="shared" si="54"/>
        <v>0.93949840660417905</v>
      </c>
      <c r="GC35" s="136">
        <f t="shared" si="54"/>
        <v>0.80060624771531586</v>
      </c>
      <c r="GD35" s="136">
        <f t="shared" si="54"/>
        <v>0.81777987994740731</v>
      </c>
      <c r="GE35" s="136">
        <f t="shared" si="54"/>
        <v>0.72159968196707236</v>
      </c>
      <c r="GF35" s="136">
        <f t="shared" si="54"/>
        <v>0.74561540287922312</v>
      </c>
      <c r="GG35" s="136">
        <f t="shared" si="54"/>
        <v>0.89294210218058145</v>
      </c>
      <c r="GH35" s="136">
        <f t="shared" si="54"/>
        <v>0.82064931173589328</v>
      </c>
      <c r="GI35" s="136">
        <f t="shared" si="54"/>
        <v>0.75887838550333853</v>
      </c>
      <c r="GJ35" s="136">
        <f t="shared" si="54"/>
        <v>0.76957100584379268</v>
      </c>
      <c r="GK35" s="136" t="e">
        <f t="shared" si="54"/>
        <v>#DIV/0!</v>
      </c>
      <c r="GL35" s="136">
        <f t="shared" si="54"/>
        <v>1.1404816942175926</v>
      </c>
      <c r="GM35" s="136">
        <f t="shared" ref="GM35:HA35" si="55">GM15 / GM16</f>
        <v>1.0819490206108466</v>
      </c>
      <c r="GN35" s="136">
        <f t="shared" si="55"/>
        <v>1.0624130240243397</v>
      </c>
      <c r="GO35" s="136">
        <f t="shared" si="55"/>
        <v>1.0653870331445254</v>
      </c>
      <c r="GP35" s="136">
        <f t="shared" si="55"/>
        <v>1.0737161991722728</v>
      </c>
      <c r="GQ35" s="136">
        <f t="shared" si="55"/>
        <v>1.2061456324376851</v>
      </c>
      <c r="GR35" s="136">
        <f t="shared" si="55"/>
        <v>1.1845467917249435</v>
      </c>
      <c r="GS35" s="136">
        <f t="shared" si="55"/>
        <v>1.0970934241638544</v>
      </c>
      <c r="GT35" s="136">
        <f t="shared" si="55"/>
        <v>1.1046506837229637</v>
      </c>
      <c r="GU35" s="136">
        <f t="shared" si="55"/>
        <v>1.0622856629487112</v>
      </c>
      <c r="GV35" s="136">
        <f t="shared" si="55"/>
        <v>1.1666107447937557</v>
      </c>
      <c r="GW35" s="136">
        <f t="shared" si="55"/>
        <v>1.1026945701108855</v>
      </c>
      <c r="GX35" s="136">
        <f t="shared" si="55"/>
        <v>0.94794128552287216</v>
      </c>
      <c r="GY35" s="136">
        <f t="shared" si="55"/>
        <v>0.94290445596609851</v>
      </c>
      <c r="GZ35" s="136">
        <f t="shared" si="55"/>
        <v>0.96985880609747077</v>
      </c>
      <c r="HA35" s="136" t="e">
        <f t="shared" si="55"/>
        <v>#DIV/0!</v>
      </c>
    </row>
    <row r="37" spans="1:209" s="29" customFormat="1" ht="12.9" customHeight="1" x14ac:dyDescent="0.35">
      <c r="A37" s="4" t="s">
        <v>118</v>
      </c>
      <c r="B37" s="5"/>
      <c r="C37" s="5"/>
    </row>
  </sheetData>
  <hyperlinks>
    <hyperlink ref="A2" location="Index!A1" display="Index"/>
  </hyperlinks>
  <pageMargins left="0.7" right="0.7" top="0.75" bottom="0.75" header="0.3" footer="0.3"/>
  <pageSetup paperSize="9" orientation="portrait" r:id="rId1"/>
  <ignoredErrors>
    <ignoredError sqref="B10" evalError="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I160"/>
  <sheetViews>
    <sheetView zoomScaleNormal="100" workbookViewId="0"/>
  </sheetViews>
  <sheetFormatPr defaultColWidth="8.6328125" defaultRowHeight="12.9" customHeight="1" x14ac:dyDescent="0.35"/>
  <cols>
    <col min="1" max="1" width="25" style="97" bestFit="1" customWidth="1"/>
    <col min="2" max="2" width="27.54296875" style="97" bestFit="1" customWidth="1"/>
    <col min="3" max="3" width="18.90625" style="97" bestFit="1" customWidth="1"/>
    <col min="4" max="9" width="11" style="97" customWidth="1"/>
    <col min="10" max="12" width="11.54296875" style="97" bestFit="1" customWidth="1"/>
    <col min="13" max="13" width="11.54296875" style="97" customWidth="1"/>
    <col min="14" max="15" width="11.54296875" style="97" bestFit="1" customWidth="1"/>
    <col min="16" max="16" width="10.54296875" style="97" bestFit="1" customWidth="1"/>
    <col min="17" max="18" width="8.6328125" style="97"/>
    <col min="19" max="19" width="9.08984375" style="97" customWidth="1"/>
    <col min="20" max="20" width="9" style="97" customWidth="1"/>
    <col min="21" max="36" width="8.6328125" style="97"/>
    <col min="37" max="37" width="7.6328125" style="97" bestFit="1" customWidth="1"/>
    <col min="38" max="39" width="8.6328125" style="97"/>
    <col min="40" max="42" width="10.54296875" style="97" bestFit="1" customWidth="1"/>
    <col min="43" max="16384" width="8.6328125" style="97"/>
  </cols>
  <sheetData>
    <row r="1" spans="1:6" s="2" customFormat="1" ht="15.65" customHeight="1" x14ac:dyDescent="0.35">
      <c r="A1" s="1" t="s">
        <v>115</v>
      </c>
    </row>
    <row r="2" spans="1:6" s="2" customFormat="1" ht="12.9" customHeight="1" x14ac:dyDescent="0.35">
      <c r="A2" s="88" t="s">
        <v>65</v>
      </c>
    </row>
    <row r="3" spans="1:6" s="2" customFormat="1" ht="12.9" customHeight="1" x14ac:dyDescent="0.35">
      <c r="A3" s="3" t="s">
        <v>447</v>
      </c>
    </row>
    <row r="4" spans="1:6" s="30" customFormat="1" ht="12.9" customHeight="1" x14ac:dyDescent="0.35"/>
    <row r="5" spans="1:6" s="6" customFormat="1" ht="12.9" customHeight="1" x14ac:dyDescent="0.35">
      <c r="A5" s="4" t="s">
        <v>502</v>
      </c>
      <c r="B5" s="5"/>
      <c r="C5" s="5"/>
    </row>
    <row r="6" spans="1:6" s="8" customFormat="1" ht="12.9" customHeight="1" x14ac:dyDescent="0.35"/>
    <row r="7" spans="1:6" s="8" customFormat="1" ht="12.9" customHeight="1" x14ac:dyDescent="0.35">
      <c r="C7" s="32" t="s">
        <v>459</v>
      </c>
      <c r="D7" s="90">
        <f>Parameter_Period_start_long</f>
        <v>2006</v>
      </c>
      <c r="E7" s="32">
        <f>Parameter_Period_start_short</f>
        <v>2012</v>
      </c>
      <c r="F7" s="32">
        <v>2006</v>
      </c>
    </row>
    <row r="8" spans="1:6" s="32" customFormat="1" ht="12.9" customHeight="1" x14ac:dyDescent="0.35">
      <c r="A8" s="32" t="s">
        <v>22</v>
      </c>
      <c r="B8" s="32" t="s">
        <v>451</v>
      </c>
      <c r="C8" s="32" t="s">
        <v>460</v>
      </c>
      <c r="D8" s="89">
        <f>Parameter_Period_end_long</f>
        <v>2020</v>
      </c>
      <c r="E8" s="36">
        <f>Parameter_Period_end_short</f>
        <v>2020</v>
      </c>
      <c r="F8" s="36">
        <v>2013</v>
      </c>
    </row>
    <row r="9" spans="1:6" s="25" customFormat="1" ht="12.9" customHeight="1" x14ac:dyDescent="0.35">
      <c r="A9" s="25" t="s">
        <v>552</v>
      </c>
      <c r="B9" s="25" t="s">
        <v>452</v>
      </c>
      <c r="D9" s="51">
        <f t="shared" ref="D9:D21" si="0">VLOOKUP(A9, Table_Comparators_long, MATCH(Parameter_Period_end_long, Header_Table_Comparators_long, 0), FALSE)</f>
        <v>0</v>
      </c>
      <c r="E9" s="51">
        <f t="shared" ref="E9:E21" si="1">VLOOKUP(A9, Table_Comparators_short, MATCH(Parameter_Period_end_short, Header_Table_Comparators_short, 0), FALSE)</f>
        <v>0</v>
      </c>
      <c r="F9" s="63">
        <v>0</v>
      </c>
    </row>
    <row r="10" spans="1:6" s="25" customFormat="1" ht="12.9" customHeight="1" x14ac:dyDescent="0.35">
      <c r="A10" s="25" t="s">
        <v>1</v>
      </c>
      <c r="B10" s="25" t="s">
        <v>15</v>
      </c>
      <c r="D10" s="51">
        <f t="shared" si="0"/>
        <v>0</v>
      </c>
      <c r="E10" s="51">
        <f t="shared" si="1"/>
        <v>0</v>
      </c>
      <c r="F10" s="63">
        <v>0</v>
      </c>
    </row>
    <row r="11" spans="1:6" s="25" customFormat="1" ht="12.9" customHeight="1" x14ac:dyDescent="0.35">
      <c r="A11" s="25" t="s">
        <v>2</v>
      </c>
      <c r="B11" s="25" t="s">
        <v>457</v>
      </c>
      <c r="D11" s="51">
        <f t="shared" si="0"/>
        <v>0</v>
      </c>
      <c r="E11" s="51">
        <f t="shared" si="1"/>
        <v>0</v>
      </c>
      <c r="F11" s="63">
        <v>1</v>
      </c>
    </row>
    <row r="12" spans="1:6" s="25" customFormat="1" ht="12.9" customHeight="1" x14ac:dyDescent="0.35">
      <c r="A12" s="25" t="s">
        <v>3</v>
      </c>
      <c r="B12" s="25" t="s">
        <v>453</v>
      </c>
      <c r="D12" s="51">
        <f t="shared" si="0"/>
        <v>1</v>
      </c>
      <c r="E12" s="51">
        <f t="shared" si="1"/>
        <v>1</v>
      </c>
      <c r="F12" s="63">
        <v>1</v>
      </c>
    </row>
    <row r="13" spans="1:6" s="25" customFormat="1" ht="12.9" customHeight="1" x14ac:dyDescent="0.35">
      <c r="A13" s="25" t="s">
        <v>4</v>
      </c>
      <c r="B13" s="25" t="s">
        <v>16</v>
      </c>
      <c r="D13" s="51">
        <f t="shared" si="0"/>
        <v>0</v>
      </c>
      <c r="E13" s="51">
        <f t="shared" si="1"/>
        <v>0</v>
      </c>
      <c r="F13" s="63">
        <v>0</v>
      </c>
    </row>
    <row r="14" spans="1:6" s="25" customFormat="1" ht="12.9" customHeight="1" x14ac:dyDescent="0.35">
      <c r="A14" s="25" t="s">
        <v>5</v>
      </c>
      <c r="B14" s="25" t="s">
        <v>17</v>
      </c>
      <c r="D14" s="51">
        <f t="shared" si="0"/>
        <v>0</v>
      </c>
      <c r="E14" s="51">
        <f t="shared" si="1"/>
        <v>0</v>
      </c>
      <c r="F14" s="63">
        <v>0</v>
      </c>
    </row>
    <row r="15" spans="1:6" s="25" customFormat="1" ht="12.9" customHeight="1" x14ac:dyDescent="0.35">
      <c r="A15" s="25" t="s">
        <v>6</v>
      </c>
      <c r="B15" s="25" t="s">
        <v>18</v>
      </c>
      <c r="D15" s="51">
        <f t="shared" si="0"/>
        <v>0</v>
      </c>
      <c r="E15" s="51">
        <f t="shared" si="1"/>
        <v>0</v>
      </c>
      <c r="F15" s="63">
        <v>0</v>
      </c>
    </row>
    <row r="16" spans="1:6" s="25" customFormat="1" ht="12.9" customHeight="1" x14ac:dyDescent="0.35">
      <c r="A16" s="25" t="s">
        <v>7</v>
      </c>
      <c r="B16" s="25" t="s">
        <v>19</v>
      </c>
      <c r="D16" s="51">
        <f t="shared" si="0"/>
        <v>0</v>
      </c>
      <c r="E16" s="51">
        <f t="shared" si="1"/>
        <v>0</v>
      </c>
      <c r="F16" s="63">
        <v>0</v>
      </c>
    </row>
    <row r="17" spans="1:6" s="25" customFormat="1" ht="12.9" customHeight="1" x14ac:dyDescent="0.35">
      <c r="A17" s="25" t="s">
        <v>8</v>
      </c>
      <c r="B17" s="25" t="s">
        <v>454</v>
      </c>
      <c r="D17" s="51">
        <f t="shared" si="0"/>
        <v>0</v>
      </c>
      <c r="E17" s="51">
        <f t="shared" si="1"/>
        <v>0</v>
      </c>
      <c r="F17" s="63">
        <v>0</v>
      </c>
    </row>
    <row r="18" spans="1:6" s="25" customFormat="1" ht="12.9" customHeight="1" x14ac:dyDescent="0.35">
      <c r="A18" s="25" t="s">
        <v>9</v>
      </c>
      <c r="B18" s="25" t="s">
        <v>455</v>
      </c>
      <c r="D18" s="51">
        <f t="shared" si="0"/>
        <v>1</v>
      </c>
      <c r="E18" s="51">
        <f t="shared" si="1"/>
        <v>1</v>
      </c>
      <c r="F18" s="63">
        <v>1</v>
      </c>
    </row>
    <row r="19" spans="1:6" s="25" customFormat="1" ht="12.9" customHeight="1" x14ac:dyDescent="0.35">
      <c r="A19" s="25" t="s">
        <v>10</v>
      </c>
      <c r="B19" s="25" t="s">
        <v>456</v>
      </c>
      <c r="D19" s="51">
        <f t="shared" si="0"/>
        <v>1</v>
      </c>
      <c r="E19" s="51">
        <f t="shared" si="1"/>
        <v>1</v>
      </c>
      <c r="F19" s="63">
        <v>1</v>
      </c>
    </row>
    <row r="20" spans="1:6" s="25" customFormat="1" ht="12.9" customHeight="1" x14ac:dyDescent="0.35">
      <c r="A20" s="25" t="s">
        <v>11</v>
      </c>
      <c r="B20" s="25" t="s">
        <v>458</v>
      </c>
      <c r="D20" s="51">
        <f t="shared" si="0"/>
        <v>1</v>
      </c>
      <c r="E20" s="51">
        <f t="shared" si="1"/>
        <v>1</v>
      </c>
      <c r="F20" s="63">
        <v>0</v>
      </c>
    </row>
    <row r="21" spans="1:6" s="25" customFormat="1" ht="12.9" customHeight="1" x14ac:dyDescent="0.35">
      <c r="A21" s="25" t="s">
        <v>12</v>
      </c>
      <c r="B21" s="25" t="s">
        <v>20</v>
      </c>
      <c r="D21" s="51">
        <f t="shared" si="0"/>
        <v>1</v>
      </c>
      <c r="E21" s="51">
        <f t="shared" si="1"/>
        <v>1</v>
      </c>
      <c r="F21" s="63">
        <v>1</v>
      </c>
    </row>
    <row r="22" spans="1:6" s="8" customFormat="1" ht="12.9" customHeight="1" x14ac:dyDescent="0.35"/>
    <row r="23" spans="1:6" s="6" customFormat="1" ht="12.9" customHeight="1" x14ac:dyDescent="0.35">
      <c r="A23" s="4" t="s">
        <v>461</v>
      </c>
      <c r="B23" s="5"/>
      <c r="C23" s="5"/>
    </row>
    <row r="24" spans="1:6" s="8" customFormat="1" ht="12.9" customHeight="1" x14ac:dyDescent="0.35"/>
    <row r="25" spans="1:6" s="8" customFormat="1" ht="12.9" customHeight="1" x14ac:dyDescent="0.35">
      <c r="C25" s="32" t="s">
        <v>459</v>
      </c>
      <c r="D25" s="90">
        <f>Parameter_Period_start_long</f>
        <v>2006</v>
      </c>
      <c r="E25" s="32">
        <f>Parameter_Period_start_short</f>
        <v>2012</v>
      </c>
      <c r="F25" s="32">
        <v>2006</v>
      </c>
    </row>
    <row r="26" spans="1:6" s="32" customFormat="1" ht="12.9" customHeight="1" x14ac:dyDescent="0.35">
      <c r="A26" s="32" t="s">
        <v>22</v>
      </c>
      <c r="B26" s="32" t="s">
        <v>451</v>
      </c>
      <c r="C26" s="32" t="s">
        <v>460</v>
      </c>
      <c r="D26" s="89">
        <f>Parameter_Period_end_long</f>
        <v>2020</v>
      </c>
      <c r="E26" s="36">
        <f>Parameter_Period_end_short</f>
        <v>2020</v>
      </c>
      <c r="F26" s="36">
        <v>2013</v>
      </c>
    </row>
    <row r="27" spans="1:6" s="25" customFormat="1" ht="12.9" customHeight="1" x14ac:dyDescent="0.35">
      <c r="A27" s="25" t="s">
        <v>552</v>
      </c>
      <c r="B27" s="25" t="s">
        <v>452</v>
      </c>
      <c r="D27" s="51">
        <f t="shared" ref="D27:D39" si="2">AVERAGEIFS(Row_Table_Summary_customer_numbers, Row_Table_Summary_DNSP, $A27, Row_Table_Summary_year, "&gt;="&amp;Parameter_Period_start_long, Row_Table_Summary_year, "&lt;="&amp;Parameter_Period_end_long)</f>
        <v>177308.70000000027</v>
      </c>
      <c r="E27" s="51">
        <f t="shared" ref="E27:E39" si="3">AVERAGEIFS(Row_Table_Summary_customer_numbers, Row_Table_Summary_DNSP, $A27, Row_Table_Summary_year, "&gt;="&amp;Parameter_Period_start_short, Row_Table_Summary_year, "&lt;="&amp;Parameter_Period_end_short)</f>
        <v>188375.16666666709</v>
      </c>
      <c r="F27" s="51">
        <f t="shared" ref="F27:F39" si="4">AVERAGEIFS(Row_Table_Summary_customer_numbers, Row_Table_Summary_DNSP, $A27, Row_Table_Summary_year, "&gt;="&amp;F$25, Row_Table_Summary_year, "&lt;="&amp;F$26)</f>
        <v>164336.875</v>
      </c>
    </row>
    <row r="28" spans="1:6" s="25" customFormat="1" ht="12.9" customHeight="1" x14ac:dyDescent="0.35">
      <c r="A28" s="25" t="s">
        <v>1</v>
      </c>
      <c r="B28" s="25" t="s">
        <v>15</v>
      </c>
      <c r="D28" s="51">
        <f t="shared" si="2"/>
        <v>1645477.8480438946</v>
      </c>
      <c r="E28" s="51">
        <f t="shared" si="3"/>
        <v>1689807.9134064934</v>
      </c>
      <c r="F28" s="51">
        <f t="shared" si="4"/>
        <v>1591325.9374999963</v>
      </c>
    </row>
    <row r="29" spans="1:6" s="25" customFormat="1" ht="12.9" customHeight="1" x14ac:dyDescent="0.35">
      <c r="A29" s="25" t="s">
        <v>2</v>
      </c>
      <c r="B29" s="25" t="s">
        <v>457</v>
      </c>
      <c r="D29" s="51">
        <f t="shared" si="2"/>
        <v>683906.53333332064</v>
      </c>
      <c r="E29" s="51">
        <f t="shared" si="3"/>
        <v>718900.33333332557</v>
      </c>
      <c r="F29" s="51">
        <f t="shared" si="4"/>
        <v>642312.12499997742</v>
      </c>
    </row>
    <row r="30" spans="1:6" s="25" customFormat="1" ht="12.9" customHeight="1" x14ac:dyDescent="0.35">
      <c r="A30" s="25" t="s">
        <v>3</v>
      </c>
      <c r="B30" s="25" t="s">
        <v>453</v>
      </c>
      <c r="D30" s="51">
        <f t="shared" si="2"/>
        <v>322232.91225141997</v>
      </c>
      <c r="E30" s="51">
        <f t="shared" si="3"/>
        <v>333868.81803869107</v>
      </c>
      <c r="F30" s="51">
        <f t="shared" si="4"/>
        <v>308756.66965552623</v>
      </c>
    </row>
    <row r="31" spans="1:6" s="25" customFormat="1" ht="12.9" customHeight="1" x14ac:dyDescent="0.35">
      <c r="A31" s="25" t="s">
        <v>4</v>
      </c>
      <c r="B31" s="25" t="s">
        <v>16</v>
      </c>
      <c r="D31" s="51">
        <f t="shared" si="2"/>
        <v>932838.56120056135</v>
      </c>
      <c r="E31" s="51">
        <f t="shared" si="3"/>
        <v>972654.27914360561</v>
      </c>
      <c r="F31" s="51">
        <f t="shared" si="4"/>
        <v>882727.67725105246</v>
      </c>
    </row>
    <row r="32" spans="1:6" s="25" customFormat="1" ht="12.9" customHeight="1" x14ac:dyDescent="0.35">
      <c r="A32" s="25" t="s">
        <v>5</v>
      </c>
      <c r="B32" s="25" t="s">
        <v>17</v>
      </c>
      <c r="D32" s="51">
        <f t="shared" si="2"/>
        <v>1364454.666603168</v>
      </c>
      <c r="E32" s="51">
        <f t="shared" si="3"/>
        <v>1425926.5555555532</v>
      </c>
      <c r="F32" s="51">
        <f t="shared" si="4"/>
        <v>1292132.1248809402</v>
      </c>
    </row>
    <row r="33" spans="1:6" s="25" customFormat="1" ht="12.9" customHeight="1" x14ac:dyDescent="0.35">
      <c r="A33" s="25" t="s">
        <v>6</v>
      </c>
      <c r="B33" s="25" t="s">
        <v>18</v>
      </c>
      <c r="D33" s="51">
        <f t="shared" si="2"/>
        <v>703537.1333333333</v>
      </c>
      <c r="E33" s="51">
        <f t="shared" si="3"/>
        <v>735215.5555555555</v>
      </c>
      <c r="F33" s="51">
        <f t="shared" si="4"/>
        <v>668226.5</v>
      </c>
    </row>
    <row r="34" spans="1:6" s="25" customFormat="1" ht="12.9" customHeight="1" x14ac:dyDescent="0.35">
      <c r="A34" s="25" t="s">
        <v>7</v>
      </c>
      <c r="B34" s="25" t="s">
        <v>19</v>
      </c>
      <c r="D34" s="51">
        <f t="shared" si="2"/>
        <v>854903.96666666667</v>
      </c>
      <c r="E34" s="51">
        <f t="shared" si="3"/>
        <v>880362.9444444445</v>
      </c>
      <c r="F34" s="51">
        <f t="shared" si="4"/>
        <v>822865.25</v>
      </c>
    </row>
    <row r="35" spans="1:6" s="25" customFormat="1" ht="12.9" customHeight="1" x14ac:dyDescent="0.35">
      <c r="A35" s="25" t="s">
        <v>8</v>
      </c>
      <c r="B35" s="25" t="s">
        <v>454</v>
      </c>
      <c r="D35" s="51">
        <f t="shared" si="2"/>
        <v>324995.49999999534</v>
      </c>
      <c r="E35" s="51">
        <f t="shared" si="3"/>
        <v>339775.44444444444</v>
      </c>
      <c r="F35" s="51">
        <f t="shared" si="4"/>
        <v>306172.93749999127</v>
      </c>
    </row>
    <row r="36" spans="1:6" s="25" customFormat="1" ht="12.9" customHeight="1" x14ac:dyDescent="0.35">
      <c r="A36" s="25" t="s">
        <v>9</v>
      </c>
      <c r="B36" s="25" t="s">
        <v>455</v>
      </c>
      <c r="D36" s="51">
        <f t="shared" si="2"/>
        <v>758958.38832069398</v>
      </c>
      <c r="E36" s="51">
        <f t="shared" si="3"/>
        <v>800969.51999969664</v>
      </c>
      <c r="F36" s="51">
        <f t="shared" si="4"/>
        <v>709140.63463240862</v>
      </c>
    </row>
    <row r="37" spans="1:6" s="25" customFormat="1" ht="12.9" customHeight="1" x14ac:dyDescent="0.35">
      <c r="A37" s="25" t="s">
        <v>10</v>
      </c>
      <c r="B37" s="25" t="s">
        <v>456</v>
      </c>
      <c r="D37" s="51">
        <f t="shared" si="2"/>
        <v>844441.93333333335</v>
      </c>
      <c r="E37" s="51">
        <f t="shared" si="3"/>
        <v>872196.4444444445</v>
      </c>
      <c r="F37" s="51">
        <f t="shared" si="4"/>
        <v>813597.5</v>
      </c>
    </row>
    <row r="38" spans="1:6" s="25" customFormat="1" ht="12.9" customHeight="1" x14ac:dyDescent="0.35">
      <c r="A38" s="25" t="s">
        <v>11</v>
      </c>
      <c r="B38" s="25" t="s">
        <v>458</v>
      </c>
      <c r="D38" s="51">
        <f t="shared" si="2"/>
        <v>276389.98809775669</v>
      </c>
      <c r="E38" s="51">
        <f t="shared" si="3"/>
        <v>285264.05556666449</v>
      </c>
      <c r="F38" s="51">
        <f t="shared" si="4"/>
        <v>267091.66517079377</v>
      </c>
    </row>
    <row r="39" spans="1:6" s="25" customFormat="1" ht="12.9" customHeight="1" x14ac:dyDescent="0.35">
      <c r="A39" s="25" t="s">
        <v>12</v>
      </c>
      <c r="B39" s="25" t="s">
        <v>20</v>
      </c>
      <c r="D39" s="51">
        <f t="shared" si="2"/>
        <v>654528.38494623604</v>
      </c>
      <c r="E39" s="51">
        <f t="shared" si="3"/>
        <v>673309</v>
      </c>
      <c r="F39" s="51">
        <f t="shared" si="4"/>
        <v>632819.09677419253</v>
      </c>
    </row>
    <row r="40" spans="1:6" s="8" customFormat="1" ht="12.9" customHeight="1" x14ac:dyDescent="0.35"/>
    <row r="41" spans="1:6" s="6" customFormat="1" ht="12.9" customHeight="1" x14ac:dyDescent="0.35">
      <c r="A41" s="4" t="s">
        <v>465</v>
      </c>
      <c r="B41" s="5"/>
      <c r="C41" s="5"/>
    </row>
    <row r="42" spans="1:6" s="8" customFormat="1" ht="12.9" customHeight="1" x14ac:dyDescent="0.35"/>
    <row r="43" spans="1:6" s="8" customFormat="1" ht="12.9" customHeight="1" x14ac:dyDescent="0.35">
      <c r="C43" s="32" t="s">
        <v>459</v>
      </c>
      <c r="D43" s="90">
        <f>Parameter_Period_start_long</f>
        <v>2006</v>
      </c>
      <c r="E43" s="32">
        <f>Parameter_Period_start_short</f>
        <v>2012</v>
      </c>
      <c r="F43" s="32">
        <v>2006</v>
      </c>
    </row>
    <row r="44" spans="1:6" s="32" customFormat="1" ht="12.9" customHeight="1" x14ac:dyDescent="0.35">
      <c r="A44" s="32" t="s">
        <v>22</v>
      </c>
      <c r="B44" s="32" t="s">
        <v>451</v>
      </c>
      <c r="C44" s="32" t="s">
        <v>460</v>
      </c>
      <c r="D44" s="89">
        <f>Parameter_Period_end_long</f>
        <v>2020</v>
      </c>
      <c r="E44" s="36">
        <f>Parameter_Period_end_short</f>
        <v>2020</v>
      </c>
      <c r="F44" s="36">
        <v>2013</v>
      </c>
    </row>
    <row r="45" spans="1:6" s="25" customFormat="1" ht="12.9" customHeight="1" x14ac:dyDescent="0.35">
      <c r="A45" s="25" t="s">
        <v>552</v>
      </c>
      <c r="B45" s="25" t="s">
        <v>452</v>
      </c>
      <c r="D45" s="64">
        <f t="shared" ref="D45:D57" si="5">AVERAGEIFS(Row_Table_Capital_ratios_opex_to_totex, Row_Table_Summary_DNSP, $A45, Row_Table_Summary_year, "&gt;="&amp;Parameter_Period_start_long, Row_Table_Summary_year, "&lt;="&amp;Parameter_Period_end_long)</f>
        <v>0.47358240210844949</v>
      </c>
      <c r="E45" s="64">
        <f t="shared" ref="E45:E57" si="6">AVERAGEIFS(Row_Table_Capital_ratios_opex_to_totex, Row_Table_Summary_DNSP, $A45, Row_Table_Summary_year, "&gt;="&amp;Parameter_Period_start_short, Row_Table_Summary_year, "&lt;="&amp;Parameter_Period_end_short)</f>
        <v>0.45808293241074982</v>
      </c>
      <c r="F45" s="64">
        <f t="shared" ref="F45:F57" si="7">AVERAGEIFS(Row_Table_Capital_ratios_opex_to_totex, Row_Table_Summary_DNSP, $A45, Row_Table_Summary_year, "&gt;="&amp;F$43, Row_Table_Summary_year, "&lt;="&amp;F$44)</f>
        <v>0.49199193581000011</v>
      </c>
    </row>
    <row r="46" spans="1:6" s="25" customFormat="1" ht="12.9" customHeight="1" x14ac:dyDescent="0.35">
      <c r="A46" s="25" t="s">
        <v>1</v>
      </c>
      <c r="B46" s="25" t="s">
        <v>15</v>
      </c>
      <c r="D46" s="64">
        <f t="shared" si="5"/>
        <v>0.36199640767163382</v>
      </c>
      <c r="E46" s="64">
        <f t="shared" si="6"/>
        <v>0.40104174494413525</v>
      </c>
      <c r="F46" s="64">
        <f t="shared" si="7"/>
        <v>0.29349178503298717</v>
      </c>
    </row>
    <row r="47" spans="1:6" s="25" customFormat="1" ht="12.9" customHeight="1" x14ac:dyDescent="0.35">
      <c r="A47" s="25" t="s">
        <v>2</v>
      </c>
      <c r="B47" s="25" t="s">
        <v>457</v>
      </c>
      <c r="D47" s="64">
        <f t="shared" si="5"/>
        <v>0.36912025861779407</v>
      </c>
      <c r="E47" s="64">
        <f t="shared" si="6"/>
        <v>0.36045590292559615</v>
      </c>
      <c r="F47" s="64">
        <f t="shared" si="7"/>
        <v>0.36772953835685374</v>
      </c>
    </row>
    <row r="48" spans="1:6" s="25" customFormat="1" ht="12.9" customHeight="1" x14ac:dyDescent="0.35">
      <c r="A48" s="25" t="s">
        <v>3</v>
      </c>
      <c r="B48" s="25" t="s">
        <v>453</v>
      </c>
      <c r="D48" s="64">
        <f t="shared" si="5"/>
        <v>0.30829229494534166</v>
      </c>
      <c r="E48" s="64">
        <f t="shared" si="6"/>
        <v>0.31339599972957743</v>
      </c>
      <c r="F48" s="64">
        <f t="shared" si="7"/>
        <v>0.30815307123337216</v>
      </c>
    </row>
    <row r="49" spans="1:6" s="25" customFormat="1" ht="12.9" customHeight="1" x14ac:dyDescent="0.35">
      <c r="A49" s="25" t="s">
        <v>4</v>
      </c>
      <c r="B49" s="25" t="s">
        <v>16</v>
      </c>
      <c r="D49" s="64">
        <f t="shared" si="5"/>
        <v>0.37285966176813451</v>
      </c>
      <c r="E49" s="64">
        <f t="shared" si="6"/>
        <v>0.40285037504719035</v>
      </c>
      <c r="F49" s="64">
        <f t="shared" si="7"/>
        <v>0.31411652756392683</v>
      </c>
    </row>
    <row r="50" spans="1:6" s="25" customFormat="1" ht="12.9" customHeight="1" x14ac:dyDescent="0.35">
      <c r="A50" s="25" t="s">
        <v>5</v>
      </c>
      <c r="B50" s="25" t="s">
        <v>17</v>
      </c>
      <c r="D50" s="64">
        <f t="shared" si="5"/>
        <v>0.35765294146764093</v>
      </c>
      <c r="E50" s="64">
        <f t="shared" si="6"/>
        <v>0.40393460122157587</v>
      </c>
      <c r="F50" s="64">
        <f t="shared" si="7"/>
        <v>0.29743630123542381</v>
      </c>
    </row>
    <row r="51" spans="1:6" s="25" customFormat="1" ht="12.9" customHeight="1" x14ac:dyDescent="0.35">
      <c r="A51" s="25" t="s">
        <v>6</v>
      </c>
      <c r="B51" s="25" t="s">
        <v>18</v>
      </c>
      <c r="D51" s="64">
        <f t="shared" si="5"/>
        <v>0.35847758169830579</v>
      </c>
      <c r="E51" s="64">
        <f t="shared" si="6"/>
        <v>0.37960003400983311</v>
      </c>
      <c r="F51" s="64">
        <f t="shared" si="7"/>
        <v>0.32635855433143302</v>
      </c>
    </row>
    <row r="52" spans="1:6" s="25" customFormat="1" ht="12.9" customHeight="1" x14ac:dyDescent="0.35">
      <c r="A52" s="25" t="s">
        <v>7</v>
      </c>
      <c r="B52" s="25" t="s">
        <v>19</v>
      </c>
      <c r="D52" s="64">
        <f t="shared" si="5"/>
        <v>0.38843657403475262</v>
      </c>
      <c r="E52" s="64">
        <f t="shared" si="6"/>
        <v>0.42267247898232069</v>
      </c>
      <c r="F52" s="64">
        <f t="shared" si="7"/>
        <v>0.34479134884131252</v>
      </c>
    </row>
    <row r="53" spans="1:6" s="25" customFormat="1" ht="12.9" customHeight="1" x14ac:dyDescent="0.35">
      <c r="A53" s="25" t="s">
        <v>8</v>
      </c>
      <c r="B53" s="25" t="s">
        <v>454</v>
      </c>
      <c r="D53" s="64">
        <f t="shared" si="5"/>
        <v>0.4268481552185408</v>
      </c>
      <c r="E53" s="64">
        <f t="shared" si="6"/>
        <v>0.4115883071399169</v>
      </c>
      <c r="F53" s="64">
        <f t="shared" si="7"/>
        <v>0.43509469201975981</v>
      </c>
    </row>
    <row r="54" spans="1:6" s="25" customFormat="1" ht="12.9" customHeight="1" x14ac:dyDescent="0.35">
      <c r="A54" s="25" t="s">
        <v>9</v>
      </c>
      <c r="B54" s="25" t="s">
        <v>455</v>
      </c>
      <c r="D54" s="64">
        <f t="shared" si="5"/>
        <v>0.39532823090078667</v>
      </c>
      <c r="E54" s="64">
        <f t="shared" si="6"/>
        <v>0.37001398312317285</v>
      </c>
      <c r="F54" s="64">
        <f t="shared" si="7"/>
        <v>0.43013367273539799</v>
      </c>
    </row>
    <row r="55" spans="1:6" s="25" customFormat="1" ht="12.9" customHeight="1" x14ac:dyDescent="0.35">
      <c r="A55" s="25" t="s">
        <v>10</v>
      </c>
      <c r="B55" s="25" t="s">
        <v>456</v>
      </c>
      <c r="D55" s="64">
        <f t="shared" si="5"/>
        <v>0.46017292016691963</v>
      </c>
      <c r="E55" s="64">
        <f t="shared" si="6"/>
        <v>0.43674108000623352</v>
      </c>
      <c r="F55" s="64">
        <f t="shared" si="7"/>
        <v>0.47154299334518779</v>
      </c>
    </row>
    <row r="56" spans="1:6" s="25" customFormat="1" ht="12.9" customHeight="1" x14ac:dyDescent="0.35">
      <c r="A56" s="25" t="s">
        <v>11</v>
      </c>
      <c r="B56" s="25" t="s">
        <v>458</v>
      </c>
      <c r="D56" s="64">
        <f t="shared" si="5"/>
        <v>0.39619772699572547</v>
      </c>
      <c r="E56" s="64">
        <f t="shared" si="6"/>
        <v>0.42437501760035695</v>
      </c>
      <c r="F56" s="64">
        <f t="shared" si="7"/>
        <v>0.37810730046012181</v>
      </c>
    </row>
    <row r="57" spans="1:6" s="25" customFormat="1" ht="12.9" customHeight="1" x14ac:dyDescent="0.35">
      <c r="A57" s="25" t="s">
        <v>12</v>
      </c>
      <c r="B57" s="25" t="s">
        <v>20</v>
      </c>
      <c r="D57" s="64">
        <f t="shared" si="5"/>
        <v>0.44481304170038499</v>
      </c>
      <c r="E57" s="64">
        <f t="shared" si="6"/>
        <v>0.41919527797337358</v>
      </c>
      <c r="F57" s="64">
        <f t="shared" si="7"/>
        <v>0.46106187187686437</v>
      </c>
    </row>
    <row r="58" spans="1:6" s="8" customFormat="1" ht="12.9" customHeight="1" x14ac:dyDescent="0.35"/>
    <row r="59" spans="1:6" s="6" customFormat="1" ht="12.9" customHeight="1" x14ac:dyDescent="0.35">
      <c r="A59" s="4" t="s">
        <v>466</v>
      </c>
      <c r="B59" s="5"/>
      <c r="C59" s="5"/>
    </row>
    <row r="60" spans="1:6" s="8" customFormat="1" ht="12.9" customHeight="1" x14ac:dyDescent="0.35"/>
    <row r="61" spans="1:6" s="8" customFormat="1" ht="12.9" customHeight="1" x14ac:dyDescent="0.35">
      <c r="C61" s="32" t="s">
        <v>459</v>
      </c>
      <c r="D61" s="90">
        <f>Parameter_Period_start_long</f>
        <v>2006</v>
      </c>
      <c r="E61" s="32">
        <f>Parameter_Period_start_short</f>
        <v>2012</v>
      </c>
      <c r="F61" s="32">
        <v>2006</v>
      </c>
    </row>
    <row r="62" spans="1:6" s="32" customFormat="1" ht="12.9" customHeight="1" x14ac:dyDescent="0.35">
      <c r="A62" s="32" t="s">
        <v>22</v>
      </c>
      <c r="B62" s="32" t="s">
        <v>451</v>
      </c>
      <c r="C62" s="32" t="s">
        <v>460</v>
      </c>
      <c r="D62" s="89">
        <f>Parameter_Period_end_long</f>
        <v>2020</v>
      </c>
      <c r="E62" s="36">
        <f>Parameter_Period_end_short</f>
        <v>2020</v>
      </c>
      <c r="F62" s="36">
        <v>2013</v>
      </c>
    </row>
    <row r="63" spans="1:6" s="25" customFormat="1" ht="12.9" customHeight="1" x14ac:dyDescent="0.35">
      <c r="A63" s="25" t="s">
        <v>552</v>
      </c>
      <c r="B63" s="25" t="s">
        <v>452</v>
      </c>
      <c r="D63" s="64">
        <f t="shared" ref="D63:D75" si="8">AVERAGEIFS(Row_Table_Capital_ratios_opex_to_total_cost, Row_Table_Summary_DNSP, $A63, Row_Table_Summary_year, "&gt;="&amp;Parameter_Period_start_long, Row_Table_Summary_year, "&lt;="&amp;Parameter_Period_end_long)</f>
        <v>0.39032212381164488</v>
      </c>
      <c r="E63" s="64">
        <f t="shared" ref="E63:E75" si="9">AVERAGEIFS(Row_Table_Capital_ratios_opex_to_total_cost, Row_Table_Summary_DNSP, $A63, Row_Table_Summary_year, "&gt;="&amp;Parameter_Period_start_short, Row_Table_Summary_year, "&lt;="&amp;Parameter_Period_end_short)</f>
        <v>0.38544197792698254</v>
      </c>
      <c r="F63" s="64">
        <f t="shared" ref="F63:F75" si="10">AVERAGEIFS(Row_Table_Capital_ratios_opex_to_total_cost, Row_Table_Summary_DNSP, $A63, Row_Table_Summary_year, "&gt;="&amp;F$61, Row_Table_Summary_year, "&lt;="&amp;F$62)</f>
        <v>0.4039010430844524</v>
      </c>
    </row>
    <row r="64" spans="1:6" s="25" customFormat="1" ht="12.9" customHeight="1" x14ac:dyDescent="0.35">
      <c r="A64" s="25" t="s">
        <v>1</v>
      </c>
      <c r="B64" s="25" t="s">
        <v>15</v>
      </c>
      <c r="D64" s="64">
        <f t="shared" si="8"/>
        <v>0.36447508396851636</v>
      </c>
      <c r="E64" s="64">
        <f t="shared" si="9"/>
        <v>0.32871259675027664</v>
      </c>
      <c r="F64" s="64">
        <f t="shared" si="10"/>
        <v>0.39495392488164266</v>
      </c>
    </row>
    <row r="65" spans="1:6" s="25" customFormat="1" ht="12.9" customHeight="1" x14ac:dyDescent="0.35">
      <c r="A65" s="25" t="s">
        <v>2</v>
      </c>
      <c r="B65" s="25" t="s">
        <v>457</v>
      </c>
      <c r="D65" s="64">
        <f t="shared" si="8"/>
        <v>0.39858763940062597</v>
      </c>
      <c r="E65" s="64">
        <f t="shared" si="9"/>
        <v>0.39562498610892349</v>
      </c>
      <c r="F65" s="64">
        <f t="shared" si="10"/>
        <v>0.4017381951423234</v>
      </c>
    </row>
    <row r="66" spans="1:6" s="25" customFormat="1" ht="12.9" customHeight="1" x14ac:dyDescent="0.35">
      <c r="A66" s="25" t="s">
        <v>3</v>
      </c>
      <c r="B66" s="25" t="s">
        <v>453</v>
      </c>
      <c r="D66" s="64">
        <f t="shared" si="8"/>
        <v>0.26476844035811359</v>
      </c>
      <c r="E66" s="64">
        <f t="shared" si="9"/>
        <v>0.27706496617206761</v>
      </c>
      <c r="F66" s="64">
        <f t="shared" si="10"/>
        <v>0.25946104495438221</v>
      </c>
    </row>
    <row r="67" spans="1:6" s="25" customFormat="1" ht="12.9" customHeight="1" x14ac:dyDescent="0.35">
      <c r="A67" s="25" t="s">
        <v>4</v>
      </c>
      <c r="B67" s="25" t="s">
        <v>16</v>
      </c>
      <c r="D67" s="64">
        <f t="shared" si="8"/>
        <v>0.39402441691547879</v>
      </c>
      <c r="E67" s="64">
        <f t="shared" si="9"/>
        <v>0.38896774269326201</v>
      </c>
      <c r="F67" s="64">
        <f t="shared" si="10"/>
        <v>0.39165654021559393</v>
      </c>
    </row>
    <row r="68" spans="1:6" s="25" customFormat="1" ht="12.9" customHeight="1" x14ac:dyDescent="0.35">
      <c r="A68" s="25" t="s">
        <v>5</v>
      </c>
      <c r="B68" s="25" t="s">
        <v>17</v>
      </c>
      <c r="D68" s="64">
        <f t="shared" si="8"/>
        <v>0.36088919249091078</v>
      </c>
      <c r="E68" s="64">
        <f t="shared" si="9"/>
        <v>0.35974784271277849</v>
      </c>
      <c r="F68" s="64">
        <f t="shared" si="10"/>
        <v>0.35864687917007532</v>
      </c>
    </row>
    <row r="69" spans="1:6" s="25" customFormat="1" ht="12.9" customHeight="1" x14ac:dyDescent="0.35">
      <c r="A69" s="25" t="s">
        <v>6</v>
      </c>
      <c r="B69" s="25" t="s">
        <v>18</v>
      </c>
      <c r="D69" s="64">
        <f t="shared" si="8"/>
        <v>0.35917636522263013</v>
      </c>
      <c r="E69" s="64">
        <f t="shared" si="9"/>
        <v>0.35491668488272254</v>
      </c>
      <c r="F69" s="64">
        <f t="shared" si="10"/>
        <v>0.35367014686361276</v>
      </c>
    </row>
    <row r="70" spans="1:6" s="25" customFormat="1" ht="12.9" customHeight="1" x14ac:dyDescent="0.35">
      <c r="A70" s="25" t="s">
        <v>7</v>
      </c>
      <c r="B70" s="25" t="s">
        <v>19</v>
      </c>
      <c r="D70" s="64">
        <f t="shared" si="8"/>
        <v>0.40037377780445299</v>
      </c>
      <c r="E70" s="64">
        <f t="shared" si="9"/>
        <v>0.38756525411448828</v>
      </c>
      <c r="F70" s="64">
        <f t="shared" si="10"/>
        <v>0.41622145808602923</v>
      </c>
    </row>
    <row r="71" spans="1:6" s="25" customFormat="1" ht="12.9" customHeight="1" x14ac:dyDescent="0.35">
      <c r="A71" s="25" t="s">
        <v>8</v>
      </c>
      <c r="B71" s="25" t="s">
        <v>454</v>
      </c>
      <c r="D71" s="64">
        <f t="shared" si="8"/>
        <v>0.42232226087450236</v>
      </c>
      <c r="E71" s="64">
        <f t="shared" si="9"/>
        <v>0.41250802497666061</v>
      </c>
      <c r="F71" s="64">
        <f t="shared" si="10"/>
        <v>0.4372660010002869</v>
      </c>
    </row>
    <row r="72" spans="1:6" s="25" customFormat="1" ht="12.9" customHeight="1" x14ac:dyDescent="0.35">
      <c r="A72" s="25" t="s">
        <v>9</v>
      </c>
      <c r="B72" s="25" t="s">
        <v>455</v>
      </c>
      <c r="D72" s="64">
        <f t="shared" si="8"/>
        <v>0.40148029214307279</v>
      </c>
      <c r="E72" s="64">
        <f t="shared" si="9"/>
        <v>0.39982584064697435</v>
      </c>
      <c r="F72" s="64">
        <f t="shared" si="10"/>
        <v>0.41192786716208102</v>
      </c>
    </row>
    <row r="73" spans="1:6" s="25" customFormat="1" ht="12.9" customHeight="1" x14ac:dyDescent="0.35">
      <c r="A73" s="25" t="s">
        <v>10</v>
      </c>
      <c r="B73" s="25" t="s">
        <v>456</v>
      </c>
      <c r="D73" s="64">
        <f t="shared" si="8"/>
        <v>0.34485236240891504</v>
      </c>
      <c r="E73" s="64">
        <f t="shared" si="9"/>
        <v>0.36827306443018082</v>
      </c>
      <c r="F73" s="64">
        <f t="shared" si="10"/>
        <v>0.32004038849729494</v>
      </c>
    </row>
    <row r="74" spans="1:6" s="25" customFormat="1" ht="12.9" customHeight="1" x14ac:dyDescent="0.35">
      <c r="A74" s="25" t="s">
        <v>11</v>
      </c>
      <c r="B74" s="25" t="s">
        <v>458</v>
      </c>
      <c r="D74" s="64">
        <f t="shared" si="8"/>
        <v>0.35094883284018086</v>
      </c>
      <c r="E74" s="64">
        <f t="shared" si="9"/>
        <v>0.3489007318006363</v>
      </c>
      <c r="F74" s="64">
        <f t="shared" si="10"/>
        <v>0.35007807227030546</v>
      </c>
    </row>
    <row r="75" spans="1:6" s="25" customFormat="1" ht="12.9" customHeight="1" x14ac:dyDescent="0.35">
      <c r="A75" s="25" t="s">
        <v>12</v>
      </c>
      <c r="B75" s="25" t="s">
        <v>20</v>
      </c>
      <c r="D75" s="64">
        <f t="shared" si="8"/>
        <v>0.38323540682211538</v>
      </c>
      <c r="E75" s="64">
        <f t="shared" si="9"/>
        <v>0.37638299437757217</v>
      </c>
      <c r="F75" s="64">
        <f t="shared" si="10"/>
        <v>0.39824018017739715</v>
      </c>
    </row>
    <row r="76" spans="1:6" s="8" customFormat="1" ht="12.9" customHeight="1" x14ac:dyDescent="0.35"/>
    <row r="77" spans="1:6" s="6" customFormat="1" ht="12.9" customHeight="1" x14ac:dyDescent="0.35">
      <c r="A77" s="4" t="s">
        <v>467</v>
      </c>
      <c r="B77" s="5"/>
      <c r="C77" s="5"/>
    </row>
    <row r="78" spans="1:6" s="8" customFormat="1" ht="12.9" customHeight="1" x14ac:dyDescent="0.35"/>
    <row r="79" spans="1:6" s="8" customFormat="1" ht="12.9" customHeight="1" x14ac:dyDescent="0.35">
      <c r="C79" s="32" t="s">
        <v>459</v>
      </c>
      <c r="D79" s="90">
        <f>Parameter_Period_start_long</f>
        <v>2006</v>
      </c>
      <c r="E79" s="32">
        <f>Parameter_Period_start_short</f>
        <v>2012</v>
      </c>
      <c r="F79" s="32">
        <v>2006</v>
      </c>
    </row>
    <row r="80" spans="1:6" s="32" customFormat="1" ht="12.9" customHeight="1" x14ac:dyDescent="0.35">
      <c r="A80" s="32" t="s">
        <v>22</v>
      </c>
      <c r="B80" s="32" t="s">
        <v>451</v>
      </c>
      <c r="C80" s="32" t="s">
        <v>460</v>
      </c>
      <c r="D80" s="89">
        <f>Parameter_Period_end_long</f>
        <v>2020</v>
      </c>
      <c r="E80" s="36">
        <f>Parameter_Period_end_short</f>
        <v>2020</v>
      </c>
      <c r="F80" s="36">
        <v>2013</v>
      </c>
    </row>
    <row r="81" spans="1:6" s="25" customFormat="1" ht="12.9" customHeight="1" x14ac:dyDescent="0.35">
      <c r="A81" s="25" t="s">
        <v>552</v>
      </c>
      <c r="B81" s="25" t="s">
        <v>452</v>
      </c>
      <c r="D81" s="64">
        <f t="shared" ref="D81:D93" si="11">AVERAGEIFS(Row_Table_Capital_ratios_opex_to_total_inputs, Row_Table_Summary_DNSP, $A81, Row_Table_Summary_year, "&gt;="&amp;Parameter_Period_start_long, Row_Table_Summary_year, "&lt;="&amp;Parameter_Period_end_long)</f>
        <v>1.0696091374458054</v>
      </c>
      <c r="E81" s="64">
        <f t="shared" ref="E81:E93" si="12">AVERAGEIFS(Row_Table_Capital_ratios_opex_to_total_inputs, Row_Table_Summary_DNSP, $A81, Row_Table_Summary_year, "&gt;="&amp;Parameter_Period_start_short, Row_Table_Summary_year, "&lt;="&amp;Parameter_Period_end_short)</f>
        <v>1.0814248156319619</v>
      </c>
      <c r="F81" s="64">
        <f t="shared" ref="F81:F93" si="13">AVERAGEIFS(Row_Table_Capital_ratios_opex_to_total_inputs, Row_Table_Summary_DNSP, $A81, Row_Table_Summary_year, "&gt;="&amp;F$79, Row_Table_Summary_year, "&lt;="&amp;F$80)</f>
        <v>1.0953674710305707</v>
      </c>
    </row>
    <row r="82" spans="1:6" s="25" customFormat="1" ht="12.9" customHeight="1" x14ac:dyDescent="0.35">
      <c r="A82" s="25" t="s">
        <v>1</v>
      </c>
      <c r="B82" s="25" t="s">
        <v>15</v>
      </c>
      <c r="D82" s="64">
        <f t="shared" si="11"/>
        <v>1.1588407781155816</v>
      </c>
      <c r="E82" s="64">
        <f t="shared" si="12"/>
        <v>1.1068526880184493</v>
      </c>
      <c r="F82" s="64">
        <f t="shared" si="13"/>
        <v>1.2303987021167684</v>
      </c>
    </row>
    <row r="83" spans="1:6" s="25" customFormat="1" ht="12.9" customHeight="1" x14ac:dyDescent="0.35">
      <c r="A83" s="25" t="s">
        <v>2</v>
      </c>
      <c r="B83" s="25" t="s">
        <v>457</v>
      </c>
      <c r="D83" s="64">
        <f t="shared" si="11"/>
        <v>0.980011557425573</v>
      </c>
      <c r="E83" s="64">
        <f t="shared" si="12"/>
        <v>1.0049921717050005</v>
      </c>
      <c r="F83" s="64">
        <f t="shared" si="13"/>
        <v>0.95971710654892217</v>
      </c>
    </row>
    <row r="84" spans="1:6" s="25" customFormat="1" ht="12.9" customHeight="1" x14ac:dyDescent="0.35">
      <c r="A84" s="25" t="s">
        <v>3</v>
      </c>
      <c r="B84" s="25" t="s">
        <v>453</v>
      </c>
      <c r="D84" s="64">
        <f t="shared" si="11"/>
        <v>0.95304521391086461</v>
      </c>
      <c r="E84" s="64">
        <f t="shared" si="12"/>
        <v>0.98813348713082894</v>
      </c>
      <c r="F84" s="64">
        <f t="shared" si="13"/>
        <v>0.94028001457034782</v>
      </c>
    </row>
    <row r="85" spans="1:6" s="25" customFormat="1" ht="12.9" customHeight="1" x14ac:dyDescent="0.35">
      <c r="A85" s="25" t="s">
        <v>4</v>
      </c>
      <c r="B85" s="25" t="s">
        <v>16</v>
      </c>
      <c r="D85" s="64">
        <f t="shared" si="11"/>
        <v>1.1231796605742217</v>
      </c>
      <c r="E85" s="64">
        <f t="shared" si="12"/>
        <v>1.0743379487651314</v>
      </c>
      <c r="F85" s="64">
        <f t="shared" si="13"/>
        <v>1.1791231687989645</v>
      </c>
    </row>
    <row r="86" spans="1:6" s="25" customFormat="1" ht="12.9" customHeight="1" x14ac:dyDescent="0.35">
      <c r="A86" s="25" t="s">
        <v>5</v>
      </c>
      <c r="B86" s="25" t="s">
        <v>17</v>
      </c>
      <c r="D86" s="64">
        <f t="shared" si="11"/>
        <v>1.0540372069035642</v>
      </c>
      <c r="E86" s="64">
        <f t="shared" si="12"/>
        <v>1.0434249653616507</v>
      </c>
      <c r="F86" s="64">
        <f t="shared" si="13"/>
        <v>1.0898265444826833</v>
      </c>
    </row>
    <row r="87" spans="1:6" s="25" customFormat="1" ht="12.9" customHeight="1" x14ac:dyDescent="0.35">
      <c r="A87" s="25" t="s">
        <v>6</v>
      </c>
      <c r="B87" s="25" t="s">
        <v>18</v>
      </c>
      <c r="D87" s="64">
        <f t="shared" si="11"/>
        <v>1.2037240202808555</v>
      </c>
      <c r="E87" s="64">
        <f t="shared" si="12"/>
        <v>1.1637420574843464</v>
      </c>
      <c r="F87" s="64">
        <f t="shared" si="13"/>
        <v>1.2576635342865508</v>
      </c>
    </row>
    <row r="88" spans="1:6" s="25" customFormat="1" ht="12.9" customHeight="1" x14ac:dyDescent="0.35">
      <c r="A88" s="25" t="s">
        <v>7</v>
      </c>
      <c r="B88" s="25" t="s">
        <v>19</v>
      </c>
      <c r="D88" s="64">
        <f t="shared" si="11"/>
        <v>1.0413990169466598</v>
      </c>
      <c r="E88" s="64">
        <f t="shared" si="12"/>
        <v>0.99316123372421272</v>
      </c>
      <c r="F88" s="64">
        <f t="shared" si="13"/>
        <v>1.1260281320580789</v>
      </c>
    </row>
    <row r="89" spans="1:6" s="25" customFormat="1" ht="12.9" customHeight="1" x14ac:dyDescent="0.35">
      <c r="A89" s="25" t="s">
        <v>8</v>
      </c>
      <c r="B89" s="25" t="s">
        <v>454</v>
      </c>
      <c r="D89" s="64">
        <f t="shared" si="11"/>
        <v>1.1701126221175377</v>
      </c>
      <c r="E89" s="64">
        <f t="shared" si="12"/>
        <v>1.1829720030063402</v>
      </c>
      <c r="F89" s="64">
        <f t="shared" si="13"/>
        <v>1.1698552286387378</v>
      </c>
    </row>
    <row r="90" spans="1:6" s="25" customFormat="1" ht="12.9" customHeight="1" x14ac:dyDescent="0.35">
      <c r="A90" s="25" t="s">
        <v>9</v>
      </c>
      <c r="B90" s="25" t="s">
        <v>455</v>
      </c>
      <c r="D90" s="64">
        <f t="shared" si="11"/>
        <v>0.79025508859876037</v>
      </c>
      <c r="E90" s="64">
        <f t="shared" si="12"/>
        <v>0.79656987321638884</v>
      </c>
      <c r="F90" s="64">
        <f t="shared" si="13"/>
        <v>0.80477132842391153</v>
      </c>
    </row>
    <row r="91" spans="1:6" s="25" customFormat="1" ht="12.9" customHeight="1" x14ac:dyDescent="0.35">
      <c r="A91" s="25" t="s">
        <v>10</v>
      </c>
      <c r="B91" s="25" t="s">
        <v>456</v>
      </c>
      <c r="D91" s="64">
        <f t="shared" si="11"/>
        <v>1.0165308523420742</v>
      </c>
      <c r="E91" s="64">
        <f t="shared" si="12"/>
        <v>1.0705425957646577</v>
      </c>
      <c r="F91" s="64">
        <f t="shared" si="13"/>
        <v>0.97199146329675135</v>
      </c>
    </row>
    <row r="92" spans="1:6" s="25" customFormat="1" ht="12.9" customHeight="1" x14ac:dyDescent="0.35">
      <c r="A92" s="25" t="s">
        <v>11</v>
      </c>
      <c r="B92" s="25" t="s">
        <v>458</v>
      </c>
      <c r="D92" s="64">
        <f t="shared" si="11"/>
        <v>0.82986367584658072</v>
      </c>
      <c r="E92" s="64">
        <f t="shared" si="12"/>
        <v>0.80746004715297826</v>
      </c>
      <c r="F92" s="64">
        <f t="shared" si="13"/>
        <v>0.86511492095517539</v>
      </c>
    </row>
    <row r="93" spans="1:6" s="25" customFormat="1" ht="12.9" customHeight="1" x14ac:dyDescent="0.35">
      <c r="A93" s="25" t="s">
        <v>12</v>
      </c>
      <c r="B93" s="25" t="s">
        <v>20</v>
      </c>
      <c r="D93" s="64">
        <f t="shared" si="11"/>
        <v>1.0805786019105881</v>
      </c>
      <c r="E93" s="64">
        <f t="shared" si="12"/>
        <v>1.0642873805612838</v>
      </c>
      <c r="F93" s="64">
        <f t="shared" si="13"/>
        <v>1.1139666024370074</v>
      </c>
    </row>
    <row r="94" spans="1:6" s="8" customFormat="1" ht="12.9" customHeight="1" x14ac:dyDescent="0.35"/>
    <row r="95" spans="1:6" s="6" customFormat="1" ht="12.9" customHeight="1" x14ac:dyDescent="0.35">
      <c r="A95" s="4" t="s">
        <v>468</v>
      </c>
      <c r="B95" s="5"/>
      <c r="C95" s="5"/>
    </row>
    <row r="96" spans="1:6" s="8" customFormat="1" ht="12.9" customHeight="1" x14ac:dyDescent="0.35"/>
    <row r="97" spans="1:9" s="8" customFormat="1" ht="12.9" customHeight="1" x14ac:dyDescent="0.35">
      <c r="C97" s="32"/>
      <c r="D97" s="90">
        <f>Parameter_Period_start_long</f>
        <v>2006</v>
      </c>
      <c r="E97" s="32">
        <f>Parameter_Period_start_short</f>
        <v>2012</v>
      </c>
      <c r="F97" s="32">
        <v>2006</v>
      </c>
      <c r="G97" s="90"/>
      <c r="H97" s="32"/>
      <c r="I97" s="32"/>
    </row>
    <row r="98" spans="1:9" s="8" customFormat="1" ht="12.9" customHeight="1" x14ac:dyDescent="0.35">
      <c r="A98" s="32" t="s">
        <v>312</v>
      </c>
      <c r="B98" s="32" t="s">
        <v>463</v>
      </c>
      <c r="C98" s="32" t="s">
        <v>468</v>
      </c>
      <c r="D98" s="89">
        <f>Parameter_Period_end_long</f>
        <v>2020</v>
      </c>
      <c r="E98" s="36">
        <f>Parameter_Period_end_short</f>
        <v>2020</v>
      </c>
      <c r="F98" s="36">
        <v>2013</v>
      </c>
      <c r="G98" s="89"/>
      <c r="I98" s="36"/>
    </row>
    <row r="99" spans="1:9" s="8" customFormat="1" ht="12.9" customHeight="1" x14ac:dyDescent="0.35">
      <c r="A99" s="8" t="s">
        <v>423</v>
      </c>
      <c r="B99" s="8" t="s">
        <v>449</v>
      </c>
      <c r="C99" s="8" t="s">
        <v>462</v>
      </c>
      <c r="D99" s="64">
        <f>AVERAGEIF(D9:D21, "=1", D45:D57)</f>
        <v>0.40096084294183171</v>
      </c>
      <c r="E99" s="64">
        <f>AVERAGEIF(E9:E21, "=1", E45:E57)</f>
        <v>0.39274427168654286</v>
      </c>
      <c r="F99" s="64">
        <f>AVERAGEIF(F9:F21, "=1", F45:F57)</f>
        <v>0.40772422950953519</v>
      </c>
    </row>
    <row r="100" spans="1:9" s="8" customFormat="1" ht="12.9" customHeight="1" x14ac:dyDescent="0.35">
      <c r="A100" s="8" t="s">
        <v>423</v>
      </c>
      <c r="B100" s="8" t="s">
        <v>449</v>
      </c>
      <c r="C100" s="8" t="s">
        <v>464</v>
      </c>
      <c r="D100" s="64">
        <f>SUMPRODUCT(D45:D57, D27:D39, D9:D21) / SUMPRODUCT(D27:D39, D9:D21)</f>
        <v>0.41610197250581765</v>
      </c>
      <c r="E100" s="64">
        <f>SUMPRODUCT(E45:E57, E27:E39, E9:E21) / SUMPRODUCT(E27:E39, E9:E21)</f>
        <v>0.39965971508415599</v>
      </c>
      <c r="F100" s="64">
        <f>SUMPRODUCT(F45:F57, F27:F39, F9:F21) / SUMPRODUCT(F27:F39, F9:F21)</f>
        <v>0.42225284592584933</v>
      </c>
    </row>
    <row r="101" spans="1:9" s="8" customFormat="1" ht="12.9" customHeight="1" x14ac:dyDescent="0.35">
      <c r="A101" s="8" t="s">
        <v>423</v>
      </c>
      <c r="B101" s="8" t="s">
        <v>107</v>
      </c>
      <c r="C101" s="8" t="s">
        <v>462</v>
      </c>
      <c r="D101" s="64">
        <f>AVERAGE(D45:D57)</f>
        <v>0.39336755363803161</v>
      </c>
      <c r="E101" s="64">
        <f>AVERAGE(E45:E57)</f>
        <v>0.40030367193184868</v>
      </c>
      <c r="F101" s="64">
        <f>AVERAGE(F45:F57)</f>
        <v>0.37846227637251084</v>
      </c>
    </row>
    <row r="102" spans="1:9" s="8" customFormat="1" ht="12.9" customHeight="1" x14ac:dyDescent="0.35">
      <c r="A102" s="8" t="s">
        <v>423</v>
      </c>
      <c r="B102" s="8" t="s">
        <v>107</v>
      </c>
      <c r="C102" s="8" t="s">
        <v>464</v>
      </c>
      <c r="D102" s="64">
        <f>SUMPRODUCT(D45:D57, D27:D39) / SUM(D27:D39)</f>
        <v>0.38553214298650218</v>
      </c>
      <c r="E102" s="64">
        <f>SUMPRODUCT(E45:E57, E27:E39) / SUM(E27:E39)</f>
        <v>0.40005508494817055</v>
      </c>
      <c r="F102" s="64">
        <f>SUMPRODUCT(F45:F57, F27:F39) / SUM(F27:F39)</f>
        <v>0.3578840340615444</v>
      </c>
    </row>
    <row r="103" spans="1:9" s="8" customFormat="1" ht="12.9" customHeight="1" x14ac:dyDescent="0.35"/>
    <row r="104" spans="1:9" s="8" customFormat="1" ht="12.9" customHeight="1" x14ac:dyDescent="0.35">
      <c r="A104" s="8" t="s">
        <v>424</v>
      </c>
      <c r="B104" s="8" t="s">
        <v>449</v>
      </c>
      <c r="C104" s="8" t="s">
        <v>462</v>
      </c>
      <c r="D104" s="64">
        <f>AVERAGEIF(D9:D21, "=1", D63:D75)</f>
        <v>0.34905706691447952</v>
      </c>
      <c r="E104" s="64">
        <f t="shared" ref="E104:F104" si="14">AVERAGEIF(E9:E21, "=1", E63:E75)</f>
        <v>0.35408951948548628</v>
      </c>
      <c r="F104" s="64">
        <f t="shared" si="14"/>
        <v>0.35828153518669575</v>
      </c>
    </row>
    <row r="105" spans="1:9" s="8" customFormat="1" ht="12.9" customHeight="1" x14ac:dyDescent="0.35">
      <c r="A105" s="8" t="s">
        <v>424</v>
      </c>
      <c r="B105" s="8" t="s">
        <v>449</v>
      </c>
      <c r="C105" s="8" t="s">
        <v>464</v>
      </c>
      <c r="D105" s="64">
        <f>SUMPRODUCT(D63:D75, D27:D39, D9:D21) / SUMPRODUCT(D27:D39, D9:D21)</f>
        <v>0.36024867529542481</v>
      </c>
      <c r="E105" s="64">
        <f t="shared" ref="E105" si="15">SUMPRODUCT(E63:E75, E27:E39, E9:E21) / SUMPRODUCT(E27:E39, E9:E21)</f>
        <v>0.36650463462586741</v>
      </c>
      <c r="F105" s="64">
        <f>SUMPRODUCT(F63:F75, F27:F39, F9:F21) / SUMPRODUCT(F27:F39, F9:F21)</f>
        <v>0.36781526730817027</v>
      </c>
    </row>
    <row r="106" spans="1:9" s="8" customFormat="1" ht="12.9" customHeight="1" x14ac:dyDescent="0.35">
      <c r="A106" s="8" t="s">
        <v>424</v>
      </c>
      <c r="B106" s="8" t="s">
        <v>107</v>
      </c>
      <c r="C106" s="8" t="s">
        <v>462</v>
      </c>
      <c r="D106" s="64">
        <f>AVERAGE(D63:D75)</f>
        <v>0.37195816885085847</v>
      </c>
      <c r="E106" s="64">
        <f>AVERAGE(E63:E75)</f>
        <v>0.36799482366104042</v>
      </c>
      <c r="F106" s="64">
        <f t="shared" ref="F106" si="16">AVERAGE(F63:F75)</f>
        <v>0.37675398011580591</v>
      </c>
    </row>
    <row r="107" spans="1:9" s="8" customFormat="1" ht="12.9" customHeight="1" x14ac:dyDescent="0.35">
      <c r="A107" s="8" t="s">
        <v>424</v>
      </c>
      <c r="B107" s="8" t="s">
        <v>107</v>
      </c>
      <c r="C107" s="8" t="s">
        <v>464</v>
      </c>
      <c r="D107" s="64">
        <f>SUMPRODUCT(D63:D75, D27:D39) / SUM(D27:D39)</f>
        <v>0.37330514563170752</v>
      </c>
      <c r="E107" s="64">
        <f t="shared" ref="E107:F107" si="17">SUMPRODUCT(E63:E75, E27:E39) / SUM(E27:E39)</f>
        <v>0.36635407843585294</v>
      </c>
      <c r="F107" s="64">
        <f t="shared" si="17"/>
        <v>0.37937614236698158</v>
      </c>
    </row>
    <row r="108" spans="1:9" s="8" customFormat="1" ht="12.9" customHeight="1" x14ac:dyDescent="0.35"/>
    <row r="109" spans="1:9" s="8" customFormat="1" ht="12.9" customHeight="1" x14ac:dyDescent="0.35">
      <c r="A109" s="8" t="s">
        <v>425</v>
      </c>
      <c r="B109" s="8" t="s">
        <v>449</v>
      </c>
      <c r="C109" s="8" t="s">
        <v>462</v>
      </c>
      <c r="D109" s="64">
        <f>AVERAGEIF(D9:D21, "=1", D81:D93)</f>
        <v>0.93405468652177359</v>
      </c>
      <c r="E109" s="64">
        <f t="shared" ref="E109:F109" si="18">AVERAGEIF(E9:E21, "=1", E81:E93)</f>
        <v>0.94539867676522749</v>
      </c>
      <c r="F109" s="64">
        <f t="shared" si="18"/>
        <v>0.95814530305538814</v>
      </c>
    </row>
    <row r="110" spans="1:9" s="8" customFormat="1" ht="12.9" customHeight="1" x14ac:dyDescent="0.35">
      <c r="A110" s="8" t="s">
        <v>425</v>
      </c>
      <c r="B110" s="8" t="s">
        <v>449</v>
      </c>
      <c r="C110" s="8" t="s">
        <v>464</v>
      </c>
      <c r="D110" s="64">
        <f>SUMPRODUCT(D81:D93, D27:D39, D9:D21) / SUMPRODUCT(D27:D39, D9:D21)</f>
        <v>0.94586420685290962</v>
      </c>
      <c r="E110" s="64">
        <f t="shared" ref="E110:F110" si="19">SUMPRODUCT(E81:E93, E27:E39, E9:E21) / SUMPRODUCT(E27:E39, E9:E21)</f>
        <v>0.96054244165075375</v>
      </c>
      <c r="F110" s="64">
        <f t="shared" si="19"/>
        <v>0.95705142792494635</v>
      </c>
    </row>
    <row r="111" spans="1:9" s="8" customFormat="1" ht="12.9" customHeight="1" x14ac:dyDescent="0.35">
      <c r="A111" s="8" t="s">
        <v>425</v>
      </c>
      <c r="B111" s="8" t="s">
        <v>107</v>
      </c>
      <c r="C111" s="8" t="s">
        <v>462</v>
      </c>
      <c r="D111" s="64">
        <f>AVERAGE(D81:D93)</f>
        <v>1.0362451871091281</v>
      </c>
      <c r="E111" s="64">
        <f t="shared" ref="E111:F111" si="20">AVERAGE(E81:E93)</f>
        <v>1.0290693282710177</v>
      </c>
      <c r="F111" s="64">
        <f t="shared" si="20"/>
        <v>1.0618541705880362</v>
      </c>
    </row>
    <row r="112" spans="1:9" s="8" customFormat="1" ht="12.9" customHeight="1" x14ac:dyDescent="0.35">
      <c r="A112" s="8" t="s">
        <v>425</v>
      </c>
      <c r="B112" s="8" t="s">
        <v>107</v>
      </c>
      <c r="C112" s="8" t="s">
        <v>464</v>
      </c>
      <c r="D112" s="64">
        <f>SUMPRODUCT(D81:D93, D27:D39) / SUM(D27:D39)</f>
        <v>1.055327354796427</v>
      </c>
      <c r="E112" s="64">
        <f t="shared" ref="E112:F112" si="21">SUMPRODUCT(E81:E93, E27:E39) / SUM(E27:E39)</f>
        <v>1.0396538701386346</v>
      </c>
      <c r="F112" s="64">
        <f t="shared" si="21"/>
        <v>1.0895381126707275</v>
      </c>
    </row>
    <row r="113" spans="1:9" s="8" customFormat="1" ht="12.9" customHeight="1" x14ac:dyDescent="0.35"/>
    <row r="114" spans="1:9" s="6" customFormat="1" ht="12.9" customHeight="1" x14ac:dyDescent="0.35">
      <c r="A114" s="4" t="s">
        <v>483</v>
      </c>
      <c r="B114" s="5"/>
      <c r="C114" s="5"/>
    </row>
    <row r="115" spans="1:9" s="8" customFormat="1" ht="12.9" customHeight="1" x14ac:dyDescent="0.35"/>
    <row r="116" spans="1:9" s="8" customFormat="1" ht="12.9" customHeight="1" x14ac:dyDescent="0.35">
      <c r="C116" s="32" t="s">
        <v>459</v>
      </c>
      <c r="D116" s="90">
        <f>Parameter_Period_start_long</f>
        <v>2006</v>
      </c>
      <c r="E116" s="32">
        <f>Parameter_Period_start_short</f>
        <v>2012</v>
      </c>
      <c r="F116" s="32"/>
      <c r="G116" s="90"/>
      <c r="H116" s="32"/>
      <c r="I116" s="32"/>
    </row>
    <row r="117" spans="1:9" s="8" customFormat="1" ht="12.9" customHeight="1" x14ac:dyDescent="0.35">
      <c r="A117" s="32" t="s">
        <v>22</v>
      </c>
      <c r="B117" s="32" t="s">
        <v>312</v>
      </c>
      <c r="C117" s="32" t="s">
        <v>460</v>
      </c>
      <c r="D117" s="89">
        <f>Parameter_Period_end_long</f>
        <v>2020</v>
      </c>
      <c r="E117" s="36">
        <f>Parameter_Period_end_short</f>
        <v>2020</v>
      </c>
      <c r="F117" s="36"/>
      <c r="G117" s="89"/>
      <c r="I117" s="36"/>
    </row>
    <row r="118" spans="1:9" s="8" customFormat="1" ht="12.9" customHeight="1" x14ac:dyDescent="0.35">
      <c r="A118" s="8" t="s">
        <v>552</v>
      </c>
      <c r="B118" s="8" t="s">
        <v>423</v>
      </c>
      <c r="D118" s="64">
        <f t="shared" ref="D118:E130" si="22">IF(AND(Parameter_Average_line_group = "Benchmarking comparators", Parameter_Average_line_type = "Simple"), D$99, 0)+
  IF(AND(Parameter_Average_line_group = "Benchmarking comparators", Parameter_Average_line_type = "Customer-weighted"), D$100, 0)+
  IF(AND(Parameter_Average_line_group = "All DNSPs", Parameter_Average_line_type = "Simple"), D$101, 0)+
  IF(AND(Parameter_Average_line_group = "All DNSPs", Parameter_Average_line_type = "Customer-weighted"), D$102, 0)</f>
        <v>0.41610197250581765</v>
      </c>
      <c r="E118" s="64">
        <f t="shared" si="22"/>
        <v>0.39965971508415599</v>
      </c>
      <c r="F118" s="90"/>
    </row>
    <row r="119" spans="1:9" s="8" customFormat="1" ht="12.9" customHeight="1" x14ac:dyDescent="0.35">
      <c r="A119" s="8" t="s">
        <v>1</v>
      </c>
      <c r="B119" s="8" t="s">
        <v>423</v>
      </c>
      <c r="D119" s="64">
        <f t="shared" si="22"/>
        <v>0.41610197250581765</v>
      </c>
      <c r="E119" s="64">
        <f t="shared" si="22"/>
        <v>0.39965971508415599</v>
      </c>
      <c r="F119" s="90"/>
    </row>
    <row r="120" spans="1:9" s="8" customFormat="1" ht="12.9" customHeight="1" x14ac:dyDescent="0.35">
      <c r="A120" s="8" t="s">
        <v>2</v>
      </c>
      <c r="B120" s="8" t="s">
        <v>423</v>
      </c>
      <c r="D120" s="64">
        <f t="shared" si="22"/>
        <v>0.41610197250581765</v>
      </c>
      <c r="E120" s="64">
        <f t="shared" si="22"/>
        <v>0.39965971508415599</v>
      </c>
      <c r="F120" s="90"/>
    </row>
    <row r="121" spans="1:9" s="8" customFormat="1" ht="12.9" customHeight="1" x14ac:dyDescent="0.35">
      <c r="A121" s="8" t="s">
        <v>3</v>
      </c>
      <c r="B121" s="8" t="s">
        <v>423</v>
      </c>
      <c r="D121" s="64">
        <f t="shared" si="22"/>
        <v>0.41610197250581765</v>
      </c>
      <c r="E121" s="64">
        <f t="shared" si="22"/>
        <v>0.39965971508415599</v>
      </c>
      <c r="F121" s="90"/>
    </row>
    <row r="122" spans="1:9" s="8" customFormat="1" ht="12.9" customHeight="1" x14ac:dyDescent="0.35">
      <c r="A122" s="8" t="s">
        <v>4</v>
      </c>
      <c r="B122" s="8" t="s">
        <v>423</v>
      </c>
      <c r="D122" s="64">
        <f t="shared" si="22"/>
        <v>0.41610197250581765</v>
      </c>
      <c r="E122" s="64">
        <f t="shared" si="22"/>
        <v>0.39965971508415599</v>
      </c>
      <c r="F122" s="90"/>
    </row>
    <row r="123" spans="1:9" s="8" customFormat="1" ht="12.9" customHeight="1" x14ac:dyDescent="0.35">
      <c r="A123" s="8" t="s">
        <v>5</v>
      </c>
      <c r="B123" s="8" t="s">
        <v>423</v>
      </c>
      <c r="D123" s="64">
        <f t="shared" si="22"/>
        <v>0.41610197250581765</v>
      </c>
      <c r="E123" s="64">
        <f t="shared" si="22"/>
        <v>0.39965971508415599</v>
      </c>
      <c r="F123" s="90"/>
    </row>
    <row r="124" spans="1:9" s="8" customFormat="1" ht="12.9" customHeight="1" x14ac:dyDescent="0.35">
      <c r="A124" s="8" t="s">
        <v>6</v>
      </c>
      <c r="B124" s="8" t="s">
        <v>423</v>
      </c>
      <c r="D124" s="64">
        <f t="shared" si="22"/>
        <v>0.41610197250581765</v>
      </c>
      <c r="E124" s="64">
        <f t="shared" si="22"/>
        <v>0.39965971508415599</v>
      </c>
      <c r="F124" s="90"/>
    </row>
    <row r="125" spans="1:9" s="8" customFormat="1" ht="12.9" customHeight="1" x14ac:dyDescent="0.35">
      <c r="A125" s="8" t="s">
        <v>7</v>
      </c>
      <c r="B125" s="8" t="s">
        <v>423</v>
      </c>
      <c r="D125" s="64">
        <f t="shared" si="22"/>
        <v>0.41610197250581765</v>
      </c>
      <c r="E125" s="64">
        <f t="shared" si="22"/>
        <v>0.39965971508415599</v>
      </c>
      <c r="F125" s="90"/>
    </row>
    <row r="126" spans="1:9" s="8" customFormat="1" ht="12.9" customHeight="1" x14ac:dyDescent="0.35">
      <c r="A126" s="8" t="s">
        <v>8</v>
      </c>
      <c r="B126" s="8" t="s">
        <v>423</v>
      </c>
      <c r="D126" s="64">
        <f t="shared" si="22"/>
        <v>0.41610197250581765</v>
      </c>
      <c r="E126" s="64">
        <f t="shared" si="22"/>
        <v>0.39965971508415599</v>
      </c>
      <c r="F126" s="90"/>
    </row>
    <row r="127" spans="1:9" s="8" customFormat="1" ht="12.9" customHeight="1" x14ac:dyDescent="0.35">
      <c r="A127" s="8" t="s">
        <v>9</v>
      </c>
      <c r="B127" s="8" t="s">
        <v>423</v>
      </c>
      <c r="D127" s="64">
        <f t="shared" si="22"/>
        <v>0.41610197250581765</v>
      </c>
      <c r="E127" s="64">
        <f t="shared" si="22"/>
        <v>0.39965971508415599</v>
      </c>
      <c r="F127" s="90"/>
    </row>
    <row r="128" spans="1:9" s="8" customFormat="1" ht="12.9" customHeight="1" x14ac:dyDescent="0.35">
      <c r="A128" s="8" t="s">
        <v>10</v>
      </c>
      <c r="B128" s="8" t="s">
        <v>423</v>
      </c>
      <c r="D128" s="64">
        <f t="shared" si="22"/>
        <v>0.41610197250581765</v>
      </c>
      <c r="E128" s="64">
        <f t="shared" si="22"/>
        <v>0.39965971508415599</v>
      </c>
      <c r="F128" s="90"/>
    </row>
    <row r="129" spans="1:6" s="8" customFormat="1" ht="12.9" customHeight="1" x14ac:dyDescent="0.35">
      <c r="A129" s="8" t="s">
        <v>11</v>
      </c>
      <c r="B129" s="8" t="s">
        <v>423</v>
      </c>
      <c r="D129" s="64">
        <f t="shared" si="22"/>
        <v>0.41610197250581765</v>
      </c>
      <c r="E129" s="64">
        <f t="shared" si="22"/>
        <v>0.39965971508415599</v>
      </c>
      <c r="F129" s="90"/>
    </row>
    <row r="130" spans="1:6" s="8" customFormat="1" ht="12.9" customHeight="1" x14ac:dyDescent="0.35">
      <c r="A130" s="8" t="s">
        <v>12</v>
      </c>
      <c r="B130" s="8" t="s">
        <v>423</v>
      </c>
      <c r="D130" s="64">
        <f t="shared" si="22"/>
        <v>0.41610197250581765</v>
      </c>
      <c r="E130" s="64">
        <f t="shared" si="22"/>
        <v>0.39965971508415599</v>
      </c>
      <c r="F130" s="90"/>
    </row>
    <row r="131" spans="1:6" s="8" customFormat="1" ht="12.9" customHeight="1" x14ac:dyDescent="0.35">
      <c r="F131" s="90"/>
    </row>
    <row r="132" spans="1:6" s="8" customFormat="1" ht="12.9" customHeight="1" x14ac:dyDescent="0.35">
      <c r="A132" s="8" t="s">
        <v>552</v>
      </c>
      <c r="B132" s="8" t="s">
        <v>424</v>
      </c>
      <c r="D132" s="64">
        <f t="shared" ref="D132:E144" si="23">IF(AND(Parameter_Average_line_group = "Benchmarking comparators", Parameter_Average_line_type = "Simple"), D$104, 0)+
  IF(AND(Parameter_Average_line_group = "Benchmarking comparators", Parameter_Average_line_type = "Customer-weighted"), D$105, 0)+
  IF(AND(Parameter_Average_line_group = "All DNSPs", Parameter_Average_line_type = "Simple"), D$106, 0)+
  IF(AND(Parameter_Average_line_group = "All DNSPs", Parameter_Average_line_type = "Customer-weighted"), D$107, 0)</f>
        <v>0.36024867529542481</v>
      </c>
      <c r="E132" s="64">
        <f t="shared" si="23"/>
        <v>0.36650463462586741</v>
      </c>
      <c r="F132" s="90"/>
    </row>
    <row r="133" spans="1:6" s="8" customFormat="1" ht="12.9" customHeight="1" x14ac:dyDescent="0.35">
      <c r="A133" s="8" t="s">
        <v>1</v>
      </c>
      <c r="B133" s="8" t="s">
        <v>424</v>
      </c>
      <c r="D133" s="64">
        <f t="shared" si="23"/>
        <v>0.36024867529542481</v>
      </c>
      <c r="E133" s="64">
        <f t="shared" si="23"/>
        <v>0.36650463462586741</v>
      </c>
      <c r="F133" s="90"/>
    </row>
    <row r="134" spans="1:6" s="8" customFormat="1" ht="12.9" customHeight="1" x14ac:dyDescent="0.35">
      <c r="A134" s="8" t="s">
        <v>2</v>
      </c>
      <c r="B134" s="8" t="s">
        <v>424</v>
      </c>
      <c r="D134" s="64">
        <f t="shared" si="23"/>
        <v>0.36024867529542481</v>
      </c>
      <c r="E134" s="64">
        <f t="shared" si="23"/>
        <v>0.36650463462586741</v>
      </c>
      <c r="F134" s="90"/>
    </row>
    <row r="135" spans="1:6" s="8" customFormat="1" ht="12.9" customHeight="1" x14ac:dyDescent="0.35">
      <c r="A135" s="8" t="s">
        <v>3</v>
      </c>
      <c r="B135" s="8" t="s">
        <v>424</v>
      </c>
      <c r="D135" s="64">
        <f t="shared" si="23"/>
        <v>0.36024867529542481</v>
      </c>
      <c r="E135" s="64">
        <f t="shared" si="23"/>
        <v>0.36650463462586741</v>
      </c>
      <c r="F135" s="90"/>
    </row>
    <row r="136" spans="1:6" s="8" customFormat="1" ht="12.9" customHeight="1" x14ac:dyDescent="0.35">
      <c r="A136" s="8" t="s">
        <v>4</v>
      </c>
      <c r="B136" s="8" t="s">
        <v>424</v>
      </c>
      <c r="D136" s="64">
        <f t="shared" si="23"/>
        <v>0.36024867529542481</v>
      </c>
      <c r="E136" s="64">
        <f t="shared" si="23"/>
        <v>0.36650463462586741</v>
      </c>
      <c r="F136" s="90"/>
    </row>
    <row r="137" spans="1:6" s="8" customFormat="1" ht="12.9" customHeight="1" x14ac:dyDescent="0.35">
      <c r="A137" s="8" t="s">
        <v>5</v>
      </c>
      <c r="B137" s="8" t="s">
        <v>424</v>
      </c>
      <c r="D137" s="64">
        <f t="shared" si="23"/>
        <v>0.36024867529542481</v>
      </c>
      <c r="E137" s="64">
        <f t="shared" si="23"/>
        <v>0.36650463462586741</v>
      </c>
      <c r="F137" s="90"/>
    </row>
    <row r="138" spans="1:6" s="8" customFormat="1" ht="12.9" customHeight="1" x14ac:dyDescent="0.35">
      <c r="A138" s="8" t="s">
        <v>6</v>
      </c>
      <c r="B138" s="8" t="s">
        <v>424</v>
      </c>
      <c r="D138" s="64">
        <f t="shared" si="23"/>
        <v>0.36024867529542481</v>
      </c>
      <c r="E138" s="64">
        <f t="shared" si="23"/>
        <v>0.36650463462586741</v>
      </c>
      <c r="F138" s="90"/>
    </row>
    <row r="139" spans="1:6" s="8" customFormat="1" ht="12.9" customHeight="1" x14ac:dyDescent="0.35">
      <c r="A139" s="8" t="s">
        <v>7</v>
      </c>
      <c r="B139" s="8" t="s">
        <v>424</v>
      </c>
      <c r="D139" s="64">
        <f t="shared" si="23"/>
        <v>0.36024867529542481</v>
      </c>
      <c r="E139" s="64">
        <f t="shared" si="23"/>
        <v>0.36650463462586741</v>
      </c>
      <c r="F139" s="90"/>
    </row>
    <row r="140" spans="1:6" s="8" customFormat="1" ht="12.9" customHeight="1" x14ac:dyDescent="0.35">
      <c r="A140" s="8" t="s">
        <v>8</v>
      </c>
      <c r="B140" s="8" t="s">
        <v>424</v>
      </c>
      <c r="D140" s="64">
        <f t="shared" si="23"/>
        <v>0.36024867529542481</v>
      </c>
      <c r="E140" s="64">
        <f t="shared" si="23"/>
        <v>0.36650463462586741</v>
      </c>
      <c r="F140" s="90"/>
    </row>
    <row r="141" spans="1:6" s="8" customFormat="1" ht="12.9" customHeight="1" x14ac:dyDescent="0.35">
      <c r="A141" s="8" t="s">
        <v>9</v>
      </c>
      <c r="B141" s="8" t="s">
        <v>424</v>
      </c>
      <c r="D141" s="64">
        <f t="shared" si="23"/>
        <v>0.36024867529542481</v>
      </c>
      <c r="E141" s="64">
        <f t="shared" si="23"/>
        <v>0.36650463462586741</v>
      </c>
      <c r="F141" s="90"/>
    </row>
    <row r="142" spans="1:6" s="8" customFormat="1" ht="12.9" customHeight="1" x14ac:dyDescent="0.35">
      <c r="A142" s="8" t="s">
        <v>10</v>
      </c>
      <c r="B142" s="8" t="s">
        <v>424</v>
      </c>
      <c r="D142" s="64">
        <f t="shared" si="23"/>
        <v>0.36024867529542481</v>
      </c>
      <c r="E142" s="64">
        <f t="shared" si="23"/>
        <v>0.36650463462586741</v>
      </c>
      <c r="F142" s="90"/>
    </row>
    <row r="143" spans="1:6" s="8" customFormat="1" ht="12.9" customHeight="1" x14ac:dyDescent="0.35">
      <c r="A143" s="8" t="s">
        <v>11</v>
      </c>
      <c r="B143" s="8" t="s">
        <v>424</v>
      </c>
      <c r="D143" s="64">
        <f t="shared" si="23"/>
        <v>0.36024867529542481</v>
      </c>
      <c r="E143" s="64">
        <f t="shared" si="23"/>
        <v>0.36650463462586741</v>
      </c>
      <c r="F143" s="90"/>
    </row>
    <row r="144" spans="1:6" s="8" customFormat="1" ht="12.9" customHeight="1" x14ac:dyDescent="0.35">
      <c r="A144" s="8" t="s">
        <v>12</v>
      </c>
      <c r="B144" s="8" t="s">
        <v>424</v>
      </c>
      <c r="D144" s="64">
        <f t="shared" si="23"/>
        <v>0.36024867529542481</v>
      </c>
      <c r="E144" s="64">
        <f t="shared" si="23"/>
        <v>0.36650463462586741</v>
      </c>
      <c r="F144" s="90"/>
    </row>
    <row r="145" spans="1:6" s="8" customFormat="1" ht="12.9" customHeight="1" x14ac:dyDescent="0.35">
      <c r="F145" s="90"/>
    </row>
    <row r="146" spans="1:6" s="8" customFormat="1" ht="12.9" customHeight="1" x14ac:dyDescent="0.35">
      <c r="A146" s="8" t="s">
        <v>552</v>
      </c>
      <c r="B146" s="8" t="s">
        <v>425</v>
      </c>
      <c r="D146" s="64">
        <f t="shared" ref="D146:E158" si="24">IF(AND(Parameter_Average_line_group = "Benchmarking comparators", Parameter_Average_line_type = "Simple"), D$109, 0)+
  IF(AND(Parameter_Average_line_group = "Benchmarking comparators", Parameter_Average_line_type = "Customer-weighted"), D$110, 0)+
  IF(AND(Parameter_Average_line_group = "All DNSPs", Parameter_Average_line_type = "Simple"), D$111, 0)+
  IF(AND(Parameter_Average_line_group = "All DNSPs", Parameter_Average_line_type = "Customer-weighted"), D$112, 0)</f>
        <v>0.94586420685290962</v>
      </c>
      <c r="E146" s="64">
        <f t="shared" si="24"/>
        <v>0.96054244165075375</v>
      </c>
      <c r="F146" s="90"/>
    </row>
    <row r="147" spans="1:6" s="8" customFormat="1" ht="12.9" customHeight="1" x14ac:dyDescent="0.35">
      <c r="A147" s="8" t="s">
        <v>1</v>
      </c>
      <c r="B147" s="8" t="s">
        <v>425</v>
      </c>
      <c r="D147" s="64">
        <f t="shared" si="24"/>
        <v>0.94586420685290962</v>
      </c>
      <c r="E147" s="64">
        <f t="shared" si="24"/>
        <v>0.96054244165075375</v>
      </c>
      <c r="F147" s="90"/>
    </row>
    <row r="148" spans="1:6" s="8" customFormat="1" ht="12.9" customHeight="1" x14ac:dyDescent="0.35">
      <c r="A148" s="8" t="s">
        <v>2</v>
      </c>
      <c r="B148" s="8" t="s">
        <v>425</v>
      </c>
      <c r="D148" s="64">
        <f t="shared" si="24"/>
        <v>0.94586420685290962</v>
      </c>
      <c r="E148" s="64">
        <f t="shared" si="24"/>
        <v>0.96054244165075375</v>
      </c>
      <c r="F148" s="90"/>
    </row>
    <row r="149" spans="1:6" s="8" customFormat="1" ht="12.9" customHeight="1" x14ac:dyDescent="0.35">
      <c r="A149" s="8" t="s">
        <v>3</v>
      </c>
      <c r="B149" s="8" t="s">
        <v>425</v>
      </c>
      <c r="D149" s="64">
        <f t="shared" si="24"/>
        <v>0.94586420685290962</v>
      </c>
      <c r="E149" s="64">
        <f t="shared" si="24"/>
        <v>0.96054244165075375</v>
      </c>
      <c r="F149" s="90"/>
    </row>
    <row r="150" spans="1:6" s="8" customFormat="1" ht="12.9" customHeight="1" x14ac:dyDescent="0.35">
      <c r="A150" s="8" t="s">
        <v>4</v>
      </c>
      <c r="B150" s="8" t="s">
        <v>425</v>
      </c>
      <c r="D150" s="64">
        <f t="shared" si="24"/>
        <v>0.94586420685290962</v>
      </c>
      <c r="E150" s="64">
        <f t="shared" si="24"/>
        <v>0.96054244165075375</v>
      </c>
      <c r="F150" s="90"/>
    </row>
    <row r="151" spans="1:6" s="8" customFormat="1" ht="12.9" customHeight="1" x14ac:dyDescent="0.35">
      <c r="A151" s="8" t="s">
        <v>5</v>
      </c>
      <c r="B151" s="8" t="s">
        <v>425</v>
      </c>
      <c r="D151" s="64">
        <f t="shared" si="24"/>
        <v>0.94586420685290962</v>
      </c>
      <c r="E151" s="64">
        <f t="shared" si="24"/>
        <v>0.96054244165075375</v>
      </c>
      <c r="F151" s="90"/>
    </row>
    <row r="152" spans="1:6" s="8" customFormat="1" ht="12.9" customHeight="1" x14ac:dyDescent="0.35">
      <c r="A152" s="8" t="s">
        <v>6</v>
      </c>
      <c r="B152" s="8" t="s">
        <v>425</v>
      </c>
      <c r="D152" s="64">
        <f t="shared" si="24"/>
        <v>0.94586420685290962</v>
      </c>
      <c r="E152" s="64">
        <f t="shared" si="24"/>
        <v>0.96054244165075375</v>
      </c>
      <c r="F152" s="90"/>
    </row>
    <row r="153" spans="1:6" s="8" customFormat="1" ht="12.9" customHeight="1" x14ac:dyDescent="0.35">
      <c r="A153" s="8" t="s">
        <v>7</v>
      </c>
      <c r="B153" s="8" t="s">
        <v>425</v>
      </c>
      <c r="D153" s="64">
        <f t="shared" si="24"/>
        <v>0.94586420685290962</v>
      </c>
      <c r="E153" s="64">
        <f t="shared" si="24"/>
        <v>0.96054244165075375</v>
      </c>
      <c r="F153" s="90"/>
    </row>
    <row r="154" spans="1:6" s="8" customFormat="1" ht="12.9" customHeight="1" x14ac:dyDescent="0.35">
      <c r="A154" s="8" t="s">
        <v>8</v>
      </c>
      <c r="B154" s="8" t="s">
        <v>425</v>
      </c>
      <c r="D154" s="64">
        <f t="shared" si="24"/>
        <v>0.94586420685290962</v>
      </c>
      <c r="E154" s="64">
        <f t="shared" si="24"/>
        <v>0.96054244165075375</v>
      </c>
      <c r="F154" s="90"/>
    </row>
    <row r="155" spans="1:6" s="8" customFormat="1" ht="12.9" customHeight="1" x14ac:dyDescent="0.35">
      <c r="A155" s="8" t="s">
        <v>9</v>
      </c>
      <c r="B155" s="8" t="s">
        <v>425</v>
      </c>
      <c r="D155" s="64">
        <f t="shared" si="24"/>
        <v>0.94586420685290962</v>
      </c>
      <c r="E155" s="64">
        <f t="shared" si="24"/>
        <v>0.96054244165075375</v>
      </c>
      <c r="F155" s="90"/>
    </row>
    <row r="156" spans="1:6" s="8" customFormat="1" ht="12.9" customHeight="1" x14ac:dyDescent="0.35">
      <c r="A156" s="8" t="s">
        <v>10</v>
      </c>
      <c r="B156" s="8" t="s">
        <v>425</v>
      </c>
      <c r="D156" s="64">
        <f t="shared" si="24"/>
        <v>0.94586420685290962</v>
      </c>
      <c r="E156" s="64">
        <f t="shared" si="24"/>
        <v>0.96054244165075375</v>
      </c>
      <c r="F156" s="90"/>
    </row>
    <row r="157" spans="1:6" s="8" customFormat="1" ht="12.9" customHeight="1" x14ac:dyDescent="0.35">
      <c r="A157" s="8" t="s">
        <v>11</v>
      </c>
      <c r="B157" s="8" t="s">
        <v>425</v>
      </c>
      <c r="D157" s="64">
        <f t="shared" si="24"/>
        <v>0.94586420685290962</v>
      </c>
      <c r="E157" s="64">
        <f t="shared" si="24"/>
        <v>0.96054244165075375</v>
      </c>
      <c r="F157" s="90"/>
    </row>
    <row r="158" spans="1:6" s="8" customFormat="1" ht="12.9" customHeight="1" x14ac:dyDescent="0.35">
      <c r="A158" s="8" t="s">
        <v>12</v>
      </c>
      <c r="B158" s="8" t="s">
        <v>425</v>
      </c>
      <c r="D158" s="64">
        <f t="shared" si="24"/>
        <v>0.94586420685290962</v>
      </c>
      <c r="E158" s="64">
        <f t="shared" si="24"/>
        <v>0.96054244165075375</v>
      </c>
      <c r="F158" s="90"/>
    </row>
    <row r="159" spans="1:6" s="8" customFormat="1" ht="12.9" customHeight="1" x14ac:dyDescent="0.35"/>
    <row r="160" spans="1:6" s="6" customFormat="1" ht="12.9" customHeight="1" x14ac:dyDescent="0.35">
      <c r="A160" s="4" t="s">
        <v>118</v>
      </c>
      <c r="B160" s="5"/>
      <c r="C160" s="5"/>
    </row>
  </sheetData>
  <dataValidations disablePrompts="1" count="1">
    <dataValidation type="list" allowBlank="1" showInputMessage="1" showErrorMessage="1" sqref="I18">
      <formula1>#REF!</formula1>
    </dataValidation>
  </dataValidations>
  <hyperlinks>
    <hyperlink ref="A2" location="Index!A1" display="Index"/>
  </hyperlinks>
  <pageMargins left="0.7" right="0.7" top="0.75" bottom="0.75" header="0.3" footer="0.3"/>
  <pageSetup paperSize="9" orientation="portrait" r:id="rId1"/>
  <ignoredErrors>
    <ignoredError sqref="D99 D100:F100 D104 E104:F104 D105:F105 D109:F109 D110:F110 F99" formulaRange="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AD83"/>
  <sheetViews>
    <sheetView workbookViewId="0">
      <selection activeCell="B51" sqref="B51"/>
    </sheetView>
  </sheetViews>
  <sheetFormatPr defaultColWidth="8.6328125" defaultRowHeight="12.9" customHeight="1" x14ac:dyDescent="0.35"/>
  <cols>
    <col min="1" max="1" width="27.54296875" style="97" customWidth="1"/>
    <col min="2" max="16384" width="8.6328125" style="97"/>
  </cols>
  <sheetData>
    <row r="1" spans="1:19" s="2" customFormat="1" ht="15.65" customHeight="1" x14ac:dyDescent="0.35">
      <c r="A1" s="1" t="s">
        <v>115</v>
      </c>
    </row>
    <row r="2" spans="1:19" s="2" customFormat="1" ht="12.9" customHeight="1" x14ac:dyDescent="0.35">
      <c r="A2" s="88" t="s">
        <v>65</v>
      </c>
    </row>
    <row r="3" spans="1:19" s="2" customFormat="1" ht="12.9" customHeight="1" x14ac:dyDescent="0.35">
      <c r="A3" s="3" t="s">
        <v>486</v>
      </c>
    </row>
    <row r="4" spans="1:19" s="30" customFormat="1" ht="12.9" customHeight="1" x14ac:dyDescent="0.35"/>
    <row r="5" spans="1:19" s="29" customFormat="1" ht="12.9" customHeight="1" x14ac:dyDescent="0.35">
      <c r="A5" s="4" t="s">
        <v>423</v>
      </c>
      <c r="B5" s="5"/>
      <c r="C5" s="5"/>
    </row>
    <row r="6" spans="1:19" s="8" customFormat="1" ht="12.9" customHeight="1" x14ac:dyDescent="0.35">
      <c r="E6" s="32"/>
    </row>
    <row r="7" spans="1:19" s="8" customFormat="1" ht="12.9" customHeight="1" x14ac:dyDescent="0.35">
      <c r="D7" s="105" t="s">
        <v>477</v>
      </c>
      <c r="E7" s="102"/>
    </row>
    <row r="8" spans="1:19" s="8" customFormat="1" ht="12.9" customHeight="1" x14ac:dyDescent="0.35">
      <c r="A8" s="32" t="s">
        <v>22</v>
      </c>
      <c r="B8" s="104" t="str">
        <f>Parameter_Period_start_long&amp;"-"&amp;Parameter_Period_end_long</f>
        <v>2006-2020</v>
      </c>
      <c r="C8" s="104" t="str">
        <f>Parameter_Period_start_short&amp;"-"&amp;Parameter_Period_end_short</f>
        <v>2012-2020</v>
      </c>
      <c r="D8" s="104" t="str">
        <f>Parameter_Period_start_long&amp;"-"&amp;Parameter_Period_end_long</f>
        <v>2006-2020</v>
      </c>
      <c r="E8" s="104" t="str">
        <f>Parameter_Period_start_short&amp;"-"&amp;Parameter_Period_end_short</f>
        <v>2012-2020</v>
      </c>
      <c r="Q8" s="98"/>
      <c r="R8" s="98"/>
      <c r="S8" s="98"/>
    </row>
    <row r="9" spans="1:19" s="25" customFormat="1" ht="12.9" customHeight="1" x14ac:dyDescent="0.35">
      <c r="A9" s="41" t="s">
        <v>552</v>
      </c>
      <c r="B9" s="108">
        <f>'Calc|Ratio analysis'!D45</f>
        <v>0.47358240210844949</v>
      </c>
      <c r="C9" s="108">
        <f>'Calc|Ratio analysis'!E45</f>
        <v>0.45808293241074982</v>
      </c>
      <c r="D9" s="108">
        <f>(B9 - B$25) / B$25</f>
        <v>0.13814024782549711</v>
      </c>
      <c r="E9" s="108">
        <f>(C9 - C$25) / C$25</f>
        <v>0.14618240248280143</v>
      </c>
      <c r="F9" s="8"/>
    </row>
    <row r="10" spans="1:19" s="25" customFormat="1" ht="12.9" customHeight="1" x14ac:dyDescent="0.35">
      <c r="A10" s="41" t="s">
        <v>1</v>
      </c>
      <c r="B10" s="108">
        <f>'Calc|Ratio analysis'!D46</f>
        <v>0.36199640767163382</v>
      </c>
      <c r="C10" s="108">
        <f>'Calc|Ratio analysis'!E46</f>
        <v>0.40104174494413525</v>
      </c>
      <c r="D10" s="108">
        <f t="shared" ref="D10:D20" si="0">(B10 - B$25) / B$25</f>
        <v>-0.13002958026935901</v>
      </c>
      <c r="E10" s="108">
        <f t="shared" ref="E10:E21" si="1">(C10 - C$25) / C$25</f>
        <v>3.4580164270202928E-3</v>
      </c>
      <c r="F10" s="8"/>
    </row>
    <row r="11" spans="1:19" s="25" customFormat="1" ht="12.9" customHeight="1" x14ac:dyDescent="0.35">
      <c r="A11" s="41" t="s">
        <v>2</v>
      </c>
      <c r="B11" s="108">
        <f>'Calc|Ratio analysis'!D47</f>
        <v>0.36912025861779407</v>
      </c>
      <c r="C11" s="108">
        <f>'Calc|Ratio analysis'!E47</f>
        <v>0.36045590292559615</v>
      </c>
      <c r="D11" s="108">
        <f t="shared" si="0"/>
        <v>-0.11290913524176267</v>
      </c>
      <c r="E11" s="108">
        <f t="shared" si="1"/>
        <v>-9.809297929941406E-2</v>
      </c>
      <c r="F11" s="8"/>
    </row>
    <row r="12" spans="1:19" s="25" customFormat="1" ht="12.9" customHeight="1" x14ac:dyDescent="0.35">
      <c r="A12" s="41" t="s">
        <v>3</v>
      </c>
      <c r="B12" s="108">
        <f>'Calc|Ratio analysis'!D48</f>
        <v>0.30829229494534166</v>
      </c>
      <c r="C12" s="108">
        <f>'Calc|Ratio analysis'!E48</f>
        <v>0.31339599972957743</v>
      </c>
      <c r="D12" s="108">
        <f t="shared" si="0"/>
        <v>-0.25909436792917073</v>
      </c>
      <c r="E12" s="108">
        <f t="shared" si="1"/>
        <v>-0.21584290860141878</v>
      </c>
      <c r="F12" s="8"/>
    </row>
    <row r="13" spans="1:19" s="25" customFormat="1" ht="12.9" customHeight="1" x14ac:dyDescent="0.35">
      <c r="A13" s="41" t="s">
        <v>4</v>
      </c>
      <c r="B13" s="108">
        <f>'Calc|Ratio analysis'!D49</f>
        <v>0.37285966176813451</v>
      </c>
      <c r="C13" s="108">
        <f>'Calc|Ratio analysis'!E49</f>
        <v>0.40285037504719035</v>
      </c>
      <c r="D13" s="108">
        <f t="shared" si="0"/>
        <v>-0.10392238824842043</v>
      </c>
      <c r="E13" s="108">
        <f t="shared" si="1"/>
        <v>7.9834415193998347E-3</v>
      </c>
      <c r="F13" s="8"/>
    </row>
    <row r="14" spans="1:19" s="25" customFormat="1" ht="12.9" customHeight="1" x14ac:dyDescent="0.35">
      <c r="A14" s="41" t="s">
        <v>5</v>
      </c>
      <c r="B14" s="108">
        <f>'Calc|Ratio analysis'!D50</f>
        <v>0.35765294146764093</v>
      </c>
      <c r="C14" s="108">
        <f>'Calc|Ratio analysis'!E50</f>
        <v>0.40393460122157587</v>
      </c>
      <c r="D14" s="108">
        <f t="shared" si="0"/>
        <v>-0.14046804605656976</v>
      </c>
      <c r="E14" s="108">
        <f t="shared" si="1"/>
        <v>1.069631483002916E-2</v>
      </c>
      <c r="F14" s="8"/>
    </row>
    <row r="15" spans="1:19" s="25" customFormat="1" ht="12.9" customHeight="1" x14ac:dyDescent="0.35">
      <c r="A15" s="41" t="s">
        <v>6</v>
      </c>
      <c r="B15" s="108">
        <f>'Calc|Ratio analysis'!D51</f>
        <v>0.35847758169830579</v>
      </c>
      <c r="C15" s="108">
        <f>'Calc|Ratio analysis'!E51</f>
        <v>0.37960003400983311</v>
      </c>
      <c r="D15" s="108">
        <f t="shared" si="0"/>
        <v>-0.13848622360641705</v>
      </c>
      <c r="E15" s="108">
        <f t="shared" si="1"/>
        <v>-5.0191901553297481E-2</v>
      </c>
      <c r="F15" s="8"/>
    </row>
    <row r="16" spans="1:19" s="25" customFormat="1" ht="12.9" customHeight="1" x14ac:dyDescent="0.35">
      <c r="A16" s="41" t="s">
        <v>7</v>
      </c>
      <c r="B16" s="108">
        <f>'Calc|Ratio analysis'!D52</f>
        <v>0.38843657403475262</v>
      </c>
      <c r="C16" s="108">
        <f>'Calc|Ratio analysis'!E52</f>
        <v>0.42267247898232069</v>
      </c>
      <c r="D16" s="108">
        <f t="shared" si="0"/>
        <v>-6.6487063986889E-2</v>
      </c>
      <c r="E16" s="108">
        <f t="shared" si="1"/>
        <v>5.7580894520026675E-2</v>
      </c>
      <c r="F16" s="8"/>
    </row>
    <row r="17" spans="1:12" s="25" customFormat="1" ht="12.9" customHeight="1" x14ac:dyDescent="0.35">
      <c r="A17" s="41" t="s">
        <v>8</v>
      </c>
      <c r="B17" s="108">
        <f>'Calc|Ratio analysis'!D53</f>
        <v>0.4268481552185408</v>
      </c>
      <c r="C17" s="108">
        <f>'Calc|Ratio analysis'!E53</f>
        <v>0.4115883071399169</v>
      </c>
      <c r="D17" s="108">
        <f t="shared" si="0"/>
        <v>2.5825839392224718E-2</v>
      </c>
      <c r="E17" s="108">
        <f t="shared" si="1"/>
        <v>2.9846871239572192E-2</v>
      </c>
      <c r="F17" s="8"/>
    </row>
    <row r="18" spans="1:12" s="25" customFormat="1" ht="12.9" customHeight="1" x14ac:dyDescent="0.35">
      <c r="A18" s="41" t="s">
        <v>9</v>
      </c>
      <c r="B18" s="108">
        <f>'Calc|Ratio analysis'!D54</f>
        <v>0.39532823090078667</v>
      </c>
      <c r="C18" s="108">
        <f>'Calc|Ratio analysis'!E54</f>
        <v>0.37001398312317285</v>
      </c>
      <c r="D18" s="108">
        <f t="shared" si="0"/>
        <v>-4.9924641019913785E-2</v>
      </c>
      <c r="E18" s="108">
        <f t="shared" si="1"/>
        <v>-7.4177433556796332E-2</v>
      </c>
      <c r="F18" s="8"/>
    </row>
    <row r="19" spans="1:12" s="25" customFormat="1" ht="12.9" customHeight="1" x14ac:dyDescent="0.35">
      <c r="A19" s="41" t="s">
        <v>10</v>
      </c>
      <c r="B19" s="108">
        <f>'Calc|Ratio analysis'!D55</f>
        <v>0.46017292016691963</v>
      </c>
      <c r="C19" s="108">
        <f>'Calc|Ratio analysis'!E55</f>
        <v>0.43674108000623352</v>
      </c>
      <c r="D19" s="108">
        <f t="shared" si="0"/>
        <v>0.10591381577862097</v>
      </c>
      <c r="E19" s="108">
        <f t="shared" si="1"/>
        <v>9.2782343384970239E-2</v>
      </c>
      <c r="F19" s="8"/>
    </row>
    <row r="20" spans="1:12" s="25" customFormat="1" ht="12.9" customHeight="1" x14ac:dyDescent="0.35">
      <c r="A20" s="41" t="s">
        <v>11</v>
      </c>
      <c r="B20" s="108">
        <f>'Calc|Ratio analysis'!D56</f>
        <v>0.39619772699572547</v>
      </c>
      <c r="C20" s="108">
        <f>'Calc|Ratio analysis'!E56</f>
        <v>0.42437501760035695</v>
      </c>
      <c r="D20" s="108">
        <f t="shared" si="0"/>
        <v>-4.7835018397596976E-2</v>
      </c>
      <c r="E20" s="108">
        <f t="shared" si="1"/>
        <v>6.1840865074421339E-2</v>
      </c>
      <c r="F20" s="8"/>
    </row>
    <row r="21" spans="1:12" s="25" customFormat="1" ht="12.9" customHeight="1" x14ac:dyDescent="0.35">
      <c r="A21" s="41" t="s">
        <v>12</v>
      </c>
      <c r="B21" s="108">
        <f>'Calc|Ratio analysis'!D57</f>
        <v>0.44481304170038499</v>
      </c>
      <c r="C21" s="108">
        <f>'Calc|Ratio analysis'!E57</f>
        <v>0.41919527797337358</v>
      </c>
      <c r="D21" s="108">
        <f>(B21 - B$25) / B$25</f>
        <v>6.9000079527779506E-2</v>
      </c>
      <c r="E21" s="108">
        <f t="shared" si="1"/>
        <v>4.8880490456997924E-2</v>
      </c>
      <c r="F21" s="8"/>
    </row>
    <row r="22" spans="1:12" s="8" customFormat="1" ht="12.9" customHeight="1" x14ac:dyDescent="0.35">
      <c r="L22" s="35"/>
    </row>
    <row r="23" spans="1:12" s="8" customFormat="1" ht="12.9" customHeight="1" x14ac:dyDescent="0.35">
      <c r="A23" s="32" t="s">
        <v>478</v>
      </c>
      <c r="B23" s="104" t="str">
        <f>Parameter_Period_start_long&amp;"-"&amp;Parameter_Period_end_long</f>
        <v>2006-2020</v>
      </c>
      <c r="C23" s="104" t="str">
        <f>Parameter_Period_start_short&amp;"-"&amp;Parameter_Period_end_short</f>
        <v>2012-2020</v>
      </c>
      <c r="L23" s="35"/>
    </row>
    <row r="24" spans="1:12" s="25" customFormat="1" ht="12.9" customHeight="1" x14ac:dyDescent="0.35">
      <c r="A24" s="41" t="s">
        <v>103</v>
      </c>
      <c r="B24" s="108">
        <f>AVERAGE(B9:B21)</f>
        <v>0.39336755363803161</v>
      </c>
      <c r="C24" s="108">
        <f>AVERAGE(C9:C21)</f>
        <v>0.40030367193184868</v>
      </c>
    </row>
    <row r="25" spans="1:12" s="25" customFormat="1" ht="12.9" customHeight="1" x14ac:dyDescent="0.35">
      <c r="A25" s="41" t="s">
        <v>104</v>
      </c>
      <c r="B25" s="108">
        <f>'Calc|Ratio analysis'!D100</f>
        <v>0.41610197250581765</v>
      </c>
      <c r="C25" s="108">
        <f>'Calc|Ratio analysis'!E100</f>
        <v>0.39965971508415599</v>
      </c>
    </row>
    <row r="26" spans="1:12" s="25" customFormat="1" ht="12.9" customHeight="1" x14ac:dyDescent="0.35">
      <c r="A26" s="41" t="s">
        <v>479</v>
      </c>
      <c r="B26" s="108">
        <f>MAX(B9:B21)</f>
        <v>0.47358240210844949</v>
      </c>
      <c r="C26" s="108">
        <f>MAX(C9:C21)</f>
        <v>0.45808293241074982</v>
      </c>
    </row>
    <row r="27" spans="1:12" s="25" customFormat="1" ht="12.9" customHeight="1" x14ac:dyDescent="0.35">
      <c r="A27" s="41" t="s">
        <v>480</v>
      </c>
      <c r="B27" s="108">
        <f>MIN(B9:B21)</f>
        <v>0.30829229494534166</v>
      </c>
      <c r="C27" s="108">
        <f>MIN(C9:C21)</f>
        <v>0.31339599972957743</v>
      </c>
    </row>
    <row r="28" spans="1:12" s="25" customFormat="1" ht="12.9" customHeight="1" x14ac:dyDescent="0.35">
      <c r="A28" s="106" t="s">
        <v>111</v>
      </c>
      <c r="B28" s="108">
        <f>B26 - B27</f>
        <v>0.16529010716310782</v>
      </c>
      <c r="C28" s="108">
        <f>C26 - C27</f>
        <v>0.14468693268117239</v>
      </c>
    </row>
    <row r="29" spans="1:12" s="25" customFormat="1" ht="12.9" customHeight="1" x14ac:dyDescent="0.35">
      <c r="A29" s="41" t="s">
        <v>481</v>
      </c>
      <c r="B29" s="108">
        <f>_xlfn.STDEV.P(B9:B21)</f>
        <v>4.5084905868153634E-2</v>
      </c>
      <c r="C29" s="108">
        <f>_xlfn.STDEV.P(C9:C21)</f>
        <v>3.5881498103737738E-2</v>
      </c>
      <c r="D29" s="107"/>
    </row>
    <row r="30" spans="1:12" s="8" customFormat="1" ht="12.9" customHeight="1" x14ac:dyDescent="0.35">
      <c r="A30" s="99"/>
      <c r="B30" s="40"/>
      <c r="C30" s="40"/>
      <c r="D30" s="100"/>
    </row>
    <row r="31" spans="1:12" s="29" customFormat="1" ht="12.9" customHeight="1" x14ac:dyDescent="0.35">
      <c r="A31" s="4" t="s">
        <v>424</v>
      </c>
      <c r="B31" s="5"/>
      <c r="C31" s="5"/>
    </row>
    <row r="32" spans="1:12" s="8" customFormat="1" ht="12.9" customHeight="1" x14ac:dyDescent="0.35">
      <c r="E32" s="32"/>
    </row>
    <row r="33" spans="1:30" s="8" customFormat="1" ht="12.9" customHeight="1" x14ac:dyDescent="0.35">
      <c r="D33" s="105" t="s">
        <v>477</v>
      </c>
      <c r="E33" s="102"/>
    </row>
    <row r="34" spans="1:30" s="8" customFormat="1" ht="12.9" customHeight="1" x14ac:dyDescent="0.35">
      <c r="A34" s="32" t="s">
        <v>22</v>
      </c>
      <c r="B34" s="104" t="str">
        <f>Parameter_Period_start_long&amp;"-"&amp;Parameter_Period_end_long</f>
        <v>2006-2020</v>
      </c>
      <c r="C34" s="104" t="str">
        <f>Parameter_Period_start_short&amp;"-"&amp;Parameter_Period_end_short</f>
        <v>2012-2020</v>
      </c>
      <c r="D34" s="104" t="str">
        <f>Parameter_Period_start_long&amp;"-"&amp;Parameter_Period_end_long</f>
        <v>2006-2020</v>
      </c>
      <c r="E34" s="104" t="str">
        <f>Parameter_Period_start_short&amp;"-"&amp;Parameter_Period_end_short</f>
        <v>2012-2020</v>
      </c>
      <c r="W34" s="34"/>
      <c r="X34" s="34"/>
      <c r="AD34" s="101"/>
    </row>
    <row r="35" spans="1:30" s="25" customFormat="1" ht="12.9" customHeight="1" x14ac:dyDescent="0.35">
      <c r="A35" s="41" t="s">
        <v>552</v>
      </c>
      <c r="B35" s="108">
        <f>'Calc|Ratio analysis'!D63</f>
        <v>0.39032212381164488</v>
      </c>
      <c r="C35" s="108">
        <f>'Calc|Ratio analysis'!E63</f>
        <v>0.38544197792698254</v>
      </c>
      <c r="D35" s="108">
        <f>(B35 - B$51) / B$51</f>
        <v>8.3479692164192126E-2</v>
      </c>
      <c r="E35" s="108">
        <f>(C35 - C$51) / C$51</f>
        <v>5.1670133231593675E-2</v>
      </c>
      <c r="F35" s="8"/>
      <c r="AC35" s="41"/>
    </row>
    <row r="36" spans="1:30" s="25" customFormat="1" ht="12.9" customHeight="1" x14ac:dyDescent="0.35">
      <c r="A36" s="41" t="s">
        <v>1</v>
      </c>
      <c r="B36" s="108">
        <f>'Calc|Ratio analysis'!D64</f>
        <v>0.36447508396851636</v>
      </c>
      <c r="C36" s="108">
        <f>'Calc|Ratio analysis'!E64</f>
        <v>0.32871259675027664</v>
      </c>
      <c r="D36" s="108">
        <f t="shared" ref="D36:D47" si="2">(B36 - B$51) / B$51</f>
        <v>1.1731920095544118E-2</v>
      </c>
      <c r="E36" s="108">
        <f t="shared" ref="E36:E47" si="3">(C36 - C$51) / C$51</f>
        <v>-0.10311476119304565</v>
      </c>
      <c r="F36" s="8"/>
      <c r="AC36" s="41"/>
    </row>
    <row r="37" spans="1:30" s="25" customFormat="1" ht="12.9" customHeight="1" x14ac:dyDescent="0.35">
      <c r="A37" s="41" t="s">
        <v>2</v>
      </c>
      <c r="B37" s="108">
        <f>'Calc|Ratio analysis'!D65</f>
        <v>0.39858763940062597</v>
      </c>
      <c r="C37" s="108">
        <f>'Calc|Ratio analysis'!E65</f>
        <v>0.39562498610892349</v>
      </c>
      <c r="D37" s="108">
        <f t="shared" si="2"/>
        <v>0.1064236088412011</v>
      </c>
      <c r="E37" s="108">
        <f t="shared" si="3"/>
        <v>7.945425168438186E-2</v>
      </c>
      <c r="F37" s="8"/>
      <c r="AC37" s="41"/>
    </row>
    <row r="38" spans="1:30" s="25" customFormat="1" ht="12.9" customHeight="1" x14ac:dyDescent="0.35">
      <c r="A38" s="41" t="s">
        <v>3</v>
      </c>
      <c r="B38" s="108">
        <f>'Calc|Ratio analysis'!D66</f>
        <v>0.26476844035811359</v>
      </c>
      <c r="C38" s="108">
        <f>'Calc|Ratio analysis'!E66</f>
        <v>0.27706496617206761</v>
      </c>
      <c r="D38" s="108">
        <f t="shared" si="2"/>
        <v>-0.26503979468907662</v>
      </c>
      <c r="E38" s="108">
        <f t="shared" si="3"/>
        <v>-0.24403420858538652</v>
      </c>
      <c r="F38" s="8"/>
      <c r="AC38" s="41"/>
    </row>
    <row r="39" spans="1:30" s="25" customFormat="1" ht="12.9" customHeight="1" x14ac:dyDescent="0.35">
      <c r="A39" s="41" t="s">
        <v>4</v>
      </c>
      <c r="B39" s="108">
        <f>'Calc|Ratio analysis'!D67</f>
        <v>0.39402441691547879</v>
      </c>
      <c r="C39" s="108">
        <f>'Calc|Ratio analysis'!E67</f>
        <v>0.38896774269326201</v>
      </c>
      <c r="D39" s="108">
        <f t="shared" si="2"/>
        <v>9.3756740652428242E-2</v>
      </c>
      <c r="E39" s="108">
        <f t="shared" si="3"/>
        <v>6.1290106441151078E-2</v>
      </c>
      <c r="F39" s="8"/>
      <c r="AC39" s="41"/>
    </row>
    <row r="40" spans="1:30" s="25" customFormat="1" ht="12.9" customHeight="1" x14ac:dyDescent="0.35">
      <c r="A40" s="41" t="s">
        <v>5</v>
      </c>
      <c r="B40" s="108">
        <f>'Calc|Ratio analysis'!D68</f>
        <v>0.36088919249091078</v>
      </c>
      <c r="C40" s="108">
        <f>'Calc|Ratio analysis'!E68</f>
        <v>0.35974784271277849</v>
      </c>
      <c r="D40" s="108">
        <f t="shared" si="2"/>
        <v>1.7779862617418555E-3</v>
      </c>
      <c r="E40" s="108">
        <f t="shared" si="3"/>
        <v>-1.8435761173897135E-2</v>
      </c>
      <c r="F40" s="8"/>
      <c r="AC40" s="41"/>
    </row>
    <row r="41" spans="1:30" s="25" customFormat="1" ht="12.9" customHeight="1" x14ac:dyDescent="0.35">
      <c r="A41" s="41" t="s">
        <v>6</v>
      </c>
      <c r="B41" s="108">
        <f>'Calc|Ratio analysis'!D69</f>
        <v>0.35917636522263013</v>
      </c>
      <c r="C41" s="108">
        <f>'Calc|Ratio analysis'!E69</f>
        <v>0.35491668488272254</v>
      </c>
      <c r="D41" s="108">
        <f t="shared" si="2"/>
        <v>-2.9765829726239061E-3</v>
      </c>
      <c r="E41" s="108">
        <f t="shared" si="3"/>
        <v>-3.1617471236002219E-2</v>
      </c>
      <c r="F41" s="8"/>
      <c r="AC41" s="41"/>
    </row>
    <row r="42" spans="1:30" s="25" customFormat="1" ht="12.9" customHeight="1" x14ac:dyDescent="0.35">
      <c r="A42" s="41" t="s">
        <v>7</v>
      </c>
      <c r="B42" s="108">
        <f>'Calc|Ratio analysis'!D70</f>
        <v>0.40037377780445299</v>
      </c>
      <c r="C42" s="108">
        <f>'Calc|Ratio analysis'!E70</f>
        <v>0.38756525411448828</v>
      </c>
      <c r="D42" s="108">
        <f t="shared" si="2"/>
        <v>0.11138167954711635</v>
      </c>
      <c r="E42" s="108">
        <f t="shared" si="3"/>
        <v>5.7463446567653412E-2</v>
      </c>
      <c r="F42" s="8"/>
      <c r="AC42" s="41"/>
    </row>
    <row r="43" spans="1:30" s="25" customFormat="1" ht="12.9" customHeight="1" x14ac:dyDescent="0.35">
      <c r="A43" s="41" t="s">
        <v>8</v>
      </c>
      <c r="B43" s="108">
        <f>'Calc|Ratio analysis'!D71</f>
        <v>0.42232226087450236</v>
      </c>
      <c r="C43" s="108">
        <f>'Calc|Ratio analysis'!E71</f>
        <v>0.41250802497666061</v>
      </c>
      <c r="D43" s="108">
        <f t="shared" si="2"/>
        <v>0.17230760259749356</v>
      </c>
      <c r="E43" s="108">
        <f t="shared" si="3"/>
        <v>0.12551925952520096</v>
      </c>
      <c r="F43" s="8"/>
      <c r="AC43" s="41"/>
    </row>
    <row r="44" spans="1:30" s="25" customFormat="1" ht="12.9" customHeight="1" x14ac:dyDescent="0.35">
      <c r="A44" s="41" t="s">
        <v>9</v>
      </c>
      <c r="B44" s="108">
        <f>'Calc|Ratio analysis'!D72</f>
        <v>0.40148029214307279</v>
      </c>
      <c r="C44" s="108">
        <f>'Calc|Ratio analysis'!E72</f>
        <v>0.39982584064697435</v>
      </c>
      <c r="D44" s="108">
        <f t="shared" si="2"/>
        <v>0.11445320878372602</v>
      </c>
      <c r="E44" s="108">
        <f t="shared" si="3"/>
        <v>9.0916192792818706E-2</v>
      </c>
      <c r="F44" s="8"/>
      <c r="AC44" s="41"/>
    </row>
    <row r="45" spans="1:30" s="25" customFormat="1" ht="12.9" customHeight="1" x14ac:dyDescent="0.35">
      <c r="A45" s="41" t="s">
        <v>10</v>
      </c>
      <c r="B45" s="108">
        <f>'Calc|Ratio analysis'!D73</f>
        <v>0.34485236240891504</v>
      </c>
      <c r="C45" s="108">
        <f>'Calc|Ratio analysis'!E73</f>
        <v>0.36827306443018082</v>
      </c>
      <c r="D45" s="108">
        <f t="shared" si="2"/>
        <v>-4.2738013884114655E-2</v>
      </c>
      <c r="E45" s="108">
        <f t="shared" si="3"/>
        <v>4.8251226239434735E-3</v>
      </c>
      <c r="F45" s="8"/>
      <c r="AC45" s="41"/>
    </row>
    <row r="46" spans="1:30" s="25" customFormat="1" ht="12.9" customHeight="1" x14ac:dyDescent="0.35">
      <c r="A46" s="41" t="s">
        <v>11</v>
      </c>
      <c r="B46" s="108">
        <f>'Calc|Ratio analysis'!D74</f>
        <v>0.35094883284018086</v>
      </c>
      <c r="C46" s="108">
        <f>'Calc|Ratio analysis'!E74</f>
        <v>0.3489007318006363</v>
      </c>
      <c r="D46" s="108">
        <f t="shared" si="2"/>
        <v>-2.5815063574120143E-2</v>
      </c>
      <c r="E46" s="108">
        <f t="shared" si="3"/>
        <v>-4.8031869619333457E-2</v>
      </c>
      <c r="F46" s="8"/>
      <c r="AC46" s="41"/>
    </row>
    <row r="47" spans="1:30" s="25" customFormat="1" ht="12.9" customHeight="1" x14ac:dyDescent="0.35">
      <c r="A47" s="41" t="s">
        <v>12</v>
      </c>
      <c r="B47" s="108">
        <f>'Calc|Ratio analysis'!D75</f>
        <v>0.38323540682211538</v>
      </c>
      <c r="C47" s="108">
        <f>'Calc|Ratio analysis'!E75</f>
        <v>0.37638299437757217</v>
      </c>
      <c r="D47" s="108">
        <f t="shared" si="2"/>
        <v>6.380795573457726E-2</v>
      </c>
      <c r="E47" s="108">
        <f t="shared" si="3"/>
        <v>2.6952891773902702E-2</v>
      </c>
      <c r="F47" s="8"/>
      <c r="AC47" s="41"/>
    </row>
    <row r="48" spans="1:30" s="8" customFormat="1" ht="12.9" customHeight="1" x14ac:dyDescent="0.35">
      <c r="L48" s="35"/>
    </row>
    <row r="49" spans="1:12" s="8" customFormat="1" ht="12.9" customHeight="1" x14ac:dyDescent="0.35">
      <c r="A49" s="32" t="s">
        <v>478</v>
      </c>
      <c r="B49" s="104" t="str">
        <f>Parameter_Period_start_long&amp;"-"&amp;Parameter_Period_end_long</f>
        <v>2006-2020</v>
      </c>
      <c r="C49" s="104" t="str">
        <f>Parameter_Period_start_short&amp;"-"&amp;Parameter_Period_end_short</f>
        <v>2012-2020</v>
      </c>
      <c r="L49" s="35"/>
    </row>
    <row r="50" spans="1:12" s="25" customFormat="1" ht="12.9" customHeight="1" x14ac:dyDescent="0.35">
      <c r="A50" s="41" t="s">
        <v>103</v>
      </c>
      <c r="B50" s="108">
        <f>AVERAGE(B35:B47)</f>
        <v>0.37195816885085847</v>
      </c>
      <c r="C50" s="108">
        <f>AVERAGE(C35:C47)</f>
        <v>0.36799482366104042</v>
      </c>
    </row>
    <row r="51" spans="1:12" s="25" customFormat="1" ht="12.9" customHeight="1" x14ac:dyDescent="0.35">
      <c r="A51" s="41" t="s">
        <v>104</v>
      </c>
      <c r="B51" s="108">
        <f>'Calc|Ratio analysis'!D105</f>
        <v>0.36024867529542481</v>
      </c>
      <c r="C51" s="108">
        <f>'Calc|Ratio analysis'!E105</f>
        <v>0.36650463462586741</v>
      </c>
    </row>
    <row r="52" spans="1:12" s="25" customFormat="1" ht="12.9" customHeight="1" x14ac:dyDescent="0.35">
      <c r="A52" s="41" t="s">
        <v>479</v>
      </c>
      <c r="B52" s="108">
        <f>MAX(B35:B47)</f>
        <v>0.42232226087450236</v>
      </c>
      <c r="C52" s="108">
        <f>MAX(C35:C47)</f>
        <v>0.41250802497666061</v>
      </c>
    </row>
    <row r="53" spans="1:12" s="25" customFormat="1" ht="12.9" customHeight="1" x14ac:dyDescent="0.35">
      <c r="A53" s="41" t="s">
        <v>480</v>
      </c>
      <c r="B53" s="108">
        <f>MIN(B35:B47)</f>
        <v>0.26476844035811359</v>
      </c>
      <c r="C53" s="108">
        <f>MIN(C35:C47)</f>
        <v>0.27706496617206761</v>
      </c>
    </row>
    <row r="54" spans="1:12" s="25" customFormat="1" ht="12.9" customHeight="1" x14ac:dyDescent="0.35">
      <c r="A54" s="106" t="s">
        <v>111</v>
      </c>
      <c r="B54" s="108">
        <f>B52 - B53</f>
        <v>0.15755382051638878</v>
      </c>
      <c r="C54" s="108">
        <f>C52 - C53</f>
        <v>0.13544305880459301</v>
      </c>
      <c r="D54" s="107"/>
    </row>
    <row r="55" spans="1:12" s="25" customFormat="1" ht="12.9" customHeight="1" x14ac:dyDescent="0.35">
      <c r="A55" s="106" t="s">
        <v>481</v>
      </c>
      <c r="B55" s="108">
        <f>_xlfn.STDEV.P(B35:B47)</f>
        <v>3.8112839995257268E-2</v>
      </c>
      <c r="C55" s="108">
        <f>_xlfn.STDEV.P(C35:C47)</f>
        <v>3.4385527809993099E-2</v>
      </c>
      <c r="D55" s="107"/>
    </row>
    <row r="56" spans="1:12" s="8" customFormat="1" ht="12.9" customHeight="1" x14ac:dyDescent="0.35">
      <c r="A56" s="109"/>
      <c r="B56" s="40"/>
      <c r="C56" s="100"/>
      <c r="D56" s="100"/>
    </row>
    <row r="57" spans="1:12" s="29" customFormat="1" ht="12.9" customHeight="1" x14ac:dyDescent="0.35">
      <c r="A57" s="4" t="s">
        <v>425</v>
      </c>
      <c r="B57" s="5"/>
      <c r="C57" s="5"/>
    </row>
    <row r="58" spans="1:12" s="8" customFormat="1" ht="12.9" customHeight="1" x14ac:dyDescent="0.35">
      <c r="E58" s="32"/>
    </row>
    <row r="59" spans="1:12" s="8" customFormat="1" ht="12.9" customHeight="1" x14ac:dyDescent="0.35">
      <c r="D59" s="105" t="s">
        <v>477</v>
      </c>
      <c r="E59" s="102"/>
    </row>
    <row r="60" spans="1:12" s="8" customFormat="1" ht="12.9" customHeight="1" x14ac:dyDescent="0.35">
      <c r="A60" s="103" t="s">
        <v>22</v>
      </c>
      <c r="B60" s="104" t="str">
        <f>Parameter_Period_start_long&amp;"-"&amp;Parameter_Period_end_long</f>
        <v>2006-2020</v>
      </c>
      <c r="C60" s="104" t="str">
        <f>Parameter_Period_start_short&amp;"-"&amp;Parameter_Period_end_short</f>
        <v>2012-2020</v>
      </c>
      <c r="D60" s="104" t="str">
        <f>Parameter_Period_start_long&amp;"-"&amp;Parameter_Period_end_long</f>
        <v>2006-2020</v>
      </c>
      <c r="E60" s="104" t="str">
        <f>Parameter_Period_start_short&amp;"-"&amp;Parameter_Period_end_short</f>
        <v>2012-2020</v>
      </c>
    </row>
    <row r="61" spans="1:12" s="47" customFormat="1" ht="12.9" customHeight="1" x14ac:dyDescent="0.35">
      <c r="A61" s="110" t="s">
        <v>552</v>
      </c>
      <c r="B61" s="108">
        <f>'Calc|Ratio analysis'!D81</f>
        <v>1.0696091374458054</v>
      </c>
      <c r="C61" s="108">
        <f>'Calc|Ratio analysis'!E81</f>
        <v>1.0814248156319619</v>
      </c>
      <c r="D61" s="108">
        <f>(B61 - B$77) / B$77</f>
        <v>0.13082737426403035</v>
      </c>
      <c r="E61" s="108">
        <f>(C61 - C$77) / C$77</f>
        <v>0.12584802996675926</v>
      </c>
    </row>
    <row r="62" spans="1:12" s="47" customFormat="1" ht="12.9" customHeight="1" x14ac:dyDescent="0.35">
      <c r="A62" s="110" t="s">
        <v>1</v>
      </c>
      <c r="B62" s="108">
        <f>'Calc|Ratio analysis'!D82</f>
        <v>1.1588407781155816</v>
      </c>
      <c r="C62" s="108">
        <f>'Calc|Ratio analysis'!E82</f>
        <v>1.1068526880184493</v>
      </c>
      <c r="D62" s="108">
        <f t="shared" ref="D62:D73" si="4">(B62 - B$77) / B$77</f>
        <v>0.2251661176304473</v>
      </c>
      <c r="E62" s="108">
        <f t="shared" ref="E62:E73" si="5">(C62 - C$77) / C$77</f>
        <v>0.15232043897638919</v>
      </c>
    </row>
    <row r="63" spans="1:12" s="47" customFormat="1" ht="12.9" customHeight="1" x14ac:dyDescent="0.35">
      <c r="A63" s="110" t="s">
        <v>2</v>
      </c>
      <c r="B63" s="108">
        <f>'Calc|Ratio analysis'!D83</f>
        <v>0.980011557425573</v>
      </c>
      <c r="C63" s="108">
        <f>'Calc|Ratio analysis'!E83</f>
        <v>1.0049921717050005</v>
      </c>
      <c r="D63" s="108">
        <f t="shared" si="4"/>
        <v>3.6101747296558399E-2</v>
      </c>
      <c r="E63" s="108">
        <f t="shared" si="5"/>
        <v>4.6275654387386657E-2</v>
      </c>
    </row>
    <row r="64" spans="1:12" s="47" customFormat="1" ht="12.9" customHeight="1" x14ac:dyDescent="0.35">
      <c r="A64" s="110" t="s">
        <v>3</v>
      </c>
      <c r="B64" s="108">
        <f>'Calc|Ratio analysis'!D84</f>
        <v>0.95304521391086461</v>
      </c>
      <c r="C64" s="108">
        <f>'Calc|Ratio analysis'!E84</f>
        <v>0.98813348713082894</v>
      </c>
      <c r="D64" s="108">
        <f t="shared" si="4"/>
        <v>7.5920063429059459E-3</v>
      </c>
      <c r="E64" s="108">
        <f t="shared" si="5"/>
        <v>2.8724441819206033E-2</v>
      </c>
    </row>
    <row r="65" spans="1:12" s="47" customFormat="1" ht="12.9" customHeight="1" x14ac:dyDescent="0.35">
      <c r="A65" s="110" t="s">
        <v>4</v>
      </c>
      <c r="B65" s="108">
        <f>'Calc|Ratio analysis'!D85</f>
        <v>1.1231796605742217</v>
      </c>
      <c r="C65" s="108">
        <f>'Calc|Ratio analysis'!E85</f>
        <v>1.0743379487651314</v>
      </c>
      <c r="D65" s="108">
        <f t="shared" si="4"/>
        <v>0.187463964104613</v>
      </c>
      <c r="E65" s="108">
        <f t="shared" si="5"/>
        <v>0.11847004586159963</v>
      </c>
    </row>
    <row r="66" spans="1:12" s="47" customFormat="1" ht="12.9" customHeight="1" x14ac:dyDescent="0.35">
      <c r="A66" s="110" t="s">
        <v>5</v>
      </c>
      <c r="B66" s="108">
        <f>'Calc|Ratio analysis'!D86</f>
        <v>1.0540372069035642</v>
      </c>
      <c r="C66" s="108">
        <f>'Calc|Ratio analysis'!E86</f>
        <v>1.0434249653616507</v>
      </c>
      <c r="D66" s="108">
        <f t="shared" si="4"/>
        <v>0.11436419653786141</v>
      </c>
      <c r="E66" s="108">
        <f t="shared" si="5"/>
        <v>8.6287206183683116E-2</v>
      </c>
    </row>
    <row r="67" spans="1:12" s="47" customFormat="1" ht="12.9" customHeight="1" x14ac:dyDescent="0.35">
      <c r="A67" s="110" t="s">
        <v>6</v>
      </c>
      <c r="B67" s="108">
        <f>'Calc|Ratio analysis'!D87</f>
        <v>1.2037240202808555</v>
      </c>
      <c r="C67" s="108">
        <f>'Calc|Ratio analysis'!E87</f>
        <v>1.1637420574843464</v>
      </c>
      <c r="D67" s="108">
        <f t="shared" si="4"/>
        <v>0.27261821682194742</v>
      </c>
      <c r="E67" s="108">
        <f t="shared" si="5"/>
        <v>0.21154673341073937</v>
      </c>
    </row>
    <row r="68" spans="1:12" s="47" customFormat="1" ht="12.9" customHeight="1" x14ac:dyDescent="0.35">
      <c r="A68" s="110" t="s">
        <v>7</v>
      </c>
      <c r="B68" s="108">
        <f>'Calc|Ratio analysis'!D88</f>
        <v>1.0413990169466598</v>
      </c>
      <c r="C68" s="108">
        <f>'Calc|Ratio analysis'!E88</f>
        <v>0.99316123372421272</v>
      </c>
      <c r="D68" s="108">
        <f t="shared" si="4"/>
        <v>0.10100266972953204</v>
      </c>
      <c r="E68" s="108">
        <f t="shared" si="5"/>
        <v>3.3958720259566547E-2</v>
      </c>
    </row>
    <row r="69" spans="1:12" s="47" customFormat="1" ht="12.9" customHeight="1" x14ac:dyDescent="0.35">
      <c r="A69" s="110" t="s">
        <v>8</v>
      </c>
      <c r="B69" s="108">
        <f>'Calc|Ratio analysis'!D89</f>
        <v>1.1701126221175377</v>
      </c>
      <c r="C69" s="108">
        <f>'Calc|Ratio analysis'!E89</f>
        <v>1.1829720030063402</v>
      </c>
      <c r="D69" s="108">
        <f t="shared" si="4"/>
        <v>0.2370830967488981</v>
      </c>
      <c r="E69" s="108">
        <f t="shared" si="5"/>
        <v>0.2315666145613795</v>
      </c>
    </row>
    <row r="70" spans="1:12" s="47" customFormat="1" ht="12.9" customHeight="1" x14ac:dyDescent="0.35">
      <c r="A70" s="110" t="s">
        <v>9</v>
      </c>
      <c r="B70" s="108">
        <f>'Calc|Ratio analysis'!D90</f>
        <v>0.79025508859876037</v>
      </c>
      <c r="C70" s="108">
        <f>'Calc|Ratio analysis'!E90</f>
        <v>0.79656987321638884</v>
      </c>
      <c r="D70" s="108">
        <f t="shared" si="4"/>
        <v>-0.16451528361760692</v>
      </c>
      <c r="E70" s="108">
        <f t="shared" si="5"/>
        <v>-0.17070830118924005</v>
      </c>
    </row>
    <row r="71" spans="1:12" s="47" customFormat="1" ht="12.9" customHeight="1" x14ac:dyDescent="0.35">
      <c r="A71" s="110" t="s">
        <v>10</v>
      </c>
      <c r="B71" s="108">
        <f>'Calc|Ratio analysis'!D91</f>
        <v>1.0165308523420742</v>
      </c>
      <c r="C71" s="108">
        <f>'Calc|Ratio analysis'!E91</f>
        <v>1.0705425957646577</v>
      </c>
      <c r="D71" s="108">
        <f t="shared" si="4"/>
        <v>7.4711195303908851E-2</v>
      </c>
      <c r="E71" s="108">
        <f t="shared" si="5"/>
        <v>0.11451878578614563</v>
      </c>
    </row>
    <row r="72" spans="1:12" s="47" customFormat="1" ht="12.9" customHeight="1" x14ac:dyDescent="0.35">
      <c r="A72" s="110" t="s">
        <v>11</v>
      </c>
      <c r="B72" s="108">
        <f>'Calc|Ratio analysis'!D92</f>
        <v>0.82986367584658072</v>
      </c>
      <c r="C72" s="108">
        <f>'Calc|Ratio analysis'!E92</f>
        <v>0.80746004715297826</v>
      </c>
      <c r="D72" s="108">
        <f t="shared" si="4"/>
        <v>-0.12263973006472802</v>
      </c>
      <c r="E72" s="108">
        <f t="shared" si="5"/>
        <v>-0.15937077619880449</v>
      </c>
    </row>
    <row r="73" spans="1:12" s="47" customFormat="1" ht="12.9" customHeight="1" x14ac:dyDescent="0.35">
      <c r="A73" s="110" t="s">
        <v>12</v>
      </c>
      <c r="B73" s="108">
        <f>'Calc|Ratio analysis'!D93</f>
        <v>1.0805786019105881</v>
      </c>
      <c r="C73" s="108">
        <f>'Calc|Ratio analysis'!E93</f>
        <v>1.0642873805612838</v>
      </c>
      <c r="D73" s="108">
        <f t="shared" si="4"/>
        <v>0.14242466739057794</v>
      </c>
      <c r="E73" s="108">
        <f t="shared" si="5"/>
        <v>0.10800661627427698</v>
      </c>
    </row>
    <row r="74" spans="1:12" s="8" customFormat="1" ht="12.9" customHeight="1" x14ac:dyDescent="0.35">
      <c r="L74" s="35"/>
    </row>
    <row r="75" spans="1:12" s="8" customFormat="1" ht="12.9" customHeight="1" x14ac:dyDescent="0.35">
      <c r="A75" s="32" t="s">
        <v>478</v>
      </c>
      <c r="B75" s="104" t="str">
        <f>Parameter_Period_start_long&amp;"-"&amp;Parameter_Period_end_long</f>
        <v>2006-2020</v>
      </c>
      <c r="C75" s="104" t="str">
        <f>Parameter_Period_start_short&amp;"-"&amp;Parameter_Period_end_short</f>
        <v>2012-2020</v>
      </c>
      <c r="L75" s="35"/>
    </row>
    <row r="76" spans="1:12" s="25" customFormat="1" ht="12.9" customHeight="1" x14ac:dyDescent="0.35">
      <c r="A76" s="41" t="s">
        <v>103</v>
      </c>
      <c r="B76" s="108">
        <f>AVERAGE(B61:B73)</f>
        <v>1.0362451871091281</v>
      </c>
      <c r="C76" s="108">
        <f>AVERAGE(C61:C73)</f>
        <v>1.0290693282710177</v>
      </c>
    </row>
    <row r="77" spans="1:12" s="25" customFormat="1" ht="12.9" customHeight="1" x14ac:dyDescent="0.35">
      <c r="A77" s="41" t="s">
        <v>104</v>
      </c>
      <c r="B77" s="108">
        <f>'Calc|Ratio analysis'!D110</f>
        <v>0.94586420685290962</v>
      </c>
      <c r="C77" s="108">
        <f>'Calc|Ratio analysis'!E110</f>
        <v>0.96054244165075375</v>
      </c>
    </row>
    <row r="78" spans="1:12" s="25" customFormat="1" ht="12.9" customHeight="1" x14ac:dyDescent="0.35">
      <c r="A78" s="41" t="s">
        <v>479</v>
      </c>
      <c r="B78" s="108">
        <f>MAX(B61:B73)</f>
        <v>1.2037240202808555</v>
      </c>
      <c r="C78" s="108">
        <f>MAX(C61:C73)</f>
        <v>1.1829720030063402</v>
      </c>
    </row>
    <row r="79" spans="1:12" s="25" customFormat="1" ht="12.9" customHeight="1" x14ac:dyDescent="0.35">
      <c r="A79" s="41" t="s">
        <v>480</v>
      </c>
      <c r="B79" s="108">
        <f>MIN(B61:B73)</f>
        <v>0.79025508859876037</v>
      </c>
      <c r="C79" s="108">
        <f>MIN(C61:C73)</f>
        <v>0.79656987321638884</v>
      </c>
    </row>
    <row r="80" spans="1:12" s="25" customFormat="1" ht="12.9" customHeight="1" x14ac:dyDescent="0.35">
      <c r="A80" s="106" t="s">
        <v>111</v>
      </c>
      <c r="B80" s="108">
        <f>B78 - B79</f>
        <v>0.41346893168209509</v>
      </c>
      <c r="C80" s="108">
        <f>C78 - C79</f>
        <v>0.38640212978995137</v>
      </c>
      <c r="D80" s="107"/>
    </row>
    <row r="81" spans="1:4" s="25" customFormat="1" ht="12.9" customHeight="1" x14ac:dyDescent="0.35">
      <c r="A81" s="106" t="s">
        <v>481</v>
      </c>
      <c r="B81" s="108">
        <f>_xlfn.STDEV.P(B61:B73)</f>
        <v>0.11947198658024712</v>
      </c>
      <c r="C81" s="108">
        <f>_xlfn.STDEV.P(C61:C73)</f>
        <v>0.11181761066981673</v>
      </c>
      <c r="D81" s="107"/>
    </row>
    <row r="82" spans="1:4" s="8" customFormat="1" ht="12.9" customHeight="1" x14ac:dyDescent="0.35"/>
    <row r="83" spans="1:4" s="29" customFormat="1" ht="12.9" customHeight="1" x14ac:dyDescent="0.35">
      <c r="A83" s="4" t="s">
        <v>118</v>
      </c>
      <c r="B83" s="5"/>
      <c r="C83" s="5"/>
    </row>
  </sheetData>
  <dataValidations count="1">
    <dataValidation type="list" allowBlank="1" showInputMessage="1" showErrorMessage="1" sqref="D54:D56 C56 D80:D81">
      <formula1>$A$31:$A$55</formula1>
    </dataValidation>
  </dataValidations>
  <hyperlinks>
    <hyperlink ref="A2" location="Index!A1" display="Index"/>
  </hyperlinks>
  <pageMargins left="0.7" right="0.7" top="0.75" bottom="0.75" header="0.3" footer="0.3"/>
  <pageSetup paperSize="9" orientation="portrait" r:id="rId1"/>
  <ignoredErrors>
    <ignoredError sqref="C8:D8 C34:D34 C60:D60"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AD91"/>
  <sheetViews>
    <sheetView zoomScale="70" zoomScaleNormal="70" workbookViewId="0">
      <selection activeCell="AA75" sqref="AA75"/>
    </sheetView>
  </sheetViews>
  <sheetFormatPr defaultColWidth="8.6328125" defaultRowHeight="12.9" customHeight="1" x14ac:dyDescent="0.35"/>
  <cols>
    <col min="1" max="1" width="14.90625" style="8" bestFit="1" customWidth="1"/>
    <col min="2" max="2" width="40.6328125" style="8" bestFit="1" customWidth="1"/>
    <col min="3" max="8" width="8.6328125" style="8"/>
    <col min="9" max="9" width="15" style="8" customWidth="1"/>
    <col min="10" max="16384" width="8.6328125" style="8"/>
  </cols>
  <sheetData>
    <row r="1" spans="1:10" s="2" customFormat="1" ht="15.65" customHeight="1" x14ac:dyDescent="0.35">
      <c r="A1" s="1" t="s">
        <v>115</v>
      </c>
    </row>
    <row r="2" spans="1:10" s="2" customFormat="1" ht="12.9" customHeight="1" x14ac:dyDescent="0.35">
      <c r="A2" s="88" t="s">
        <v>65</v>
      </c>
    </row>
    <row r="3" spans="1:10" s="2" customFormat="1" ht="12.9" customHeight="1" x14ac:dyDescent="0.35">
      <c r="A3" s="3" t="s">
        <v>448</v>
      </c>
    </row>
    <row r="4" spans="1:10" s="30" customFormat="1" ht="12.9" customHeight="1" x14ac:dyDescent="0.35"/>
    <row r="5" spans="1:10" s="6" customFormat="1" ht="12.9" customHeight="1" x14ac:dyDescent="0.35">
      <c r="A5" s="4" t="s">
        <v>450</v>
      </c>
      <c r="B5" s="5"/>
      <c r="C5" s="5"/>
    </row>
    <row r="7" spans="1:10" ht="12.9" customHeight="1" x14ac:dyDescent="0.35">
      <c r="A7" s="32" t="s">
        <v>471</v>
      </c>
      <c r="B7" s="32" t="s">
        <v>472</v>
      </c>
    </row>
    <row r="8" spans="1:10" ht="12.9" customHeight="1" x14ac:dyDescent="0.35">
      <c r="A8" s="8" t="s">
        <v>470</v>
      </c>
      <c r="B8" s="96" t="s">
        <v>108</v>
      </c>
    </row>
    <row r="9" spans="1:10" ht="12.9" customHeight="1" x14ac:dyDescent="0.35">
      <c r="A9" s="8" t="s">
        <v>475</v>
      </c>
      <c r="B9" s="96" t="s">
        <v>449</v>
      </c>
    </row>
    <row r="10" spans="1:10" ht="12.9" customHeight="1" x14ac:dyDescent="0.35">
      <c r="A10" s="8" t="s">
        <v>482</v>
      </c>
      <c r="B10" s="111" t="str">
        <f>Parameter_Average_line_type&amp;" - "&amp;Parameter_Average_line_group&amp;" average"</f>
        <v>Customer-weighted - Benchmarking comparators average</v>
      </c>
    </row>
    <row r="12" spans="1:10" s="94" customFormat="1" ht="12.9" customHeight="1" x14ac:dyDescent="0.35">
      <c r="A12" s="4" t="s">
        <v>423</v>
      </c>
      <c r="B12" s="4"/>
      <c r="C12" s="4"/>
    </row>
    <row r="13" spans="1:10" ht="12.9" customHeight="1" x14ac:dyDescent="0.35">
      <c r="B13" s="95"/>
    </row>
    <row r="14" spans="1:10" ht="12.9" customHeight="1" x14ac:dyDescent="0.35">
      <c r="A14" s="32" t="s">
        <v>495</v>
      </c>
      <c r="B14" s="133" t="str">
        <f>Parameter_Period_start_long&amp;"-"&amp;Parameter_Period_end_long</f>
        <v>2006-2020</v>
      </c>
      <c r="I14" s="32" t="s">
        <v>496</v>
      </c>
      <c r="J14" s="8" t="str">
        <f>Parameter_Period_start_short&amp;"-"&amp;Parameter_Period_end_short</f>
        <v>2012-2020</v>
      </c>
    </row>
    <row r="15" spans="1:10" ht="12.9" customHeight="1" x14ac:dyDescent="0.35">
      <c r="B15" s="95" t="s">
        <v>30</v>
      </c>
    </row>
    <row r="16" spans="1:10" ht="12.9" customHeight="1" x14ac:dyDescent="0.35">
      <c r="B16" s="95"/>
    </row>
    <row r="17" spans="2:2" ht="12.9" customHeight="1" x14ac:dyDescent="0.35">
      <c r="B17" s="95" t="s">
        <v>13</v>
      </c>
    </row>
    <row r="38" spans="1:10" s="94" customFormat="1" ht="12.9" customHeight="1" x14ac:dyDescent="0.35">
      <c r="A38" s="4" t="s">
        <v>424</v>
      </c>
      <c r="B38" s="4"/>
      <c r="C38" s="4"/>
    </row>
    <row r="40" spans="1:10" ht="12.9" customHeight="1" x14ac:dyDescent="0.35">
      <c r="A40" s="32" t="s">
        <v>484</v>
      </c>
      <c r="B40" s="133" t="str">
        <f>Parameter_Period_start_long&amp;"-"&amp;Parameter_Period_end_long</f>
        <v>2006-2020</v>
      </c>
      <c r="I40" s="32" t="s">
        <v>485</v>
      </c>
      <c r="J40" s="133" t="str">
        <f>Parameter_Period_start_short&amp;"-"&amp;Parameter_Period_end_short</f>
        <v>2012-2020</v>
      </c>
    </row>
    <row r="42" spans="1:10" ht="12.9" customHeight="1" x14ac:dyDescent="0.35">
      <c r="B42" s="95"/>
      <c r="C42" s="95"/>
    </row>
    <row r="43" spans="1:10" ht="12.9" customHeight="1" x14ac:dyDescent="0.35">
      <c r="B43" s="95"/>
      <c r="C43" s="95"/>
    </row>
    <row r="65" spans="1:30" s="94" customFormat="1" ht="12.9" customHeight="1" x14ac:dyDescent="0.35">
      <c r="A65" s="4" t="s">
        <v>469</v>
      </c>
      <c r="B65" s="4"/>
      <c r="C65" s="4"/>
    </row>
    <row r="67" spans="1:30" ht="12.9" customHeight="1" x14ac:dyDescent="0.35">
      <c r="A67" s="32" t="s">
        <v>484</v>
      </c>
      <c r="B67" s="133" t="str">
        <f>Parameter_Period_start_long&amp;"-"&amp;Parameter_Period_end_long</f>
        <v>2006-2020</v>
      </c>
      <c r="I67" s="32" t="s">
        <v>485</v>
      </c>
      <c r="J67" s="133" t="str">
        <f>Parameter_Period_start_short&amp;"-"&amp;Parameter_Period_end_short</f>
        <v>2012-2020</v>
      </c>
    </row>
    <row r="70" spans="1:30" ht="12.9" customHeight="1" x14ac:dyDescent="0.35">
      <c r="B70" s="95"/>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c r="AC70" s="95"/>
      <c r="AD70" s="95"/>
    </row>
    <row r="71" spans="1:30" ht="12.9" customHeight="1" x14ac:dyDescent="0.35">
      <c r="B71" s="95"/>
      <c r="C71" s="95"/>
      <c r="D71" s="95"/>
      <c r="E71" s="95"/>
      <c r="F71" s="95"/>
      <c r="G71" s="95"/>
      <c r="H71" s="95"/>
      <c r="I71" s="95"/>
      <c r="J71" s="95"/>
      <c r="K71" s="95"/>
      <c r="L71" s="95"/>
      <c r="M71" s="95"/>
      <c r="N71" s="95"/>
      <c r="O71" s="95"/>
      <c r="P71" s="95"/>
      <c r="Q71" s="95"/>
      <c r="R71" s="95"/>
      <c r="S71" s="95"/>
      <c r="T71" s="95"/>
      <c r="U71" s="95"/>
      <c r="V71" s="95"/>
      <c r="W71" s="95"/>
      <c r="X71" s="95"/>
      <c r="Y71" s="95"/>
      <c r="Z71" s="95"/>
      <c r="AA71" s="95"/>
      <c r="AB71" s="95"/>
      <c r="AC71" s="95"/>
      <c r="AD71" s="95"/>
    </row>
    <row r="91" spans="1:3" s="94" customFormat="1" ht="12.9" customHeight="1" x14ac:dyDescent="0.35">
      <c r="A91" s="4" t="s">
        <v>118</v>
      </c>
      <c r="B91" s="4"/>
      <c r="C91" s="4"/>
    </row>
  </sheetData>
  <dataValidations count="2">
    <dataValidation type="list" allowBlank="1" showInputMessage="1" showErrorMessage="1" sqref="B8">
      <formula1>List_Average_line_type</formula1>
    </dataValidation>
    <dataValidation type="list" allowBlank="1" showInputMessage="1" showErrorMessage="1" sqref="B9">
      <formula1>List_Average_line_group</formula1>
    </dataValidation>
  </dataValidations>
  <hyperlinks>
    <hyperlink ref="A2" location="Index!A1" display="Index"/>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E12"/>
  <sheetViews>
    <sheetView tabSelected="1" workbookViewId="0"/>
  </sheetViews>
  <sheetFormatPr defaultColWidth="8.90625" defaultRowHeight="13.4" customHeight="1" x14ac:dyDescent="0.35"/>
  <cols>
    <col min="1" max="16384" width="8.90625" style="30"/>
  </cols>
  <sheetData>
    <row r="1" spans="1:5" ht="15.5" x14ac:dyDescent="0.35">
      <c r="A1" s="65" t="s">
        <v>115</v>
      </c>
      <c r="C1" s="70"/>
    </row>
    <row r="2" spans="1:5" ht="13.4" customHeight="1" x14ac:dyDescent="0.35">
      <c r="A2" s="79" t="s">
        <v>65</v>
      </c>
      <c r="C2" s="70"/>
      <c r="E2" s="71"/>
    </row>
    <row r="3" spans="1:5" ht="13.4" customHeight="1" thickBot="1" x14ac:dyDescent="0.4">
      <c r="A3" s="80" t="s">
        <v>109</v>
      </c>
      <c r="C3" s="81"/>
    </row>
    <row r="4" spans="1:5" ht="13.4" customHeight="1" x14ac:dyDescent="0.35">
      <c r="A4" s="72"/>
      <c r="B4" s="72"/>
      <c r="C4" s="72"/>
    </row>
    <row r="5" spans="1:5" s="73" customFormat="1" ht="13.4" customHeight="1" x14ac:dyDescent="0.35">
      <c r="A5" s="4" t="s">
        <v>442</v>
      </c>
      <c r="B5" s="5"/>
      <c r="C5" s="5"/>
    </row>
    <row r="6" spans="1:5" ht="13.4" customHeight="1" x14ac:dyDescent="0.35">
      <c r="A6" s="74"/>
      <c r="B6" s="74"/>
      <c r="C6" s="74"/>
    </row>
    <row r="7" spans="1:5" s="77" customFormat="1" ht="13.4" customHeight="1" x14ac:dyDescent="0.35">
      <c r="A7" s="75" t="s">
        <v>438</v>
      </c>
      <c r="B7" s="75" t="s">
        <v>439</v>
      </c>
      <c r="C7" s="76"/>
    </row>
    <row r="8" spans="1:5" ht="13.4" customHeight="1" x14ac:dyDescent="0.35">
      <c r="A8" s="82" t="s">
        <v>440</v>
      </c>
      <c r="B8" s="83" t="s">
        <v>110</v>
      </c>
      <c r="C8" s="74"/>
    </row>
    <row r="9" spans="1:5" ht="13.4" customHeight="1" x14ac:dyDescent="0.35">
      <c r="A9" s="84" t="s">
        <v>441</v>
      </c>
      <c r="B9" s="74" t="s">
        <v>113</v>
      </c>
      <c r="C9" s="74"/>
    </row>
    <row r="10" spans="1:5" ht="13.4" customHeight="1" x14ac:dyDescent="0.35">
      <c r="A10" s="84" t="s">
        <v>497</v>
      </c>
      <c r="B10" s="74" t="s">
        <v>498</v>
      </c>
      <c r="C10" s="74"/>
    </row>
    <row r="11" spans="1:5" ht="13.4" customHeight="1" x14ac:dyDescent="0.35">
      <c r="A11" s="85"/>
      <c r="B11" s="86"/>
      <c r="C11" s="74"/>
    </row>
    <row r="12" spans="1:5" s="73" customFormat="1" ht="13.4" customHeight="1" x14ac:dyDescent="0.35">
      <c r="A12" s="4" t="s">
        <v>118</v>
      </c>
      <c r="B12" s="5"/>
      <c r="C12" s="5"/>
    </row>
  </sheetData>
  <hyperlinks>
    <hyperlink ref="A2" location="Index!A1" display="Index"/>
  </hyperlinks>
  <pageMargins left="0.7" right="0.7" top="0.75" bottom="0.75" header="0.3" footer="0.3"/>
  <ignoredErrors>
    <ignoredError sqref="A8:A1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E24"/>
  <sheetViews>
    <sheetView workbookViewId="0"/>
  </sheetViews>
  <sheetFormatPr defaultColWidth="8.90625" defaultRowHeight="13.4" customHeight="1" x14ac:dyDescent="0.35"/>
  <cols>
    <col min="1" max="16384" width="8.90625" style="30"/>
  </cols>
  <sheetData>
    <row r="1" spans="1:5" ht="15.5" x14ac:dyDescent="0.35">
      <c r="A1" s="65" t="s">
        <v>115</v>
      </c>
      <c r="C1" s="70"/>
    </row>
    <row r="2" spans="1:5" ht="13.4" customHeight="1" x14ac:dyDescent="0.35">
      <c r="A2" s="79" t="s">
        <v>65</v>
      </c>
      <c r="C2" s="70"/>
      <c r="E2" s="71"/>
    </row>
    <row r="3" spans="1:5" ht="13.4" customHeight="1" thickBot="1" x14ac:dyDescent="0.4">
      <c r="A3" s="80" t="s">
        <v>473</v>
      </c>
      <c r="C3" s="81"/>
    </row>
    <row r="4" spans="1:5" ht="13.4" customHeight="1" x14ac:dyDescent="0.35">
      <c r="A4" s="72"/>
      <c r="B4" s="72"/>
      <c r="C4" s="72"/>
    </row>
    <row r="5" spans="1:5" s="73" customFormat="1" ht="13.4" customHeight="1" x14ac:dyDescent="0.35">
      <c r="A5" s="4" t="s">
        <v>475</v>
      </c>
      <c r="B5" s="5"/>
      <c r="C5" s="5"/>
    </row>
    <row r="6" spans="1:5" ht="13.4" customHeight="1" x14ac:dyDescent="0.35">
      <c r="A6" s="74"/>
      <c r="B6" s="74"/>
      <c r="C6" s="74"/>
    </row>
    <row r="7" spans="1:5" s="77" customFormat="1" ht="13.4" customHeight="1" x14ac:dyDescent="0.35">
      <c r="A7" s="75" t="s">
        <v>475</v>
      </c>
      <c r="B7" s="75"/>
      <c r="C7" s="76"/>
    </row>
    <row r="8" spans="1:5" ht="13.4" customHeight="1" x14ac:dyDescent="0.35">
      <c r="A8" s="82" t="s">
        <v>107</v>
      </c>
      <c r="B8" s="83"/>
      <c r="C8" s="74"/>
    </row>
    <row r="9" spans="1:5" ht="13.4" customHeight="1" x14ac:dyDescent="0.35">
      <c r="A9" s="84" t="s">
        <v>449</v>
      </c>
      <c r="B9" s="74"/>
      <c r="C9" s="74"/>
    </row>
    <row r="10" spans="1:5" ht="13.4" customHeight="1" x14ac:dyDescent="0.35">
      <c r="A10" s="85"/>
      <c r="B10" s="86"/>
      <c r="C10" s="74"/>
    </row>
    <row r="11" spans="1:5" s="73" customFormat="1" ht="13.4" customHeight="1" x14ac:dyDescent="0.35">
      <c r="A11" s="4" t="s">
        <v>470</v>
      </c>
      <c r="B11" s="5"/>
      <c r="C11" s="5"/>
    </row>
    <row r="12" spans="1:5" ht="13.4" customHeight="1" x14ac:dyDescent="0.35">
      <c r="A12" s="74"/>
      <c r="B12" s="74"/>
      <c r="C12" s="74"/>
    </row>
    <row r="13" spans="1:5" s="77" customFormat="1" ht="13.4" customHeight="1" x14ac:dyDescent="0.35">
      <c r="A13" s="75" t="s">
        <v>470</v>
      </c>
      <c r="B13" s="75"/>
      <c r="C13" s="76"/>
    </row>
    <row r="14" spans="1:5" ht="13.4" customHeight="1" x14ac:dyDescent="0.35">
      <c r="A14" s="82" t="s">
        <v>474</v>
      </c>
      <c r="B14" s="83"/>
      <c r="C14" s="74"/>
    </row>
    <row r="15" spans="1:5" ht="13.4" customHeight="1" x14ac:dyDescent="0.35">
      <c r="A15" s="84" t="s">
        <v>108</v>
      </c>
      <c r="B15" s="74"/>
      <c r="C15" s="74"/>
    </row>
    <row r="16" spans="1:5" ht="13.4" customHeight="1" x14ac:dyDescent="0.35">
      <c r="A16" s="85"/>
      <c r="B16" s="86"/>
      <c r="C16" s="74"/>
    </row>
    <row r="17" spans="1:3" s="73" customFormat="1" ht="13.4" customHeight="1" x14ac:dyDescent="0.35">
      <c r="A17" s="4" t="s">
        <v>504</v>
      </c>
      <c r="B17" s="5"/>
      <c r="C17" s="5"/>
    </row>
    <row r="18" spans="1:3" ht="13.4" customHeight="1" x14ac:dyDescent="0.35">
      <c r="A18" s="74"/>
      <c r="B18" s="74"/>
      <c r="C18" s="74"/>
    </row>
    <row r="19" spans="1:3" s="77" customFormat="1" ht="13.4" customHeight="1" x14ac:dyDescent="0.35">
      <c r="A19" s="75" t="s">
        <v>504</v>
      </c>
      <c r="B19" s="75"/>
      <c r="C19" s="76"/>
    </row>
    <row r="20" spans="1:3" ht="13.4" customHeight="1" x14ac:dyDescent="0.35">
      <c r="A20" s="82" t="s">
        <v>311</v>
      </c>
      <c r="B20" s="83"/>
      <c r="C20" s="74"/>
    </row>
    <row r="21" spans="1:3" ht="13.4" customHeight="1" x14ac:dyDescent="0.35">
      <c r="A21" s="84" t="s">
        <v>29</v>
      </c>
      <c r="B21" s="74"/>
      <c r="C21" s="74"/>
    </row>
    <row r="22" spans="1:3" ht="13.4" customHeight="1" x14ac:dyDescent="0.35">
      <c r="A22" s="84" t="s">
        <v>422</v>
      </c>
      <c r="B22" s="74"/>
      <c r="C22" s="74"/>
    </row>
    <row r="23" spans="1:3" ht="13.4" customHeight="1" x14ac:dyDescent="0.35">
      <c r="A23" s="85"/>
      <c r="B23" s="86"/>
      <c r="C23" s="74"/>
    </row>
    <row r="24" spans="1:3" s="73" customFormat="1" ht="13.4" customHeight="1" x14ac:dyDescent="0.35">
      <c r="A24" s="4" t="s">
        <v>118</v>
      </c>
      <c r="B24" s="5"/>
      <c r="C24" s="5"/>
    </row>
  </sheetData>
  <hyperlinks>
    <hyperlink ref="A2" location="Index!A1" display="Index"/>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1:HC76"/>
  <sheetViews>
    <sheetView zoomScaleNormal="100" workbookViewId="0">
      <pane xSplit="3" ySplit="7" topLeftCell="D8" activePane="bottomRight" state="frozen"/>
      <selection pane="topRight" activeCell="D1" sqref="D1"/>
      <selection pane="bottomLeft" activeCell="A8" sqref="A8"/>
      <selection pane="bottomRight"/>
    </sheetView>
  </sheetViews>
  <sheetFormatPr defaultColWidth="11" defaultRowHeight="12.9" customHeight="1" x14ac:dyDescent="0.35"/>
  <cols>
    <col min="1" max="1" width="36.54296875" style="8" bestFit="1" customWidth="1"/>
    <col min="2" max="2" width="11.453125" style="8" bestFit="1" customWidth="1"/>
    <col min="3" max="3" width="16.08984375" style="8" bestFit="1" customWidth="1"/>
    <col min="4" max="16384" width="11" style="8"/>
  </cols>
  <sheetData>
    <row r="1" spans="1:211" s="2" customFormat="1" ht="15.65" customHeight="1" x14ac:dyDescent="0.35">
      <c r="A1" s="1" t="s">
        <v>115</v>
      </c>
    </row>
    <row r="2" spans="1:211" s="2" customFormat="1" ht="12.9" customHeight="1" x14ac:dyDescent="0.35">
      <c r="A2" s="87" t="s">
        <v>65</v>
      </c>
    </row>
    <row r="3" spans="1:211" s="2" customFormat="1" ht="12.9" customHeight="1" x14ac:dyDescent="0.35">
      <c r="A3" s="3" t="s">
        <v>427</v>
      </c>
    </row>
    <row r="4" spans="1:211" s="2" customFormat="1" ht="12.9" customHeight="1" x14ac:dyDescent="0.35"/>
    <row r="5" spans="1:211" s="6" customFormat="1" ht="12.9" customHeight="1" x14ac:dyDescent="0.35">
      <c r="A5" s="4" t="s">
        <v>414</v>
      </c>
      <c r="B5" s="5"/>
      <c r="C5" s="5"/>
    </row>
    <row r="6" spans="1:211" s="2" customFormat="1" ht="12.9" customHeight="1" x14ac:dyDescent="0.35"/>
    <row r="7" spans="1:211" ht="12.9" customHeight="1" x14ac:dyDescent="0.35">
      <c r="A7" s="37" t="s">
        <v>312</v>
      </c>
      <c r="B7" s="37" t="s">
        <v>313</v>
      </c>
      <c r="C7" s="37" t="s">
        <v>314</v>
      </c>
      <c r="D7" s="36" t="s">
        <v>536</v>
      </c>
      <c r="E7" s="36" t="s">
        <v>537</v>
      </c>
      <c r="F7" s="36" t="s">
        <v>538</v>
      </c>
      <c r="G7" s="36" t="s">
        <v>539</v>
      </c>
      <c r="H7" s="36" t="s">
        <v>540</v>
      </c>
      <c r="I7" s="36" t="s">
        <v>541</v>
      </c>
      <c r="J7" s="36" t="s">
        <v>542</v>
      </c>
      <c r="K7" s="36" t="s">
        <v>543</v>
      </c>
      <c r="L7" s="36" t="s">
        <v>544</v>
      </c>
      <c r="M7" s="36" t="s">
        <v>545</v>
      </c>
      <c r="N7" s="36" t="s">
        <v>546</v>
      </c>
      <c r="O7" s="36" t="s">
        <v>547</v>
      </c>
      <c r="P7" s="36" t="s">
        <v>548</v>
      </c>
      <c r="Q7" s="36" t="s">
        <v>549</v>
      </c>
      <c r="R7" s="36" t="s">
        <v>550</v>
      </c>
      <c r="S7" s="36" t="s">
        <v>551</v>
      </c>
      <c r="T7" s="36" t="s">
        <v>119</v>
      </c>
      <c r="U7" s="36" t="s">
        <v>120</v>
      </c>
      <c r="V7" s="36" t="s">
        <v>121</v>
      </c>
      <c r="W7" s="36" t="s">
        <v>122</v>
      </c>
      <c r="X7" s="36" t="s">
        <v>123</v>
      </c>
      <c r="Y7" s="36" t="s">
        <v>124</v>
      </c>
      <c r="Z7" s="36" t="s">
        <v>125</v>
      </c>
      <c r="AA7" s="36" t="s">
        <v>126</v>
      </c>
      <c r="AB7" s="36" t="s">
        <v>127</v>
      </c>
      <c r="AC7" s="36" t="s">
        <v>128</v>
      </c>
      <c r="AD7" s="36" t="s">
        <v>129</v>
      </c>
      <c r="AE7" s="36" t="s">
        <v>130</v>
      </c>
      <c r="AF7" s="36" t="s">
        <v>131</v>
      </c>
      <c r="AG7" s="36" t="s">
        <v>132</v>
      </c>
      <c r="AH7" s="36" t="s">
        <v>133</v>
      </c>
      <c r="AI7" s="36" t="s">
        <v>134</v>
      </c>
      <c r="AJ7" s="36" t="s">
        <v>135</v>
      </c>
      <c r="AK7" s="36" t="s">
        <v>136</v>
      </c>
      <c r="AL7" s="36" t="s">
        <v>137</v>
      </c>
      <c r="AM7" s="36" t="s">
        <v>138</v>
      </c>
      <c r="AN7" s="36" t="s">
        <v>139</v>
      </c>
      <c r="AO7" s="36" t="s">
        <v>140</v>
      </c>
      <c r="AP7" s="36" t="s">
        <v>141</v>
      </c>
      <c r="AQ7" s="36" t="s">
        <v>142</v>
      </c>
      <c r="AR7" s="36" t="s">
        <v>143</v>
      </c>
      <c r="AS7" s="36" t="s">
        <v>144</v>
      </c>
      <c r="AT7" s="36" t="s">
        <v>145</v>
      </c>
      <c r="AU7" s="36" t="s">
        <v>146</v>
      </c>
      <c r="AV7" s="36" t="s">
        <v>147</v>
      </c>
      <c r="AW7" s="36" t="s">
        <v>148</v>
      </c>
      <c r="AX7" s="36" t="s">
        <v>149</v>
      </c>
      <c r="AY7" s="36" t="s">
        <v>150</v>
      </c>
      <c r="AZ7" s="36" t="s">
        <v>151</v>
      </c>
      <c r="BA7" s="36" t="s">
        <v>152</v>
      </c>
      <c r="BB7" s="36" t="s">
        <v>153</v>
      </c>
      <c r="BC7" s="36" t="s">
        <v>154</v>
      </c>
      <c r="BD7" s="36" t="s">
        <v>155</v>
      </c>
      <c r="BE7" s="36" t="s">
        <v>156</v>
      </c>
      <c r="BF7" s="36" t="s">
        <v>157</v>
      </c>
      <c r="BG7" s="36" t="s">
        <v>158</v>
      </c>
      <c r="BH7" s="36" t="s">
        <v>159</v>
      </c>
      <c r="BI7" s="36" t="s">
        <v>160</v>
      </c>
      <c r="BJ7" s="36" t="s">
        <v>161</v>
      </c>
      <c r="BK7" s="36" t="s">
        <v>162</v>
      </c>
      <c r="BL7" s="36" t="s">
        <v>163</v>
      </c>
      <c r="BM7" s="36" t="s">
        <v>164</v>
      </c>
      <c r="BN7" s="36" t="s">
        <v>165</v>
      </c>
      <c r="BO7" s="36" t="s">
        <v>166</v>
      </c>
      <c r="BP7" s="36" t="s">
        <v>167</v>
      </c>
      <c r="BQ7" s="36" t="s">
        <v>168</v>
      </c>
      <c r="BR7" s="36" t="s">
        <v>169</v>
      </c>
      <c r="BS7" s="36" t="s">
        <v>170</v>
      </c>
      <c r="BT7" s="36" t="s">
        <v>171</v>
      </c>
      <c r="BU7" s="36" t="s">
        <v>172</v>
      </c>
      <c r="BV7" s="36" t="s">
        <v>173</v>
      </c>
      <c r="BW7" s="36" t="s">
        <v>174</v>
      </c>
      <c r="BX7" s="36" t="s">
        <v>175</v>
      </c>
      <c r="BY7" s="36" t="s">
        <v>176</v>
      </c>
      <c r="BZ7" s="36" t="s">
        <v>177</v>
      </c>
      <c r="CA7" s="36" t="s">
        <v>178</v>
      </c>
      <c r="CB7" s="36" t="s">
        <v>179</v>
      </c>
      <c r="CC7" s="36" t="s">
        <v>180</v>
      </c>
      <c r="CD7" s="36" t="s">
        <v>181</v>
      </c>
      <c r="CE7" s="36" t="s">
        <v>182</v>
      </c>
      <c r="CF7" s="36" t="s">
        <v>183</v>
      </c>
      <c r="CG7" s="36" t="s">
        <v>184</v>
      </c>
      <c r="CH7" s="36" t="s">
        <v>185</v>
      </c>
      <c r="CI7" s="36" t="s">
        <v>186</v>
      </c>
      <c r="CJ7" s="36" t="s">
        <v>187</v>
      </c>
      <c r="CK7" s="36" t="s">
        <v>188</v>
      </c>
      <c r="CL7" s="36" t="s">
        <v>189</v>
      </c>
      <c r="CM7" s="36" t="s">
        <v>190</v>
      </c>
      <c r="CN7" s="36" t="s">
        <v>191</v>
      </c>
      <c r="CO7" s="36" t="s">
        <v>192</v>
      </c>
      <c r="CP7" s="36" t="s">
        <v>193</v>
      </c>
      <c r="CQ7" s="36" t="s">
        <v>194</v>
      </c>
      <c r="CR7" s="36" t="s">
        <v>195</v>
      </c>
      <c r="CS7" s="36" t="s">
        <v>196</v>
      </c>
      <c r="CT7" s="36" t="s">
        <v>197</v>
      </c>
      <c r="CU7" s="36" t="s">
        <v>198</v>
      </c>
      <c r="CV7" s="36" t="s">
        <v>199</v>
      </c>
      <c r="CW7" s="36" t="s">
        <v>200</v>
      </c>
      <c r="CX7" s="36" t="s">
        <v>201</v>
      </c>
      <c r="CY7" s="36" t="s">
        <v>202</v>
      </c>
      <c r="CZ7" s="36" t="s">
        <v>203</v>
      </c>
      <c r="DA7" s="36" t="s">
        <v>204</v>
      </c>
      <c r="DB7" s="36" t="s">
        <v>205</v>
      </c>
      <c r="DC7" s="36" t="s">
        <v>206</v>
      </c>
      <c r="DD7" s="36" t="s">
        <v>207</v>
      </c>
      <c r="DE7" s="36" t="s">
        <v>208</v>
      </c>
      <c r="DF7" s="36" t="s">
        <v>209</v>
      </c>
      <c r="DG7" s="36" t="s">
        <v>210</v>
      </c>
      <c r="DH7" s="36" t="s">
        <v>211</v>
      </c>
      <c r="DI7" s="36" t="s">
        <v>212</v>
      </c>
      <c r="DJ7" s="36" t="s">
        <v>213</v>
      </c>
      <c r="DK7" s="36" t="s">
        <v>214</v>
      </c>
      <c r="DL7" s="36" t="s">
        <v>215</v>
      </c>
      <c r="DM7" s="36" t="s">
        <v>216</v>
      </c>
      <c r="DN7" s="36" t="s">
        <v>217</v>
      </c>
      <c r="DO7" s="36" t="s">
        <v>218</v>
      </c>
      <c r="DP7" s="36" t="s">
        <v>219</v>
      </c>
      <c r="DQ7" s="36" t="s">
        <v>220</v>
      </c>
      <c r="DR7" s="36" t="s">
        <v>221</v>
      </c>
      <c r="DS7" s="36" t="s">
        <v>222</v>
      </c>
      <c r="DT7" s="36" t="s">
        <v>223</v>
      </c>
      <c r="DU7" s="36" t="s">
        <v>224</v>
      </c>
      <c r="DV7" s="36" t="s">
        <v>225</v>
      </c>
      <c r="DW7" s="36" t="s">
        <v>226</v>
      </c>
      <c r="DX7" s="36" t="s">
        <v>227</v>
      </c>
      <c r="DY7" s="36" t="s">
        <v>228</v>
      </c>
      <c r="DZ7" s="36" t="s">
        <v>229</v>
      </c>
      <c r="EA7" s="36" t="s">
        <v>230</v>
      </c>
      <c r="EB7" s="36" t="s">
        <v>231</v>
      </c>
      <c r="EC7" s="36" t="s">
        <v>232</v>
      </c>
      <c r="ED7" s="36" t="s">
        <v>233</v>
      </c>
      <c r="EE7" s="36" t="s">
        <v>234</v>
      </c>
      <c r="EF7" s="36" t="s">
        <v>235</v>
      </c>
      <c r="EG7" s="36" t="s">
        <v>236</v>
      </c>
      <c r="EH7" s="36" t="s">
        <v>237</v>
      </c>
      <c r="EI7" s="36" t="s">
        <v>238</v>
      </c>
      <c r="EJ7" s="36" t="s">
        <v>239</v>
      </c>
      <c r="EK7" s="36" t="s">
        <v>240</v>
      </c>
      <c r="EL7" s="36" t="s">
        <v>241</v>
      </c>
      <c r="EM7" s="36" t="s">
        <v>242</v>
      </c>
      <c r="EN7" s="36" t="s">
        <v>243</v>
      </c>
      <c r="EO7" s="36" t="s">
        <v>244</v>
      </c>
      <c r="EP7" s="36" t="s">
        <v>245</v>
      </c>
      <c r="EQ7" s="36" t="s">
        <v>246</v>
      </c>
      <c r="ER7" s="36" t="s">
        <v>247</v>
      </c>
      <c r="ES7" s="36" t="s">
        <v>248</v>
      </c>
      <c r="ET7" s="36" t="s">
        <v>249</v>
      </c>
      <c r="EU7" s="36" t="s">
        <v>250</v>
      </c>
      <c r="EV7" s="36" t="s">
        <v>251</v>
      </c>
      <c r="EW7" s="36" t="s">
        <v>252</v>
      </c>
      <c r="EX7" s="36" t="s">
        <v>253</v>
      </c>
      <c r="EY7" s="36" t="s">
        <v>254</v>
      </c>
      <c r="EZ7" s="36" t="s">
        <v>255</v>
      </c>
      <c r="FA7" s="36" t="s">
        <v>256</v>
      </c>
      <c r="FB7" s="36" t="s">
        <v>257</v>
      </c>
      <c r="FC7" s="36" t="s">
        <v>258</v>
      </c>
      <c r="FD7" s="36" t="s">
        <v>259</v>
      </c>
      <c r="FE7" s="36" t="s">
        <v>260</v>
      </c>
      <c r="FF7" s="36" t="s">
        <v>261</v>
      </c>
      <c r="FG7" s="36" t="s">
        <v>262</v>
      </c>
      <c r="FH7" s="36" t="s">
        <v>263</v>
      </c>
      <c r="FI7" s="36" t="s">
        <v>264</v>
      </c>
      <c r="FJ7" s="36" t="s">
        <v>265</v>
      </c>
      <c r="FK7" s="36" t="s">
        <v>266</v>
      </c>
      <c r="FL7" s="36" t="s">
        <v>267</v>
      </c>
      <c r="FM7" s="36" t="s">
        <v>268</v>
      </c>
      <c r="FN7" s="36" t="s">
        <v>269</v>
      </c>
      <c r="FO7" s="36" t="s">
        <v>270</v>
      </c>
      <c r="FP7" s="36" t="s">
        <v>271</v>
      </c>
      <c r="FQ7" s="36" t="s">
        <v>272</v>
      </c>
      <c r="FR7" s="36" t="s">
        <v>273</v>
      </c>
      <c r="FS7" s="36" t="s">
        <v>274</v>
      </c>
      <c r="FT7" s="36" t="s">
        <v>275</v>
      </c>
      <c r="FU7" s="36" t="s">
        <v>276</v>
      </c>
      <c r="FV7" s="36" t="s">
        <v>277</v>
      </c>
      <c r="FW7" s="36" t="s">
        <v>278</v>
      </c>
      <c r="FX7" s="36" t="s">
        <v>279</v>
      </c>
      <c r="FY7" s="36" t="s">
        <v>280</v>
      </c>
      <c r="FZ7" s="36" t="s">
        <v>281</v>
      </c>
      <c r="GA7" s="36" t="s">
        <v>282</v>
      </c>
      <c r="GB7" s="36" t="s">
        <v>283</v>
      </c>
      <c r="GC7" s="36" t="s">
        <v>284</v>
      </c>
      <c r="GD7" s="36" t="s">
        <v>285</v>
      </c>
      <c r="GE7" s="36" t="s">
        <v>286</v>
      </c>
      <c r="GF7" s="36" t="s">
        <v>287</v>
      </c>
      <c r="GG7" s="36" t="s">
        <v>288</v>
      </c>
      <c r="GH7" s="36" t="s">
        <v>289</v>
      </c>
      <c r="GI7" s="36" t="s">
        <v>290</v>
      </c>
      <c r="GJ7" s="36" t="s">
        <v>291</v>
      </c>
      <c r="GK7" s="36" t="s">
        <v>292</v>
      </c>
      <c r="GL7" s="36" t="s">
        <v>293</v>
      </c>
      <c r="GM7" s="36" t="s">
        <v>294</v>
      </c>
      <c r="GN7" s="36" t="s">
        <v>295</v>
      </c>
      <c r="GO7" s="36" t="s">
        <v>296</v>
      </c>
      <c r="GP7" s="36" t="s">
        <v>297</v>
      </c>
      <c r="GQ7" s="36" t="s">
        <v>298</v>
      </c>
      <c r="GR7" s="36" t="s">
        <v>299</v>
      </c>
      <c r="GS7" s="36" t="s">
        <v>300</v>
      </c>
      <c r="GT7" s="36" t="s">
        <v>301</v>
      </c>
      <c r="GU7" s="36" t="s">
        <v>302</v>
      </c>
      <c r="GV7" s="36" t="s">
        <v>303</v>
      </c>
      <c r="GW7" s="36" t="s">
        <v>304</v>
      </c>
      <c r="GX7" s="36" t="s">
        <v>305</v>
      </c>
      <c r="GY7" s="36" t="s">
        <v>306</v>
      </c>
      <c r="GZ7" s="36" t="s">
        <v>307</v>
      </c>
      <c r="HA7" s="36" t="s">
        <v>308</v>
      </c>
      <c r="HB7" s="36" t="s">
        <v>309</v>
      </c>
      <c r="HC7" s="36" t="s">
        <v>310</v>
      </c>
    </row>
    <row r="8" spans="1:211" s="31" customFormat="1" ht="12.9" customHeight="1" x14ac:dyDescent="0.35">
      <c r="A8" s="43" t="s">
        <v>50</v>
      </c>
      <c r="B8" s="43" t="s">
        <v>51</v>
      </c>
      <c r="C8" s="43" t="s">
        <v>49</v>
      </c>
      <c r="D8" s="44">
        <v>123812.96047000001</v>
      </c>
      <c r="E8" s="44">
        <v>129893.05255000004</v>
      </c>
      <c r="F8" s="44">
        <v>141828.84094999998</v>
      </c>
      <c r="G8" s="44">
        <v>153911.19712</v>
      </c>
      <c r="H8" s="44">
        <v>177165.81729999994</v>
      </c>
      <c r="I8" s="44">
        <v>201540.49049000005</v>
      </c>
      <c r="J8" s="44">
        <v>208839.71218999999</v>
      </c>
      <c r="K8" s="44">
        <v>227101.20575999995</v>
      </c>
      <c r="L8" s="44">
        <v>226457.70199999999</v>
      </c>
      <c r="M8" s="44">
        <v>186033.481</v>
      </c>
      <c r="N8" s="44">
        <v>160131.30600000001</v>
      </c>
      <c r="O8" s="44">
        <v>168320.97331343227</v>
      </c>
      <c r="P8" s="44">
        <v>156802.71619825801</v>
      </c>
      <c r="Q8" s="44">
        <v>160193.304</v>
      </c>
      <c r="R8" s="44">
        <v>159118.91678</v>
      </c>
      <c r="S8" s="44">
        <v>301450.37</v>
      </c>
      <c r="T8" s="44">
        <v>931134.98300000001</v>
      </c>
      <c r="U8" s="44">
        <v>986177.03700000001</v>
      </c>
      <c r="V8" s="44">
        <v>1068611.5919999999</v>
      </c>
      <c r="W8" s="44">
        <v>1161223.024</v>
      </c>
      <c r="X8" s="44">
        <v>1397318.351</v>
      </c>
      <c r="Y8" s="44">
        <v>1705464.0060000001</v>
      </c>
      <c r="Z8" s="44">
        <v>2007552.9990000001</v>
      </c>
      <c r="AA8" s="44">
        <v>2440566.8110000002</v>
      </c>
      <c r="AB8" s="44">
        <v>2388579.7429999998</v>
      </c>
      <c r="AC8" s="44">
        <v>2257099.8803619999</v>
      </c>
      <c r="AD8" s="44">
        <v>1690384.5129489999</v>
      </c>
      <c r="AE8" s="44">
        <v>1731583.890684</v>
      </c>
      <c r="AF8" s="44">
        <v>1686327.1976799998</v>
      </c>
      <c r="AG8" s="44">
        <v>1702683.7692200001</v>
      </c>
      <c r="AH8" s="44">
        <v>1494517.9201</v>
      </c>
      <c r="AI8" s="44">
        <v>1493567.4418900001</v>
      </c>
      <c r="AJ8" s="44">
        <v>200073.03136667682</v>
      </c>
      <c r="AK8" s="44">
        <v>206555.97587283049</v>
      </c>
      <c r="AL8" s="44">
        <v>203856.14609293183</v>
      </c>
      <c r="AM8" s="44">
        <v>209688.45736742695</v>
      </c>
      <c r="AN8" s="44">
        <v>216323.16287489678</v>
      </c>
      <c r="AO8" s="44">
        <v>200440.93685006851</v>
      </c>
      <c r="AP8" s="44">
        <v>215841.72190210561</v>
      </c>
      <c r="AQ8" s="44">
        <v>234920.70824071046</v>
      </c>
      <c r="AR8" s="44">
        <v>255238.19502540567</v>
      </c>
      <c r="AS8" s="44">
        <v>287665.23217571038</v>
      </c>
      <c r="AT8" s="44">
        <v>279300.35700000002</v>
      </c>
      <c r="AU8" s="44">
        <v>278537.163</v>
      </c>
      <c r="AV8" s="44">
        <v>290594.46942042134</v>
      </c>
      <c r="AW8" s="44">
        <v>299178.86200000002</v>
      </c>
      <c r="AX8" s="44">
        <v>290406.80499999999</v>
      </c>
      <c r="AY8" s="44">
        <v>265819.54200000002</v>
      </c>
      <c r="AZ8" s="44">
        <v>533636.00000000047</v>
      </c>
      <c r="BA8" s="44">
        <v>562936.11209093523</v>
      </c>
      <c r="BB8" s="44">
        <v>637518.00000000047</v>
      </c>
      <c r="BC8" s="44">
        <v>672638.99999999988</v>
      </c>
      <c r="BD8" s="44">
        <v>777696.00000000047</v>
      </c>
      <c r="BE8" s="44">
        <v>897763.7850000005</v>
      </c>
      <c r="BF8" s="44">
        <v>991679.29192332737</v>
      </c>
      <c r="BG8" s="44">
        <v>1028796.6007166066</v>
      </c>
      <c r="BH8" s="44">
        <v>1009898.5404404285</v>
      </c>
      <c r="BI8" s="44">
        <v>984528.01809113158</v>
      </c>
      <c r="BJ8" s="44">
        <v>844067.30425054953</v>
      </c>
      <c r="BK8" s="44">
        <v>875734.34661291656</v>
      </c>
      <c r="BL8" s="44">
        <v>841273.9070548109</v>
      </c>
      <c r="BM8" s="44">
        <v>871635.72199999995</v>
      </c>
      <c r="BN8" s="44">
        <v>831927.69067513</v>
      </c>
      <c r="BO8" s="44">
        <v>850469.11041000043</v>
      </c>
      <c r="BP8" s="44">
        <v>632714.9370700001</v>
      </c>
      <c r="BQ8" s="44">
        <v>687490.90300000005</v>
      </c>
      <c r="BR8" s="44">
        <v>754341.99898000003</v>
      </c>
      <c r="BS8" s="44">
        <v>910554.74898999999</v>
      </c>
      <c r="BT8" s="44">
        <v>992683.17102000001</v>
      </c>
      <c r="BU8" s="44">
        <v>1029442.47199</v>
      </c>
      <c r="BV8" s="44">
        <v>1182545.6609199997</v>
      </c>
      <c r="BW8" s="44">
        <v>1364438.8873800002</v>
      </c>
      <c r="BX8" s="44">
        <v>1608331.7000000009</v>
      </c>
      <c r="BY8" s="44">
        <v>1906174.3997</v>
      </c>
      <c r="BZ8" s="44">
        <v>1559679.6188000001</v>
      </c>
      <c r="CA8" s="44">
        <v>1542856.0841300001</v>
      </c>
      <c r="CB8" s="44">
        <v>1484134.0339600001</v>
      </c>
      <c r="CC8" s="44">
        <v>1385341.1059300001</v>
      </c>
      <c r="CD8" s="44">
        <v>1362883.56272</v>
      </c>
      <c r="CE8" s="44">
        <v>1208193.5025299999</v>
      </c>
      <c r="CF8" s="44">
        <v>720365.08428699337</v>
      </c>
      <c r="CG8" s="44">
        <v>734849.82044899859</v>
      </c>
      <c r="CH8" s="44">
        <v>803915.45786809828</v>
      </c>
      <c r="CI8" s="44">
        <v>881017.66923981672</v>
      </c>
      <c r="CJ8" s="44">
        <v>912581.28054941061</v>
      </c>
      <c r="CK8" s="44">
        <v>1086680.9601014098</v>
      </c>
      <c r="CL8" s="44">
        <v>1199985.9376226987</v>
      </c>
      <c r="CM8" s="44">
        <v>1400181.9793999081</v>
      </c>
      <c r="CN8" s="44">
        <v>1598898.2505699995</v>
      </c>
      <c r="CO8" s="44">
        <v>1822414.5129239999</v>
      </c>
      <c r="CP8" s="44">
        <v>1475878.0946500001</v>
      </c>
      <c r="CQ8" s="44">
        <v>1513405.62197</v>
      </c>
      <c r="CR8" s="44">
        <v>1371675.6054800001</v>
      </c>
      <c r="CS8" s="44">
        <v>1315809.9661799998</v>
      </c>
      <c r="CT8" s="44">
        <v>1323887.9464799999</v>
      </c>
      <c r="CU8" s="44">
        <v>1126617.7325299999</v>
      </c>
      <c r="CV8" s="44">
        <v>576733.24159000046</v>
      </c>
      <c r="CW8" s="44">
        <v>634922.14037999965</v>
      </c>
      <c r="CX8" s="44">
        <v>681455.9845500004</v>
      </c>
      <c r="CY8" s="44">
        <v>735766.80999999947</v>
      </c>
      <c r="CZ8" s="44">
        <v>875643.267996546</v>
      </c>
      <c r="DA8" s="44">
        <v>1000999.09814</v>
      </c>
      <c r="DB8" s="44">
        <v>1256803.3475500001</v>
      </c>
      <c r="DC8" s="44">
        <v>1495565.0600099999</v>
      </c>
      <c r="DD8" s="44">
        <v>1392957.757560001</v>
      </c>
      <c r="DE8" s="44">
        <v>1380238.2966600002</v>
      </c>
      <c r="DF8" s="44">
        <v>858797.71768700005</v>
      </c>
      <c r="DG8" s="44">
        <v>954630.18105999974</v>
      </c>
      <c r="DH8" s="44">
        <v>977173.63151999994</v>
      </c>
      <c r="DI8" s="44">
        <v>989541.99999730196</v>
      </c>
      <c r="DJ8" s="44">
        <v>978143.27500000002</v>
      </c>
      <c r="DK8" s="44">
        <v>972528.04599999997</v>
      </c>
      <c r="DL8" s="44">
        <v>152261.73300000001</v>
      </c>
      <c r="DM8" s="44">
        <v>162280.796</v>
      </c>
      <c r="DN8" s="44">
        <v>167094.94899999999</v>
      </c>
      <c r="DO8" s="44">
        <v>178881.4</v>
      </c>
      <c r="DP8" s="44">
        <v>173420.79199999999</v>
      </c>
      <c r="DQ8" s="44">
        <v>188226.924</v>
      </c>
      <c r="DR8" s="44">
        <v>199696.90100000001</v>
      </c>
      <c r="DS8" s="44">
        <v>226279.41500000001</v>
      </c>
      <c r="DT8" s="44">
        <v>245399.77781213619</v>
      </c>
      <c r="DU8" s="44">
        <v>259269.55251884062</v>
      </c>
      <c r="DV8" s="44">
        <v>255405.79855339968</v>
      </c>
      <c r="DW8" s="44">
        <v>271530.98361194419</v>
      </c>
      <c r="DX8" s="44">
        <v>251121.15023789418</v>
      </c>
      <c r="DY8" s="44">
        <v>258839.94775075899</v>
      </c>
      <c r="DZ8" s="44">
        <v>272388.63637196063</v>
      </c>
      <c r="EA8" s="44">
        <v>253645.38612393913</v>
      </c>
      <c r="EB8" s="44">
        <v>391330.18778942211</v>
      </c>
      <c r="EC8" s="44">
        <v>401367.64361668529</v>
      </c>
      <c r="ED8" s="44">
        <v>409784.76060345169</v>
      </c>
      <c r="EE8" s="44">
        <v>432205.48869995569</v>
      </c>
      <c r="EF8" s="44">
        <v>424679.58163422067</v>
      </c>
      <c r="EG8" s="44">
        <v>427813.3949111338</v>
      </c>
      <c r="EH8" s="44">
        <v>466747.15044109448</v>
      </c>
      <c r="EI8" s="44">
        <v>533356.44608149596</v>
      </c>
      <c r="EJ8" s="44">
        <v>589558.35702229186</v>
      </c>
      <c r="EK8" s="44">
        <v>657071.10638974747</v>
      </c>
      <c r="EL8" s="44">
        <v>620603.67599999998</v>
      </c>
      <c r="EM8" s="44">
        <v>628568.88166999992</v>
      </c>
      <c r="EN8" s="44">
        <v>631624.84339372406</v>
      </c>
      <c r="EO8" s="44">
        <v>656090.03</v>
      </c>
      <c r="EP8" s="44">
        <v>689625.04090999998</v>
      </c>
      <c r="EQ8" s="44">
        <v>647118.25300000003</v>
      </c>
      <c r="ER8" s="44">
        <v>457278</v>
      </c>
      <c r="ES8" s="44">
        <v>477674</v>
      </c>
      <c r="ET8" s="44">
        <v>498786.99999999994</v>
      </c>
      <c r="EU8" s="44">
        <v>526557</v>
      </c>
      <c r="EV8" s="44">
        <v>553315</v>
      </c>
      <c r="EW8" s="44">
        <v>617017</v>
      </c>
      <c r="EX8" s="44">
        <v>773858</v>
      </c>
      <c r="EY8" s="44">
        <v>817054.99999999988</v>
      </c>
      <c r="EZ8" s="44">
        <v>849891</v>
      </c>
      <c r="FA8" s="44">
        <v>928118.152</v>
      </c>
      <c r="FB8" s="44">
        <v>679011.68146343366</v>
      </c>
      <c r="FC8" s="44">
        <v>755805.87073743483</v>
      </c>
      <c r="FD8" s="44">
        <v>788554.42116848426</v>
      </c>
      <c r="FE8" s="44">
        <v>804157.86660331069</v>
      </c>
      <c r="FF8" s="44">
        <v>837347.53909783997</v>
      </c>
      <c r="FG8" s="44">
        <v>812681.24235199997</v>
      </c>
      <c r="FH8" s="44">
        <v>303689.386</v>
      </c>
      <c r="FI8" s="44">
        <v>325573.57199999999</v>
      </c>
      <c r="FJ8" s="44">
        <v>336022.29200000002</v>
      </c>
      <c r="FK8" s="44">
        <v>334758.11900000001</v>
      </c>
      <c r="FL8" s="44">
        <v>384938.57199999999</v>
      </c>
      <c r="FM8" s="44">
        <v>417259.06099999999</v>
      </c>
      <c r="FN8" s="44">
        <v>449355.391</v>
      </c>
      <c r="FO8" s="44">
        <v>503966.85800000001</v>
      </c>
      <c r="FP8" s="44">
        <v>581638.63787298894</v>
      </c>
      <c r="FQ8" s="44">
        <v>653340.8257201151</v>
      </c>
      <c r="FR8" s="44">
        <v>587230.40989595791</v>
      </c>
      <c r="FS8" s="44">
        <v>641498.53709876933</v>
      </c>
      <c r="FT8" s="44">
        <v>615139.54106559139</v>
      </c>
      <c r="FU8" s="44">
        <v>664919.45261148503</v>
      </c>
      <c r="FV8" s="44">
        <v>679971.69006940222</v>
      </c>
      <c r="FW8" s="44">
        <v>649919.04233369755</v>
      </c>
      <c r="FX8" s="44">
        <v>133199.44504551197</v>
      </c>
      <c r="FY8" s="44">
        <v>143591.43233179968</v>
      </c>
      <c r="FZ8" s="44">
        <v>169895.2861684286</v>
      </c>
      <c r="GA8" s="44">
        <v>189948.78255572508</v>
      </c>
      <c r="GB8" s="44">
        <v>219922.71267865124</v>
      </c>
      <c r="GC8" s="44">
        <v>222788.62717334702</v>
      </c>
      <c r="GD8" s="44">
        <v>242386.2095357276</v>
      </c>
      <c r="GE8" s="44">
        <v>265295.27302944881</v>
      </c>
      <c r="GF8" s="44">
        <v>272799.71101693233</v>
      </c>
      <c r="GG8" s="44">
        <v>285233.97467088467</v>
      </c>
      <c r="GH8" s="44">
        <v>306171.74588812841</v>
      </c>
      <c r="GI8" s="44">
        <v>299387.55147921597</v>
      </c>
      <c r="GJ8" s="44">
        <v>242840.39820961899</v>
      </c>
      <c r="GK8" s="44">
        <v>241349.37899999999</v>
      </c>
      <c r="GL8" s="44">
        <v>243883.57290999999</v>
      </c>
      <c r="GM8" s="44">
        <v>239249.27512999999</v>
      </c>
      <c r="GN8" s="44">
        <v>283130.99999999994</v>
      </c>
      <c r="GO8" s="44">
        <v>295134.19043839059</v>
      </c>
      <c r="GP8" s="44">
        <v>297723.08690209209</v>
      </c>
      <c r="GQ8" s="44">
        <v>295080.53083594044</v>
      </c>
      <c r="GR8" s="44">
        <v>299854.14771826315</v>
      </c>
      <c r="GS8" s="44">
        <v>307260.6458411187</v>
      </c>
      <c r="GT8" s="44">
        <v>323956.46034624206</v>
      </c>
      <c r="GU8" s="44">
        <v>343019.40000000008</v>
      </c>
      <c r="GV8" s="44">
        <v>353127.69877597032</v>
      </c>
      <c r="GW8" s="44">
        <v>401226.15590535337</v>
      </c>
      <c r="GX8" s="44">
        <v>374366.61388000019</v>
      </c>
      <c r="GY8" s="44">
        <v>402138.65700000001</v>
      </c>
      <c r="GZ8" s="44">
        <v>413537.19477034756</v>
      </c>
      <c r="HA8" s="44">
        <v>431637.56800000003</v>
      </c>
      <c r="HB8" s="44">
        <v>469850.20899999997</v>
      </c>
      <c r="HC8" s="44">
        <v>413974.72617000004</v>
      </c>
    </row>
    <row r="9" spans="1:211" s="31" customFormat="1" ht="12.9" customHeight="1" x14ac:dyDescent="0.35">
      <c r="A9" s="43" t="s">
        <v>52</v>
      </c>
      <c r="B9" s="43" t="s">
        <v>53</v>
      </c>
      <c r="C9" s="43" t="s">
        <v>49</v>
      </c>
      <c r="D9" s="44">
        <v>2758.2599927699998</v>
      </c>
      <c r="E9" s="44">
        <v>2820.8384251699999</v>
      </c>
      <c r="F9" s="44">
        <v>2847.3026528300002</v>
      </c>
      <c r="G9" s="44">
        <v>2872.9189710000001</v>
      </c>
      <c r="H9" s="44">
        <v>2896.4430109999998</v>
      </c>
      <c r="I9" s="44">
        <v>2909.8907380000001</v>
      </c>
      <c r="J9" s="44">
        <v>2891.1396340000001</v>
      </c>
      <c r="K9" s="44">
        <v>2903.9244520000002</v>
      </c>
      <c r="L9" s="44">
        <v>2829.7719999999999</v>
      </c>
      <c r="M9" s="44">
        <v>2856.06</v>
      </c>
      <c r="N9" s="44">
        <v>2876.1119615900002</v>
      </c>
      <c r="O9" s="44">
        <v>2914</v>
      </c>
      <c r="P9" s="44">
        <v>2852</v>
      </c>
      <c r="Q9" s="44">
        <v>2886.2457939999999</v>
      </c>
      <c r="R9" s="44">
        <v>2854.9406302799998</v>
      </c>
      <c r="S9" s="44">
        <v>2851</v>
      </c>
      <c r="T9" s="44">
        <v>30120.253331110001</v>
      </c>
      <c r="U9" s="44">
        <v>30441.837283100002</v>
      </c>
      <c r="V9" s="44">
        <v>30555.27845758</v>
      </c>
      <c r="W9" s="44">
        <v>30707.253764559999</v>
      </c>
      <c r="X9" s="44">
        <v>30533.414655159999</v>
      </c>
      <c r="Y9" s="44">
        <v>30569.629007539999</v>
      </c>
      <c r="Z9" s="44">
        <v>29344.73392938</v>
      </c>
      <c r="AA9" s="44">
        <v>26338.085908860001</v>
      </c>
      <c r="AB9" s="44">
        <v>25523.446190039998</v>
      </c>
      <c r="AC9" s="44">
        <v>25630.065756200001</v>
      </c>
      <c r="AD9" s="44">
        <v>25617.65634822</v>
      </c>
      <c r="AE9" s="44">
        <v>25668.78047116</v>
      </c>
      <c r="AF9" s="44">
        <v>25387</v>
      </c>
      <c r="AG9" s="44">
        <v>25424</v>
      </c>
      <c r="AH9" s="44">
        <v>24934</v>
      </c>
      <c r="AI9" s="44">
        <v>24456</v>
      </c>
      <c r="AJ9" s="44">
        <v>5974.99264692</v>
      </c>
      <c r="AK9" s="44">
        <v>6079.2982329099996</v>
      </c>
      <c r="AL9" s="44">
        <v>6099.5968399399999</v>
      </c>
      <c r="AM9" s="44">
        <v>6096.4719590200002</v>
      </c>
      <c r="AN9" s="44">
        <v>6209.71105902</v>
      </c>
      <c r="AO9" s="44">
        <v>6105.0505741699999</v>
      </c>
      <c r="AP9" s="44">
        <v>6085.13012299</v>
      </c>
      <c r="AQ9" s="44">
        <v>5981.3549491699996</v>
      </c>
      <c r="AR9" s="44">
        <v>5919.4004886299999</v>
      </c>
      <c r="AS9" s="44">
        <v>5944.1730621799998</v>
      </c>
      <c r="AT9" s="44">
        <v>5876</v>
      </c>
      <c r="AU9" s="44">
        <v>5917.32</v>
      </c>
      <c r="AV9" s="44">
        <v>5823.7689717774501</v>
      </c>
      <c r="AW9" s="44">
        <v>5813</v>
      </c>
      <c r="AX9" s="44">
        <v>5179</v>
      </c>
      <c r="AY9" s="44">
        <v>5124</v>
      </c>
      <c r="AZ9" s="44">
        <v>17195.999999970001</v>
      </c>
      <c r="BA9" s="44">
        <v>17482.559368909999</v>
      </c>
      <c r="BB9" s="44">
        <v>18111.696999970001</v>
      </c>
      <c r="BC9" s="44">
        <v>17425.961999980002</v>
      </c>
      <c r="BD9" s="44">
        <v>17410.772999979999</v>
      </c>
      <c r="BE9" s="44">
        <v>17501.186278220001</v>
      </c>
      <c r="BF9" s="44">
        <v>16505.80020157</v>
      </c>
      <c r="BG9" s="44">
        <v>16000.807428079999</v>
      </c>
      <c r="BH9" s="44">
        <v>15636.951096819999</v>
      </c>
      <c r="BI9" s="44">
        <v>16127.50073084</v>
      </c>
      <c r="BJ9" s="44">
        <v>16645.296944400001</v>
      </c>
      <c r="BK9" s="44">
        <v>16716.157015690002</v>
      </c>
      <c r="BL9" s="44">
        <v>16639.359420824945</v>
      </c>
      <c r="BM9" s="44">
        <v>16758.896350652896</v>
      </c>
      <c r="BN9" s="44">
        <v>16511.359433517937</v>
      </c>
      <c r="BO9" s="44">
        <v>16716.870093281086</v>
      </c>
      <c r="BP9" s="44">
        <v>20618</v>
      </c>
      <c r="BQ9" s="44">
        <v>20707</v>
      </c>
      <c r="BR9" s="44">
        <v>21155</v>
      </c>
      <c r="BS9" s="44">
        <v>21994</v>
      </c>
      <c r="BT9" s="44">
        <v>22193</v>
      </c>
      <c r="BU9" s="44">
        <v>21454</v>
      </c>
      <c r="BV9" s="44">
        <v>21210</v>
      </c>
      <c r="BW9" s="44">
        <v>21055</v>
      </c>
      <c r="BX9" s="44">
        <v>20838.067203139999</v>
      </c>
      <c r="BY9" s="44">
        <v>21154.47097101</v>
      </c>
      <c r="BZ9" s="44">
        <v>21138.128272040001</v>
      </c>
      <c r="CA9" s="44">
        <v>21354.62835024</v>
      </c>
      <c r="CB9" s="44">
        <v>21261.95727436</v>
      </c>
      <c r="CC9" s="44">
        <v>21427</v>
      </c>
      <c r="CD9" s="44">
        <v>21141</v>
      </c>
      <c r="CE9" s="44">
        <v>21133</v>
      </c>
      <c r="CF9" s="44">
        <v>13486.171</v>
      </c>
      <c r="CG9" s="44">
        <v>13576.44</v>
      </c>
      <c r="CH9" s="44">
        <v>13813.450999999999</v>
      </c>
      <c r="CI9" s="44">
        <v>14130.074000000001</v>
      </c>
      <c r="CJ9" s="44">
        <v>14256.528</v>
      </c>
      <c r="CK9" s="44">
        <v>13227.153</v>
      </c>
      <c r="CL9" s="44">
        <v>13691.726000000001</v>
      </c>
      <c r="CM9" s="44">
        <v>13495.528</v>
      </c>
      <c r="CN9" s="44">
        <v>13716.244895010001</v>
      </c>
      <c r="CO9" s="44">
        <v>13656.12758506</v>
      </c>
      <c r="CP9" s="44">
        <v>13747.385347830001</v>
      </c>
      <c r="CQ9" s="44">
        <v>13331.96414966</v>
      </c>
      <c r="CR9" s="44">
        <v>13243.175958469001</v>
      </c>
      <c r="CS9" s="44">
        <v>13504</v>
      </c>
      <c r="CT9" s="44">
        <v>13567</v>
      </c>
      <c r="CU9" s="44">
        <v>13477</v>
      </c>
      <c r="CV9" s="44">
        <v>11964.83999997</v>
      </c>
      <c r="CW9" s="44">
        <v>11974.11999997</v>
      </c>
      <c r="CX9" s="44">
        <v>12036.899999970001</v>
      </c>
      <c r="CY9" s="44">
        <v>12121.430282969999</v>
      </c>
      <c r="CZ9" s="44">
        <v>12103.51999997</v>
      </c>
      <c r="DA9" s="44">
        <v>11943.293001</v>
      </c>
      <c r="DB9" s="44">
        <v>11853.304757</v>
      </c>
      <c r="DC9" s="44">
        <v>12291.140578</v>
      </c>
      <c r="DD9" s="44">
        <v>12029.802982650001</v>
      </c>
      <c r="DE9" s="44">
        <v>12270.65744144</v>
      </c>
      <c r="DF9" s="44">
        <v>12313.244188389999</v>
      </c>
      <c r="DG9" s="44">
        <v>12388.53640411</v>
      </c>
      <c r="DH9" s="44">
        <v>12532.744000000001</v>
      </c>
      <c r="DI9" s="44">
        <v>12730.251</v>
      </c>
      <c r="DJ9" s="44">
        <v>12450.35</v>
      </c>
      <c r="DK9" s="44">
        <v>12440</v>
      </c>
      <c r="DL9" s="44">
        <v>4278.87</v>
      </c>
      <c r="DM9" s="44">
        <v>4378.72</v>
      </c>
      <c r="DN9" s="44">
        <v>4489.68</v>
      </c>
      <c r="DO9" s="44">
        <v>4374.97</v>
      </c>
      <c r="DP9" s="44">
        <v>4450.3100000000004</v>
      </c>
      <c r="DQ9" s="44">
        <v>4414.67</v>
      </c>
      <c r="DR9" s="44">
        <v>4364.37</v>
      </c>
      <c r="DS9" s="44">
        <v>4253.7160999999996</v>
      </c>
      <c r="DT9" s="44">
        <v>4135.5218560000003</v>
      </c>
      <c r="DU9" s="44">
        <v>4212.0177640000002</v>
      </c>
      <c r="DV9" s="44">
        <v>4186.8922570000004</v>
      </c>
      <c r="DW9" s="44">
        <v>4264.3874379999997</v>
      </c>
      <c r="DX9" s="44">
        <v>4218.7103520000001</v>
      </c>
      <c r="DY9" s="44">
        <v>4228.6504601656134</v>
      </c>
      <c r="DZ9" s="44">
        <v>4106.5999422816358</v>
      </c>
      <c r="EA9" s="44">
        <v>4108.5249032816355</v>
      </c>
      <c r="EB9" s="44">
        <v>10147.79959052</v>
      </c>
      <c r="EC9" s="44">
        <v>10299.201244219999</v>
      </c>
      <c r="ED9" s="44">
        <v>10510.32741704</v>
      </c>
      <c r="EE9" s="44">
        <v>10490.717127579999</v>
      </c>
      <c r="EF9" s="44">
        <v>10678.1059554</v>
      </c>
      <c r="EG9" s="44">
        <v>10470.676586559999</v>
      </c>
      <c r="EH9" s="44">
        <v>10743.806137</v>
      </c>
      <c r="EI9" s="44">
        <v>10555.881312179999</v>
      </c>
      <c r="EJ9" s="44">
        <v>10332.96148991</v>
      </c>
      <c r="EK9" s="44">
        <v>10712.655443809999</v>
      </c>
      <c r="EL9" s="44">
        <v>10657</v>
      </c>
      <c r="EM9" s="44">
        <v>10720.33</v>
      </c>
      <c r="EN9" s="44">
        <v>10752.71477788992</v>
      </c>
      <c r="EO9" s="44">
        <v>10882</v>
      </c>
      <c r="EP9" s="44">
        <v>10649</v>
      </c>
      <c r="EQ9" s="44">
        <v>10776</v>
      </c>
      <c r="ER9" s="44">
        <v>10954.5</v>
      </c>
      <c r="ES9" s="44">
        <v>11258.6</v>
      </c>
      <c r="ET9" s="44">
        <v>11344.3</v>
      </c>
      <c r="EU9" s="44">
        <v>11266.7</v>
      </c>
      <c r="EV9" s="44">
        <v>11503.5</v>
      </c>
      <c r="EW9" s="44">
        <v>11258.9</v>
      </c>
      <c r="EX9" s="44">
        <v>11018.6</v>
      </c>
      <c r="EY9" s="44">
        <v>11008.1</v>
      </c>
      <c r="EZ9" s="44">
        <v>10603.247999990001</v>
      </c>
      <c r="FA9" s="44">
        <v>10342.49554686</v>
      </c>
      <c r="FB9" s="44">
        <v>10355.11590954</v>
      </c>
      <c r="FC9" s="44">
        <v>10214.620056350001</v>
      </c>
      <c r="FD9" s="44">
        <v>10153.866861921533</v>
      </c>
      <c r="FE9" s="44">
        <v>10050.961123487396</v>
      </c>
      <c r="FF9" s="44">
        <v>9849.6525178623633</v>
      </c>
      <c r="FG9" s="44">
        <v>9726</v>
      </c>
      <c r="FH9" s="44">
        <v>7397.94</v>
      </c>
      <c r="FI9" s="44">
        <v>7500.0230000000001</v>
      </c>
      <c r="FJ9" s="44">
        <v>7885.9660000000003</v>
      </c>
      <c r="FK9" s="44">
        <v>7750.0280000000002</v>
      </c>
      <c r="FL9" s="44">
        <v>7909.0959999999995</v>
      </c>
      <c r="FM9" s="44">
        <v>7629.5309999999999</v>
      </c>
      <c r="FN9" s="44">
        <v>7594.7439999999997</v>
      </c>
      <c r="FO9" s="44">
        <v>7501</v>
      </c>
      <c r="FP9" s="44">
        <v>7447.6489588900004</v>
      </c>
      <c r="FQ9" s="44">
        <v>7686.1017265999999</v>
      </c>
      <c r="FR9" s="44">
        <v>7559.8541987799999</v>
      </c>
      <c r="FS9" s="44">
        <v>7673.2611600199998</v>
      </c>
      <c r="FT9" s="44">
        <v>7570.2769071659204</v>
      </c>
      <c r="FU9" s="44">
        <v>7658.2961505345838</v>
      </c>
      <c r="FV9" s="44">
        <v>7460.3336079387345</v>
      </c>
      <c r="FW9" s="44">
        <v>7465.3825386742265</v>
      </c>
      <c r="FX9" s="44">
        <v>4448.6720436300002</v>
      </c>
      <c r="FY9" s="44">
        <v>4417.0736412400001</v>
      </c>
      <c r="FZ9" s="44">
        <v>4441.0496229999999</v>
      </c>
      <c r="GA9" s="44">
        <v>4586.05031005</v>
      </c>
      <c r="GB9" s="44">
        <v>4545.2267016599999</v>
      </c>
      <c r="GC9" s="44">
        <v>4444.8157984199997</v>
      </c>
      <c r="GD9" s="44">
        <v>4317.9943187299996</v>
      </c>
      <c r="GE9" s="44">
        <v>4247.66200639</v>
      </c>
      <c r="GF9" s="44">
        <v>4111.7477722699996</v>
      </c>
      <c r="GG9" s="44">
        <v>4185.7266220000001</v>
      </c>
      <c r="GH9" s="44">
        <v>4243.3220810000003</v>
      </c>
      <c r="GI9" s="44">
        <v>4192.7450019999997</v>
      </c>
      <c r="GJ9" s="44">
        <v>4293.0444434479996</v>
      </c>
      <c r="GK9" s="44">
        <v>4320.7732638806638</v>
      </c>
      <c r="GL9" s="44">
        <v>4401.1362683291673</v>
      </c>
      <c r="GM9" s="44">
        <v>4482.635559764999</v>
      </c>
      <c r="GN9" s="44">
        <v>7915.3399999699996</v>
      </c>
      <c r="GO9" s="44">
        <v>7972.7465784200003</v>
      </c>
      <c r="GP9" s="44">
        <v>7895.8596746900002</v>
      </c>
      <c r="GQ9" s="44">
        <v>8013.4135843399999</v>
      </c>
      <c r="GR9" s="44">
        <v>8163.2832633400003</v>
      </c>
      <c r="GS9" s="44">
        <v>8022.5268351200002</v>
      </c>
      <c r="GT9" s="44">
        <v>8120.6288164799998</v>
      </c>
      <c r="GU9" s="44">
        <v>7856.2712161199997</v>
      </c>
      <c r="GV9" s="44">
        <v>7696.3088216699998</v>
      </c>
      <c r="GW9" s="44">
        <v>7604.0173143399998</v>
      </c>
      <c r="GX9" s="44">
        <v>8067.9294112199996</v>
      </c>
      <c r="GY9" s="44">
        <v>7844</v>
      </c>
      <c r="GZ9" s="44">
        <v>7666.5935195514658</v>
      </c>
      <c r="HA9" s="44">
        <v>7693</v>
      </c>
      <c r="HB9" s="44">
        <v>7502</v>
      </c>
      <c r="HC9" s="44">
        <v>7487</v>
      </c>
    </row>
    <row r="10" spans="1:211" s="31" customFormat="1" ht="12.9" customHeight="1" x14ac:dyDescent="0.35">
      <c r="A10" s="43" t="s">
        <v>14</v>
      </c>
      <c r="B10" s="43" t="s">
        <v>0</v>
      </c>
      <c r="C10" s="43" t="s">
        <v>49</v>
      </c>
      <c r="D10" s="44">
        <v>154510</v>
      </c>
      <c r="E10" s="44">
        <v>156360</v>
      </c>
      <c r="F10" s="44">
        <v>158455</v>
      </c>
      <c r="G10" s="44">
        <v>161092</v>
      </c>
      <c r="H10" s="44">
        <v>164900</v>
      </c>
      <c r="I10" s="44">
        <v>168937</v>
      </c>
      <c r="J10" s="44">
        <v>173186</v>
      </c>
      <c r="K10" s="44">
        <v>177255</v>
      </c>
      <c r="L10" s="44">
        <v>178710</v>
      </c>
      <c r="M10" s="44">
        <v>181851</v>
      </c>
      <c r="N10" s="44">
        <v>184961.5</v>
      </c>
      <c r="O10" s="44">
        <v>191482</v>
      </c>
      <c r="P10" s="44">
        <v>197537</v>
      </c>
      <c r="Q10" s="44">
        <v>203157</v>
      </c>
      <c r="R10" s="44">
        <v>207237.00000000399</v>
      </c>
      <c r="S10" s="44">
        <v>212505</v>
      </c>
      <c r="T10" s="44">
        <v>1546194.5</v>
      </c>
      <c r="U10" s="44">
        <v>1561613.99999999</v>
      </c>
      <c r="V10" s="44">
        <v>1574317.99999999</v>
      </c>
      <c r="W10" s="44">
        <v>1586138</v>
      </c>
      <c r="X10" s="44">
        <v>1596897.5</v>
      </c>
      <c r="Y10" s="44">
        <v>1608734.5</v>
      </c>
      <c r="Z10" s="44">
        <v>1621658.49999999</v>
      </c>
      <c r="AA10" s="44">
        <v>1635052.5</v>
      </c>
      <c r="AB10" s="44">
        <v>1651159.5</v>
      </c>
      <c r="AC10" s="44">
        <v>1669558.5</v>
      </c>
      <c r="AD10" s="44">
        <v>1688281.7206584599</v>
      </c>
      <c r="AE10" s="44">
        <v>1706913.49999999</v>
      </c>
      <c r="AF10" s="44">
        <v>1727294</v>
      </c>
      <c r="AG10" s="44">
        <v>1746274</v>
      </c>
      <c r="AH10" s="44">
        <v>1762079</v>
      </c>
      <c r="AI10" s="44">
        <v>1774204</v>
      </c>
      <c r="AJ10" s="44">
        <v>294971.65817282</v>
      </c>
      <c r="AK10" s="44">
        <v>299951.29418557999</v>
      </c>
      <c r="AL10" s="44">
        <v>303151.80398685997</v>
      </c>
      <c r="AM10" s="44">
        <v>305984.98426971998</v>
      </c>
      <c r="AN10" s="44">
        <v>310174.96273257001</v>
      </c>
      <c r="AO10" s="44">
        <v>314439.61807552999</v>
      </c>
      <c r="AP10" s="44">
        <v>318643.22002328001</v>
      </c>
      <c r="AQ10" s="44">
        <v>322735.81579785002</v>
      </c>
      <c r="AR10" s="44">
        <v>325917.15180559002</v>
      </c>
      <c r="AS10" s="44">
        <v>327907.17472150002</v>
      </c>
      <c r="AT10" s="44">
        <v>336070</v>
      </c>
      <c r="AU10" s="44">
        <v>339400</v>
      </c>
      <c r="AV10" s="44">
        <v>342668.99999999994</v>
      </c>
      <c r="AW10" s="44">
        <v>345009</v>
      </c>
      <c r="AX10" s="44">
        <v>346468</v>
      </c>
      <c r="AY10" s="44">
        <v>346855</v>
      </c>
      <c r="AZ10" s="44">
        <v>849548.29330194998</v>
      </c>
      <c r="BA10" s="44">
        <v>859722.30529924994</v>
      </c>
      <c r="BB10" s="44">
        <v>869654.53679640999</v>
      </c>
      <c r="BC10" s="44">
        <v>878612.20779661997</v>
      </c>
      <c r="BD10" s="44">
        <v>886064.29272154998</v>
      </c>
      <c r="BE10" s="44">
        <v>895088.26980019</v>
      </c>
      <c r="BF10" s="44">
        <v>903746.68839344999</v>
      </c>
      <c r="BG10" s="44">
        <v>919384.82389899995</v>
      </c>
      <c r="BH10" s="44">
        <v>940028.5</v>
      </c>
      <c r="BI10" s="44">
        <v>955832.5</v>
      </c>
      <c r="BJ10" s="44">
        <v>968354.5</v>
      </c>
      <c r="BK10" s="44">
        <v>984229.5</v>
      </c>
      <c r="BL10" s="44">
        <v>1005561.9999999999</v>
      </c>
      <c r="BM10" s="44">
        <v>1027585.5</v>
      </c>
      <c r="BN10" s="44">
        <v>1049164.5</v>
      </c>
      <c r="BO10" s="44">
        <v>1067349</v>
      </c>
      <c r="BP10" s="44">
        <v>1212063.56238094</v>
      </c>
      <c r="BQ10" s="44">
        <v>1236100.97666665</v>
      </c>
      <c r="BR10" s="44">
        <v>1263762.9433333301</v>
      </c>
      <c r="BS10" s="44">
        <v>1287435.6833333101</v>
      </c>
      <c r="BT10" s="44">
        <v>1307554.33333332</v>
      </c>
      <c r="BU10" s="44">
        <v>1326563.49999999</v>
      </c>
      <c r="BV10" s="44">
        <v>1343864.49999999</v>
      </c>
      <c r="BW10" s="44">
        <v>1359711.49999999</v>
      </c>
      <c r="BX10" s="44">
        <v>1376483</v>
      </c>
      <c r="BY10" s="44">
        <v>1397191</v>
      </c>
      <c r="BZ10" s="44">
        <v>1421522</v>
      </c>
      <c r="CA10" s="44">
        <v>1448247</v>
      </c>
      <c r="CB10" s="44">
        <v>1473805</v>
      </c>
      <c r="CC10" s="44">
        <v>1496317</v>
      </c>
      <c r="CD10" s="44">
        <v>1516198</v>
      </c>
      <c r="CE10" s="44">
        <v>1535400</v>
      </c>
      <c r="CF10" s="44">
        <v>624130</v>
      </c>
      <c r="CG10" s="44">
        <v>635123</v>
      </c>
      <c r="CH10" s="44">
        <v>647729</v>
      </c>
      <c r="CI10" s="44">
        <v>663216</v>
      </c>
      <c r="CJ10" s="44">
        <v>676960</v>
      </c>
      <c r="CK10" s="44">
        <v>688959</v>
      </c>
      <c r="CL10" s="44">
        <v>699264</v>
      </c>
      <c r="CM10" s="44">
        <v>710431</v>
      </c>
      <c r="CN10" s="44">
        <v>721930</v>
      </c>
      <c r="CO10" s="44">
        <v>728290.5</v>
      </c>
      <c r="CP10" s="44">
        <v>739353.5</v>
      </c>
      <c r="CQ10" s="44">
        <v>745501</v>
      </c>
      <c r="CR10" s="44">
        <v>752141</v>
      </c>
      <c r="CS10" s="44">
        <v>757726</v>
      </c>
      <c r="CT10" s="44">
        <v>762303</v>
      </c>
      <c r="CU10" s="44">
        <v>767583</v>
      </c>
      <c r="CV10" s="44">
        <v>799028</v>
      </c>
      <c r="CW10" s="44">
        <v>805190</v>
      </c>
      <c r="CX10" s="44">
        <v>814865</v>
      </c>
      <c r="CY10" s="44">
        <v>821578</v>
      </c>
      <c r="CZ10" s="44">
        <v>825215</v>
      </c>
      <c r="DA10" s="44">
        <v>834417</v>
      </c>
      <c r="DB10" s="44">
        <v>838385</v>
      </c>
      <c r="DC10" s="44">
        <v>844244</v>
      </c>
      <c r="DD10" s="44">
        <v>854231</v>
      </c>
      <c r="DE10" s="44">
        <v>867001</v>
      </c>
      <c r="DF10" s="44">
        <v>879064.5</v>
      </c>
      <c r="DG10" s="44">
        <v>891934.5</v>
      </c>
      <c r="DH10" s="44">
        <v>905969.99999999988</v>
      </c>
      <c r="DI10" s="44">
        <v>916470.5</v>
      </c>
      <c r="DJ10" s="44">
        <v>925966.00000000012</v>
      </c>
      <c r="DK10" s="44">
        <v>935178.5</v>
      </c>
      <c r="DL10" s="44">
        <v>293175.49999997998</v>
      </c>
      <c r="DM10" s="44">
        <v>299118.49999998999</v>
      </c>
      <c r="DN10" s="44">
        <v>302627.49999998999</v>
      </c>
      <c r="DO10" s="44">
        <v>305242.99999997998</v>
      </c>
      <c r="DP10" s="44">
        <v>309597.99999998999</v>
      </c>
      <c r="DQ10" s="44">
        <v>307191</v>
      </c>
      <c r="DR10" s="44">
        <v>312839</v>
      </c>
      <c r="DS10" s="44">
        <v>319591</v>
      </c>
      <c r="DT10" s="44">
        <v>325927.00000000006</v>
      </c>
      <c r="DU10" s="44">
        <v>332267</v>
      </c>
      <c r="DV10" s="44">
        <v>339467</v>
      </c>
      <c r="DW10" s="44">
        <v>346887</v>
      </c>
      <c r="DX10" s="44">
        <v>353729</v>
      </c>
      <c r="DY10" s="44">
        <v>360430.99999999994</v>
      </c>
      <c r="DZ10" s="44">
        <v>366841.00000000012</v>
      </c>
      <c r="EA10" s="44">
        <v>369331.49999999994</v>
      </c>
      <c r="EB10" s="44">
        <v>663966.35730240005</v>
      </c>
      <c r="EC10" s="44">
        <v>675821.59009509999</v>
      </c>
      <c r="ED10" s="44">
        <v>688356.43188220996</v>
      </c>
      <c r="EE10" s="44">
        <v>701004.54183501995</v>
      </c>
      <c r="EF10" s="44">
        <v>715219.69663429004</v>
      </c>
      <c r="EG10" s="44">
        <v>731281.52706412005</v>
      </c>
      <c r="EH10" s="44">
        <v>743561.51547831995</v>
      </c>
      <c r="EI10" s="44">
        <v>753913.41676781001</v>
      </c>
      <c r="EJ10" s="44">
        <v>765240.73900238005</v>
      </c>
      <c r="EK10" s="44">
        <v>777161.00874875998</v>
      </c>
      <c r="EL10" s="44">
        <v>799540</v>
      </c>
      <c r="EM10" s="44">
        <v>816349</v>
      </c>
      <c r="EN10" s="44">
        <v>835781</v>
      </c>
      <c r="EO10" s="44">
        <v>853771</v>
      </c>
      <c r="EP10" s="44">
        <v>863408</v>
      </c>
      <c r="EQ10" s="44">
        <v>877935</v>
      </c>
      <c r="ER10" s="44">
        <v>778839</v>
      </c>
      <c r="ES10" s="44">
        <v>779426</v>
      </c>
      <c r="ET10" s="44">
        <v>781110</v>
      </c>
      <c r="EU10" s="44">
        <v>814467</v>
      </c>
      <c r="EV10" s="44">
        <v>826964</v>
      </c>
      <c r="EW10" s="44">
        <v>836055</v>
      </c>
      <c r="EX10" s="44">
        <v>844153</v>
      </c>
      <c r="EY10" s="44">
        <v>847766</v>
      </c>
      <c r="EZ10" s="44">
        <v>851766.5</v>
      </c>
      <c r="FA10" s="44">
        <v>853939</v>
      </c>
      <c r="FB10" s="44">
        <v>858646.5</v>
      </c>
      <c r="FC10" s="44">
        <v>878299.5</v>
      </c>
      <c r="FD10" s="44">
        <v>894397</v>
      </c>
      <c r="FE10" s="44">
        <v>906197.49999999977</v>
      </c>
      <c r="FF10" s="44">
        <v>914602.99999999965</v>
      </c>
      <c r="FG10" s="44">
        <v>920841</v>
      </c>
      <c r="FH10" s="44">
        <v>605407.99999997998</v>
      </c>
      <c r="FI10" s="44">
        <v>616585.49999997998</v>
      </c>
      <c r="FJ10" s="44">
        <v>627552.49999997998</v>
      </c>
      <c r="FK10" s="44">
        <v>638613.49999996996</v>
      </c>
      <c r="FL10" s="44">
        <v>645694.49999998999</v>
      </c>
      <c r="FM10" s="44">
        <v>654640.99999997998</v>
      </c>
      <c r="FN10" s="44">
        <v>668702.99999996996</v>
      </c>
      <c r="FO10" s="44">
        <v>681298.99999996996</v>
      </c>
      <c r="FP10" s="44">
        <v>685193.99999998999</v>
      </c>
      <c r="FQ10" s="44">
        <v>706424</v>
      </c>
      <c r="FR10" s="44">
        <v>712767</v>
      </c>
      <c r="FS10" s="44">
        <v>734644</v>
      </c>
      <c r="FT10" s="44">
        <v>741836</v>
      </c>
      <c r="FU10" s="44">
        <v>762382</v>
      </c>
      <c r="FV10" s="44">
        <v>776854.00000000012</v>
      </c>
      <c r="FW10" s="44">
        <v>784245.5</v>
      </c>
      <c r="FX10" s="44">
        <v>250642.5242013</v>
      </c>
      <c r="FY10" s="44">
        <v>255484.38545674999</v>
      </c>
      <c r="FZ10" s="44">
        <v>260424.25945124001</v>
      </c>
      <c r="GA10" s="44">
        <v>265464.13023523003</v>
      </c>
      <c r="GB10" s="44">
        <v>270606.02202186</v>
      </c>
      <c r="GC10" s="44">
        <v>275851.99999998999</v>
      </c>
      <c r="GD10" s="44">
        <v>278391.99999998999</v>
      </c>
      <c r="GE10" s="44">
        <v>279867.99999998999</v>
      </c>
      <c r="GF10" s="44">
        <v>280750</v>
      </c>
      <c r="GG10" s="44">
        <v>283059</v>
      </c>
      <c r="GH10" s="44">
        <v>285325</v>
      </c>
      <c r="GI10" s="44">
        <v>287651.5001</v>
      </c>
      <c r="GJ10" s="44">
        <v>287936</v>
      </c>
      <c r="GK10" s="44">
        <v>290446</v>
      </c>
      <c r="GL10" s="44">
        <v>293949</v>
      </c>
      <c r="GM10" s="44">
        <v>297656</v>
      </c>
      <c r="GN10" s="44">
        <v>612728</v>
      </c>
      <c r="GO10" s="44">
        <v>618250</v>
      </c>
      <c r="GP10" s="44">
        <v>624094</v>
      </c>
      <c r="GQ10" s="44">
        <v>628120</v>
      </c>
      <c r="GR10" s="44">
        <v>633823</v>
      </c>
      <c r="GS10" s="44">
        <v>641129.77419353998</v>
      </c>
      <c r="GT10" s="44">
        <v>647892</v>
      </c>
      <c r="GU10" s="44">
        <v>656516</v>
      </c>
      <c r="GV10" s="44">
        <v>658453</v>
      </c>
      <c r="GW10" s="44">
        <v>664549</v>
      </c>
      <c r="GX10" s="44">
        <v>669826</v>
      </c>
      <c r="GY10" s="44">
        <v>676807</v>
      </c>
      <c r="GZ10" s="44">
        <v>685025</v>
      </c>
      <c r="HA10" s="44">
        <v>697594</v>
      </c>
      <c r="HB10" s="44">
        <v>703119</v>
      </c>
      <c r="HC10" s="44">
        <v>705367</v>
      </c>
    </row>
    <row r="11" spans="1:211" s="31" customFormat="1" ht="12.9" customHeight="1" x14ac:dyDescent="0.35">
      <c r="A11" s="43" t="s">
        <v>54</v>
      </c>
      <c r="B11" s="43" t="s">
        <v>55</v>
      </c>
      <c r="C11" s="43" t="s">
        <v>49</v>
      </c>
      <c r="D11" s="44">
        <v>630.12</v>
      </c>
      <c r="E11" s="44">
        <v>610.67999999999995</v>
      </c>
      <c r="F11" s="44">
        <v>625.12800000000004</v>
      </c>
      <c r="G11" s="44">
        <v>615.16800000000001</v>
      </c>
      <c r="H11" s="44">
        <v>617.76</v>
      </c>
      <c r="I11" s="44">
        <v>620.80999999999995</v>
      </c>
      <c r="J11" s="44">
        <v>701.69200000000001</v>
      </c>
      <c r="K11" s="44">
        <v>697.803</v>
      </c>
      <c r="L11" s="44">
        <v>669.9</v>
      </c>
      <c r="M11" s="44">
        <v>723.98900000000003</v>
      </c>
      <c r="N11" s="44">
        <v>669.24199999999996</v>
      </c>
      <c r="O11" s="44">
        <v>682</v>
      </c>
      <c r="P11" s="44">
        <v>690.8768</v>
      </c>
      <c r="Q11" s="44">
        <v>691</v>
      </c>
      <c r="R11" s="44">
        <v>684</v>
      </c>
      <c r="S11" s="44">
        <v>0</v>
      </c>
      <c r="T11" s="44">
        <v>6109.7635600000003</v>
      </c>
      <c r="U11" s="44">
        <v>6019.4088400000001</v>
      </c>
      <c r="V11" s="44">
        <v>6280.2569100000001</v>
      </c>
      <c r="W11" s="44">
        <v>6372.643</v>
      </c>
      <c r="X11" s="44">
        <v>6305.1046800000004</v>
      </c>
      <c r="Y11" s="44">
        <v>6555.2656999999999</v>
      </c>
      <c r="Z11" s="44">
        <v>5958.1553700000004</v>
      </c>
      <c r="AA11" s="44">
        <v>6004.79190406</v>
      </c>
      <c r="AB11" s="44">
        <v>5165.4497899999997</v>
      </c>
      <c r="AC11" s="44">
        <v>5367.3402900000001</v>
      </c>
      <c r="AD11" s="44">
        <v>5798.3421600000001</v>
      </c>
      <c r="AE11" s="44">
        <v>6226.4351800000004</v>
      </c>
      <c r="AF11" s="44">
        <v>5767</v>
      </c>
      <c r="AG11" s="44">
        <v>5931</v>
      </c>
      <c r="AH11" s="44">
        <v>6011</v>
      </c>
      <c r="AI11" s="44">
        <v>5664</v>
      </c>
      <c r="AJ11" s="44">
        <v>1311.96</v>
      </c>
      <c r="AK11" s="44">
        <v>1348.64</v>
      </c>
      <c r="AL11" s="44">
        <v>1410.96</v>
      </c>
      <c r="AM11" s="44">
        <v>1448.8</v>
      </c>
      <c r="AN11" s="44">
        <v>1389.2</v>
      </c>
      <c r="AO11" s="44">
        <v>1432.5</v>
      </c>
      <c r="AP11" s="44">
        <v>1358.8</v>
      </c>
      <c r="AQ11" s="44">
        <v>1447.9</v>
      </c>
      <c r="AR11" s="44">
        <v>1439.32</v>
      </c>
      <c r="AS11" s="44">
        <v>1244.1674392</v>
      </c>
      <c r="AT11" s="44">
        <v>1373</v>
      </c>
      <c r="AU11" s="44">
        <v>1478</v>
      </c>
      <c r="AV11" s="44">
        <v>1527.7799520000001</v>
      </c>
      <c r="AW11" s="44">
        <v>1484</v>
      </c>
      <c r="AX11" s="44">
        <v>1542</v>
      </c>
      <c r="AY11" s="44">
        <v>1276</v>
      </c>
      <c r="AZ11" s="44">
        <v>3779.0286552100001</v>
      </c>
      <c r="BA11" s="44">
        <v>3704.4117377299999</v>
      </c>
      <c r="BB11" s="44">
        <v>3690.1265355</v>
      </c>
      <c r="BC11" s="44">
        <v>4004.2594068600001</v>
      </c>
      <c r="BD11" s="44">
        <v>3928.5643727000001</v>
      </c>
      <c r="BE11" s="44">
        <v>4162.0593220700002</v>
      </c>
      <c r="BF11" s="44">
        <v>3377.31322821</v>
      </c>
      <c r="BG11" s="44">
        <v>3825.0089998899998</v>
      </c>
      <c r="BH11" s="44">
        <v>3361.1572785799999</v>
      </c>
      <c r="BI11" s="44">
        <v>3592.95984146</v>
      </c>
      <c r="BJ11" s="44">
        <v>4096.74707253</v>
      </c>
      <c r="BK11" s="44">
        <v>4344.0417028000002</v>
      </c>
      <c r="BL11" s="44">
        <v>4007.2025363243602</v>
      </c>
      <c r="BM11" s="44">
        <v>4159.4866072986497</v>
      </c>
      <c r="BN11" s="44">
        <v>4260.7803490849383</v>
      </c>
      <c r="BO11" s="44">
        <v>3830.1281528971499</v>
      </c>
      <c r="BP11" s="44">
        <v>4225.3853993399998</v>
      </c>
      <c r="BQ11" s="44">
        <v>4618</v>
      </c>
      <c r="BR11" s="44">
        <v>4796.7614080399999</v>
      </c>
      <c r="BS11" s="44">
        <v>5027.5095144200004</v>
      </c>
      <c r="BT11" s="44">
        <v>5297.7098321900003</v>
      </c>
      <c r="BU11" s="44">
        <v>5048.7678794800004</v>
      </c>
      <c r="BV11" s="44">
        <v>4633.7388400999998</v>
      </c>
      <c r="BW11" s="44">
        <v>4685.88684844</v>
      </c>
      <c r="BX11" s="44">
        <v>4518.2367792100003</v>
      </c>
      <c r="BY11" s="44">
        <v>4744.3609999999999</v>
      </c>
      <c r="BZ11" s="44">
        <v>4807.4521409600002</v>
      </c>
      <c r="CA11" s="44">
        <v>5047.2200098000003</v>
      </c>
      <c r="CB11" s="44">
        <v>5083.9193487167395</v>
      </c>
      <c r="CC11" s="44">
        <v>5216.25</v>
      </c>
      <c r="CD11" s="44">
        <v>5336</v>
      </c>
      <c r="CE11" s="44">
        <v>4838</v>
      </c>
      <c r="CF11" s="44">
        <v>2804.212</v>
      </c>
      <c r="CG11" s="44">
        <v>2851.5990000000002</v>
      </c>
      <c r="CH11" s="44">
        <v>3078.596</v>
      </c>
      <c r="CI11" s="44">
        <v>3040.864</v>
      </c>
      <c r="CJ11" s="44">
        <v>3238.0459999999998</v>
      </c>
      <c r="CK11" s="44">
        <v>3057.3649999999998</v>
      </c>
      <c r="CL11" s="44">
        <v>3212.5889999999999</v>
      </c>
      <c r="CM11" s="44">
        <v>3149.4879999999998</v>
      </c>
      <c r="CN11" s="44">
        <v>3083.3670000000002</v>
      </c>
      <c r="CO11" s="44">
        <v>3113.0050005899998</v>
      </c>
      <c r="CP11" s="44">
        <v>3060.09299087</v>
      </c>
      <c r="CQ11" s="44">
        <v>3152.9</v>
      </c>
      <c r="CR11" s="44">
        <v>3091.36</v>
      </c>
      <c r="CS11" s="44">
        <v>3108.277</v>
      </c>
      <c r="CT11" s="44">
        <v>2976</v>
      </c>
      <c r="CU11" s="44">
        <v>2962</v>
      </c>
      <c r="CV11" s="44">
        <v>2473.79407167</v>
      </c>
      <c r="CW11" s="44">
        <v>2586.2495781600001</v>
      </c>
      <c r="CX11" s="44">
        <v>2558.21198774</v>
      </c>
      <c r="CY11" s="44">
        <v>2589.0927531799998</v>
      </c>
      <c r="CZ11" s="44">
        <v>2589.9727824299998</v>
      </c>
      <c r="DA11" s="44">
        <v>2541.78606124</v>
      </c>
      <c r="DB11" s="44">
        <v>2462.9661823699998</v>
      </c>
      <c r="DC11" s="44">
        <v>2562.8678676899999</v>
      </c>
      <c r="DD11" s="44">
        <v>2967.8844979999999</v>
      </c>
      <c r="DE11" s="44">
        <v>2724.0675080000001</v>
      </c>
      <c r="DF11" s="44">
        <v>2847.7780039999998</v>
      </c>
      <c r="DG11" s="44">
        <v>2964.6780480000002</v>
      </c>
      <c r="DH11" s="44">
        <v>2965</v>
      </c>
      <c r="DI11" s="44">
        <v>3031</v>
      </c>
      <c r="DJ11" s="44">
        <v>2994</v>
      </c>
      <c r="DK11" s="44">
        <v>3011</v>
      </c>
      <c r="DL11" s="44">
        <v>836.98500799999999</v>
      </c>
      <c r="DM11" s="44">
        <v>901.72535600000003</v>
      </c>
      <c r="DN11" s="44">
        <v>958.34431600000005</v>
      </c>
      <c r="DO11" s="44">
        <v>1019.66512</v>
      </c>
      <c r="DP11" s="44">
        <v>993.45596399999999</v>
      </c>
      <c r="DQ11" s="44">
        <v>1017.041108</v>
      </c>
      <c r="DR11" s="44">
        <v>892.449252</v>
      </c>
      <c r="DS11" s="44">
        <v>977</v>
      </c>
      <c r="DT11" s="44">
        <v>1013.2929901</v>
      </c>
      <c r="DU11" s="44">
        <v>876.42929976000005</v>
      </c>
      <c r="DV11" s="44">
        <v>987.00584000000003</v>
      </c>
      <c r="DW11" s="44">
        <v>956.53558655999996</v>
      </c>
      <c r="DX11" s="44">
        <v>982.80725600000005</v>
      </c>
      <c r="DY11" s="44">
        <v>1026.0431919615999</v>
      </c>
      <c r="DZ11" s="44">
        <v>1050.4283640000001</v>
      </c>
      <c r="EA11" s="44">
        <v>947.88464399999998</v>
      </c>
      <c r="EB11" s="44">
        <v>2069.6999999999998</v>
      </c>
      <c r="EC11" s="44">
        <v>2183.549</v>
      </c>
      <c r="ED11" s="44">
        <v>2313.63</v>
      </c>
      <c r="EE11" s="44">
        <v>2516.69</v>
      </c>
      <c r="EF11" s="44">
        <v>2446.64</v>
      </c>
      <c r="EG11" s="44">
        <v>2383.48</v>
      </c>
      <c r="EH11" s="44">
        <v>2267.0300000000002</v>
      </c>
      <c r="EI11" s="44">
        <v>2413.48</v>
      </c>
      <c r="EJ11" s="44">
        <v>2571.31</v>
      </c>
      <c r="EK11" s="44">
        <v>2301.43869</v>
      </c>
      <c r="EL11" s="44">
        <v>2524</v>
      </c>
      <c r="EM11" s="44">
        <v>2505</v>
      </c>
      <c r="EN11" s="44">
        <v>2614.17022</v>
      </c>
      <c r="EO11" s="44">
        <v>2626</v>
      </c>
      <c r="EP11" s="44">
        <v>2679</v>
      </c>
      <c r="EQ11" s="44">
        <v>2349</v>
      </c>
      <c r="ER11" s="44">
        <v>2765.2886760000001</v>
      </c>
      <c r="ES11" s="44">
        <v>2746.0278239999998</v>
      </c>
      <c r="ET11" s="44">
        <v>2959.9079360000001</v>
      </c>
      <c r="EU11" s="44">
        <v>3192.7919959999999</v>
      </c>
      <c r="EV11" s="44">
        <v>3096.2725460000001</v>
      </c>
      <c r="EW11" s="44">
        <v>3096.3392140000001</v>
      </c>
      <c r="EX11" s="44">
        <v>2768.2162320000002</v>
      </c>
      <c r="EY11" s="44">
        <v>2902.2357059999999</v>
      </c>
      <c r="EZ11" s="44">
        <v>3048.9762519999999</v>
      </c>
      <c r="FA11" s="44">
        <v>2746.4357559999999</v>
      </c>
      <c r="FB11" s="44">
        <v>2775.961812</v>
      </c>
      <c r="FC11" s="44">
        <v>2939.338526</v>
      </c>
      <c r="FD11" s="44">
        <v>2787.5683640000002</v>
      </c>
      <c r="FE11" s="44">
        <v>3118</v>
      </c>
      <c r="FF11" s="44">
        <v>2947.15663</v>
      </c>
      <c r="FG11" s="44">
        <v>2673</v>
      </c>
      <c r="FH11" s="44">
        <v>1616.768</v>
      </c>
      <c r="FI11" s="44">
        <v>1689.1969999999999</v>
      </c>
      <c r="FJ11" s="44">
        <v>1801.394</v>
      </c>
      <c r="FK11" s="44">
        <v>1930.99232807</v>
      </c>
      <c r="FL11" s="44">
        <v>1937.704264</v>
      </c>
      <c r="FM11" s="44">
        <v>1838.472352</v>
      </c>
      <c r="FN11" s="44">
        <v>1793.255484</v>
      </c>
      <c r="FO11" s="44">
        <v>1881.4148680000001</v>
      </c>
      <c r="FP11" s="44">
        <v>1942.955156</v>
      </c>
      <c r="FQ11" s="44">
        <v>1816.759</v>
      </c>
      <c r="FR11" s="44">
        <v>1951.7954540000001</v>
      </c>
      <c r="FS11" s="44">
        <v>1942.0717212</v>
      </c>
      <c r="FT11" s="44">
        <v>1942.1035879999999</v>
      </c>
      <c r="FU11" s="44">
        <v>2026.9370560000002</v>
      </c>
      <c r="FV11" s="44">
        <v>2114.9357599999998</v>
      </c>
      <c r="FW11" s="44">
        <v>1876.6215480000001</v>
      </c>
      <c r="FX11" s="44">
        <v>1063</v>
      </c>
      <c r="FY11" s="44">
        <v>1148</v>
      </c>
      <c r="FZ11" s="44">
        <v>1154</v>
      </c>
      <c r="GA11" s="44">
        <v>1134</v>
      </c>
      <c r="GB11" s="44">
        <v>1111</v>
      </c>
      <c r="GC11" s="44">
        <v>1082</v>
      </c>
      <c r="GD11" s="44">
        <v>1042</v>
      </c>
      <c r="GE11" s="44">
        <v>1022</v>
      </c>
      <c r="GF11" s="44">
        <v>1052.3589992</v>
      </c>
      <c r="GG11" s="44">
        <v>1044.250546</v>
      </c>
      <c r="GH11" s="44">
        <v>1075.038816</v>
      </c>
      <c r="GI11" s="44">
        <v>1064.268376</v>
      </c>
      <c r="GJ11" s="44">
        <v>1064.7223899999999</v>
      </c>
      <c r="GK11" s="44">
        <v>1026.4160747088699</v>
      </c>
      <c r="GL11" s="44">
        <v>1079.383921874</v>
      </c>
      <c r="GM11" s="44">
        <v>1096.5808899040001</v>
      </c>
      <c r="GN11" s="44">
        <v>1724.0199811800001</v>
      </c>
      <c r="GO11" s="44">
        <v>1819.64476949</v>
      </c>
      <c r="GP11" s="44">
        <v>1949.3399704399999</v>
      </c>
      <c r="GQ11" s="44">
        <v>2136.74219451</v>
      </c>
      <c r="GR11" s="44">
        <v>2038.7711396</v>
      </c>
      <c r="GS11" s="44">
        <v>1975.2444353599999</v>
      </c>
      <c r="GT11" s="44">
        <v>1814.848504</v>
      </c>
      <c r="GU11" s="44">
        <v>2037.0437320000001</v>
      </c>
      <c r="GV11" s="44">
        <v>2142.611222</v>
      </c>
      <c r="GW11" s="44">
        <v>1823.9849107800001</v>
      </c>
      <c r="GX11" s="44">
        <v>2008.7</v>
      </c>
      <c r="GY11" s="44">
        <v>1989.64</v>
      </c>
      <c r="GZ11" s="44">
        <v>2060.1515262197099</v>
      </c>
      <c r="HA11" s="44">
        <v>2103.748</v>
      </c>
      <c r="HB11" s="44">
        <v>2102.9459999999999</v>
      </c>
      <c r="HC11" s="44">
        <v>1797.973</v>
      </c>
    </row>
    <row r="12" spans="1:211" s="31" customFormat="1" ht="12.9" customHeight="1" x14ac:dyDescent="0.35">
      <c r="A12" s="43" t="s">
        <v>56</v>
      </c>
      <c r="B12" s="43" t="s">
        <v>55</v>
      </c>
      <c r="C12" s="43" t="s">
        <v>49</v>
      </c>
      <c r="D12" s="44">
        <v>630.12</v>
      </c>
      <c r="E12" s="44">
        <v>630.12</v>
      </c>
      <c r="F12" s="44">
        <v>630.12</v>
      </c>
      <c r="G12" s="44">
        <v>630.12</v>
      </c>
      <c r="H12" s="44">
        <v>630.12</v>
      </c>
      <c r="I12" s="44">
        <v>630.12</v>
      </c>
      <c r="J12" s="44">
        <v>701.69200000000001</v>
      </c>
      <c r="K12" s="44">
        <v>701.69200000000001</v>
      </c>
      <c r="L12" s="44">
        <v>701.69200000000001</v>
      </c>
      <c r="M12" s="44">
        <v>723.98900000000003</v>
      </c>
      <c r="N12" s="44">
        <v>723.98900000000003</v>
      </c>
      <c r="O12" s="44">
        <v>723.98900000000003</v>
      </c>
      <c r="P12" s="44">
        <v>723.98900000000003</v>
      </c>
      <c r="Q12" s="44">
        <v>723.98900000000003</v>
      </c>
      <c r="R12" s="44">
        <v>723.98900000000003</v>
      </c>
      <c r="S12" s="44">
        <v>723.98900000000003</v>
      </c>
      <c r="T12" s="44">
        <v>6109.7635600000003</v>
      </c>
      <c r="U12" s="44">
        <v>6109.7635600000003</v>
      </c>
      <c r="V12" s="44">
        <v>6280.2569100000001</v>
      </c>
      <c r="W12" s="44">
        <v>6372.643</v>
      </c>
      <c r="X12" s="44">
        <v>6372.643</v>
      </c>
      <c r="Y12" s="44">
        <v>6555.2656999999999</v>
      </c>
      <c r="Z12" s="44">
        <v>6555.2656999999999</v>
      </c>
      <c r="AA12" s="44">
        <v>6555.2656999999999</v>
      </c>
      <c r="AB12" s="44">
        <v>6555.2656999999999</v>
      </c>
      <c r="AC12" s="44">
        <v>6555.2656999999999</v>
      </c>
      <c r="AD12" s="44">
        <v>6555.2656999999999</v>
      </c>
      <c r="AE12" s="44">
        <v>6555.2656999999999</v>
      </c>
      <c r="AF12" s="44">
        <v>6555.2656999999999</v>
      </c>
      <c r="AG12" s="44">
        <v>6555.2656999999999</v>
      </c>
      <c r="AH12" s="44">
        <v>6555.2656999999999</v>
      </c>
      <c r="AI12" s="44">
        <v>6555.2656999999999</v>
      </c>
      <c r="AJ12" s="44">
        <v>1311.96</v>
      </c>
      <c r="AK12" s="44">
        <v>1348.64</v>
      </c>
      <c r="AL12" s="44">
        <v>1410.96</v>
      </c>
      <c r="AM12" s="44">
        <v>1448.8</v>
      </c>
      <c r="AN12" s="44">
        <v>1448.8</v>
      </c>
      <c r="AO12" s="44">
        <v>1448.8</v>
      </c>
      <c r="AP12" s="44">
        <v>1448.8</v>
      </c>
      <c r="AQ12" s="44">
        <v>1448.8</v>
      </c>
      <c r="AR12" s="44">
        <v>1448.8</v>
      </c>
      <c r="AS12" s="44">
        <v>1448.8</v>
      </c>
      <c r="AT12" s="44">
        <v>1448.8</v>
      </c>
      <c r="AU12" s="44">
        <v>1478</v>
      </c>
      <c r="AV12" s="44">
        <v>1527.7799520000001</v>
      </c>
      <c r="AW12" s="44">
        <v>1527.7799520000001</v>
      </c>
      <c r="AX12" s="44">
        <v>1542</v>
      </c>
      <c r="AY12" s="44">
        <v>1542</v>
      </c>
      <c r="AZ12" s="44">
        <v>3779.0286552100001</v>
      </c>
      <c r="BA12" s="44">
        <v>3779.0286552100001</v>
      </c>
      <c r="BB12" s="44">
        <v>3779.0286552100001</v>
      </c>
      <c r="BC12" s="44">
        <v>4004.2594068600001</v>
      </c>
      <c r="BD12" s="44">
        <v>4004.2594068600001</v>
      </c>
      <c r="BE12" s="44">
        <v>4162.0593220700002</v>
      </c>
      <c r="BF12" s="44">
        <v>4162.0593220700002</v>
      </c>
      <c r="BG12" s="44">
        <v>4162.0593220700002</v>
      </c>
      <c r="BH12" s="44">
        <v>4162.0593220700002</v>
      </c>
      <c r="BI12" s="44">
        <v>4162.0593220700002</v>
      </c>
      <c r="BJ12" s="44">
        <v>4162.0593220700002</v>
      </c>
      <c r="BK12" s="44">
        <v>4344.0417028000002</v>
      </c>
      <c r="BL12" s="44">
        <v>4344.0417028000002</v>
      </c>
      <c r="BM12" s="44">
        <v>4344.0417028000002</v>
      </c>
      <c r="BN12" s="44">
        <v>4344.0417028000002</v>
      </c>
      <c r="BO12" s="44">
        <v>4344.0417028000002</v>
      </c>
      <c r="BP12" s="44">
        <v>4225.3853993399998</v>
      </c>
      <c r="BQ12" s="44">
        <v>4618</v>
      </c>
      <c r="BR12" s="44">
        <v>4796.7614080399999</v>
      </c>
      <c r="BS12" s="44">
        <v>5027.5095144200004</v>
      </c>
      <c r="BT12" s="44">
        <v>5297.7098321900003</v>
      </c>
      <c r="BU12" s="44">
        <v>5297.7098321900003</v>
      </c>
      <c r="BV12" s="44">
        <v>5297.7098321900003</v>
      </c>
      <c r="BW12" s="44">
        <v>5297.7098321900003</v>
      </c>
      <c r="BX12" s="44">
        <v>5297.7098321900003</v>
      </c>
      <c r="BY12" s="44">
        <v>5297.7098321900003</v>
      </c>
      <c r="BZ12" s="44">
        <v>5297.7098321900003</v>
      </c>
      <c r="CA12" s="44">
        <v>5297.7098321900003</v>
      </c>
      <c r="CB12" s="44">
        <v>5297.7098321900003</v>
      </c>
      <c r="CC12" s="44">
        <v>5297.7098321900003</v>
      </c>
      <c r="CD12" s="44">
        <v>5336</v>
      </c>
      <c r="CE12" s="44">
        <v>5336</v>
      </c>
      <c r="CF12" s="44">
        <v>2804.212</v>
      </c>
      <c r="CG12" s="44">
        <v>2851.5990000000002</v>
      </c>
      <c r="CH12" s="44">
        <v>3078.596</v>
      </c>
      <c r="CI12" s="44">
        <v>3078.596</v>
      </c>
      <c r="CJ12" s="44">
        <v>3238.0459999999998</v>
      </c>
      <c r="CK12" s="44">
        <v>3238.0459999999998</v>
      </c>
      <c r="CL12" s="44">
        <v>3238.0459999999998</v>
      </c>
      <c r="CM12" s="44">
        <v>3238.0459999999998</v>
      </c>
      <c r="CN12" s="44">
        <v>3238.0459999999998</v>
      </c>
      <c r="CO12" s="44">
        <v>3238.0459999999998</v>
      </c>
      <c r="CP12" s="44">
        <v>3238.0459999999998</v>
      </c>
      <c r="CQ12" s="44">
        <v>3238.0459999999998</v>
      </c>
      <c r="CR12" s="44">
        <v>3238.0459999999998</v>
      </c>
      <c r="CS12" s="44">
        <v>3238.0459999999998</v>
      </c>
      <c r="CT12" s="44">
        <v>3238.0459999999998</v>
      </c>
      <c r="CU12" s="44">
        <v>3238.0459999999998</v>
      </c>
      <c r="CV12" s="44">
        <v>2473.79407167</v>
      </c>
      <c r="CW12" s="44">
        <v>2586.2495781600001</v>
      </c>
      <c r="CX12" s="44">
        <v>2586.2495781600001</v>
      </c>
      <c r="CY12" s="44">
        <v>2589.0927531799998</v>
      </c>
      <c r="CZ12" s="44">
        <v>2589.9727824299998</v>
      </c>
      <c r="DA12" s="44">
        <v>2589.9727824299998</v>
      </c>
      <c r="DB12" s="44">
        <v>2589.9727824299998</v>
      </c>
      <c r="DC12" s="44">
        <v>2589.9727824299998</v>
      </c>
      <c r="DD12" s="44">
        <v>2967.8844979999999</v>
      </c>
      <c r="DE12" s="44">
        <v>2967.8844979999999</v>
      </c>
      <c r="DF12" s="44">
        <v>2967.8844979999999</v>
      </c>
      <c r="DG12" s="44">
        <v>2967.8844979999999</v>
      </c>
      <c r="DH12" s="44">
        <v>2967.8844979999999</v>
      </c>
      <c r="DI12" s="44">
        <v>3031</v>
      </c>
      <c r="DJ12" s="44">
        <v>3031</v>
      </c>
      <c r="DK12" s="44">
        <v>3031</v>
      </c>
      <c r="DL12" s="44">
        <v>836.98500799999999</v>
      </c>
      <c r="DM12" s="44">
        <v>901.72535600000003</v>
      </c>
      <c r="DN12" s="44">
        <v>958.34431600000005</v>
      </c>
      <c r="DO12" s="44">
        <v>1019.66512</v>
      </c>
      <c r="DP12" s="44">
        <v>1019.66512</v>
      </c>
      <c r="DQ12" s="44">
        <v>1019.66512</v>
      </c>
      <c r="DR12" s="44">
        <v>1019.66512</v>
      </c>
      <c r="DS12" s="44">
        <v>1019.66512</v>
      </c>
      <c r="DT12" s="44">
        <v>1019.66512</v>
      </c>
      <c r="DU12" s="44">
        <v>1019.66512</v>
      </c>
      <c r="DV12" s="44">
        <v>1019.66512</v>
      </c>
      <c r="DW12" s="44">
        <v>1019.66512</v>
      </c>
      <c r="DX12" s="44">
        <v>1019.66512</v>
      </c>
      <c r="DY12" s="44">
        <v>1026.0431919615999</v>
      </c>
      <c r="DZ12" s="44">
        <v>1050.4283640000001</v>
      </c>
      <c r="EA12" s="44">
        <v>1050.4283640000001</v>
      </c>
      <c r="EB12" s="44">
        <v>2069.6999999999998</v>
      </c>
      <c r="EC12" s="44">
        <v>2183.549</v>
      </c>
      <c r="ED12" s="44">
        <v>2313.63</v>
      </c>
      <c r="EE12" s="44">
        <v>2516.69</v>
      </c>
      <c r="EF12" s="44">
        <v>2516.69</v>
      </c>
      <c r="EG12" s="44">
        <v>2516.69</v>
      </c>
      <c r="EH12" s="44">
        <v>2516.69</v>
      </c>
      <c r="EI12" s="44">
        <v>2516.69</v>
      </c>
      <c r="EJ12" s="44">
        <v>2571.31</v>
      </c>
      <c r="EK12" s="44">
        <v>2571.31</v>
      </c>
      <c r="EL12" s="44">
        <v>2571.31</v>
      </c>
      <c r="EM12" s="44">
        <v>2571.31</v>
      </c>
      <c r="EN12" s="44">
        <v>2614.17022</v>
      </c>
      <c r="EO12" s="44">
        <v>2626</v>
      </c>
      <c r="EP12" s="44">
        <v>2679</v>
      </c>
      <c r="EQ12" s="44">
        <v>2679</v>
      </c>
      <c r="ER12" s="44">
        <v>2765.2886760000001</v>
      </c>
      <c r="ES12" s="44">
        <v>2765.2886760000001</v>
      </c>
      <c r="ET12" s="44">
        <v>2959.9079360000001</v>
      </c>
      <c r="EU12" s="44">
        <v>3192.7919959999999</v>
      </c>
      <c r="EV12" s="44">
        <v>3192.7919959999999</v>
      </c>
      <c r="EW12" s="44">
        <v>3192.7919959999999</v>
      </c>
      <c r="EX12" s="44">
        <v>3192.7919959999999</v>
      </c>
      <c r="EY12" s="44">
        <v>3192.7919959999999</v>
      </c>
      <c r="EZ12" s="44">
        <v>3192.7919959999999</v>
      </c>
      <c r="FA12" s="44">
        <v>3192.7919959999999</v>
      </c>
      <c r="FB12" s="44">
        <v>3192.7919959999999</v>
      </c>
      <c r="FC12" s="44">
        <v>3192.7919959999999</v>
      </c>
      <c r="FD12" s="44">
        <v>3192.7919959999999</v>
      </c>
      <c r="FE12" s="44">
        <v>3192.7919959999999</v>
      </c>
      <c r="FF12" s="44">
        <v>3192.7919959999999</v>
      </c>
      <c r="FG12" s="44">
        <v>3192.7919959999999</v>
      </c>
      <c r="FH12" s="44">
        <v>1616.768</v>
      </c>
      <c r="FI12" s="44">
        <v>1689.1969999999999</v>
      </c>
      <c r="FJ12" s="44">
        <v>1801.394</v>
      </c>
      <c r="FK12" s="44">
        <v>1930.99232807</v>
      </c>
      <c r="FL12" s="44">
        <v>1937.704264</v>
      </c>
      <c r="FM12" s="44">
        <v>1937.704264</v>
      </c>
      <c r="FN12" s="44">
        <v>1937.704264</v>
      </c>
      <c r="FO12" s="44">
        <v>1937.704264</v>
      </c>
      <c r="FP12" s="44">
        <v>1942.955156</v>
      </c>
      <c r="FQ12" s="44">
        <v>1942.955156</v>
      </c>
      <c r="FR12" s="44">
        <v>1951.7954540000001</v>
      </c>
      <c r="FS12" s="44">
        <v>1951.7954540000001</v>
      </c>
      <c r="FT12" s="44">
        <v>1951.7954540000001</v>
      </c>
      <c r="FU12" s="44">
        <v>2026.9370560000002</v>
      </c>
      <c r="FV12" s="44">
        <v>2114.9357599999998</v>
      </c>
      <c r="FW12" s="44">
        <v>2114.9357599999998</v>
      </c>
      <c r="FX12" s="44">
        <v>1063</v>
      </c>
      <c r="FY12" s="44">
        <v>1148</v>
      </c>
      <c r="FZ12" s="44">
        <v>1154</v>
      </c>
      <c r="GA12" s="44">
        <v>1154</v>
      </c>
      <c r="GB12" s="44">
        <v>1154</v>
      </c>
      <c r="GC12" s="44">
        <v>1154</v>
      </c>
      <c r="GD12" s="44">
        <v>1154</v>
      </c>
      <c r="GE12" s="44">
        <v>1154</v>
      </c>
      <c r="GF12" s="44">
        <v>1154</v>
      </c>
      <c r="GG12" s="44">
        <v>1154</v>
      </c>
      <c r="GH12" s="44">
        <v>1154</v>
      </c>
      <c r="GI12" s="44">
        <v>1154</v>
      </c>
      <c r="GJ12" s="44">
        <v>1154</v>
      </c>
      <c r="GK12" s="44">
        <v>1154</v>
      </c>
      <c r="GL12" s="44">
        <v>1154</v>
      </c>
      <c r="GM12" s="44">
        <v>1154</v>
      </c>
      <c r="GN12" s="44">
        <v>1724.0199811800001</v>
      </c>
      <c r="GO12" s="44">
        <v>1819.64476949</v>
      </c>
      <c r="GP12" s="44">
        <v>1949.3399704399999</v>
      </c>
      <c r="GQ12" s="44">
        <v>2136.74219451</v>
      </c>
      <c r="GR12" s="44">
        <v>2136.74219451</v>
      </c>
      <c r="GS12" s="44">
        <v>2136.74219451</v>
      </c>
      <c r="GT12" s="44">
        <v>2136.74219451</v>
      </c>
      <c r="GU12" s="44">
        <v>2136.74219451</v>
      </c>
      <c r="GV12" s="44">
        <v>2142.611222</v>
      </c>
      <c r="GW12" s="44">
        <v>2142.611222</v>
      </c>
      <c r="GX12" s="44">
        <v>2142.611222</v>
      </c>
      <c r="GY12" s="44">
        <v>2142.611222</v>
      </c>
      <c r="GZ12" s="44">
        <v>2142.611222</v>
      </c>
      <c r="HA12" s="44">
        <v>2142.611222</v>
      </c>
      <c r="HB12" s="44">
        <v>2142.611222</v>
      </c>
      <c r="HC12" s="44">
        <v>2142.611222</v>
      </c>
    </row>
    <row r="13" spans="1:211" s="31" customFormat="1" ht="12.9" customHeight="1" x14ac:dyDescent="0.35">
      <c r="A13" s="43" t="s">
        <v>57</v>
      </c>
      <c r="B13" s="43" t="s">
        <v>58</v>
      </c>
      <c r="C13" s="43" t="s">
        <v>49</v>
      </c>
      <c r="D13" s="44">
        <v>4648.9298843800007</v>
      </c>
      <c r="E13" s="44">
        <v>4684.4700128799996</v>
      </c>
      <c r="F13" s="44">
        <v>4740.2956055499999</v>
      </c>
      <c r="G13" s="44">
        <v>4813.32598547</v>
      </c>
      <c r="H13" s="44">
        <v>4886.0807436100004</v>
      </c>
      <c r="I13" s="44">
        <v>4989.9214909300008</v>
      </c>
      <c r="J13" s="44">
        <v>5107.7929082199998</v>
      </c>
      <c r="K13" s="44">
        <v>5170.81141794</v>
      </c>
      <c r="L13" s="44">
        <v>5219.8147170499997</v>
      </c>
      <c r="M13" s="44">
        <v>5272.0840285900003</v>
      </c>
      <c r="N13" s="44">
        <v>5311.5686703199999</v>
      </c>
      <c r="O13" s="44">
        <v>5333</v>
      </c>
      <c r="P13" s="44">
        <v>5384.2018715490003</v>
      </c>
      <c r="Q13" s="44">
        <v>5435.15285838</v>
      </c>
      <c r="R13" s="44">
        <v>5610.1767300000001</v>
      </c>
      <c r="S13" s="44">
        <v>4812.54</v>
      </c>
      <c r="T13" s="44">
        <v>38742.394999999997</v>
      </c>
      <c r="U13" s="44">
        <v>38874.940199999997</v>
      </c>
      <c r="V13" s="44">
        <v>39223.906199999998</v>
      </c>
      <c r="W13" s="44">
        <v>39462.306199999999</v>
      </c>
      <c r="X13" s="44">
        <v>39745.275500000003</v>
      </c>
      <c r="Y13" s="44">
        <v>40272.423000000003</v>
      </c>
      <c r="Z13" s="44">
        <v>40626.293000000005</v>
      </c>
      <c r="AA13" s="44">
        <v>40963.506000000001</v>
      </c>
      <c r="AB13" s="44">
        <v>41271.487999999998</v>
      </c>
      <c r="AC13" s="44">
        <v>41323.58393845</v>
      </c>
      <c r="AD13" s="44">
        <v>41453.2107359</v>
      </c>
      <c r="AE13" s="44">
        <v>41642.275513569999</v>
      </c>
      <c r="AF13" s="44">
        <v>41847</v>
      </c>
      <c r="AG13" s="44">
        <v>42007</v>
      </c>
      <c r="AH13" s="44">
        <v>42294.520000000004</v>
      </c>
      <c r="AI13" s="44">
        <v>42484.79</v>
      </c>
      <c r="AJ13" s="44">
        <v>3951.6253540100001</v>
      </c>
      <c r="AK13" s="44">
        <v>4075.7738424899999</v>
      </c>
      <c r="AL13" s="44">
        <v>4036.36450483</v>
      </c>
      <c r="AM13" s="44">
        <v>4069.7536800400003</v>
      </c>
      <c r="AN13" s="44">
        <v>4099.4109698000002</v>
      </c>
      <c r="AO13" s="44">
        <v>4284</v>
      </c>
      <c r="AP13" s="44">
        <v>4303</v>
      </c>
      <c r="AQ13" s="44">
        <v>4347</v>
      </c>
      <c r="AR13" s="44">
        <v>4481.4749609999999</v>
      </c>
      <c r="AS13" s="44">
        <v>4505.4781199999998</v>
      </c>
      <c r="AT13" s="44">
        <v>4541.2000000000007</v>
      </c>
      <c r="AU13" s="44">
        <v>4549.55</v>
      </c>
      <c r="AV13" s="44">
        <v>4535.9908390000001</v>
      </c>
      <c r="AW13" s="44">
        <v>4557.5199999999995</v>
      </c>
      <c r="AX13" s="44">
        <v>4569.1409999999996</v>
      </c>
      <c r="AY13" s="44">
        <v>4702</v>
      </c>
      <c r="AZ13" s="44">
        <v>32432</v>
      </c>
      <c r="BA13" s="44">
        <v>32832</v>
      </c>
      <c r="BB13" s="44">
        <v>33299</v>
      </c>
      <c r="BC13" s="44">
        <v>33579</v>
      </c>
      <c r="BD13" s="44">
        <v>33816.999999999993</v>
      </c>
      <c r="BE13" s="44">
        <v>34172</v>
      </c>
      <c r="BF13" s="44">
        <v>34568</v>
      </c>
      <c r="BG13" s="44">
        <v>35028.999999999993</v>
      </c>
      <c r="BH13" s="44">
        <v>35491.989000000001</v>
      </c>
      <c r="BI13" s="44">
        <v>36005.181618999995</v>
      </c>
      <c r="BJ13" s="44">
        <v>36467.860999999997</v>
      </c>
      <c r="BK13" s="44">
        <v>36993.039376999994</v>
      </c>
      <c r="BL13" s="44">
        <v>37543.074810000006</v>
      </c>
      <c r="BM13" s="44">
        <v>38284.300771000002</v>
      </c>
      <c r="BN13" s="44">
        <v>38725.005837251832</v>
      </c>
      <c r="BO13" s="44">
        <v>39146.327922462529</v>
      </c>
      <c r="BP13" s="44">
        <v>46658</v>
      </c>
      <c r="BQ13" s="44">
        <v>47645</v>
      </c>
      <c r="BR13" s="44">
        <v>48486</v>
      </c>
      <c r="BS13" s="44">
        <v>49427</v>
      </c>
      <c r="BT13" s="44">
        <v>50117</v>
      </c>
      <c r="BU13" s="44">
        <v>50771</v>
      </c>
      <c r="BV13" s="44">
        <v>51342</v>
      </c>
      <c r="BW13" s="44">
        <v>51781</v>
      </c>
      <c r="BX13" s="44">
        <v>52097.040999999997</v>
      </c>
      <c r="BY13" s="44">
        <v>52564.710000000006</v>
      </c>
      <c r="BZ13" s="44">
        <v>53201.880000000005</v>
      </c>
      <c r="CA13" s="44">
        <v>53757</v>
      </c>
      <c r="CB13" s="44">
        <v>54266</v>
      </c>
      <c r="CC13" s="44">
        <v>54777</v>
      </c>
      <c r="CD13" s="44">
        <v>55190</v>
      </c>
      <c r="CE13" s="44">
        <v>55530</v>
      </c>
      <c r="CF13" s="44">
        <v>148353.43893726001</v>
      </c>
      <c r="CG13" s="44">
        <v>150136.49844103999</v>
      </c>
      <c r="CH13" s="44">
        <v>150660.03925174</v>
      </c>
      <c r="CI13" s="44">
        <v>151770.05533772</v>
      </c>
      <c r="CJ13" s="44">
        <v>152579.65545786</v>
      </c>
      <c r="CK13" s="44">
        <v>152729.53246679998</v>
      </c>
      <c r="CL13" s="44">
        <v>153747.85140546001</v>
      </c>
      <c r="CM13" s="44">
        <v>150472.37732775</v>
      </c>
      <c r="CN13" s="44">
        <v>151121.81199999998</v>
      </c>
      <c r="CO13" s="44">
        <v>152459.5</v>
      </c>
      <c r="CP13" s="44">
        <v>152254.63888908</v>
      </c>
      <c r="CQ13" s="44">
        <v>152491.37408914001</v>
      </c>
      <c r="CR13" s="44">
        <v>151975.9735270222</v>
      </c>
      <c r="CS13" s="44">
        <v>152279.1829897149</v>
      </c>
      <c r="CT13" s="44">
        <v>152896.21000000002</v>
      </c>
      <c r="CU13" s="44">
        <v>153798.52000000002</v>
      </c>
      <c r="CV13" s="44">
        <v>199551</v>
      </c>
      <c r="CW13" s="44">
        <v>189452</v>
      </c>
      <c r="CX13" s="44">
        <v>185829</v>
      </c>
      <c r="CY13" s="44">
        <v>187750</v>
      </c>
      <c r="CZ13" s="44">
        <v>188634</v>
      </c>
      <c r="DA13" s="44">
        <v>190592</v>
      </c>
      <c r="DB13" s="44">
        <v>190819</v>
      </c>
      <c r="DC13" s="44">
        <v>191107</v>
      </c>
      <c r="DD13" s="44">
        <v>191156.07199999999</v>
      </c>
      <c r="DE13" s="44">
        <v>191475.29249707001</v>
      </c>
      <c r="DF13" s="44">
        <v>191945.32419555</v>
      </c>
      <c r="DG13" s="44">
        <v>192103.12437839</v>
      </c>
      <c r="DH13" s="44">
        <v>192203.6</v>
      </c>
      <c r="DI13" s="44">
        <v>192537.939828</v>
      </c>
      <c r="DJ13" s="44">
        <v>192685.01</v>
      </c>
      <c r="DK13" s="44">
        <v>192882.72</v>
      </c>
      <c r="DL13" s="44">
        <v>5718.7325857100004</v>
      </c>
      <c r="DM13" s="44">
        <v>5769.8560802100001</v>
      </c>
      <c r="DN13" s="44">
        <v>5868.0882146499998</v>
      </c>
      <c r="DO13" s="44">
        <v>5926.7301499999994</v>
      </c>
      <c r="DP13" s="44">
        <v>5970.9719999999998</v>
      </c>
      <c r="DQ13" s="44">
        <v>6041.5939481299993</v>
      </c>
      <c r="DR13" s="44">
        <v>6102.4391066500002</v>
      </c>
      <c r="DS13" s="44">
        <v>6134.8447602399992</v>
      </c>
      <c r="DT13" s="44">
        <v>6160.5729461899991</v>
      </c>
      <c r="DU13" s="44">
        <v>6246.3146799999995</v>
      </c>
      <c r="DV13" s="44">
        <v>6300.9202911100001</v>
      </c>
      <c r="DW13" s="44">
        <v>6408.9907576099995</v>
      </c>
      <c r="DX13" s="44">
        <v>6567.6</v>
      </c>
      <c r="DY13" s="44">
        <v>6627.926915</v>
      </c>
      <c r="DZ13" s="44">
        <v>6698.6166149999999</v>
      </c>
      <c r="EA13" s="44">
        <v>6755.8414250000005</v>
      </c>
      <c r="EB13" s="44">
        <v>71676.861903020006</v>
      </c>
      <c r="EC13" s="44">
        <v>71930.499999939988</v>
      </c>
      <c r="ED13" s="44">
        <v>72120.499999919994</v>
      </c>
      <c r="EE13" s="44">
        <v>72939.230183259991</v>
      </c>
      <c r="EF13" s="44">
        <v>73498.507812569995</v>
      </c>
      <c r="EG13" s="44">
        <v>73133</v>
      </c>
      <c r="EH13" s="44">
        <v>73597</v>
      </c>
      <c r="EI13" s="44">
        <v>73889</v>
      </c>
      <c r="EJ13" s="44">
        <v>74181.439138999995</v>
      </c>
      <c r="EK13" s="44">
        <v>74451.769539970002</v>
      </c>
      <c r="EL13" s="44">
        <v>74675.100000000006</v>
      </c>
      <c r="EM13" s="44">
        <v>75120.61</v>
      </c>
      <c r="EN13" s="44">
        <v>75412.168957000002</v>
      </c>
      <c r="EO13" s="44">
        <v>75815.150000000009</v>
      </c>
      <c r="EP13" s="44">
        <v>76306.47</v>
      </c>
      <c r="EQ13" s="44">
        <v>76723</v>
      </c>
      <c r="ER13" s="44">
        <v>84830.405693389999</v>
      </c>
      <c r="ES13" s="44">
        <v>85326.12062151001</v>
      </c>
      <c r="ET13" s="44">
        <v>85821.835549620009</v>
      </c>
      <c r="EU13" s="44">
        <v>86624.718034969992</v>
      </c>
      <c r="EV13" s="44">
        <v>87208.550876540001</v>
      </c>
      <c r="EW13" s="44">
        <v>87193.681405939991</v>
      </c>
      <c r="EX13" s="44">
        <v>87647.69703553</v>
      </c>
      <c r="EY13" s="44">
        <v>87882.27</v>
      </c>
      <c r="EZ13" s="44">
        <v>88082.643000000011</v>
      </c>
      <c r="FA13" s="44">
        <v>88201</v>
      </c>
      <c r="FB13" s="44">
        <v>88808</v>
      </c>
      <c r="FC13" s="44">
        <v>88971</v>
      </c>
      <c r="FD13" s="44">
        <v>89311</v>
      </c>
      <c r="FE13" s="44">
        <v>89298</v>
      </c>
      <c r="FF13" s="44">
        <v>89416</v>
      </c>
      <c r="FG13" s="44">
        <v>89608</v>
      </c>
      <c r="FH13" s="44">
        <v>41507.07</v>
      </c>
      <c r="FI13" s="44">
        <v>41835.892999999996</v>
      </c>
      <c r="FJ13" s="44">
        <v>42110.843000000001</v>
      </c>
      <c r="FK13" s="44">
        <v>42711.531000000003</v>
      </c>
      <c r="FL13" s="44">
        <v>42968.714999999997</v>
      </c>
      <c r="FM13" s="44">
        <v>43213.931000000004</v>
      </c>
      <c r="FN13" s="44">
        <v>43702.130999999994</v>
      </c>
      <c r="FO13" s="44">
        <v>43821.926999999996</v>
      </c>
      <c r="FP13" s="44">
        <v>44255.045791259996</v>
      </c>
      <c r="FQ13" s="44">
        <v>44349.203980980004</v>
      </c>
      <c r="FR13" s="44">
        <v>44703.30605698</v>
      </c>
      <c r="FS13" s="44">
        <v>44907.44428797</v>
      </c>
      <c r="FT13" s="44">
        <v>45114.59</v>
      </c>
      <c r="FU13" s="44">
        <v>45494.429999999993</v>
      </c>
      <c r="FV13" s="44">
        <v>45734.09</v>
      </c>
      <c r="FW13" s="44">
        <v>45878.719778999759</v>
      </c>
      <c r="FX13" s="44">
        <v>21209.899999999998</v>
      </c>
      <c r="FY13" s="44">
        <v>21210.1</v>
      </c>
      <c r="FZ13" s="44">
        <v>21210.1</v>
      </c>
      <c r="GA13" s="44">
        <v>21267.8</v>
      </c>
      <c r="GB13" s="44">
        <v>21631.7</v>
      </c>
      <c r="GC13" s="44">
        <v>22027.100000000002</v>
      </c>
      <c r="GD13" s="44">
        <v>22222.1</v>
      </c>
      <c r="GE13" s="44">
        <v>22335.9</v>
      </c>
      <c r="GF13" s="44">
        <v>22495.899999999998</v>
      </c>
      <c r="GG13" s="44">
        <v>22629.244999999999</v>
      </c>
      <c r="GH13" s="44">
        <v>22681.082999999999</v>
      </c>
      <c r="GI13" s="44">
        <v>22725.012999999999</v>
      </c>
      <c r="GJ13" s="44">
        <v>22767.252</v>
      </c>
      <c r="GK13" s="44">
        <v>22862.294399999984</v>
      </c>
      <c r="GL13" s="44">
        <v>22911.734</v>
      </c>
      <c r="GM13" s="44">
        <v>22657.282275000009</v>
      </c>
      <c r="GN13" s="44">
        <v>12384</v>
      </c>
      <c r="GO13" s="44">
        <v>12476.3</v>
      </c>
      <c r="GP13" s="44">
        <v>12582.7</v>
      </c>
      <c r="GQ13" s="44">
        <v>12537.5</v>
      </c>
      <c r="GR13" s="44">
        <v>12644.400000000001</v>
      </c>
      <c r="GS13" s="44">
        <v>12725.4</v>
      </c>
      <c r="GT13" s="44">
        <v>12817.6</v>
      </c>
      <c r="GU13" s="44">
        <v>12834.7</v>
      </c>
      <c r="GV13" s="44">
        <v>12823.414999999999</v>
      </c>
      <c r="GW13" s="44">
        <v>12873.2217655</v>
      </c>
      <c r="GX13" s="44">
        <v>12875.46695939</v>
      </c>
      <c r="GY13" s="44">
        <v>13342.25</v>
      </c>
      <c r="GZ13" s="44">
        <v>13381.789999999999</v>
      </c>
      <c r="HA13" s="44">
        <v>13407.810000000001</v>
      </c>
      <c r="HB13" s="44">
        <v>13426.19</v>
      </c>
      <c r="HC13" s="44">
        <v>13452.5</v>
      </c>
    </row>
    <row r="14" spans="1:211" s="31" customFormat="1" ht="12.9" customHeight="1" x14ac:dyDescent="0.35">
      <c r="A14" s="43" t="s">
        <v>59</v>
      </c>
      <c r="B14" s="43" t="s">
        <v>60</v>
      </c>
      <c r="C14" s="43" t="s">
        <v>49</v>
      </c>
      <c r="D14" s="44">
        <v>5407850</v>
      </c>
      <c r="E14" s="44">
        <v>6926748</v>
      </c>
      <c r="F14" s="44">
        <v>4056448</v>
      </c>
      <c r="G14" s="44">
        <v>4816650.8</v>
      </c>
      <c r="H14" s="44">
        <v>4254420</v>
      </c>
      <c r="I14" s="44">
        <v>8058294.9000000004</v>
      </c>
      <c r="J14" s="44">
        <v>5628545</v>
      </c>
      <c r="K14" s="44">
        <v>5087218.5</v>
      </c>
      <c r="L14" s="44">
        <v>4790500.26</v>
      </c>
      <c r="M14" s="44">
        <v>5977442.3699999992</v>
      </c>
      <c r="N14" s="44">
        <v>6491438.767763</v>
      </c>
      <c r="O14" s="44">
        <v>7563539</v>
      </c>
      <c r="P14" s="44">
        <v>6202661.7999999998</v>
      </c>
      <c r="Q14" s="44">
        <v>7098962.7928950004</v>
      </c>
      <c r="R14" s="44">
        <v>7214141.0918791387</v>
      </c>
      <c r="S14" s="44">
        <v>8030302.7813549992</v>
      </c>
      <c r="T14" s="44">
        <v>134503459.55499998</v>
      </c>
      <c r="U14" s="44">
        <v>133517996.99999915</v>
      </c>
      <c r="V14" s="44">
        <v>152756075.53999904</v>
      </c>
      <c r="W14" s="44">
        <v>168923697</v>
      </c>
      <c r="X14" s="44">
        <v>126059088.64999999</v>
      </c>
      <c r="Y14" s="44">
        <v>143708252.88499999</v>
      </c>
      <c r="Z14" s="44">
        <v>128548869.2949992</v>
      </c>
      <c r="AA14" s="44">
        <v>110562250.05000001</v>
      </c>
      <c r="AB14" s="44">
        <v>126346724.94</v>
      </c>
      <c r="AC14" s="44">
        <v>119206476.90000001</v>
      </c>
      <c r="AD14" s="44">
        <v>128321001.73572741</v>
      </c>
      <c r="AE14" s="44">
        <v>134783693.99504238</v>
      </c>
      <c r="AF14" s="44">
        <v>120202389.46000001</v>
      </c>
      <c r="AG14" s="44">
        <v>130359354.10000001</v>
      </c>
      <c r="AH14" s="44">
        <v>162417880.78436238</v>
      </c>
      <c r="AI14" s="44">
        <v>125383147.70070577</v>
      </c>
      <c r="AJ14" s="44">
        <v>7293342.6063465932</v>
      </c>
      <c r="AK14" s="44">
        <v>6570798.3498260593</v>
      </c>
      <c r="AL14" s="44">
        <v>5032657.4450852545</v>
      </c>
      <c r="AM14" s="44">
        <v>9062886.09154566</v>
      </c>
      <c r="AN14" s="44">
        <v>9311824.1755525805</v>
      </c>
      <c r="AO14" s="44">
        <v>7141087.2005083272</v>
      </c>
      <c r="AP14" s="44">
        <v>9286900.1328187324</v>
      </c>
      <c r="AQ14" s="44">
        <v>8689276.3808355127</v>
      </c>
      <c r="AR14" s="44">
        <v>11246478.305796752</v>
      </c>
      <c r="AS14" s="44">
        <v>8650433.0482293796</v>
      </c>
      <c r="AT14" s="44">
        <v>8233715</v>
      </c>
      <c r="AU14" s="44">
        <v>6924380.6472039996</v>
      </c>
      <c r="AV14" s="44">
        <v>8573281.1578471996</v>
      </c>
      <c r="AW14" s="44">
        <v>7463714.0105855661</v>
      </c>
      <c r="AX14" s="44">
        <v>9659171.1362626143</v>
      </c>
      <c r="AY14" s="44">
        <v>7644175.7684947858</v>
      </c>
      <c r="AZ14" s="44">
        <v>84360145.524883628</v>
      </c>
      <c r="BA14" s="44">
        <v>82533341.308727995</v>
      </c>
      <c r="BB14" s="44">
        <v>88443866.392194897</v>
      </c>
      <c r="BC14" s="44">
        <v>84610355.610814497</v>
      </c>
      <c r="BD14" s="44">
        <v>70353504.842091069</v>
      </c>
      <c r="BE14" s="44">
        <v>68832287.947634622</v>
      </c>
      <c r="BF14" s="44">
        <v>84319566.027108878</v>
      </c>
      <c r="BG14" s="44">
        <v>95891837.132665694</v>
      </c>
      <c r="BH14" s="44">
        <v>77646354.099999994</v>
      </c>
      <c r="BI14" s="44">
        <v>87288448.048976302</v>
      </c>
      <c r="BJ14" s="44">
        <v>83967105.682609797</v>
      </c>
      <c r="BK14" s="44">
        <v>72276202.255756572</v>
      </c>
      <c r="BL14" s="44">
        <v>70980698.167166486</v>
      </c>
      <c r="BM14" s="44">
        <v>80209142.209789023</v>
      </c>
      <c r="BN14" s="44">
        <v>91686898.070405588</v>
      </c>
      <c r="BO14" s="44">
        <v>70320351.098911524</v>
      </c>
      <c r="BP14" s="44">
        <v>155413748.34898591</v>
      </c>
      <c r="BQ14" s="44">
        <v>109049908.4272584</v>
      </c>
      <c r="BR14" s="44">
        <v>126812450.62025197</v>
      </c>
      <c r="BS14" s="44">
        <v>116885067.60830815</v>
      </c>
      <c r="BT14" s="44">
        <v>114640198.46186861</v>
      </c>
      <c r="BU14" s="44">
        <v>104504882.90297826</v>
      </c>
      <c r="BV14" s="44">
        <v>86238363.800658911</v>
      </c>
      <c r="BW14" s="44">
        <v>91512742.219708622</v>
      </c>
      <c r="BX14" s="44">
        <v>96414375.251999989</v>
      </c>
      <c r="BY14" s="44">
        <v>118009546.242</v>
      </c>
      <c r="BZ14" s="44">
        <v>105267968.66599999</v>
      </c>
      <c r="CA14" s="44">
        <v>90399577.74000001</v>
      </c>
      <c r="CB14" s="44">
        <v>99574687.215000004</v>
      </c>
      <c r="CC14" s="44">
        <v>103183027.686</v>
      </c>
      <c r="CD14" s="44">
        <v>111052406.31200001</v>
      </c>
      <c r="CE14" s="44">
        <v>114020185.86000001</v>
      </c>
      <c r="CF14" s="44">
        <v>237473975.44</v>
      </c>
      <c r="CG14" s="44">
        <v>167713754.995</v>
      </c>
      <c r="CH14" s="44">
        <v>205115046.972</v>
      </c>
      <c r="CI14" s="44">
        <v>233494477.824</v>
      </c>
      <c r="CJ14" s="44">
        <v>238455775.20000002</v>
      </c>
      <c r="CK14" s="44">
        <v>223886183.51700002</v>
      </c>
      <c r="CL14" s="44">
        <v>206843689.72800002</v>
      </c>
      <c r="CM14" s="44">
        <v>187628379.25500003</v>
      </c>
      <c r="CN14" s="44">
        <v>164640034.92199999</v>
      </c>
      <c r="CO14" s="44">
        <v>204687647.26410002</v>
      </c>
      <c r="CP14" s="44">
        <v>207382224.37455001</v>
      </c>
      <c r="CQ14" s="44">
        <v>162143485.49600002</v>
      </c>
      <c r="CR14" s="44">
        <v>176688450.87399998</v>
      </c>
      <c r="CS14" s="44">
        <v>209502828.2414</v>
      </c>
      <c r="CT14" s="44">
        <v>206596386.0783</v>
      </c>
      <c r="CU14" s="44">
        <v>203532231.52169999</v>
      </c>
      <c r="CV14" s="44">
        <v>237311316</v>
      </c>
      <c r="CW14" s="44">
        <v>178993737</v>
      </c>
      <c r="CX14" s="44">
        <v>177966516</v>
      </c>
      <c r="CY14" s="44">
        <v>214431858</v>
      </c>
      <c r="CZ14" s="44">
        <v>162154747.5</v>
      </c>
      <c r="DA14" s="44">
        <v>185657782.5</v>
      </c>
      <c r="DB14" s="44">
        <v>199116437.5</v>
      </c>
      <c r="DC14" s="44">
        <v>196286730</v>
      </c>
      <c r="DD14" s="44">
        <v>154786657.19999999</v>
      </c>
      <c r="DE14" s="44">
        <v>192100101.75690925</v>
      </c>
      <c r="DF14" s="44">
        <v>188250162.95580041</v>
      </c>
      <c r="DG14" s="44">
        <v>210416858.68565479</v>
      </c>
      <c r="DH14" s="44">
        <v>192163221.56505713</v>
      </c>
      <c r="DI14" s="44">
        <v>216653626.20000002</v>
      </c>
      <c r="DJ14" s="44">
        <v>225143290.45306671</v>
      </c>
      <c r="DK14" s="44">
        <v>201260566.63008204</v>
      </c>
      <c r="DL14" s="44">
        <v>20235369.488817796</v>
      </c>
      <c r="DM14" s="44">
        <v>20283591.0915595</v>
      </c>
      <c r="DN14" s="44">
        <v>19028704.558093194</v>
      </c>
      <c r="DO14" s="44">
        <v>21757584.999298334</v>
      </c>
      <c r="DP14" s="44">
        <v>19302438.998155475</v>
      </c>
      <c r="DQ14" s="44">
        <v>16968817.265684791</v>
      </c>
      <c r="DR14" s="44">
        <v>15717640.163464339</v>
      </c>
      <c r="DS14" s="44">
        <v>19108873.445255522</v>
      </c>
      <c r="DT14" s="44">
        <v>19106302.379743535</v>
      </c>
      <c r="DU14" s="44">
        <v>15599341.08478486</v>
      </c>
      <c r="DV14" s="44">
        <v>15478430.59376891</v>
      </c>
      <c r="DW14" s="44">
        <v>14699143.932740368</v>
      </c>
      <c r="DX14" s="44">
        <v>15278319.827320997</v>
      </c>
      <c r="DY14" s="44">
        <v>17134132.648820642</v>
      </c>
      <c r="DZ14" s="44">
        <v>18235593.583854686</v>
      </c>
      <c r="EA14" s="44">
        <v>17119693.286745928</v>
      </c>
      <c r="EB14" s="44">
        <v>80443332.094001859</v>
      </c>
      <c r="EC14" s="44">
        <v>95025646.526530951</v>
      </c>
      <c r="ED14" s="44">
        <v>81850127.721740201</v>
      </c>
      <c r="EE14" s="44">
        <v>119358793.62941194</v>
      </c>
      <c r="EF14" s="44">
        <v>107246504.70367856</v>
      </c>
      <c r="EG14" s="44">
        <v>91494776.323231354</v>
      </c>
      <c r="EH14" s="44">
        <v>96324336.432473004</v>
      </c>
      <c r="EI14" s="44">
        <v>104908294.33977765</v>
      </c>
      <c r="EJ14" s="44">
        <v>127203679.77559343</v>
      </c>
      <c r="EK14" s="44">
        <v>104448171.64126278</v>
      </c>
      <c r="EL14" s="44">
        <v>103700337.99999999</v>
      </c>
      <c r="EM14" s="44">
        <v>81712865.819419503</v>
      </c>
      <c r="EN14" s="44">
        <v>112549869.16252954</v>
      </c>
      <c r="EO14" s="44">
        <v>111084379.78812456</v>
      </c>
      <c r="EP14" s="44">
        <v>109693578.80362846</v>
      </c>
      <c r="EQ14" s="44">
        <v>89424654.514440373</v>
      </c>
      <c r="ER14" s="44">
        <v>121810419.60000001</v>
      </c>
      <c r="ES14" s="44">
        <v>140452565.19999999</v>
      </c>
      <c r="ET14" s="44">
        <v>101231856</v>
      </c>
      <c r="EU14" s="44">
        <v>111093298.80000001</v>
      </c>
      <c r="EV14" s="44">
        <v>149349698.40000001</v>
      </c>
      <c r="EW14" s="44">
        <v>135190093.5</v>
      </c>
      <c r="EX14" s="44">
        <v>109824305.3</v>
      </c>
      <c r="EY14" s="44">
        <v>121484867.80000001</v>
      </c>
      <c r="EZ14" s="44">
        <v>142756065.40000001</v>
      </c>
      <c r="FA14" s="44">
        <v>105632254.3</v>
      </c>
      <c r="FB14" s="44">
        <v>119326104.105</v>
      </c>
      <c r="FC14" s="44">
        <v>132983327.295</v>
      </c>
      <c r="FD14" s="44">
        <v>117774196.96000001</v>
      </c>
      <c r="FE14" s="44">
        <v>132631066.09999998</v>
      </c>
      <c r="FF14" s="44">
        <v>109660899.69999996</v>
      </c>
      <c r="FG14" s="44">
        <v>116431136.03999999</v>
      </c>
      <c r="FH14" s="44">
        <v>114752059.3599962</v>
      </c>
      <c r="FI14" s="44">
        <v>109259567.18549645</v>
      </c>
      <c r="FJ14" s="44">
        <v>82905960.774997368</v>
      </c>
      <c r="FK14" s="44">
        <v>113754945.52799465</v>
      </c>
      <c r="FL14" s="44">
        <v>83853116.242498711</v>
      </c>
      <c r="FM14" s="44">
        <v>95229971.628997087</v>
      </c>
      <c r="FN14" s="44">
        <v>83990434.20599623</v>
      </c>
      <c r="FO14" s="44">
        <v>90696698.683295384</v>
      </c>
      <c r="FP14" s="44">
        <v>107775984.12155855</v>
      </c>
      <c r="FQ14" s="44">
        <v>96612686.824812084</v>
      </c>
      <c r="FR14" s="44">
        <v>122149257.4901785</v>
      </c>
      <c r="FS14" s="44">
        <v>89098031.048304155</v>
      </c>
      <c r="FT14" s="44">
        <v>124256145.12019625</v>
      </c>
      <c r="FU14" s="44">
        <v>136680614.75925046</v>
      </c>
      <c r="FV14" s="44">
        <v>134261565.76942348</v>
      </c>
      <c r="FW14" s="44">
        <v>99280922.710036084</v>
      </c>
      <c r="FX14" s="44">
        <v>33084813.194571599</v>
      </c>
      <c r="FY14" s="44">
        <v>44198798.684017748</v>
      </c>
      <c r="FZ14" s="44">
        <v>45574245.403967001</v>
      </c>
      <c r="GA14" s="44">
        <v>53358290.177281238</v>
      </c>
      <c r="GB14" s="44">
        <v>55474234.514481299</v>
      </c>
      <c r="GC14" s="44">
        <v>38343427.999998607</v>
      </c>
      <c r="GD14" s="44">
        <v>44542719.999998398</v>
      </c>
      <c r="GE14" s="44">
        <v>38341915.999998629</v>
      </c>
      <c r="GF14" s="44">
        <v>51894387.594767503</v>
      </c>
      <c r="GG14" s="44">
        <v>39984348.222000003</v>
      </c>
      <c r="GH14" s="44">
        <v>42914591.950000003</v>
      </c>
      <c r="GI14" s="44">
        <v>39294345.519660406</v>
      </c>
      <c r="GJ14" s="44">
        <v>45306264.087136574</v>
      </c>
      <c r="GK14" s="44">
        <v>45975869.696757205</v>
      </c>
      <c r="GL14" s="44">
        <v>44501080.555966005</v>
      </c>
      <c r="GM14" s="44">
        <v>48064141.33930707</v>
      </c>
      <c r="GN14" s="44">
        <v>30973222.230952159</v>
      </c>
      <c r="GO14" s="44">
        <v>37497590.835594997</v>
      </c>
      <c r="GP14" s="44">
        <v>39096276.594857819</v>
      </c>
      <c r="GQ14" s="44">
        <v>38623528.176550806</v>
      </c>
      <c r="GR14" s="44">
        <v>35947861.109551586</v>
      </c>
      <c r="GS14" s="44">
        <v>39092592.632198021</v>
      </c>
      <c r="GT14" s="44">
        <v>50957447.901975721</v>
      </c>
      <c r="GU14" s="44">
        <v>48293316.960000001</v>
      </c>
      <c r="GV14" s="44">
        <v>51319924.699038446</v>
      </c>
      <c r="GW14" s="44">
        <v>44060927.798000008</v>
      </c>
      <c r="GX14" s="44">
        <v>36621453.705943063</v>
      </c>
      <c r="GY14" s="44">
        <v>29060954.190626003</v>
      </c>
      <c r="GZ14" s="44">
        <v>31642756.486146308</v>
      </c>
      <c r="HA14" s="44">
        <v>30244229.725640003</v>
      </c>
      <c r="HB14" s="44">
        <v>23424353.235479999</v>
      </c>
      <c r="HC14" s="44">
        <v>18426238.65797</v>
      </c>
    </row>
    <row r="15" spans="1:211" s="25" customFormat="1" ht="12.9" customHeight="1" x14ac:dyDescent="0.35">
      <c r="A15" s="41" t="s">
        <v>61</v>
      </c>
      <c r="B15" s="41" t="s">
        <v>62</v>
      </c>
      <c r="C15" s="41" t="s">
        <v>49</v>
      </c>
      <c r="D15" s="42">
        <v>0.92123391008144229</v>
      </c>
      <c r="E15" s="42">
        <v>0.96039157275081255</v>
      </c>
      <c r="F15" s="42">
        <v>0.98755272319120546</v>
      </c>
      <c r="G15" s="42">
        <v>1.0235280944890246</v>
      </c>
      <c r="H15" s="42">
        <v>1.0301316100367075</v>
      </c>
      <c r="I15" s="42">
        <v>1.0530975434347607</v>
      </c>
      <c r="J15" s="42">
        <v>1.0378245404024748</v>
      </c>
      <c r="K15" s="42">
        <v>1.041611184457611</v>
      </c>
      <c r="L15" s="42">
        <v>1.0315992044441848</v>
      </c>
      <c r="M15" s="42">
        <v>1.0389639294682385</v>
      </c>
      <c r="N15" s="42">
        <v>1.0494638875221676</v>
      </c>
      <c r="O15" s="42">
        <v>1.0301642368010209</v>
      </c>
      <c r="P15" s="42">
        <v>0.99036279741987743</v>
      </c>
      <c r="Q15" s="42">
        <v>0.99525293403162962</v>
      </c>
      <c r="R15" s="42">
        <v>0.97902754755858301</v>
      </c>
      <c r="S15" s="42">
        <v>0.95458279189599948</v>
      </c>
      <c r="T15" s="42">
        <v>1.0887328096034525</v>
      </c>
      <c r="U15" s="42">
        <v>1.131685034698553</v>
      </c>
      <c r="V15" s="42">
        <v>1.1618613408823772</v>
      </c>
      <c r="W15" s="42">
        <v>1.1992876576452673</v>
      </c>
      <c r="X15" s="42">
        <v>1.2261313749535532</v>
      </c>
      <c r="Y15" s="42">
        <v>1.2592409015565444</v>
      </c>
      <c r="Z15" s="42">
        <v>1.2400758150112701</v>
      </c>
      <c r="AA15" s="42">
        <v>1.1240374425393342</v>
      </c>
      <c r="AB15" s="42">
        <v>1.1150298687376379</v>
      </c>
      <c r="AC15" s="42">
        <v>1.1158087181465848</v>
      </c>
      <c r="AD15" s="42">
        <v>1.1406313142989659</v>
      </c>
      <c r="AE15" s="42">
        <v>1.1428937670372492</v>
      </c>
      <c r="AF15" s="42">
        <v>1.1451227995970099</v>
      </c>
      <c r="AG15" s="42">
        <v>1.1531337945063018</v>
      </c>
      <c r="AH15" s="42">
        <v>1.145467000213193</v>
      </c>
      <c r="AI15" s="42">
        <v>1.121480652311484</v>
      </c>
      <c r="AJ15" s="42">
        <v>1.1973543770201287</v>
      </c>
      <c r="AK15" s="42">
        <v>1.2287799387672176</v>
      </c>
      <c r="AL15" s="42">
        <v>1.2716213872771365</v>
      </c>
      <c r="AM15" s="42">
        <v>1.2611635532019732</v>
      </c>
      <c r="AN15" s="42">
        <v>1.3053735145600793</v>
      </c>
      <c r="AO15" s="42">
        <v>1.3266837544540544</v>
      </c>
      <c r="AP15" s="42">
        <v>1.3192084086110656</v>
      </c>
      <c r="AQ15" s="42">
        <v>1.3102163126457806</v>
      </c>
      <c r="AR15" s="42">
        <v>1.3330193037250111</v>
      </c>
      <c r="AS15" s="42">
        <v>1.3477258881744751</v>
      </c>
      <c r="AT15" s="42">
        <v>1.3179428843990204</v>
      </c>
      <c r="AU15" s="42">
        <v>1.3376621198810494</v>
      </c>
      <c r="AV15" s="42">
        <v>1.333963062893454</v>
      </c>
      <c r="AW15" s="42">
        <v>1.343223519873576</v>
      </c>
      <c r="AX15" s="42">
        <v>1.1661874341939336</v>
      </c>
      <c r="AY15" s="42">
        <v>1.2262636516696379</v>
      </c>
      <c r="AZ15" s="42">
        <v>1.2499542302926676</v>
      </c>
      <c r="BA15" s="42">
        <v>1.3075513670470502</v>
      </c>
      <c r="BB15" s="42">
        <v>1.3577948556814128</v>
      </c>
      <c r="BC15" s="42">
        <v>1.3303117900290107</v>
      </c>
      <c r="BD15" s="42">
        <v>1.3623956171319154</v>
      </c>
      <c r="BE15" s="42">
        <v>1.3978545182209723</v>
      </c>
      <c r="BF15" s="42">
        <v>1.3374484606042236</v>
      </c>
      <c r="BG15" s="42">
        <v>1.2934373105206252</v>
      </c>
      <c r="BH15" s="42">
        <v>1.2743874442795522</v>
      </c>
      <c r="BI15" s="42">
        <v>1.3047178388024765</v>
      </c>
      <c r="BJ15" s="42">
        <v>1.3415604198865738</v>
      </c>
      <c r="BK15" s="42">
        <v>1.3455835065640567</v>
      </c>
      <c r="BL15" s="42">
        <v>1.3443234191969287</v>
      </c>
      <c r="BM15" s="42">
        <v>1.3468932193515699</v>
      </c>
      <c r="BN15" s="42">
        <v>1.3320825934407583</v>
      </c>
      <c r="BO15" s="42">
        <v>1.3445853563996599</v>
      </c>
      <c r="BP15" s="42">
        <v>0.95536557610382289</v>
      </c>
      <c r="BQ15" s="42">
        <v>0.97999601493029043</v>
      </c>
      <c r="BR15" s="42">
        <v>1.0039048052742234</v>
      </c>
      <c r="BS15" s="42">
        <v>1.06924216157782</v>
      </c>
      <c r="BT15" s="42">
        <v>1.0865562376549203</v>
      </c>
      <c r="BU15" s="42">
        <v>1.0683862378217921</v>
      </c>
      <c r="BV15" s="42">
        <v>1.0816230102660045</v>
      </c>
      <c r="BW15" s="42">
        <v>1.093040881406437</v>
      </c>
      <c r="BX15" s="42">
        <v>1.105129248752071</v>
      </c>
      <c r="BY15" s="42">
        <v>1.1227132398038269</v>
      </c>
      <c r="BZ15" s="42">
        <v>1.12108560281444</v>
      </c>
      <c r="CA15" s="42">
        <v>1.124085240972972</v>
      </c>
      <c r="CB15" s="42">
        <v>1.1238516721141143</v>
      </c>
      <c r="CC15" s="42">
        <v>1.129600583403287</v>
      </c>
      <c r="CD15" s="42">
        <v>1.1077131026931175</v>
      </c>
      <c r="CE15" s="42">
        <v>1.100280320940108</v>
      </c>
      <c r="CF15" s="42">
        <v>1.349414979029586</v>
      </c>
      <c r="CG15" s="42">
        <v>1.3821457236014882</v>
      </c>
      <c r="CH15" s="42">
        <v>1.4072148328640508</v>
      </c>
      <c r="CI15" s="42">
        <v>1.4659633901792344</v>
      </c>
      <c r="CJ15" s="42">
        <v>1.4636742553351183</v>
      </c>
      <c r="CK15" s="42">
        <v>1.3615286641901641</v>
      </c>
      <c r="CL15" s="42">
        <v>1.4349786864835912</v>
      </c>
      <c r="CM15" s="42">
        <v>1.4241994922572534</v>
      </c>
      <c r="CN15" s="42">
        <v>1.4838443657103071</v>
      </c>
      <c r="CO15" s="42">
        <v>1.5079340587326786</v>
      </c>
      <c r="CP15" s="42">
        <v>1.5205696057325049</v>
      </c>
      <c r="CQ15" s="42">
        <v>1.4552424792291061</v>
      </c>
      <c r="CR15" s="42">
        <v>1.4754722111129657</v>
      </c>
      <c r="CS15" s="42">
        <v>1.5327887284621073</v>
      </c>
      <c r="CT15" s="42">
        <v>1.5451909249027092</v>
      </c>
      <c r="CU15" s="42">
        <v>1.5259364615890492</v>
      </c>
      <c r="CV15" s="42">
        <v>0.83668189116187386</v>
      </c>
      <c r="CW15" s="42">
        <v>0.8688054897347145</v>
      </c>
      <c r="CX15" s="42">
        <v>0.89384334908707985</v>
      </c>
      <c r="CY15" s="42">
        <v>0.91929453270704642</v>
      </c>
      <c r="CZ15" s="42">
        <v>0.93350333620094306</v>
      </c>
      <c r="DA15" s="42">
        <v>0.9468915609103139</v>
      </c>
      <c r="DB15" s="42">
        <v>0.97930199191818734</v>
      </c>
      <c r="DC15" s="42">
        <v>1.0491606933125377</v>
      </c>
      <c r="DD15" s="42">
        <v>1.0477677098544198</v>
      </c>
      <c r="DE15" s="42">
        <v>1.073853033815682</v>
      </c>
      <c r="DF15" s="42">
        <v>1.0760488868238418</v>
      </c>
      <c r="DG15" s="42">
        <v>1.0789714199226517</v>
      </c>
      <c r="DH15" s="42">
        <v>1.1050620952929839</v>
      </c>
      <c r="DI15" s="42">
        <v>1.1373861674112071</v>
      </c>
      <c r="DJ15" s="42">
        <v>1.1225153294857282</v>
      </c>
      <c r="DK15" s="42">
        <v>1.1158961247997081</v>
      </c>
      <c r="DL15" s="42">
        <v>0.88925937866514604</v>
      </c>
      <c r="DM15" s="42">
        <v>0.91513632692815694</v>
      </c>
      <c r="DN15" s="42">
        <v>0.96878234576696998</v>
      </c>
      <c r="DO15" s="42">
        <v>0.92996545713188972</v>
      </c>
      <c r="DP15" s="42">
        <v>0.95635911681970687</v>
      </c>
      <c r="DQ15" s="42">
        <v>0.98816756505730163</v>
      </c>
      <c r="DR15" s="42">
        <v>0.96982983947186008</v>
      </c>
      <c r="DS15" s="42">
        <v>0.94645177472944997</v>
      </c>
      <c r="DT15" s="42">
        <v>0.92875037025240958</v>
      </c>
      <c r="DU15" s="42">
        <v>0.93690353210324329</v>
      </c>
      <c r="DV15" s="42">
        <v>0.91665174788331749</v>
      </c>
      <c r="DW15" s="42">
        <v>0.92347649769738172</v>
      </c>
      <c r="DX15" s="42">
        <v>0.91712656134424275</v>
      </c>
      <c r="DY15" s="42">
        <v>0.91240878799442127</v>
      </c>
      <c r="DZ15" s="42">
        <v>0.84174430651524057</v>
      </c>
      <c r="EA15" s="42">
        <v>0.89408947027101437</v>
      </c>
      <c r="EB15" s="42">
        <v>0.9104437233511038</v>
      </c>
      <c r="EC15" s="42">
        <v>0.93399901673302743</v>
      </c>
      <c r="ED15" s="42">
        <v>0.9698086745785407</v>
      </c>
      <c r="EE15" s="42">
        <v>0.9475742619537787</v>
      </c>
      <c r="EF15" s="42">
        <v>0.98683689417470388</v>
      </c>
      <c r="EG15" s="42">
        <v>0.98644603053493507</v>
      </c>
      <c r="EH15" s="42">
        <v>1.0123799078279438</v>
      </c>
      <c r="EI15" s="42">
        <v>1.0031022581097515</v>
      </c>
      <c r="EJ15" s="42">
        <v>0.9919962864423908</v>
      </c>
      <c r="EK15" s="42">
        <v>1.0304302908884881</v>
      </c>
      <c r="EL15" s="42">
        <v>1.0036852026600755</v>
      </c>
      <c r="EM15" s="42">
        <v>1.0014085861572468</v>
      </c>
      <c r="EN15" s="42">
        <v>1.0025687124199796</v>
      </c>
      <c r="EO15" s="42">
        <v>1.0069032167151726</v>
      </c>
      <c r="EP15" s="42">
        <v>0.95390367777029039</v>
      </c>
      <c r="EQ15" s="42">
        <v>1.0117859360146657</v>
      </c>
      <c r="ER15" s="42">
        <v>0.83699644176678956</v>
      </c>
      <c r="ES15" s="42">
        <v>0.88939918737199464</v>
      </c>
      <c r="ET15" s="42">
        <v>0.91613469080463306</v>
      </c>
      <c r="EU15" s="42">
        <v>0.90258839098160648</v>
      </c>
      <c r="EV15" s="42">
        <v>0.92056477654167757</v>
      </c>
      <c r="EW15" s="42">
        <v>0.91712289344454223</v>
      </c>
      <c r="EX15" s="42">
        <v>0.92364917133677216</v>
      </c>
      <c r="EY15" s="42">
        <v>0.94578525377480804</v>
      </c>
      <c r="EZ15" s="42">
        <v>0.93319034979736337</v>
      </c>
      <c r="FA15" s="42">
        <v>0.90992637810092414</v>
      </c>
      <c r="FB15" s="42">
        <v>0.91347935232226474</v>
      </c>
      <c r="FC15" s="42">
        <v>0.8945935839851733</v>
      </c>
      <c r="FD15" s="42">
        <v>0.89433055312823584</v>
      </c>
      <c r="FE15" s="42">
        <v>0.89277635017869728</v>
      </c>
      <c r="FF15" s="42">
        <v>0.88482690993491986</v>
      </c>
      <c r="FG15" s="42">
        <v>0.86863467787939386</v>
      </c>
      <c r="FH15" s="42">
        <v>0.636423610793176</v>
      </c>
      <c r="FI15" s="42">
        <v>0.64784049537844302</v>
      </c>
      <c r="FJ15" s="42">
        <v>0.7029375663440971</v>
      </c>
      <c r="FK15" s="42">
        <v>0.67954997019401531</v>
      </c>
      <c r="FL15" s="42">
        <v>0.71312125590429787</v>
      </c>
      <c r="FM15" s="42">
        <v>0.70358302012382201</v>
      </c>
      <c r="FN15" s="42">
        <v>0.69374802347327036</v>
      </c>
      <c r="FO15" s="42">
        <v>0.69267430379916961</v>
      </c>
      <c r="FP15" s="42">
        <v>0.70080508756716253</v>
      </c>
      <c r="FQ15" s="42">
        <v>0.71540935149860641</v>
      </c>
      <c r="FR15" s="42">
        <v>0.70863975508172328</v>
      </c>
      <c r="FS15" s="42">
        <v>0.70670021450541853</v>
      </c>
      <c r="FT15" s="42">
        <v>0.70536349859169656</v>
      </c>
      <c r="FU15" s="42">
        <v>0.69919693990244136</v>
      </c>
      <c r="FV15" s="42">
        <v>0.65238991123385548</v>
      </c>
      <c r="FW15" s="42">
        <v>0.68347598496190287</v>
      </c>
      <c r="FX15" s="42">
        <v>0.84622703234218388</v>
      </c>
      <c r="FY15" s="42">
        <v>0.85199176982088154</v>
      </c>
      <c r="FZ15" s="42">
        <v>0.79766269582566662</v>
      </c>
      <c r="GA15" s="42">
        <v>0.91955988276917866</v>
      </c>
      <c r="GB15" s="42">
        <v>0.91509090194295084</v>
      </c>
      <c r="GC15" s="42">
        <v>0.89676931123658188</v>
      </c>
      <c r="GD15" s="42">
        <v>0.89704977538822595</v>
      </c>
      <c r="GE15" s="42">
        <v>0.90033552586830135</v>
      </c>
      <c r="GF15" s="42">
        <v>0.88242387291292934</v>
      </c>
      <c r="GG15" s="42">
        <v>0.92271981240728596</v>
      </c>
      <c r="GH15" s="42">
        <v>0.94433014889017541</v>
      </c>
      <c r="GI15" s="42">
        <v>0.93245719271766248</v>
      </c>
      <c r="GJ15" s="42">
        <v>0.97535780703991892</v>
      </c>
      <c r="GK15" s="42">
        <v>0.99157164199431724</v>
      </c>
      <c r="GL15" s="42">
        <v>1.0083413336633675</v>
      </c>
      <c r="GM15" s="42">
        <v>1.0155601528158427</v>
      </c>
      <c r="GN15" s="42">
        <v>0.70147302351536622</v>
      </c>
      <c r="GO15" s="42">
        <v>0.71804651810129827</v>
      </c>
      <c r="GP15" s="42">
        <v>0.72008723251157603</v>
      </c>
      <c r="GQ15" s="42">
        <v>0.74748899741326347</v>
      </c>
      <c r="GR15" s="42">
        <v>0.77875327621295076</v>
      </c>
      <c r="GS15" s="42">
        <v>0.78469725262797063</v>
      </c>
      <c r="GT15" s="42">
        <v>0.80039833100187419</v>
      </c>
      <c r="GU15" s="42">
        <v>0.78616416008328049</v>
      </c>
      <c r="GV15" s="42">
        <v>0.79232030657456387</v>
      </c>
      <c r="GW15" s="42">
        <v>0.79093766536547039</v>
      </c>
      <c r="GX15" s="42">
        <v>0.82737244891484152</v>
      </c>
      <c r="GY15" s="42">
        <v>0.81618584243382841</v>
      </c>
      <c r="GZ15" s="42">
        <v>0.80232365692774621</v>
      </c>
      <c r="HA15" s="42">
        <v>0.80247013043207183</v>
      </c>
      <c r="HB15" s="42">
        <v>0.76044369234491382</v>
      </c>
      <c r="HC15" s="42">
        <v>0.8043008689598018</v>
      </c>
    </row>
    <row r="16" spans="1:211" s="31" customFormat="1" ht="12.9" customHeight="1" x14ac:dyDescent="0.35">
      <c r="A16" s="43" t="s">
        <v>63</v>
      </c>
      <c r="B16" s="43" t="s">
        <v>51</v>
      </c>
      <c r="C16" s="43" t="s">
        <v>316</v>
      </c>
      <c r="D16" s="44">
        <v>32644.372461278101</v>
      </c>
      <c r="E16" s="44">
        <v>33989.78368583</v>
      </c>
      <c r="F16" s="44">
        <v>37658.377116216798</v>
      </c>
      <c r="G16" s="44">
        <v>39959.378599711999</v>
      </c>
      <c r="H16" s="44">
        <v>46087.463131805001</v>
      </c>
      <c r="I16" s="44">
        <v>53239.636389662104</v>
      </c>
      <c r="J16" s="44">
        <v>58764.115947737497</v>
      </c>
      <c r="K16" s="44">
        <v>66417.409985292601</v>
      </c>
      <c r="L16" s="44">
        <v>77223.594865233899</v>
      </c>
      <c r="M16" s="44">
        <v>73579.8426807426</v>
      </c>
      <c r="N16" s="44">
        <v>40562.178874851801</v>
      </c>
      <c r="O16" s="44">
        <v>46909.595999999998</v>
      </c>
      <c r="P16" s="44">
        <v>55849.335000000006</v>
      </c>
      <c r="Q16" s="44">
        <v>55021.766000000003</v>
      </c>
      <c r="R16" s="44">
        <v>53278.416409999998</v>
      </c>
      <c r="S16" s="44">
        <v>54940.209000000003</v>
      </c>
      <c r="T16" s="44">
        <v>357834.496219308</v>
      </c>
      <c r="U16" s="44">
        <v>316522.99188389303</v>
      </c>
      <c r="V16" s="44">
        <v>467809.12217390706</v>
      </c>
      <c r="W16" s="44">
        <v>441027.33814656798</v>
      </c>
      <c r="X16" s="44">
        <v>511184.26885726303</v>
      </c>
      <c r="Y16" s="44">
        <v>506684.85404769296</v>
      </c>
      <c r="Z16" s="44">
        <v>577601.0955064391</v>
      </c>
      <c r="AA16" s="44">
        <v>471121.68333051505</v>
      </c>
      <c r="AB16" s="44">
        <v>539569.59182207996</v>
      </c>
      <c r="AC16" s="44">
        <v>647227.97580349504</v>
      </c>
      <c r="AD16" s="44">
        <v>588178.86646726506</v>
      </c>
      <c r="AE16" s="44">
        <v>529666.46092261001</v>
      </c>
      <c r="AF16" s="44">
        <v>463137.071</v>
      </c>
      <c r="AG16" s="44">
        <v>445750.647</v>
      </c>
      <c r="AH16" s="44">
        <v>403448.37900000002</v>
      </c>
      <c r="AI16" s="44">
        <v>387112.45299999998</v>
      </c>
      <c r="AJ16" s="44">
        <v>26412.589009526593</v>
      </c>
      <c r="AK16" s="44">
        <v>31329.710649259305</v>
      </c>
      <c r="AL16" s="44">
        <v>31120.531390019252</v>
      </c>
      <c r="AM16" s="44">
        <v>37629.540867755153</v>
      </c>
      <c r="AN16" s="44">
        <v>42279.50798262329</v>
      </c>
      <c r="AO16" s="44">
        <v>40682.50401969807</v>
      </c>
      <c r="AP16" s="44">
        <v>52808.972782802135</v>
      </c>
      <c r="AQ16" s="44">
        <v>52531.24811007821</v>
      </c>
      <c r="AR16" s="44">
        <v>55150.625983108068</v>
      </c>
      <c r="AS16" s="44">
        <v>54114.799686988088</v>
      </c>
      <c r="AT16" s="44">
        <v>55415.462309842202</v>
      </c>
      <c r="AU16" s="44">
        <v>54481.132864804596</v>
      </c>
      <c r="AV16" s="44">
        <v>48229.038177939598</v>
      </c>
      <c r="AW16" s="44">
        <v>55345.957048282602</v>
      </c>
      <c r="AX16" s="44">
        <v>52908.6784500219</v>
      </c>
      <c r="AY16" s="44">
        <v>67493.260999999999</v>
      </c>
      <c r="AZ16" s="44">
        <v>156824.91789216301</v>
      </c>
      <c r="BA16" s="44">
        <v>176841.394432931</v>
      </c>
      <c r="BB16" s="44">
        <v>224408.06001672801</v>
      </c>
      <c r="BC16" s="44">
        <v>214131.30026509601</v>
      </c>
      <c r="BD16" s="44">
        <v>210431.13798086398</v>
      </c>
      <c r="BE16" s="44">
        <v>229554.29065953402</v>
      </c>
      <c r="BF16" s="44">
        <v>240838.12724750797</v>
      </c>
      <c r="BG16" s="44">
        <v>222645.27398422701</v>
      </c>
      <c r="BH16" s="44">
        <v>258321.99304766802</v>
      </c>
      <c r="BI16" s="44">
        <v>270954.43519109796</v>
      </c>
      <c r="BJ16" s="44">
        <v>295663.49812986702</v>
      </c>
      <c r="BK16" s="44">
        <v>276143.80499999999</v>
      </c>
      <c r="BL16" s="44">
        <v>257322.89818438003</v>
      </c>
      <c r="BM16" s="44">
        <v>248955.63635370001</v>
      </c>
      <c r="BN16" s="44">
        <v>226772.79477854402</v>
      </c>
      <c r="BO16" s="44">
        <v>244843.380445277</v>
      </c>
      <c r="BP16" s="44">
        <v>189286.786515969</v>
      </c>
      <c r="BQ16" s="44">
        <v>229999.82498122202</v>
      </c>
      <c r="BR16" s="44">
        <v>249220.28103108701</v>
      </c>
      <c r="BS16" s="44">
        <v>269392.65438000002</v>
      </c>
      <c r="BT16" s="44">
        <v>278759.46135</v>
      </c>
      <c r="BU16" s="44">
        <v>317627.73702</v>
      </c>
      <c r="BV16" s="44">
        <v>350958.66492000007</v>
      </c>
      <c r="BW16" s="44">
        <v>387877.9989499998</v>
      </c>
      <c r="BX16" s="44">
        <v>365738.55767000001</v>
      </c>
      <c r="BY16" s="44">
        <v>381461.5461299998</v>
      </c>
      <c r="BZ16" s="44">
        <v>344893.63842298696</v>
      </c>
      <c r="CA16" s="44">
        <v>353346.31027999998</v>
      </c>
      <c r="CB16" s="44">
        <v>362234.78839999996</v>
      </c>
      <c r="CC16" s="44">
        <v>350114.929</v>
      </c>
      <c r="CD16" s="44">
        <v>338318.7</v>
      </c>
      <c r="CE16" s="44">
        <v>384744.80699999997</v>
      </c>
      <c r="CF16" s="44">
        <v>259957.891</v>
      </c>
      <c r="CG16" s="44">
        <v>241890.48055000001</v>
      </c>
      <c r="CH16" s="44">
        <v>269457.2365</v>
      </c>
      <c r="CI16" s="44">
        <v>270466.59799000004</v>
      </c>
      <c r="CJ16" s="44">
        <v>270621.21470000001</v>
      </c>
      <c r="CK16" s="44">
        <v>345122.06182</v>
      </c>
      <c r="CL16" s="44">
        <v>363976.48437000008</v>
      </c>
      <c r="CM16" s="44">
        <v>298481.04830000014</v>
      </c>
      <c r="CN16" s="44">
        <v>308046.36037000001</v>
      </c>
      <c r="CO16" s="44">
        <v>362830.15773000004</v>
      </c>
      <c r="CP16" s="44">
        <v>371607.978</v>
      </c>
      <c r="CQ16" s="44">
        <v>341013.31</v>
      </c>
      <c r="CR16" s="44">
        <v>357962.68099999998</v>
      </c>
      <c r="CS16" s="44">
        <v>368947.33100000001</v>
      </c>
      <c r="CT16" s="44">
        <v>390182.78992536996</v>
      </c>
      <c r="CU16" s="44">
        <v>368645.446</v>
      </c>
      <c r="CV16" s="44">
        <v>198507.61938633298</v>
      </c>
      <c r="CW16" s="44">
        <v>249199.63407414002</v>
      </c>
      <c r="CX16" s="44">
        <v>304612.28626150603</v>
      </c>
      <c r="CY16" s="44">
        <v>296582.84979402204</v>
      </c>
      <c r="CZ16" s="44">
        <v>324946.11772000004</v>
      </c>
      <c r="DA16" s="44">
        <v>336208.00537622103</v>
      </c>
      <c r="DB16" s="44">
        <v>429455.71274000197</v>
      </c>
      <c r="DC16" s="44">
        <v>401260.42950844707</v>
      </c>
      <c r="DD16" s="44">
        <v>390948.49645502307</v>
      </c>
      <c r="DE16" s="44">
        <v>391299.86702397501</v>
      </c>
      <c r="DF16" s="44">
        <v>313936.839553856</v>
      </c>
      <c r="DG16" s="44">
        <v>321942.69254999899</v>
      </c>
      <c r="DH16" s="44">
        <v>345390.71399999998</v>
      </c>
      <c r="DI16" s="44">
        <v>401766.886</v>
      </c>
      <c r="DJ16" s="44">
        <v>394653.58999999997</v>
      </c>
      <c r="DK16" s="44">
        <v>401221.27100000001</v>
      </c>
      <c r="DL16" s="44">
        <v>46756.092287101899</v>
      </c>
      <c r="DM16" s="44">
        <v>51252.352222211397</v>
      </c>
      <c r="DN16" s="44">
        <v>43220.358648427202</v>
      </c>
      <c r="DO16" s="44">
        <v>48349.725749867001</v>
      </c>
      <c r="DP16" s="44">
        <v>58605.575110382997</v>
      </c>
      <c r="DQ16" s="44">
        <v>59886.898408099398</v>
      </c>
      <c r="DR16" s="44">
        <v>70098.067766092601</v>
      </c>
      <c r="DS16" s="44">
        <v>69150.303926688197</v>
      </c>
      <c r="DT16" s="44">
        <v>69918.556613006105</v>
      </c>
      <c r="DU16" s="44">
        <v>73079.730390022902</v>
      </c>
      <c r="DV16" s="44">
        <v>78683.548999999999</v>
      </c>
      <c r="DW16" s="44">
        <v>84039.021999999997</v>
      </c>
      <c r="DX16" s="44">
        <v>79198.771999999997</v>
      </c>
      <c r="DY16" s="44">
        <v>84456.982650000005</v>
      </c>
      <c r="DZ16" s="44">
        <v>73865.819759999998</v>
      </c>
      <c r="EA16" s="44">
        <v>68644.099989999988</v>
      </c>
      <c r="EB16" s="44">
        <v>116861.47857915258</v>
      </c>
      <c r="EC16" s="44">
        <v>106359.56772461215</v>
      </c>
      <c r="ED16" s="44">
        <v>113514.72915098233</v>
      </c>
      <c r="EE16" s="44">
        <v>128379.6119855967</v>
      </c>
      <c r="EF16" s="44">
        <v>127280.19704758523</v>
      </c>
      <c r="EG16" s="44">
        <v>137174.04028031268</v>
      </c>
      <c r="EH16" s="44">
        <v>167745.95206778086</v>
      </c>
      <c r="EI16" s="44">
        <v>183726.35284227453</v>
      </c>
      <c r="EJ16" s="44">
        <v>171080.18289509552</v>
      </c>
      <c r="EK16" s="44">
        <v>186774.27334163259</v>
      </c>
      <c r="EL16" s="44">
        <v>161157.56975476799</v>
      </c>
      <c r="EM16" s="44">
        <v>177216.06576257499</v>
      </c>
      <c r="EN16" s="44">
        <v>186388.80132767701</v>
      </c>
      <c r="EO16" s="44">
        <v>184353.73967465901</v>
      </c>
      <c r="EP16" s="44">
        <v>176109.71939909199</v>
      </c>
      <c r="EQ16" s="44">
        <v>218274.83</v>
      </c>
      <c r="ER16" s="44">
        <v>112506.535</v>
      </c>
      <c r="ES16" s="44">
        <v>108991.583</v>
      </c>
      <c r="ET16" s="44">
        <v>126897.568</v>
      </c>
      <c r="EU16" s="44">
        <v>145514.894</v>
      </c>
      <c r="EV16" s="44">
        <v>147956.514</v>
      </c>
      <c r="EW16" s="44">
        <v>191519.79500000001</v>
      </c>
      <c r="EX16" s="44">
        <v>203371.86</v>
      </c>
      <c r="EY16" s="44">
        <v>222412.64300000001</v>
      </c>
      <c r="EZ16" s="44">
        <v>233849.701</v>
      </c>
      <c r="FA16" s="44">
        <v>248377.486889666</v>
      </c>
      <c r="FB16" s="44">
        <v>211867.16309531001</v>
      </c>
      <c r="FC16" s="44">
        <v>248667.39895521599</v>
      </c>
      <c r="FD16" s="44">
        <v>249010.83126000001</v>
      </c>
      <c r="FE16" s="44">
        <v>261706.81672</v>
      </c>
      <c r="FF16" s="44">
        <v>237845.67388999998</v>
      </c>
      <c r="FG16" s="44">
        <v>245707.57653999998</v>
      </c>
      <c r="FH16" s="44">
        <v>81250.614026765543</v>
      </c>
      <c r="FI16" s="44">
        <v>103209.38645113776</v>
      </c>
      <c r="FJ16" s="44">
        <v>116017.52463473017</v>
      </c>
      <c r="FK16" s="44">
        <v>137883.29635850366</v>
      </c>
      <c r="FL16" s="44">
        <v>137860.36087647689</v>
      </c>
      <c r="FM16" s="44">
        <v>143839.81850797526</v>
      </c>
      <c r="FN16" s="44">
        <v>157205.91921771257</v>
      </c>
      <c r="FO16" s="44">
        <v>179574.56650939499</v>
      </c>
      <c r="FP16" s="44">
        <v>189806.67514137062</v>
      </c>
      <c r="FQ16" s="44">
        <v>204651.59938180444</v>
      </c>
      <c r="FR16" s="44">
        <v>229428.02527883899</v>
      </c>
      <c r="FS16" s="44">
        <v>204947.924709871</v>
      </c>
      <c r="FT16" s="44">
        <v>193557.933375539</v>
      </c>
      <c r="FU16" s="44">
        <v>204177.44023405801</v>
      </c>
      <c r="FV16" s="44">
        <v>217757.13255408776</v>
      </c>
      <c r="FW16" s="44">
        <v>215584.443903334</v>
      </c>
      <c r="FX16" s="44">
        <v>48648.823897879505</v>
      </c>
      <c r="FY16" s="44">
        <v>50748.109417397798</v>
      </c>
      <c r="FZ16" s="44">
        <v>53289.0230297776</v>
      </c>
      <c r="GA16" s="44">
        <v>61973.7059213752</v>
      </c>
      <c r="GB16" s="44">
        <v>75037.978098049192</v>
      </c>
      <c r="GC16" s="44">
        <v>74900.179665433403</v>
      </c>
      <c r="GD16" s="44">
        <v>84369.777789408996</v>
      </c>
      <c r="GE16" s="44">
        <v>70674.63604085501</v>
      </c>
      <c r="GF16" s="44">
        <v>74075.862810526407</v>
      </c>
      <c r="GG16" s="44">
        <v>64088.129960287195</v>
      </c>
      <c r="GH16" s="44">
        <v>69929.810763066795</v>
      </c>
      <c r="GI16" s="44">
        <v>93577.683630547996</v>
      </c>
      <c r="GJ16" s="44">
        <v>86416.346934444198</v>
      </c>
      <c r="GK16" s="44">
        <v>78404.001088851903</v>
      </c>
      <c r="GL16" s="44">
        <v>82673.057705970088</v>
      </c>
      <c r="GM16" s="44">
        <v>90510.394827971802</v>
      </c>
      <c r="GN16" s="44">
        <v>83237</v>
      </c>
      <c r="GO16" s="44">
        <v>81473</v>
      </c>
      <c r="GP16" s="44">
        <v>85413.886309046997</v>
      </c>
      <c r="GQ16" s="44">
        <v>89047.922493129998</v>
      </c>
      <c r="GR16" s="44">
        <v>96130.066559793398</v>
      </c>
      <c r="GS16" s="44">
        <v>121992.755514909</v>
      </c>
      <c r="GT16" s="44">
        <v>126519.882999029</v>
      </c>
      <c r="GU16" s="44">
        <v>116175.49106407601</v>
      </c>
      <c r="GV16" s="44">
        <v>121867.70902049799</v>
      </c>
      <c r="GW16" s="44">
        <v>117721.494565381</v>
      </c>
      <c r="GX16" s="44">
        <v>138427.94329502599</v>
      </c>
      <c r="GY16" s="44">
        <v>132835.09312937901</v>
      </c>
      <c r="GZ16" s="44">
        <v>108242.14191396099</v>
      </c>
      <c r="HA16" s="44">
        <v>110815.785</v>
      </c>
      <c r="HB16" s="44">
        <v>118042.307</v>
      </c>
      <c r="HC16" s="44">
        <v>118292.577</v>
      </c>
    </row>
    <row r="17" spans="1:211" s="25" customFormat="1" ht="12.9" customHeight="1" x14ac:dyDescent="0.35">
      <c r="A17" s="43" t="s">
        <v>64</v>
      </c>
      <c r="B17" s="43" t="s">
        <v>65</v>
      </c>
      <c r="C17" s="43" t="s">
        <v>316</v>
      </c>
      <c r="D17" s="42">
        <v>1</v>
      </c>
      <c r="E17" s="42">
        <v>1.0452706061118502</v>
      </c>
      <c r="F17" s="42">
        <v>1.0868513886863425</v>
      </c>
      <c r="G17" s="42">
        <v>1.1312938389976723</v>
      </c>
      <c r="H17" s="42">
        <v>1.1567726142472725</v>
      </c>
      <c r="I17" s="42">
        <v>1.1995563047985374</v>
      </c>
      <c r="J17" s="42">
        <v>1.2385017561810374</v>
      </c>
      <c r="K17" s="42">
        <v>1.2784871711292933</v>
      </c>
      <c r="L17" s="42">
        <v>1.31342981598297</v>
      </c>
      <c r="M17" s="42">
        <v>1.3426915893028719</v>
      </c>
      <c r="N17" s="42">
        <v>1.3656987165194989</v>
      </c>
      <c r="O17" s="42">
        <v>1.3915711944071918</v>
      </c>
      <c r="P17" s="42">
        <v>1.4221280831529757</v>
      </c>
      <c r="Q17" s="42">
        <v>1.4566653831374401</v>
      </c>
      <c r="R17" s="42">
        <v>1.4854493464845773</v>
      </c>
      <c r="S17" s="42">
        <v>1.5051094987398133</v>
      </c>
      <c r="T17" s="42">
        <v>1</v>
      </c>
      <c r="U17" s="42">
        <v>1.0452706061118502</v>
      </c>
      <c r="V17" s="42">
        <v>1.0868513886863425</v>
      </c>
      <c r="W17" s="42">
        <v>1.1312938389976723</v>
      </c>
      <c r="X17" s="42">
        <v>1.1567726142472725</v>
      </c>
      <c r="Y17" s="42">
        <v>1.1995563047985374</v>
      </c>
      <c r="Z17" s="42">
        <v>1.2385017561810374</v>
      </c>
      <c r="AA17" s="42">
        <v>1.2784871711292933</v>
      </c>
      <c r="AB17" s="42">
        <v>1.31342981598297</v>
      </c>
      <c r="AC17" s="42">
        <v>1.3426915893028719</v>
      </c>
      <c r="AD17" s="42">
        <v>1.3656987165194989</v>
      </c>
      <c r="AE17" s="42">
        <v>1.3915711944071918</v>
      </c>
      <c r="AF17" s="42">
        <v>1.4221280831529757</v>
      </c>
      <c r="AG17" s="42">
        <v>1.4566653831374401</v>
      </c>
      <c r="AH17" s="42">
        <v>1.4854493464845773</v>
      </c>
      <c r="AI17" s="42">
        <v>1.5051094987398133</v>
      </c>
      <c r="AJ17" s="42">
        <v>1.0258476465181641</v>
      </c>
      <c r="AK17" s="42">
        <v>1.0650547188806361</v>
      </c>
      <c r="AL17" s="42">
        <v>1.1122878618798167</v>
      </c>
      <c r="AM17" s="42">
        <v>1.1400308454887336</v>
      </c>
      <c r="AN17" s="42">
        <v>1.178546598199947</v>
      </c>
      <c r="AO17" s="42">
        <v>1.2206323874885738</v>
      </c>
      <c r="AP17" s="42">
        <v>1.2580479670432216</v>
      </c>
      <c r="AQ17" s="42">
        <v>1.2966368788866152</v>
      </c>
      <c r="AR17" s="42">
        <v>1.3299716632564171</v>
      </c>
      <c r="AS17" s="42">
        <v>1.3538343217460784</v>
      </c>
      <c r="AT17" s="42">
        <v>1.3778751883264413</v>
      </c>
      <c r="AU17" s="42">
        <v>1.4051674292861043</v>
      </c>
      <c r="AV17" s="42">
        <v>1.4413653508395858</v>
      </c>
      <c r="AW17" s="42">
        <v>1.4719176204705369</v>
      </c>
      <c r="AX17" s="42">
        <v>1.495454244929719</v>
      </c>
      <c r="AY17" s="42">
        <v>1.5051094987398133</v>
      </c>
      <c r="AZ17" s="42">
        <v>1</v>
      </c>
      <c r="BA17" s="42">
        <v>1.0452706061118502</v>
      </c>
      <c r="BB17" s="42">
        <v>1.0868513886863425</v>
      </c>
      <c r="BC17" s="42">
        <v>1.1312938389976723</v>
      </c>
      <c r="BD17" s="42">
        <v>1.1567726142472725</v>
      </c>
      <c r="BE17" s="42">
        <v>1.1995563047985374</v>
      </c>
      <c r="BF17" s="42">
        <v>1.2385017561810374</v>
      </c>
      <c r="BG17" s="42">
        <v>1.2784871711292933</v>
      </c>
      <c r="BH17" s="42">
        <v>1.31342981598297</v>
      </c>
      <c r="BI17" s="42">
        <v>1.3426915893028719</v>
      </c>
      <c r="BJ17" s="42">
        <v>1.3656987165194989</v>
      </c>
      <c r="BK17" s="42">
        <v>1.3915711944071918</v>
      </c>
      <c r="BL17" s="42">
        <v>1.4221280831529757</v>
      </c>
      <c r="BM17" s="42">
        <v>1.4566653831374401</v>
      </c>
      <c r="BN17" s="42">
        <v>1.4854493464845773</v>
      </c>
      <c r="BO17" s="42">
        <v>1.5051094987398133</v>
      </c>
      <c r="BP17" s="42">
        <v>1</v>
      </c>
      <c r="BQ17" s="42">
        <v>1.0452706061118502</v>
      </c>
      <c r="BR17" s="42">
        <v>1.0868513886863425</v>
      </c>
      <c r="BS17" s="42">
        <v>1.1312938389976723</v>
      </c>
      <c r="BT17" s="42">
        <v>1.1567726142472725</v>
      </c>
      <c r="BU17" s="42">
        <v>1.1995563047985374</v>
      </c>
      <c r="BV17" s="42">
        <v>1.2385017561810374</v>
      </c>
      <c r="BW17" s="42">
        <v>1.2784871711292933</v>
      </c>
      <c r="BX17" s="42">
        <v>1.31342981598297</v>
      </c>
      <c r="BY17" s="42">
        <v>1.3426915893028719</v>
      </c>
      <c r="BZ17" s="42">
        <v>1.3656987165194989</v>
      </c>
      <c r="CA17" s="42">
        <v>1.3915711944071918</v>
      </c>
      <c r="CB17" s="42">
        <v>1.4221280831529757</v>
      </c>
      <c r="CC17" s="42">
        <v>1.4566653831374401</v>
      </c>
      <c r="CD17" s="42">
        <v>1.4854493464845773</v>
      </c>
      <c r="CE17" s="42">
        <v>1.5051094987398133</v>
      </c>
      <c r="CF17" s="42">
        <v>1</v>
      </c>
      <c r="CG17" s="42">
        <v>1.0452706061118502</v>
      </c>
      <c r="CH17" s="42">
        <v>1.0868513886863425</v>
      </c>
      <c r="CI17" s="42">
        <v>1.1312938389976723</v>
      </c>
      <c r="CJ17" s="42">
        <v>1.1567726142472725</v>
      </c>
      <c r="CK17" s="42">
        <v>1.1995563047985374</v>
      </c>
      <c r="CL17" s="42">
        <v>1.2385017561810374</v>
      </c>
      <c r="CM17" s="42">
        <v>1.2784871711292933</v>
      </c>
      <c r="CN17" s="42">
        <v>1.31342981598297</v>
      </c>
      <c r="CO17" s="42">
        <v>1.3426915893028719</v>
      </c>
      <c r="CP17" s="42">
        <v>1.3656987165194989</v>
      </c>
      <c r="CQ17" s="42">
        <v>1.3915711944071918</v>
      </c>
      <c r="CR17" s="42">
        <v>1.4221280831529757</v>
      </c>
      <c r="CS17" s="42">
        <v>1.4566653831374401</v>
      </c>
      <c r="CT17" s="42">
        <v>1.4854493464845773</v>
      </c>
      <c r="CU17" s="42">
        <v>1.5051094987398133</v>
      </c>
      <c r="CV17" s="42">
        <v>1</v>
      </c>
      <c r="CW17" s="42">
        <v>1.0452706061118502</v>
      </c>
      <c r="CX17" s="42">
        <v>1.0868513886863425</v>
      </c>
      <c r="CY17" s="42">
        <v>1.1312938389976723</v>
      </c>
      <c r="CZ17" s="42">
        <v>1.1567726142472725</v>
      </c>
      <c r="DA17" s="42">
        <v>1.1995563047985374</v>
      </c>
      <c r="DB17" s="42">
        <v>1.2385017561810374</v>
      </c>
      <c r="DC17" s="42">
        <v>1.2784871711292933</v>
      </c>
      <c r="DD17" s="42">
        <v>1.31342981598297</v>
      </c>
      <c r="DE17" s="42">
        <v>1.3426915893028719</v>
      </c>
      <c r="DF17" s="42">
        <v>1.3656987165194989</v>
      </c>
      <c r="DG17" s="42">
        <v>1.3915711944071918</v>
      </c>
      <c r="DH17" s="42">
        <v>1.4221280831529757</v>
      </c>
      <c r="DI17" s="42">
        <v>1.4566653831374401</v>
      </c>
      <c r="DJ17" s="42">
        <v>1.4854493464845773</v>
      </c>
      <c r="DK17" s="42">
        <v>1.5051094987398133</v>
      </c>
      <c r="DL17" s="42">
        <v>1.0258476465181641</v>
      </c>
      <c r="DM17" s="42">
        <v>1.0650547188806361</v>
      </c>
      <c r="DN17" s="42">
        <v>1.1122878618798167</v>
      </c>
      <c r="DO17" s="42">
        <v>1.1400308454887336</v>
      </c>
      <c r="DP17" s="42">
        <v>1.178546598199947</v>
      </c>
      <c r="DQ17" s="42">
        <v>1.2206323874885738</v>
      </c>
      <c r="DR17" s="42">
        <v>1.2580479670432216</v>
      </c>
      <c r="DS17" s="42">
        <v>1.2966368788866152</v>
      </c>
      <c r="DT17" s="42">
        <v>1.3299716632564171</v>
      </c>
      <c r="DU17" s="42">
        <v>1.3538343217460784</v>
      </c>
      <c r="DV17" s="42">
        <v>1.3778751883264413</v>
      </c>
      <c r="DW17" s="42">
        <v>1.4051674292861043</v>
      </c>
      <c r="DX17" s="42">
        <v>1.4413653508395858</v>
      </c>
      <c r="DY17" s="42">
        <v>1.4719176204705369</v>
      </c>
      <c r="DZ17" s="42">
        <v>1.495454244929719</v>
      </c>
      <c r="EA17" s="42">
        <v>1.5051094987398133</v>
      </c>
      <c r="EB17" s="42">
        <v>1.0258476465181641</v>
      </c>
      <c r="EC17" s="42">
        <v>1.0650547188806361</v>
      </c>
      <c r="ED17" s="42">
        <v>1.1122878618798167</v>
      </c>
      <c r="EE17" s="42">
        <v>1.1400308454887336</v>
      </c>
      <c r="EF17" s="42">
        <v>1.178546598199947</v>
      </c>
      <c r="EG17" s="42">
        <v>1.2206323874885738</v>
      </c>
      <c r="EH17" s="42">
        <v>1.2580479670432216</v>
      </c>
      <c r="EI17" s="42">
        <v>1.2966368788866152</v>
      </c>
      <c r="EJ17" s="42">
        <v>1.3299716632564171</v>
      </c>
      <c r="EK17" s="42">
        <v>1.3538343217460784</v>
      </c>
      <c r="EL17" s="42">
        <v>1.3778751883264413</v>
      </c>
      <c r="EM17" s="42">
        <v>1.4051674292861043</v>
      </c>
      <c r="EN17" s="42">
        <v>1.4413653508395858</v>
      </c>
      <c r="EO17" s="42">
        <v>1.4719176204705369</v>
      </c>
      <c r="EP17" s="42">
        <v>1.495454244929719</v>
      </c>
      <c r="EQ17" s="42">
        <v>1.5051094987398133</v>
      </c>
      <c r="ER17" s="42">
        <v>1</v>
      </c>
      <c r="ES17" s="42">
        <v>1.0452706061118502</v>
      </c>
      <c r="ET17" s="42">
        <v>1.0868513886863425</v>
      </c>
      <c r="EU17" s="42">
        <v>1.1312938389976723</v>
      </c>
      <c r="EV17" s="42">
        <v>1.1567726142472725</v>
      </c>
      <c r="EW17" s="42">
        <v>1.1995563047985374</v>
      </c>
      <c r="EX17" s="42">
        <v>1.2385017561810374</v>
      </c>
      <c r="EY17" s="42">
        <v>1.2784871711292933</v>
      </c>
      <c r="EZ17" s="42">
        <v>1.31342981598297</v>
      </c>
      <c r="FA17" s="42">
        <v>1.3426915893028719</v>
      </c>
      <c r="FB17" s="42">
        <v>1.3656987165194989</v>
      </c>
      <c r="FC17" s="42">
        <v>1.3915711944071918</v>
      </c>
      <c r="FD17" s="42">
        <v>1.4221280831529757</v>
      </c>
      <c r="FE17" s="42">
        <v>1.4566653831374401</v>
      </c>
      <c r="FF17" s="42">
        <v>1.4854493464845773</v>
      </c>
      <c r="FG17" s="42">
        <v>1.5051094987398133</v>
      </c>
      <c r="FH17" s="42">
        <v>1.0258476465181641</v>
      </c>
      <c r="FI17" s="42">
        <v>1.0650547188806361</v>
      </c>
      <c r="FJ17" s="42">
        <v>1.1122878618798167</v>
      </c>
      <c r="FK17" s="42">
        <v>1.1400308454887336</v>
      </c>
      <c r="FL17" s="42">
        <v>1.178546598199947</v>
      </c>
      <c r="FM17" s="42">
        <v>1.2206323874885738</v>
      </c>
      <c r="FN17" s="42">
        <v>1.2580479670432216</v>
      </c>
      <c r="FO17" s="42">
        <v>1.2966368788866152</v>
      </c>
      <c r="FP17" s="42">
        <v>1.3299716632564171</v>
      </c>
      <c r="FQ17" s="42">
        <v>1.3538343217460784</v>
      </c>
      <c r="FR17" s="42">
        <v>1.3778751883264413</v>
      </c>
      <c r="FS17" s="42">
        <v>1.4051674292861043</v>
      </c>
      <c r="FT17" s="42">
        <v>1.4413653508395858</v>
      </c>
      <c r="FU17" s="42">
        <v>1.4719176204705369</v>
      </c>
      <c r="FV17" s="42">
        <v>1.495454244929719</v>
      </c>
      <c r="FW17" s="42">
        <v>1.5051094987398133</v>
      </c>
      <c r="FX17" s="42">
        <v>1</v>
      </c>
      <c r="FY17" s="42">
        <v>1.0452706061118502</v>
      </c>
      <c r="FZ17" s="42">
        <v>1.0868513886863425</v>
      </c>
      <c r="GA17" s="42">
        <v>1.1312938389976723</v>
      </c>
      <c r="GB17" s="42">
        <v>1.1567726142472725</v>
      </c>
      <c r="GC17" s="42">
        <v>1.1995563047985374</v>
      </c>
      <c r="GD17" s="42">
        <v>1.2385017561810374</v>
      </c>
      <c r="GE17" s="42">
        <v>1.2784871711292933</v>
      </c>
      <c r="GF17" s="42">
        <v>1.31342981598297</v>
      </c>
      <c r="GG17" s="42">
        <v>1.3426915893028719</v>
      </c>
      <c r="GH17" s="42">
        <v>1.3656987165194989</v>
      </c>
      <c r="GI17" s="42">
        <v>1.3915711944071918</v>
      </c>
      <c r="GJ17" s="42">
        <v>1.4221280831529757</v>
      </c>
      <c r="GK17" s="42">
        <v>1.4566653831374401</v>
      </c>
      <c r="GL17" s="42">
        <v>1.4854493464845773</v>
      </c>
      <c r="GM17" s="42">
        <v>1.5051094987398133</v>
      </c>
      <c r="GN17" s="42">
        <v>1.0258476465181641</v>
      </c>
      <c r="GO17" s="42">
        <v>1.0650547188806361</v>
      </c>
      <c r="GP17" s="42">
        <v>1.1122878618798167</v>
      </c>
      <c r="GQ17" s="42">
        <v>1.1400308454887336</v>
      </c>
      <c r="GR17" s="42">
        <v>1.178546598199947</v>
      </c>
      <c r="GS17" s="42">
        <v>1.2206323874885738</v>
      </c>
      <c r="GT17" s="42">
        <v>1.2580479670432216</v>
      </c>
      <c r="GU17" s="42">
        <v>1.2966368788866152</v>
      </c>
      <c r="GV17" s="42">
        <v>1.3299716632564171</v>
      </c>
      <c r="GW17" s="42">
        <v>1.3538343217460784</v>
      </c>
      <c r="GX17" s="42">
        <v>1.3778751883264413</v>
      </c>
      <c r="GY17" s="42">
        <v>1.4051674292861043</v>
      </c>
      <c r="GZ17" s="42">
        <v>1.4413653508395858</v>
      </c>
      <c r="HA17" s="42">
        <v>1.4719176204705369</v>
      </c>
      <c r="HB17" s="42">
        <v>1.495454244929719</v>
      </c>
      <c r="HC17" s="42">
        <v>1.5051094987398133</v>
      </c>
    </row>
    <row r="18" spans="1:211" s="31" customFormat="1" ht="12.9" customHeight="1" x14ac:dyDescent="0.35">
      <c r="A18" s="31" t="s">
        <v>67</v>
      </c>
      <c r="B18" s="31" t="s">
        <v>68</v>
      </c>
      <c r="C18" s="31" t="s">
        <v>66</v>
      </c>
      <c r="D18" s="44">
        <v>66641.97792997495</v>
      </c>
      <c r="E18" s="44">
        <v>66616.317929976736</v>
      </c>
      <c r="F18" s="44">
        <v>66578.637929976743</v>
      </c>
      <c r="G18" s="44">
        <v>66558.987929976749</v>
      </c>
      <c r="H18" s="44">
        <v>66563.467929976745</v>
      </c>
      <c r="I18" s="44">
        <v>66578.637929976743</v>
      </c>
      <c r="J18" s="44">
        <v>73215.772379708636</v>
      </c>
      <c r="K18" s="44">
        <v>73172.532379708631</v>
      </c>
      <c r="L18" s="44">
        <v>73111.144154050635</v>
      </c>
      <c r="M18" s="44">
        <v>72942.29113405064</v>
      </c>
      <c r="N18" s="44">
        <v>73021.882908981424</v>
      </c>
      <c r="O18" s="44">
        <v>70861.449000000008</v>
      </c>
      <c r="P18" s="44">
        <v>70965.979141372693</v>
      </c>
      <c r="Q18" s="44">
        <v>70975.732471484254</v>
      </c>
      <c r="R18" s="44">
        <v>70998.387446930923</v>
      </c>
      <c r="S18" s="44">
        <v>69068.438500000004</v>
      </c>
      <c r="T18" s="44">
        <v>369147.85844608</v>
      </c>
      <c r="U18" s="44">
        <v>352096.69283686002</v>
      </c>
      <c r="V18" s="44">
        <v>352262.42849614</v>
      </c>
      <c r="W18" s="44">
        <v>356293.73830512003</v>
      </c>
      <c r="X18" s="44">
        <v>360395.12858699996</v>
      </c>
      <c r="Y18" s="44">
        <v>367332.34136914002</v>
      </c>
      <c r="Z18" s="44">
        <v>369906.82511918002</v>
      </c>
      <c r="AA18" s="44">
        <v>373615.4582692</v>
      </c>
      <c r="AB18" s="44">
        <v>360867.13134105998</v>
      </c>
      <c r="AC18" s="44">
        <v>374971.00489172898</v>
      </c>
      <c r="AD18" s="44">
        <v>370176.04873398266</v>
      </c>
      <c r="AE18" s="44">
        <v>378559.77803357469</v>
      </c>
      <c r="AF18" s="44">
        <v>365305.66399999999</v>
      </c>
      <c r="AG18" s="44">
        <v>367711.783</v>
      </c>
      <c r="AH18" s="44">
        <v>359650.80343999999</v>
      </c>
      <c r="AI18" s="44">
        <v>360345.67268000002</v>
      </c>
      <c r="AJ18" s="44">
        <v>9444.0851721039999</v>
      </c>
      <c r="AK18" s="44">
        <v>9574.8742107479993</v>
      </c>
      <c r="AL18" s="44">
        <v>9160.6784443380002</v>
      </c>
      <c r="AM18" s="44">
        <v>9156.3871544839985</v>
      </c>
      <c r="AN18" s="44">
        <v>9128.3728503000002</v>
      </c>
      <c r="AO18" s="44">
        <v>9296</v>
      </c>
      <c r="AP18" s="44">
        <v>9305</v>
      </c>
      <c r="AQ18" s="44">
        <v>9305.6</v>
      </c>
      <c r="AR18" s="44">
        <v>9526.140324</v>
      </c>
      <c r="AS18" s="44">
        <v>9549.6080569999995</v>
      </c>
      <c r="AT18" s="44">
        <v>9524.7999999999993</v>
      </c>
      <c r="AU18" s="44">
        <v>9529.5679999999993</v>
      </c>
      <c r="AV18" s="44">
        <v>9406.5040939999999</v>
      </c>
      <c r="AW18" s="44">
        <v>9404.6229999999996</v>
      </c>
      <c r="AX18" s="44">
        <v>9361</v>
      </c>
      <c r="AY18" s="44">
        <v>14165.2</v>
      </c>
      <c r="AZ18" s="44">
        <v>316950.13121253118</v>
      </c>
      <c r="BA18" s="44">
        <v>319459.1140015414</v>
      </c>
      <c r="BB18" s="44">
        <v>324649.31528926158</v>
      </c>
      <c r="BC18" s="44">
        <v>325867.53905744571</v>
      </c>
      <c r="BD18" s="44">
        <v>326640.49043254583</v>
      </c>
      <c r="BE18" s="44">
        <v>326666.95617246971</v>
      </c>
      <c r="BF18" s="44">
        <v>330135.50671677588</v>
      </c>
      <c r="BG18" s="44">
        <v>335803.49363495602</v>
      </c>
      <c r="BH18" s="44">
        <v>329985.89739952516</v>
      </c>
      <c r="BI18" s="44">
        <v>335943.9371378973</v>
      </c>
      <c r="BJ18" s="44">
        <v>334763.47342818696</v>
      </c>
      <c r="BK18" s="44">
        <v>334850.65241280221</v>
      </c>
      <c r="BL18" s="44">
        <v>323743.54589031701</v>
      </c>
      <c r="BM18" s="44">
        <v>324203.01183926483</v>
      </c>
      <c r="BN18" s="44">
        <v>322033.4893264008</v>
      </c>
      <c r="BO18" s="44">
        <v>312699.03329443664</v>
      </c>
      <c r="BP18" s="44">
        <v>265407.80851646001</v>
      </c>
      <c r="BQ18" s="44">
        <v>273606.55501770001</v>
      </c>
      <c r="BR18" s="44">
        <v>273689.02836360002</v>
      </c>
      <c r="BS18" s="44">
        <v>278522.45364617999</v>
      </c>
      <c r="BT18" s="44">
        <v>283738.56963564997</v>
      </c>
      <c r="BU18" s="44">
        <v>288283.46044515003</v>
      </c>
      <c r="BV18" s="44">
        <v>297246.96290161996</v>
      </c>
      <c r="BW18" s="44">
        <v>297933.15697412001</v>
      </c>
      <c r="BX18" s="44">
        <v>302240.15698292688</v>
      </c>
      <c r="BY18" s="44">
        <v>299412.88663999998</v>
      </c>
      <c r="BZ18" s="44">
        <v>301747.17290799296</v>
      </c>
      <c r="CA18" s="44">
        <v>306432.85455156001</v>
      </c>
      <c r="CB18" s="44">
        <v>305665.23599999998</v>
      </c>
      <c r="CC18" s="44">
        <v>304156.26</v>
      </c>
      <c r="CD18" s="44">
        <v>308833.935</v>
      </c>
      <c r="CE18" s="44">
        <v>258171.93600000002</v>
      </c>
      <c r="CF18" s="44">
        <v>503554.02779607894</v>
      </c>
      <c r="CG18" s="44">
        <v>512796.49808522686</v>
      </c>
      <c r="CH18" s="44">
        <v>519453.95317260909</v>
      </c>
      <c r="CI18" s="44">
        <v>532211.13062248204</v>
      </c>
      <c r="CJ18" s="44">
        <v>537644.62355645013</v>
      </c>
      <c r="CK18" s="44">
        <v>543146.7263070629</v>
      </c>
      <c r="CL18" s="44">
        <v>551441.83917870815</v>
      </c>
      <c r="CM18" s="44">
        <v>495895.46209190495</v>
      </c>
      <c r="CN18" s="44">
        <v>498372.96663400001</v>
      </c>
      <c r="CO18" s="44">
        <v>506773.19334499998</v>
      </c>
      <c r="CP18" s="44">
        <v>503400.24252869852</v>
      </c>
      <c r="CQ18" s="44">
        <v>522393.24990099639</v>
      </c>
      <c r="CR18" s="44">
        <v>529124.67765171698</v>
      </c>
      <c r="CS18" s="44">
        <v>525061.46159284329</v>
      </c>
      <c r="CT18" s="44">
        <v>530108.99176</v>
      </c>
      <c r="CU18" s="44">
        <v>745358.16133999999</v>
      </c>
      <c r="CV18" s="44">
        <v>493276.94351282995</v>
      </c>
      <c r="CW18" s="44">
        <v>521433.51393672999</v>
      </c>
      <c r="CX18" s="44">
        <v>542124.7360427801</v>
      </c>
      <c r="CY18" s="44">
        <v>576284.94644679001</v>
      </c>
      <c r="CZ18" s="44">
        <v>613972.70045738993</v>
      </c>
      <c r="DA18" s="44">
        <v>644284.15985258995</v>
      </c>
      <c r="DB18" s="44">
        <v>656562.64248104999</v>
      </c>
      <c r="DC18" s="44">
        <v>705073.51331669011</v>
      </c>
      <c r="DD18" s="44">
        <v>718515.90621954994</v>
      </c>
      <c r="DE18" s="44">
        <v>743357.86753302172</v>
      </c>
      <c r="DF18" s="44">
        <v>773325.58589928178</v>
      </c>
      <c r="DG18" s="44">
        <v>773206.03945624433</v>
      </c>
      <c r="DH18" s="44">
        <v>770171.92957743246</v>
      </c>
      <c r="DI18" s="44">
        <v>771894.79900976969</v>
      </c>
      <c r="DJ18" s="44">
        <v>782935.99538144004</v>
      </c>
      <c r="DK18" s="44">
        <v>817268.53377550561</v>
      </c>
      <c r="DL18" s="44">
        <v>45656.573497153135</v>
      </c>
      <c r="DM18" s="44">
        <v>45783.649410775019</v>
      </c>
      <c r="DN18" s="44">
        <v>46117.228989973853</v>
      </c>
      <c r="DO18" s="44">
        <v>47598.501305966907</v>
      </c>
      <c r="DP18" s="44">
        <v>47741.113243065025</v>
      </c>
      <c r="DQ18" s="44">
        <v>47257.609319000592</v>
      </c>
      <c r="DR18" s="44">
        <v>47329.801719777046</v>
      </c>
      <c r="DS18" s="44">
        <v>47625.066106218343</v>
      </c>
      <c r="DT18" s="44">
        <v>46911.235234127555</v>
      </c>
      <c r="DU18" s="44">
        <v>47036.969016300645</v>
      </c>
      <c r="DV18" s="44">
        <v>47278.814498436652</v>
      </c>
      <c r="DW18" s="44">
        <v>47115.370241662873</v>
      </c>
      <c r="DX18" s="44">
        <v>51339.597348372612</v>
      </c>
      <c r="DY18" s="44">
        <v>51505.909860107364</v>
      </c>
      <c r="DZ18" s="44">
        <v>50972.788700000005</v>
      </c>
      <c r="EA18" s="44">
        <v>51082.526403774362</v>
      </c>
      <c r="EB18" s="44">
        <v>433040.93615598918</v>
      </c>
      <c r="EC18" s="44">
        <v>433401.89680865419</v>
      </c>
      <c r="ED18" s="44">
        <v>434638.89982719999</v>
      </c>
      <c r="EE18" s="44">
        <v>433216.21978264721</v>
      </c>
      <c r="EF18" s="44">
        <v>433313.32542137522</v>
      </c>
      <c r="EG18" s="44">
        <v>434042.16</v>
      </c>
      <c r="EH18" s="44">
        <v>435577.88</v>
      </c>
      <c r="EI18" s="44">
        <v>436396.04</v>
      </c>
      <c r="EJ18" s="44">
        <v>434519.73817320005</v>
      </c>
      <c r="EK18" s="44">
        <v>434596.02557511721</v>
      </c>
      <c r="EL18" s="44">
        <v>438242.1</v>
      </c>
      <c r="EM18" s="44">
        <v>440290.00760000001</v>
      </c>
      <c r="EN18" s="44">
        <v>439513.895624</v>
      </c>
      <c r="EO18" s="44">
        <v>439863.94200000004</v>
      </c>
      <c r="EP18" s="44">
        <v>439863.36</v>
      </c>
      <c r="EQ18" s="44">
        <v>445249.84</v>
      </c>
      <c r="ER18" s="44">
        <v>199463.62080414803</v>
      </c>
      <c r="ES18" s="44">
        <v>200531.94265839702</v>
      </c>
      <c r="ET18" s="44">
        <v>201600.26451220381</v>
      </c>
      <c r="EU18" s="44">
        <v>203545.34608975166</v>
      </c>
      <c r="EV18" s="44">
        <v>205917.90829487069</v>
      </c>
      <c r="EW18" s="44">
        <v>202018.93148644234</v>
      </c>
      <c r="EX18" s="44">
        <v>203075.25844979269</v>
      </c>
      <c r="EY18" s="44">
        <v>203577.8828584732</v>
      </c>
      <c r="EZ18" s="44">
        <v>202439.02936541344</v>
      </c>
      <c r="FA18" s="44">
        <v>202158.61399084001</v>
      </c>
      <c r="FB18" s="44">
        <v>201652.28</v>
      </c>
      <c r="FC18" s="44">
        <v>203423.83653885999</v>
      </c>
      <c r="FD18" s="44">
        <v>205100.26026064405</v>
      </c>
      <c r="FE18" s="44">
        <v>205181.83</v>
      </c>
      <c r="FF18" s="44">
        <v>206711.58843433426</v>
      </c>
      <c r="FG18" s="44">
        <v>209638.82</v>
      </c>
      <c r="FH18" s="44">
        <v>194630.49106672243</v>
      </c>
      <c r="FI18" s="44">
        <v>195465.24069154978</v>
      </c>
      <c r="FJ18" s="44">
        <v>196360.88792207703</v>
      </c>
      <c r="FK18" s="44">
        <v>198954.66359498043</v>
      </c>
      <c r="FL18" s="44">
        <v>201209.69797591248</v>
      </c>
      <c r="FM18" s="44">
        <v>201330.58359615726</v>
      </c>
      <c r="FN18" s="44">
        <v>203680.31904203066</v>
      </c>
      <c r="FO18" s="44">
        <v>202045.84280412446</v>
      </c>
      <c r="FP18" s="44">
        <v>208634.24797102256</v>
      </c>
      <c r="FQ18" s="44">
        <v>205431.81149641523</v>
      </c>
      <c r="FR18" s="44">
        <v>210327.7032810128</v>
      </c>
      <c r="FS18" s="44">
        <v>209653.86496712378</v>
      </c>
      <c r="FT18" s="44">
        <v>204819.05</v>
      </c>
      <c r="FU18" s="44">
        <v>203524.1603890218</v>
      </c>
      <c r="FV18" s="44">
        <v>206415.90435</v>
      </c>
      <c r="FW18" s="44">
        <v>206396.52184568148</v>
      </c>
      <c r="FX18" s="44">
        <v>96997.590000000011</v>
      </c>
      <c r="FY18" s="44">
        <v>96997.590000000011</v>
      </c>
      <c r="FZ18" s="44">
        <v>96997.590000000011</v>
      </c>
      <c r="GA18" s="44">
        <v>96931.47</v>
      </c>
      <c r="GB18" s="44">
        <v>98747.398000000001</v>
      </c>
      <c r="GC18" s="44">
        <v>99687.459000000003</v>
      </c>
      <c r="GD18" s="44">
        <v>100341.16699999999</v>
      </c>
      <c r="GE18" s="44">
        <v>100667.928</v>
      </c>
      <c r="GF18" s="44">
        <v>101187.4526</v>
      </c>
      <c r="GG18" s="44">
        <v>101667.87363599999</v>
      </c>
      <c r="GH18" s="44">
        <v>102302.29891300001</v>
      </c>
      <c r="GI18" s="44">
        <v>103415.850788</v>
      </c>
      <c r="GJ18" s="44">
        <v>105173.41147599998</v>
      </c>
      <c r="GK18" s="44">
        <v>106049.30033399999</v>
      </c>
      <c r="GL18" s="44">
        <v>106292.907359</v>
      </c>
      <c r="GM18" s="44">
        <v>106510.77306999998</v>
      </c>
      <c r="GN18" s="44">
        <v>87030.67</v>
      </c>
      <c r="GO18" s="44">
        <v>88019.839999999997</v>
      </c>
      <c r="GP18" s="44">
        <v>90153.049999999988</v>
      </c>
      <c r="GQ18" s="44">
        <v>88860.93</v>
      </c>
      <c r="GR18" s="44">
        <v>92814.62</v>
      </c>
      <c r="GS18" s="44">
        <v>93763.02</v>
      </c>
      <c r="GT18" s="44">
        <v>97849.73000000001</v>
      </c>
      <c r="GU18" s="44">
        <v>95807.513999999996</v>
      </c>
      <c r="GV18" s="44">
        <v>100519.00660930722</v>
      </c>
      <c r="GW18" s="44">
        <v>100627.45524548143</v>
      </c>
      <c r="GX18" s="44">
        <v>99486.860830015023</v>
      </c>
      <c r="GY18" s="44">
        <v>99066.911200000002</v>
      </c>
      <c r="GZ18" s="44">
        <v>99663.033171108924</v>
      </c>
      <c r="HA18" s="44">
        <v>99740.511270000003</v>
      </c>
      <c r="HB18" s="44">
        <v>100463.54858999999</v>
      </c>
      <c r="HC18" s="44">
        <v>100571.93299999999</v>
      </c>
    </row>
    <row r="19" spans="1:211" s="31" customFormat="1" ht="12.9" customHeight="1" x14ac:dyDescent="0.35">
      <c r="A19" s="31" t="s">
        <v>69</v>
      </c>
      <c r="B19" s="31" t="s">
        <v>68</v>
      </c>
      <c r="C19" s="31" t="s">
        <v>66</v>
      </c>
      <c r="D19" s="44">
        <v>8639.0433985344753</v>
      </c>
      <c r="E19" s="44">
        <v>8783.5101808252839</v>
      </c>
      <c r="F19" s="44">
        <v>9005.875008807534</v>
      </c>
      <c r="G19" s="44">
        <v>9261.0386222647503</v>
      </c>
      <c r="H19" s="44">
        <v>9522.3733254344606</v>
      </c>
      <c r="I19" s="44">
        <v>9808.2940336609026</v>
      </c>
      <c r="J19" s="44">
        <v>10242.268627096844</v>
      </c>
      <c r="K19" s="44">
        <v>10545.250611207492</v>
      </c>
      <c r="L19" s="44">
        <v>11593.354152631324</v>
      </c>
      <c r="M19" s="44">
        <v>11770.591030838388</v>
      </c>
      <c r="N19" s="44">
        <v>11906.969083963755</v>
      </c>
      <c r="O19" s="44">
        <v>12041.324000000001</v>
      </c>
      <c r="P19" s="44">
        <v>12171.701589966568</v>
      </c>
      <c r="Q19" s="44">
        <v>12338.879965209791</v>
      </c>
      <c r="R19" s="44">
        <v>12702.788367499999</v>
      </c>
      <c r="S19" s="44">
        <v>9546.3261000000002</v>
      </c>
      <c r="T19" s="44">
        <v>160125.99350509001</v>
      </c>
      <c r="U19" s="44">
        <v>161155.18111656999</v>
      </c>
      <c r="V19" s="44">
        <v>161019.70945293002</v>
      </c>
      <c r="W19" s="44">
        <v>159032.38039023001</v>
      </c>
      <c r="X19" s="44">
        <v>163422.75309581001</v>
      </c>
      <c r="Y19" s="44">
        <v>166901.89598393999</v>
      </c>
      <c r="Z19" s="44">
        <v>170513.38132731998</v>
      </c>
      <c r="AA19" s="44">
        <v>175190.06419718999</v>
      </c>
      <c r="AB19" s="44">
        <v>182680.57028217</v>
      </c>
      <c r="AC19" s="44">
        <v>173152.92008825392</v>
      </c>
      <c r="AD19" s="44">
        <v>180033.01305805522</v>
      </c>
      <c r="AE19" s="44">
        <v>183648.65578813828</v>
      </c>
      <c r="AF19" s="44">
        <v>179711.66099999999</v>
      </c>
      <c r="AG19" s="44">
        <v>177005.174</v>
      </c>
      <c r="AH19" s="44">
        <v>183843.00161000001</v>
      </c>
      <c r="AI19" s="44">
        <v>182835.98764000001</v>
      </c>
      <c r="AJ19" s="44">
        <v>8302.5464017659997</v>
      </c>
      <c r="AK19" s="44">
        <v>8751.9325211960004</v>
      </c>
      <c r="AL19" s="44">
        <v>9045.6616350999993</v>
      </c>
      <c r="AM19" s="44">
        <v>9217.7462212060018</v>
      </c>
      <c r="AN19" s="44">
        <v>9408.9829267599998</v>
      </c>
      <c r="AO19" s="44">
        <v>9831.2000000000007</v>
      </c>
      <c r="AP19" s="44">
        <v>10475.6</v>
      </c>
      <c r="AQ19" s="44">
        <v>10642.4</v>
      </c>
      <c r="AR19" s="44">
        <v>11017.004272099999</v>
      </c>
      <c r="AS19" s="44">
        <v>11161.336988000001</v>
      </c>
      <c r="AT19" s="44">
        <v>11555.64</v>
      </c>
      <c r="AU19" s="44">
        <v>11609.838</v>
      </c>
      <c r="AV19" s="44">
        <v>11478.084546</v>
      </c>
      <c r="AW19" s="44">
        <v>11485.364</v>
      </c>
      <c r="AX19" s="44">
        <v>11854.250400000001</v>
      </c>
      <c r="AY19" s="44">
        <v>12009.1</v>
      </c>
      <c r="AZ19" s="44">
        <v>26643.424552327786</v>
      </c>
      <c r="BA19" s="44">
        <v>29099.250259792199</v>
      </c>
      <c r="BB19" s="44">
        <v>31123.634122694883</v>
      </c>
      <c r="BC19" s="44">
        <v>33141.019896006197</v>
      </c>
      <c r="BD19" s="44">
        <v>34114.670874056319</v>
      </c>
      <c r="BE19" s="44">
        <v>36190.053574236292</v>
      </c>
      <c r="BF19" s="44">
        <v>40953.356841907123</v>
      </c>
      <c r="BG19" s="44">
        <v>44585.201679037127</v>
      </c>
      <c r="BH19" s="44">
        <v>48331.00568706137</v>
      </c>
      <c r="BI19" s="44">
        <v>50116.204689177262</v>
      </c>
      <c r="BJ19" s="44">
        <v>51266.459833801746</v>
      </c>
      <c r="BK19" s="44">
        <v>54072.915013861028</v>
      </c>
      <c r="BL19" s="44">
        <v>55496.663470052677</v>
      </c>
      <c r="BM19" s="44">
        <v>58089.354347401008</v>
      </c>
      <c r="BN19" s="44">
        <v>59033.21527727654</v>
      </c>
      <c r="BO19" s="44">
        <v>60488.700642322525</v>
      </c>
      <c r="BP19" s="44">
        <v>43547.388968273081</v>
      </c>
      <c r="BQ19" s="44">
        <v>49295.347501933604</v>
      </c>
      <c r="BR19" s="44">
        <v>55841.26084750364</v>
      </c>
      <c r="BS19" s="44">
        <v>59556.382657503636</v>
      </c>
      <c r="BT19" s="44">
        <v>63144.477744578602</v>
      </c>
      <c r="BU19" s="44">
        <v>67820.195219287009</v>
      </c>
      <c r="BV19" s="44">
        <v>69346.522563655279</v>
      </c>
      <c r="BW19" s="44">
        <v>73299.841010958975</v>
      </c>
      <c r="BX19" s="44">
        <v>75128.78413611927</v>
      </c>
      <c r="BY19" s="44">
        <v>77803.142106059997</v>
      </c>
      <c r="BZ19" s="44">
        <v>78403.812015060001</v>
      </c>
      <c r="CA19" s="44">
        <v>79667.346474799997</v>
      </c>
      <c r="CB19" s="44">
        <v>80401.732617027592</v>
      </c>
      <c r="CC19" s="44">
        <v>80688.876000000004</v>
      </c>
      <c r="CD19" s="44">
        <v>83896.329039999997</v>
      </c>
      <c r="CE19" s="44">
        <v>76644.22</v>
      </c>
      <c r="CF19" s="44">
        <v>9806.8052019999996</v>
      </c>
      <c r="CG19" s="44">
        <v>10799.359343999999</v>
      </c>
      <c r="CH19" s="44">
        <v>12131.96926</v>
      </c>
      <c r="CI19" s="44">
        <v>13198.509571999999</v>
      </c>
      <c r="CJ19" s="44">
        <v>14535.797414000001</v>
      </c>
      <c r="CK19" s="44">
        <v>15417.069712</v>
      </c>
      <c r="CL19" s="44">
        <v>16181.972421</v>
      </c>
      <c r="CM19" s="44">
        <v>16705.040078000002</v>
      </c>
      <c r="CN19" s="44">
        <v>17323.417554</v>
      </c>
      <c r="CO19" s="44">
        <v>18126.967841999998</v>
      </c>
      <c r="CP19" s="44">
        <v>18616.316290228515</v>
      </c>
      <c r="CQ19" s="44">
        <v>19508.58235364782</v>
      </c>
      <c r="CR19" s="44">
        <v>19043.873536331939</v>
      </c>
      <c r="CS19" s="44">
        <v>19292.058321500004</v>
      </c>
      <c r="CT19" s="44">
        <v>19391.976570000003</v>
      </c>
      <c r="CU19" s="44">
        <v>19583.560400000002</v>
      </c>
      <c r="CV19" s="44">
        <v>12445.655221049999</v>
      </c>
      <c r="CW19" s="44">
        <v>14319.472694460001</v>
      </c>
      <c r="CX19" s="44">
        <v>9461.951664799999</v>
      </c>
      <c r="CY19" s="44">
        <v>11030.608813140001</v>
      </c>
      <c r="CZ19" s="44">
        <v>12056.547973819999</v>
      </c>
      <c r="DA19" s="44">
        <v>13939.590964739999</v>
      </c>
      <c r="DB19" s="44">
        <v>15604.853893330002</v>
      </c>
      <c r="DC19" s="44">
        <v>17049.10952795</v>
      </c>
      <c r="DD19" s="44">
        <v>18888.510049474997</v>
      </c>
      <c r="DE19" s="44">
        <v>20060.998377501353</v>
      </c>
      <c r="DF19" s="44">
        <v>20402.49285129306</v>
      </c>
      <c r="DG19" s="44">
        <v>20958.483368236692</v>
      </c>
      <c r="DH19" s="44">
        <v>21386.147818927144</v>
      </c>
      <c r="DI19" s="44">
        <v>21762.056984070361</v>
      </c>
      <c r="DJ19" s="44">
        <v>22284.218872727</v>
      </c>
      <c r="DK19" s="44">
        <v>24293.311270820541</v>
      </c>
      <c r="DL19" s="44">
        <v>7741.3366514648906</v>
      </c>
      <c r="DM19" s="44">
        <v>7816.2117530760515</v>
      </c>
      <c r="DN19" s="44">
        <v>8321.5204996243265</v>
      </c>
      <c r="DO19" s="44">
        <v>8596.2708746607786</v>
      </c>
      <c r="DP19" s="44">
        <v>8897.870394640051</v>
      </c>
      <c r="DQ19" s="44">
        <v>9255.9789809954727</v>
      </c>
      <c r="DR19" s="44">
        <v>9745.9115065183505</v>
      </c>
      <c r="DS19" s="44">
        <v>10045.034257861151</v>
      </c>
      <c r="DT19" s="44">
        <v>10510.062990348641</v>
      </c>
      <c r="DU19" s="44">
        <v>11125.397480616281</v>
      </c>
      <c r="DV19" s="44">
        <v>11447.534849351714</v>
      </c>
      <c r="DW19" s="44">
        <v>11876.842908132201</v>
      </c>
      <c r="DX19" s="44">
        <v>13044.077841167546</v>
      </c>
      <c r="DY19" s="44">
        <v>13657.59703663136</v>
      </c>
      <c r="DZ19" s="44">
        <v>14452.559678198</v>
      </c>
      <c r="EA19" s="44">
        <v>14837.998982442999</v>
      </c>
      <c r="EB19" s="44">
        <v>8427.9442803031998</v>
      </c>
      <c r="EC19" s="44">
        <v>8871.1844657195998</v>
      </c>
      <c r="ED19" s="44">
        <v>8944.9106948612007</v>
      </c>
      <c r="EE19" s="44">
        <v>11579.778856474801</v>
      </c>
      <c r="EF19" s="44">
        <v>12953.6704825424</v>
      </c>
      <c r="EG19" s="44">
        <v>12007.4</v>
      </c>
      <c r="EH19" s="44">
        <v>12032.6</v>
      </c>
      <c r="EI19" s="44">
        <v>12719.08</v>
      </c>
      <c r="EJ19" s="44">
        <v>13265.887135999999</v>
      </c>
      <c r="EK19" s="44">
        <v>14339.967782000002</v>
      </c>
      <c r="EL19" s="44">
        <v>14933.872000000001</v>
      </c>
      <c r="EM19" s="44">
        <v>15909.2364</v>
      </c>
      <c r="EN19" s="44">
        <v>16701.6104108</v>
      </c>
      <c r="EO19" s="44">
        <v>17943.7804</v>
      </c>
      <c r="EP19" s="44">
        <v>19345.448799999998</v>
      </c>
      <c r="EQ19" s="44">
        <v>19940.599999999999</v>
      </c>
      <c r="ER19" s="44">
        <v>22392.324078240155</v>
      </c>
      <c r="ES19" s="44">
        <v>23163.095182201952</v>
      </c>
      <c r="ET19" s="44">
        <v>23933.866286009172</v>
      </c>
      <c r="EU19" s="44">
        <v>25238.349353591449</v>
      </c>
      <c r="EV19" s="44">
        <v>25798.474905738105</v>
      </c>
      <c r="EW19" s="44">
        <v>25373.075487495989</v>
      </c>
      <c r="EX19" s="44">
        <v>26710.922403416182</v>
      </c>
      <c r="EY19" s="44">
        <v>27019.0355800916</v>
      </c>
      <c r="EZ19" s="44">
        <v>27511.137921216912</v>
      </c>
      <c r="FA19" s="44">
        <v>28099.87693486</v>
      </c>
      <c r="FB19" s="44">
        <v>28556.179999999997</v>
      </c>
      <c r="FC19" s="44">
        <v>28792.699224299999</v>
      </c>
      <c r="FD19" s="44">
        <v>29372.130984876756</v>
      </c>
      <c r="FE19" s="44">
        <v>30034.069000000003</v>
      </c>
      <c r="FF19" s="44">
        <v>30761.205651118737</v>
      </c>
      <c r="FG19" s="44">
        <v>34015.619999999995</v>
      </c>
      <c r="FH19" s="44">
        <v>14064.178801419703</v>
      </c>
      <c r="FI19" s="44">
        <v>15149.108587224431</v>
      </c>
      <c r="FJ19" s="44">
        <v>15594.762998434511</v>
      </c>
      <c r="FK19" s="44">
        <v>16720.006212994362</v>
      </c>
      <c r="FL19" s="44">
        <v>17405.300197856282</v>
      </c>
      <c r="FM19" s="44">
        <v>18204.18949602843</v>
      </c>
      <c r="FN19" s="44">
        <v>19261.483942312603</v>
      </c>
      <c r="FO19" s="44">
        <v>20271.301190269602</v>
      </c>
      <c r="FP19" s="44">
        <v>21383.13213422833</v>
      </c>
      <c r="FQ19" s="44">
        <v>22385.224850327733</v>
      </c>
      <c r="FR19" s="44">
        <v>23497.871880160907</v>
      </c>
      <c r="FS19" s="44">
        <v>24834.09049631402</v>
      </c>
      <c r="FT19" s="44">
        <v>26656.8649</v>
      </c>
      <c r="FU19" s="44">
        <v>27640.157144325276</v>
      </c>
      <c r="FV19" s="44">
        <v>29120.393169999999</v>
      </c>
      <c r="FW19" s="44">
        <v>29668.817571738909</v>
      </c>
      <c r="FX19" s="44">
        <v>9677.4930000000004</v>
      </c>
      <c r="FY19" s="44">
        <v>9679.7529999999988</v>
      </c>
      <c r="FZ19" s="44">
        <v>9679.7529999999988</v>
      </c>
      <c r="GA19" s="44">
        <v>10122.813</v>
      </c>
      <c r="GB19" s="44">
        <v>10487.999000000002</v>
      </c>
      <c r="GC19" s="44">
        <v>11084.817999999999</v>
      </c>
      <c r="GD19" s="44">
        <v>11254.73</v>
      </c>
      <c r="GE19" s="44">
        <v>11310.740000000002</v>
      </c>
      <c r="GF19" s="44">
        <v>11698.561600000001</v>
      </c>
      <c r="GG19" s="44">
        <v>11774.544911999999</v>
      </c>
      <c r="GH19" s="44">
        <v>11942.852430000001</v>
      </c>
      <c r="GI19" s="44">
        <v>12012.117990000001</v>
      </c>
      <c r="GJ19" s="44">
        <v>12154.355274000001</v>
      </c>
      <c r="GK19" s="44">
        <v>12296.390148199871</v>
      </c>
      <c r="GL19" s="44">
        <v>12460.991718000001</v>
      </c>
      <c r="GM19" s="44">
        <v>12410.333138183281</v>
      </c>
      <c r="GN19" s="44">
        <v>9129.9730000000018</v>
      </c>
      <c r="GO19" s="44">
        <v>9515.4220000000005</v>
      </c>
      <c r="GP19" s="44">
        <v>10058.644999999999</v>
      </c>
      <c r="GQ19" s="44">
        <v>10142.206</v>
      </c>
      <c r="GR19" s="44">
        <v>10604.732</v>
      </c>
      <c r="GS19" s="44">
        <v>11096.473999999998</v>
      </c>
      <c r="GT19" s="44">
        <v>11332.956</v>
      </c>
      <c r="GU19" s="44">
        <v>11762.09</v>
      </c>
      <c r="GV19" s="44">
        <v>11915.10601393415</v>
      </c>
      <c r="GW19" s="44">
        <v>12277.168828405385</v>
      </c>
      <c r="GX19" s="44">
        <v>12388.871038834232</v>
      </c>
      <c r="GY19" s="44">
        <v>13059.985199999999</v>
      </c>
      <c r="GZ19" s="44">
        <v>13174.478585613386</v>
      </c>
      <c r="HA19" s="44">
        <v>13454.510690000001</v>
      </c>
      <c r="HB19" s="44">
        <v>13717.634740000001</v>
      </c>
      <c r="HC19" s="44">
        <v>13806.003650000002</v>
      </c>
    </row>
    <row r="20" spans="1:211" s="31" customFormat="1" ht="12.9" customHeight="1" x14ac:dyDescent="0.35">
      <c r="A20" s="31" t="s">
        <v>70</v>
      </c>
      <c r="B20" s="31" t="s">
        <v>71</v>
      </c>
      <c r="C20" s="31" t="s">
        <v>66</v>
      </c>
      <c r="D20" s="44">
        <v>3025</v>
      </c>
      <c r="E20" s="44">
        <v>3095</v>
      </c>
      <c r="F20" s="44">
        <v>3159</v>
      </c>
      <c r="G20" s="44">
        <v>3245</v>
      </c>
      <c r="H20" s="44">
        <v>3300</v>
      </c>
      <c r="I20" s="44">
        <v>3389</v>
      </c>
      <c r="J20" s="44">
        <v>3411</v>
      </c>
      <c r="K20" s="44">
        <v>3478.4</v>
      </c>
      <c r="L20" s="44">
        <v>3578.0740000000001</v>
      </c>
      <c r="M20" s="44">
        <v>3629.0149999999999</v>
      </c>
      <c r="N20" s="44">
        <v>3661.3710000000001</v>
      </c>
      <c r="O20" s="44">
        <v>3680.2170000000001</v>
      </c>
      <c r="P20" s="44">
        <v>3725</v>
      </c>
      <c r="Q20" s="44">
        <v>3848.7649999999999</v>
      </c>
      <c r="R20" s="44">
        <v>3903.4050000000002</v>
      </c>
      <c r="S20" s="44">
        <v>3949.7510000000002</v>
      </c>
      <c r="T20" s="44">
        <v>31958.094309790002</v>
      </c>
      <c r="U20" s="44">
        <v>33084.875131709996</v>
      </c>
      <c r="V20" s="44">
        <v>34151.69336143</v>
      </c>
      <c r="W20" s="44">
        <v>35456.214680179997</v>
      </c>
      <c r="X20" s="44">
        <v>36761.735998939999</v>
      </c>
      <c r="Y20" s="44">
        <v>37517.344463289999</v>
      </c>
      <c r="Z20" s="44">
        <v>38597.714546889998</v>
      </c>
      <c r="AA20" s="44">
        <v>39695</v>
      </c>
      <c r="AB20" s="44">
        <v>40828.44</v>
      </c>
      <c r="AC20" s="44">
        <v>41252.409</v>
      </c>
      <c r="AD20" s="44">
        <v>41526.663</v>
      </c>
      <c r="AE20" s="44">
        <v>39727.641000000003</v>
      </c>
      <c r="AF20" s="44">
        <v>40403</v>
      </c>
      <c r="AG20" s="44">
        <v>40380</v>
      </c>
      <c r="AH20" s="44">
        <v>40872</v>
      </c>
      <c r="AI20" s="44">
        <v>41114</v>
      </c>
      <c r="AJ20" s="44">
        <v>5912.1100000000006</v>
      </c>
      <c r="AK20" s="44">
        <v>5992.46</v>
      </c>
      <c r="AL20" s="44">
        <v>6217.3099999999995</v>
      </c>
      <c r="AM20" s="44">
        <v>6295.4400000000005</v>
      </c>
      <c r="AN20" s="44">
        <v>6503.29</v>
      </c>
      <c r="AO20" s="44">
        <v>6604.49</v>
      </c>
      <c r="AP20" s="44">
        <v>6707.91</v>
      </c>
      <c r="AQ20" s="44">
        <v>6820.51</v>
      </c>
      <c r="AR20" s="44">
        <v>6997.8899999999994</v>
      </c>
      <c r="AS20" s="44">
        <v>7029.6</v>
      </c>
      <c r="AT20" s="44">
        <v>7122</v>
      </c>
      <c r="AU20" s="44">
        <v>7150.04</v>
      </c>
      <c r="AV20" s="44">
        <v>7166.91</v>
      </c>
      <c r="AW20" s="44">
        <v>7265.46</v>
      </c>
      <c r="AX20" s="44">
        <v>7394</v>
      </c>
      <c r="AY20" s="44">
        <v>7293.96</v>
      </c>
      <c r="AZ20" s="44">
        <v>19588.601720586801</v>
      </c>
      <c r="BA20" s="44">
        <v>21051.469343482753</v>
      </c>
      <c r="BB20" s="44">
        <v>21791.956535504949</v>
      </c>
      <c r="BC20" s="44">
        <v>22429.065849838138</v>
      </c>
      <c r="BD20" s="44">
        <v>23124.252161050645</v>
      </c>
      <c r="BE20" s="44">
        <v>23395.702734308492</v>
      </c>
      <c r="BF20" s="44">
        <v>24136.826188080689</v>
      </c>
      <c r="BG20" s="44">
        <v>24850.618459180256</v>
      </c>
      <c r="BH20" s="44">
        <v>25089.944735284527</v>
      </c>
      <c r="BI20" s="44">
        <v>25075.729741732524</v>
      </c>
      <c r="BJ20" s="44">
        <v>25447.786563095869</v>
      </c>
      <c r="BK20" s="44">
        <v>25552.569872238084</v>
      </c>
      <c r="BL20" s="44">
        <v>25878.949769054583</v>
      </c>
      <c r="BM20" s="44">
        <v>26055.187068889503</v>
      </c>
      <c r="BN20" s="44">
        <v>26420.354499999405</v>
      </c>
      <c r="BO20" s="44">
        <v>26755</v>
      </c>
      <c r="BP20" s="44">
        <v>25804.399970409999</v>
      </c>
      <c r="BQ20" s="44">
        <v>27928.99996316</v>
      </c>
      <c r="BR20" s="44">
        <v>29027.79996049</v>
      </c>
      <c r="BS20" s="44">
        <v>30140.39996278</v>
      </c>
      <c r="BT20" s="44">
        <v>31001.7999624</v>
      </c>
      <c r="BU20" s="44">
        <v>32046.099969260002</v>
      </c>
      <c r="BV20" s="44">
        <v>32813.699960869999</v>
      </c>
      <c r="BW20" s="44">
        <v>33351.299960869997</v>
      </c>
      <c r="BX20" s="44">
        <v>34058.281000000003</v>
      </c>
      <c r="BY20" s="44">
        <v>35203.376000000004</v>
      </c>
      <c r="BZ20" s="44">
        <v>35649.19200114</v>
      </c>
      <c r="CA20" s="44">
        <v>36127.738023650003</v>
      </c>
      <c r="CB20" s="44">
        <v>36361.477826512099</v>
      </c>
      <c r="CC20" s="44">
        <v>36727</v>
      </c>
      <c r="CD20" s="44">
        <v>37058</v>
      </c>
      <c r="CE20" s="44">
        <v>37349</v>
      </c>
      <c r="CF20" s="44">
        <v>13474.203</v>
      </c>
      <c r="CG20" s="44">
        <v>13884.902999999998</v>
      </c>
      <c r="CH20" s="44">
        <v>13994.891</v>
      </c>
      <c r="CI20" s="44">
        <v>14130.690999999999</v>
      </c>
      <c r="CJ20" s="44">
        <v>14907.521000000001</v>
      </c>
      <c r="CK20" s="44">
        <v>15363.471</v>
      </c>
      <c r="CL20" s="44">
        <v>16014.411</v>
      </c>
      <c r="CM20" s="44">
        <v>16553.133000000002</v>
      </c>
      <c r="CN20" s="44">
        <v>17655.125</v>
      </c>
      <c r="CO20" s="44">
        <v>17751.260999999999</v>
      </c>
      <c r="CP20" s="44">
        <v>18429.554</v>
      </c>
      <c r="CQ20" s="44">
        <v>18811.401000000002</v>
      </c>
      <c r="CR20" s="44">
        <v>18909.72</v>
      </c>
      <c r="CS20" s="44">
        <v>18969.221000000001</v>
      </c>
      <c r="CT20" s="44">
        <v>18805.440000000002</v>
      </c>
      <c r="CU20" s="44">
        <v>19086.68</v>
      </c>
      <c r="CV20" s="44">
        <v>16019.808999999999</v>
      </c>
      <c r="CW20" s="44">
        <v>17194.629000000001</v>
      </c>
      <c r="CX20" s="44">
        <v>18301.537499999999</v>
      </c>
      <c r="CY20" s="44">
        <v>18853.002999999997</v>
      </c>
      <c r="CZ20" s="44">
        <v>19846.777000000002</v>
      </c>
      <c r="DA20" s="44">
        <v>20162.110999999997</v>
      </c>
      <c r="DB20" s="44">
        <v>20508.110999999997</v>
      </c>
      <c r="DC20" s="44">
        <v>20606.610999999997</v>
      </c>
      <c r="DD20" s="44">
        <v>20583.061000000002</v>
      </c>
      <c r="DE20" s="44">
        <v>20958.561000000002</v>
      </c>
      <c r="DF20" s="44">
        <v>21212.864500000003</v>
      </c>
      <c r="DG20" s="44">
        <v>21342.279000000002</v>
      </c>
      <c r="DH20" s="44">
        <v>21490.144500000002</v>
      </c>
      <c r="DI20" s="44">
        <v>22027.109</v>
      </c>
      <c r="DJ20" s="44">
        <v>22211.743000000002</v>
      </c>
      <c r="DK20" s="44">
        <v>22365.633000000002</v>
      </c>
      <c r="DL20" s="44">
        <v>3299.6099999999997</v>
      </c>
      <c r="DM20" s="44">
        <v>3322.4364999999998</v>
      </c>
      <c r="DN20" s="44">
        <v>3531.2629999999999</v>
      </c>
      <c r="DO20" s="44">
        <v>3679.2860000000001</v>
      </c>
      <c r="DP20" s="44">
        <v>3647.4229999999998</v>
      </c>
      <c r="DQ20" s="44">
        <v>3969.46</v>
      </c>
      <c r="DR20" s="44">
        <v>4017.4859999999999</v>
      </c>
      <c r="DS20" s="44">
        <v>4096.3490000000002</v>
      </c>
      <c r="DT20" s="44">
        <v>4171.43</v>
      </c>
      <c r="DU20" s="44">
        <v>4403</v>
      </c>
      <c r="DV20" s="44">
        <v>4468.7800000000007</v>
      </c>
      <c r="DW20" s="44">
        <v>4490.3989999999994</v>
      </c>
      <c r="DX20" s="44">
        <v>4607</v>
      </c>
      <c r="DY20" s="44">
        <v>4710.7950000000001</v>
      </c>
      <c r="DZ20" s="44">
        <v>4885.3109999999997</v>
      </c>
      <c r="EA20" s="44">
        <v>4881.5810000000001</v>
      </c>
      <c r="EB20" s="44">
        <v>7892.0730000000003</v>
      </c>
      <c r="EC20" s="44">
        <v>8166.0036811300006</v>
      </c>
      <c r="ED20" s="44">
        <v>8513.232</v>
      </c>
      <c r="EE20" s="44">
        <v>8744.8450000000012</v>
      </c>
      <c r="EF20" s="44">
        <v>8973.5139999999992</v>
      </c>
      <c r="EG20" s="44">
        <v>9208.7740000000013</v>
      </c>
      <c r="EH20" s="44">
        <v>9464.1719999999987</v>
      </c>
      <c r="EI20" s="44">
        <v>9795.3270000000011</v>
      </c>
      <c r="EJ20" s="44">
        <v>10106.59</v>
      </c>
      <c r="EK20" s="44">
        <v>10205.43</v>
      </c>
      <c r="EL20" s="44">
        <v>10416</v>
      </c>
      <c r="EM20" s="44">
        <v>10715.23</v>
      </c>
      <c r="EN20" s="44">
        <v>10964.749</v>
      </c>
      <c r="EO20" s="44">
        <v>11183.74</v>
      </c>
      <c r="EP20" s="44">
        <v>11557</v>
      </c>
      <c r="EQ20" s="44">
        <v>11521.736000000001</v>
      </c>
      <c r="ER20" s="44">
        <v>11112.16</v>
      </c>
      <c r="ES20" s="44">
        <v>11670.060000000001</v>
      </c>
      <c r="ET20" s="44">
        <v>11918.555</v>
      </c>
      <c r="EU20" s="44">
        <v>12270.805</v>
      </c>
      <c r="EV20" s="44">
        <v>12839.705</v>
      </c>
      <c r="EW20" s="44">
        <v>13193.69</v>
      </c>
      <c r="EX20" s="44">
        <v>13742.990000000002</v>
      </c>
      <c r="EY20" s="44">
        <v>14057.79</v>
      </c>
      <c r="EZ20" s="44">
        <v>14342.679</v>
      </c>
      <c r="FA20" s="44">
        <v>14610.155000000001</v>
      </c>
      <c r="FB20" s="44">
        <v>14736.8652</v>
      </c>
      <c r="FC20" s="44">
        <v>14799.0478</v>
      </c>
      <c r="FD20" s="44">
        <v>14934.82835</v>
      </c>
      <c r="FE20" s="44">
        <v>14982.476999999999</v>
      </c>
      <c r="FF20" s="44">
        <v>15145.277399999999</v>
      </c>
      <c r="FG20" s="44">
        <v>15306.886699999999</v>
      </c>
      <c r="FH20" s="44">
        <v>6625.2309999999998</v>
      </c>
      <c r="FI20" s="44">
        <v>7046.08</v>
      </c>
      <c r="FJ20" s="44">
        <v>7153.4579999999996</v>
      </c>
      <c r="FK20" s="44">
        <v>7938.7690000000002</v>
      </c>
      <c r="FL20" s="44">
        <v>7845.6940000000004</v>
      </c>
      <c r="FM20" s="44">
        <v>8211.0469999999987</v>
      </c>
      <c r="FN20" s="44">
        <v>8281.0550000000003</v>
      </c>
      <c r="FO20" s="44">
        <v>8474.7350000000006</v>
      </c>
      <c r="FP20" s="44">
        <v>8470.2330000000002</v>
      </c>
      <c r="FQ20" s="44">
        <v>8698.9840000000004</v>
      </c>
      <c r="FR20" s="44">
        <v>8961.6899999999987</v>
      </c>
      <c r="FS20" s="44">
        <v>9057.723</v>
      </c>
      <c r="FT20" s="44">
        <v>9340.33</v>
      </c>
      <c r="FU20" s="44">
        <v>9369.08</v>
      </c>
      <c r="FV20" s="44">
        <v>9464.23</v>
      </c>
      <c r="FW20" s="44">
        <v>9557.387999999999</v>
      </c>
      <c r="FX20" s="44">
        <v>3217.8</v>
      </c>
      <c r="FY20" s="44">
        <v>3337.5</v>
      </c>
      <c r="FZ20" s="44">
        <v>3500.2</v>
      </c>
      <c r="GA20" s="44">
        <v>3644.6</v>
      </c>
      <c r="GB20" s="44">
        <v>3802.5</v>
      </c>
      <c r="GC20" s="44">
        <v>3988.6</v>
      </c>
      <c r="GD20" s="44">
        <v>4097.3</v>
      </c>
      <c r="GE20" s="44">
        <v>4129.6000000000004</v>
      </c>
      <c r="GF20" s="44">
        <v>4217.5630000000001</v>
      </c>
      <c r="GG20" s="44">
        <v>4277.9690000000001</v>
      </c>
      <c r="GH20" s="44">
        <v>4302.5779999999995</v>
      </c>
      <c r="GI20" s="44">
        <v>4390.4169999999995</v>
      </c>
      <c r="GJ20" s="44">
        <v>4379.2250000000004</v>
      </c>
      <c r="GK20" s="44">
        <v>4470</v>
      </c>
      <c r="GL20" s="44">
        <v>4550.7430000000004</v>
      </c>
      <c r="GM20" s="44">
        <v>4611.9040000000005</v>
      </c>
      <c r="GN20" s="44">
        <v>6198</v>
      </c>
      <c r="GO20" s="44">
        <v>6385</v>
      </c>
      <c r="GP20" s="44">
        <v>6585</v>
      </c>
      <c r="GQ20" s="44">
        <v>6912</v>
      </c>
      <c r="GR20" s="44">
        <v>7148</v>
      </c>
      <c r="GS20" s="44">
        <v>7264</v>
      </c>
      <c r="GT20" s="44">
        <v>7605</v>
      </c>
      <c r="GU20" s="44">
        <v>7877</v>
      </c>
      <c r="GV20" s="44">
        <v>7997.1180000000004</v>
      </c>
      <c r="GW20" s="44">
        <v>8044.8959999999997</v>
      </c>
      <c r="GX20" s="44">
        <v>8140.1580000000004</v>
      </c>
      <c r="GY20" s="44">
        <v>8308.9599999999991</v>
      </c>
      <c r="GZ20" s="44">
        <v>8496.33</v>
      </c>
      <c r="HA20" s="44">
        <v>8610.9520000000011</v>
      </c>
      <c r="HB20" s="44">
        <v>8677.741</v>
      </c>
      <c r="HC20" s="44">
        <v>9040.7790000000005</v>
      </c>
    </row>
    <row r="21" spans="1:211" s="31" customFormat="1" ht="12.9" customHeight="1" x14ac:dyDescent="0.35">
      <c r="A21" s="31" t="s">
        <v>72</v>
      </c>
      <c r="B21" s="31" t="s">
        <v>71</v>
      </c>
      <c r="C21" s="31" t="s">
        <v>66</v>
      </c>
      <c r="D21" s="44">
        <v>1690.7</v>
      </c>
      <c r="E21" s="44">
        <v>1760.7</v>
      </c>
      <c r="F21" s="44">
        <v>1819.7</v>
      </c>
      <c r="G21" s="44">
        <v>1890.7</v>
      </c>
      <c r="H21" s="44">
        <v>1945.7</v>
      </c>
      <c r="I21" s="44">
        <v>1979.7</v>
      </c>
      <c r="J21" s="44">
        <v>2001.7</v>
      </c>
      <c r="K21" s="44">
        <v>2081.1</v>
      </c>
      <c r="L21" s="44">
        <v>2128.7739999999999</v>
      </c>
      <c r="M21" s="44">
        <v>2179.7149999999997</v>
      </c>
      <c r="N21" s="44">
        <v>2226.0709999999999</v>
      </c>
      <c r="O21" s="44">
        <v>2229.9169999999999</v>
      </c>
      <c r="P21" s="44">
        <v>2274.6999999999998</v>
      </c>
      <c r="Q21" s="44">
        <v>2398.4649999999997</v>
      </c>
      <c r="R21" s="44">
        <v>2368.2050000000004</v>
      </c>
      <c r="S21" s="44">
        <v>2417.0510000000004</v>
      </c>
      <c r="T21" s="44">
        <v>14313.597309790001</v>
      </c>
      <c r="U21" s="44">
        <v>14983.697521709999</v>
      </c>
      <c r="V21" s="44">
        <v>15450.88567143</v>
      </c>
      <c r="W21" s="44">
        <v>15789.574750180002</v>
      </c>
      <c r="X21" s="44">
        <v>16221.42951894</v>
      </c>
      <c r="Y21" s="44">
        <v>16208.550313289999</v>
      </c>
      <c r="Z21" s="44">
        <v>16576.521876890001</v>
      </c>
      <c r="AA21" s="44">
        <v>16565.10655</v>
      </c>
      <c r="AB21" s="44">
        <v>16936.440000000002</v>
      </c>
      <c r="AC21" s="44">
        <v>17201.409</v>
      </c>
      <c r="AD21" s="44">
        <v>17737.343608200001</v>
      </c>
      <c r="AE21" s="44">
        <v>17168.183293400001</v>
      </c>
      <c r="AF21" s="44">
        <v>17486</v>
      </c>
      <c r="AG21" s="44">
        <v>17818</v>
      </c>
      <c r="AH21" s="44">
        <v>17734</v>
      </c>
      <c r="AI21" s="44">
        <v>18013</v>
      </c>
      <c r="AJ21" s="44">
        <v>3599.41</v>
      </c>
      <c r="AK21" s="44">
        <v>3644.66517393</v>
      </c>
      <c r="AL21" s="44">
        <v>3891.0099999999998</v>
      </c>
      <c r="AM21" s="44">
        <v>3967.8889384600002</v>
      </c>
      <c r="AN21" s="44">
        <v>4047.99</v>
      </c>
      <c r="AO21" s="44">
        <v>4088.39</v>
      </c>
      <c r="AP21" s="44">
        <v>4142.01</v>
      </c>
      <c r="AQ21" s="44">
        <v>4250.71</v>
      </c>
      <c r="AR21" s="44">
        <v>4341.49</v>
      </c>
      <c r="AS21" s="44">
        <v>4429.3</v>
      </c>
      <c r="AT21" s="44">
        <v>4522</v>
      </c>
      <c r="AU21" s="44">
        <v>4617.7299999999996</v>
      </c>
      <c r="AV21" s="44">
        <v>4673.0427520000003</v>
      </c>
      <c r="AW21" s="44">
        <v>4826.8029999999999</v>
      </c>
      <c r="AX21" s="44">
        <v>4786.0829999999996</v>
      </c>
      <c r="AY21" s="44">
        <v>4734.2880000000005</v>
      </c>
      <c r="AZ21" s="44">
        <v>8353.244999999999</v>
      </c>
      <c r="BA21" s="44">
        <v>8676.3169999999991</v>
      </c>
      <c r="BB21" s="44">
        <v>9014.8770000000004</v>
      </c>
      <c r="BC21" s="44">
        <v>9266.0069999999996</v>
      </c>
      <c r="BD21" s="44">
        <v>9496.5589999999993</v>
      </c>
      <c r="BE21" s="44">
        <v>9755.93</v>
      </c>
      <c r="BF21" s="44">
        <v>9973.0589999999993</v>
      </c>
      <c r="BG21" s="44">
        <v>10189.263000000001</v>
      </c>
      <c r="BH21" s="44">
        <v>10428.803</v>
      </c>
      <c r="BI21" s="44">
        <v>10384.831</v>
      </c>
      <c r="BJ21" s="44">
        <v>10876.155999999999</v>
      </c>
      <c r="BK21" s="44">
        <v>11062.101999999999</v>
      </c>
      <c r="BL21" s="44">
        <v>11377.252999999999</v>
      </c>
      <c r="BM21" s="44">
        <v>11734.54185333333</v>
      </c>
      <c r="BN21" s="44">
        <v>11900.354499999405</v>
      </c>
      <c r="BO21" s="44">
        <v>12137</v>
      </c>
      <c r="BP21" s="44">
        <v>11494</v>
      </c>
      <c r="BQ21" s="44">
        <v>12305</v>
      </c>
      <c r="BR21" s="44">
        <v>13120</v>
      </c>
      <c r="BS21" s="44">
        <v>14056</v>
      </c>
      <c r="BT21" s="44">
        <v>14664.5</v>
      </c>
      <c r="BU21" s="44">
        <v>15115</v>
      </c>
      <c r="BV21" s="44">
        <v>15550</v>
      </c>
      <c r="BW21" s="44">
        <v>15837.9</v>
      </c>
      <c r="BX21" s="44">
        <v>16084.081</v>
      </c>
      <c r="BY21" s="44">
        <v>16359.976000000001</v>
      </c>
      <c r="BZ21" s="44">
        <v>16662.850720549999</v>
      </c>
      <c r="CA21" s="44">
        <v>17161</v>
      </c>
      <c r="CB21" s="44">
        <v>17546</v>
      </c>
      <c r="CC21" s="44">
        <v>17851</v>
      </c>
      <c r="CD21" s="44">
        <v>18230.5</v>
      </c>
      <c r="CE21" s="44">
        <v>18527</v>
      </c>
      <c r="CF21" s="44">
        <v>7766.8499999999995</v>
      </c>
      <c r="CG21" s="44">
        <v>7953.1489999999994</v>
      </c>
      <c r="CH21" s="44">
        <v>8260.2849999999999</v>
      </c>
      <c r="CI21" s="44">
        <v>8488.0550000000003</v>
      </c>
      <c r="CJ21" s="44">
        <v>8710.89</v>
      </c>
      <c r="CK21" s="44">
        <v>8738.2039999999997</v>
      </c>
      <c r="CL21" s="44">
        <v>8964.009</v>
      </c>
      <c r="CM21" s="44">
        <v>9340.0789999999997</v>
      </c>
      <c r="CN21" s="44">
        <v>9958.6849999999995</v>
      </c>
      <c r="CO21" s="44">
        <v>10156.624716799999</v>
      </c>
      <c r="CP21" s="44">
        <v>10542.16260786</v>
      </c>
      <c r="CQ21" s="44">
        <v>11227.281000000001</v>
      </c>
      <c r="CR21" s="44">
        <v>11523.411608222219</v>
      </c>
      <c r="CS21" s="44">
        <v>11593.851000000001</v>
      </c>
      <c r="CT21" s="44">
        <v>11616.4</v>
      </c>
      <c r="CU21" s="44">
        <v>11608.83</v>
      </c>
      <c r="CV21" s="44">
        <v>8211.0429999999997</v>
      </c>
      <c r="CW21" s="44">
        <v>8676.4419999999991</v>
      </c>
      <c r="CX21" s="44">
        <v>9125.6545000000006</v>
      </c>
      <c r="CY21" s="44">
        <v>9514.8759999999984</v>
      </c>
      <c r="CZ21" s="44">
        <v>9918.3040000000001</v>
      </c>
      <c r="DA21" s="44">
        <v>9942.6949999999997</v>
      </c>
      <c r="DB21" s="44">
        <v>9943.3209999999999</v>
      </c>
      <c r="DC21" s="44">
        <v>9943.5839999999989</v>
      </c>
      <c r="DD21" s="44">
        <v>10774.179</v>
      </c>
      <c r="DE21" s="44">
        <v>10390.044</v>
      </c>
      <c r="DF21" s="44">
        <v>10786.7245</v>
      </c>
      <c r="DG21" s="44">
        <v>10756.05503</v>
      </c>
      <c r="DH21" s="44">
        <v>10862.2675</v>
      </c>
      <c r="DI21" s="44">
        <v>11166.906000000001</v>
      </c>
      <c r="DJ21" s="44">
        <v>11453.960999999999</v>
      </c>
      <c r="DK21" s="44">
        <v>11661.001</v>
      </c>
      <c r="DL21" s="44">
        <v>1997.7426480199999</v>
      </c>
      <c r="DM21" s="44">
        <v>2044.84066489</v>
      </c>
      <c r="DN21" s="44">
        <v>2218.7505555499997</v>
      </c>
      <c r="DO21" s="44">
        <v>2327.3675111100001</v>
      </c>
      <c r="DP21" s="44">
        <v>2288.2424222199998</v>
      </c>
      <c r="DQ21" s="44">
        <v>2567.1729444399998</v>
      </c>
      <c r="DR21" s="44">
        <v>2580.7885888800001</v>
      </c>
      <c r="DS21" s="44">
        <v>2658.10126666</v>
      </c>
      <c r="DT21" s="44">
        <v>2716.39128888</v>
      </c>
      <c r="DU21" s="44">
        <v>2790.9850000000001</v>
      </c>
      <c r="DV21" s="44">
        <v>2851.7233045800003</v>
      </c>
      <c r="DW21" s="44">
        <v>2897.7370223499997</v>
      </c>
      <c r="DX21" s="44">
        <v>2951.2948724192902</v>
      </c>
      <c r="DY21" s="44">
        <v>3054.3317300000003</v>
      </c>
      <c r="DZ21" s="44">
        <v>3148.1403</v>
      </c>
      <c r="EA21" s="44">
        <v>3142.5630000000001</v>
      </c>
      <c r="EB21" s="44">
        <v>5639.2730000000001</v>
      </c>
      <c r="EC21" s="44">
        <v>5816.3036811300008</v>
      </c>
      <c r="ED21" s="44">
        <v>6058.6319999999996</v>
      </c>
      <c r="EE21" s="44">
        <v>6332.6450000000004</v>
      </c>
      <c r="EF21" s="44">
        <v>6536.6140000000005</v>
      </c>
      <c r="EG21" s="44">
        <v>6639.3740000000007</v>
      </c>
      <c r="EH21" s="44">
        <v>6791.6719999999996</v>
      </c>
      <c r="EI21" s="44">
        <v>6992.4270000000006</v>
      </c>
      <c r="EJ21" s="44">
        <v>7146.79</v>
      </c>
      <c r="EK21" s="44">
        <v>7301.0300000000007</v>
      </c>
      <c r="EL21" s="44">
        <v>7463</v>
      </c>
      <c r="EM21" s="44">
        <v>7912.5199999999995</v>
      </c>
      <c r="EN21" s="44">
        <v>8098.2551919999996</v>
      </c>
      <c r="EO21" s="44">
        <v>8298.6859999999997</v>
      </c>
      <c r="EP21" s="44">
        <v>8591.9290000000001</v>
      </c>
      <c r="EQ21" s="44">
        <v>8483.9009999999998</v>
      </c>
      <c r="ER21" s="44">
        <v>7197.8</v>
      </c>
      <c r="ES21" s="44">
        <v>7612.9000000000005</v>
      </c>
      <c r="ET21" s="44">
        <v>7878.8</v>
      </c>
      <c r="EU21" s="44">
        <v>8100.5999999999995</v>
      </c>
      <c r="EV21" s="44">
        <v>8434.7999999999993</v>
      </c>
      <c r="EW21" s="44">
        <v>8800.7999999999993</v>
      </c>
      <c r="EX21" s="44">
        <v>9088.6</v>
      </c>
      <c r="EY21" s="44">
        <v>9264.3000000000011</v>
      </c>
      <c r="EZ21" s="44">
        <v>9440.3889999999992</v>
      </c>
      <c r="FA21" s="44">
        <v>9635.8074683400009</v>
      </c>
      <c r="FB21" s="44">
        <v>9719.9234125000003</v>
      </c>
      <c r="FC21" s="44">
        <v>9795.1777999999995</v>
      </c>
      <c r="FD21" s="44">
        <v>9938.8475179999987</v>
      </c>
      <c r="FE21" s="44">
        <v>9963.3224199999986</v>
      </c>
      <c r="FF21" s="44">
        <v>10079.260117</v>
      </c>
      <c r="FG21" s="44">
        <v>10055.7667</v>
      </c>
      <c r="FH21" s="44">
        <v>4216.7359999999999</v>
      </c>
      <c r="FI21" s="44">
        <v>4593.8689999999997</v>
      </c>
      <c r="FJ21" s="44">
        <v>4637.2469999999994</v>
      </c>
      <c r="FK21" s="44">
        <v>5266.674</v>
      </c>
      <c r="FL21" s="44">
        <v>5040.2240000000002</v>
      </c>
      <c r="FM21" s="44">
        <v>5371.5759999999991</v>
      </c>
      <c r="FN21" s="44">
        <v>5359.6230000000005</v>
      </c>
      <c r="FO21" s="44">
        <v>5467.7809999999999</v>
      </c>
      <c r="FP21" s="44">
        <v>5595.6460000000006</v>
      </c>
      <c r="FQ21" s="44">
        <v>5627.51</v>
      </c>
      <c r="FR21" s="44">
        <v>5841.2133333299998</v>
      </c>
      <c r="FS21" s="44">
        <v>5904.5313333300001</v>
      </c>
      <c r="FT21" s="44">
        <v>6187.9298799999997</v>
      </c>
      <c r="FU21" s="44">
        <v>6365.9394400000001</v>
      </c>
      <c r="FV21" s="44">
        <v>6456.8190799999993</v>
      </c>
      <c r="FW21" s="44">
        <v>6523.2312499999998</v>
      </c>
      <c r="FX21" s="44">
        <v>2859.5710000000004</v>
      </c>
      <c r="FY21" s="44">
        <v>2979.2710000000002</v>
      </c>
      <c r="FZ21" s="44">
        <v>3101.971</v>
      </c>
      <c r="GA21" s="44">
        <v>3251.5029999999997</v>
      </c>
      <c r="GB21" s="44">
        <v>3377.8809999999999</v>
      </c>
      <c r="GC21" s="44">
        <v>3432.9389999999999</v>
      </c>
      <c r="GD21" s="44">
        <v>3579.5070000000001</v>
      </c>
      <c r="GE21" s="44">
        <v>3604.915</v>
      </c>
      <c r="GF21" s="44">
        <v>3738.913</v>
      </c>
      <c r="GG21" s="44">
        <v>3789.7449999999999</v>
      </c>
      <c r="GH21" s="44">
        <v>3820.165</v>
      </c>
      <c r="GI21" s="44">
        <v>3912.6089999999999</v>
      </c>
      <c r="GJ21" s="44">
        <v>3893.585</v>
      </c>
      <c r="GK21" s="44">
        <v>4140</v>
      </c>
      <c r="GL21" s="44">
        <v>4024.1888941615239</v>
      </c>
      <c r="GM21" s="44">
        <v>4074.0880000000002</v>
      </c>
      <c r="GN21" s="44">
        <v>3686.8480300000001</v>
      </c>
      <c r="GO21" s="44">
        <v>3784.6770500000002</v>
      </c>
      <c r="GP21" s="44">
        <v>3909.5010884399999</v>
      </c>
      <c r="GQ21" s="44">
        <v>4206.0725954400004</v>
      </c>
      <c r="GR21" s="44">
        <v>4401.7518474099998</v>
      </c>
      <c r="GS21" s="44">
        <v>4464.9516100000001</v>
      </c>
      <c r="GT21" s="44">
        <v>4763.4828099999995</v>
      </c>
      <c r="GU21" s="44">
        <v>4900.5441200000005</v>
      </c>
      <c r="GV21" s="44">
        <v>4937.97037</v>
      </c>
      <c r="GW21" s="44">
        <v>4982.91971552</v>
      </c>
      <c r="GX21" s="44">
        <v>5088.0607772399999</v>
      </c>
      <c r="GY21" s="44">
        <v>5270.6900000000005</v>
      </c>
      <c r="GZ21" s="44">
        <v>5412.8162947999999</v>
      </c>
      <c r="HA21" s="44">
        <v>5484.0060000000003</v>
      </c>
      <c r="HB21" s="44">
        <v>5539.8990000000003</v>
      </c>
      <c r="HC21" s="44">
        <v>5890.1170000000002</v>
      </c>
    </row>
    <row r="22" spans="1:211" s="31" customFormat="1" ht="12.9" customHeight="1" x14ac:dyDescent="0.35">
      <c r="A22" s="31" t="s">
        <v>73</v>
      </c>
      <c r="B22" s="31" t="s">
        <v>51</v>
      </c>
      <c r="C22" s="31" t="s">
        <v>66</v>
      </c>
      <c r="D22" s="44">
        <v>13662.357068002049</v>
      </c>
      <c r="E22" s="44">
        <v>12529.024478534813</v>
      </c>
      <c r="F22" s="44">
        <v>16367.844155939898</v>
      </c>
      <c r="G22" s="44">
        <v>15237.424169650028</v>
      </c>
      <c r="H22" s="44">
        <v>20491.562605584109</v>
      </c>
      <c r="I22" s="44">
        <v>21302.403862911568</v>
      </c>
      <c r="J22" s="44">
        <v>21703.397040978314</v>
      </c>
      <c r="K22" s="44">
        <v>24194.732923650583</v>
      </c>
      <c r="L22" s="44">
        <v>20387.34818904354</v>
      </c>
      <c r="M22" s="44">
        <v>22088.355290686337</v>
      </c>
      <c r="N22" s="44">
        <v>24212.738634227091</v>
      </c>
      <c r="O22" s="44">
        <v>25727.06607439099</v>
      </c>
      <c r="P22" s="44">
        <v>23679.470866187021</v>
      </c>
      <c r="Q22" s="44">
        <v>24672.114546951816</v>
      </c>
      <c r="R22" s="44">
        <v>23799.336163106364</v>
      </c>
      <c r="S22" s="44">
        <v>23368.018108289038</v>
      </c>
      <c r="T22" s="44">
        <v>79840.988677743604</v>
      </c>
      <c r="U22" s="44">
        <v>76384.327635895897</v>
      </c>
      <c r="V22" s="44">
        <v>103388.95078607099</v>
      </c>
      <c r="W22" s="44">
        <v>102699.87194127268</v>
      </c>
      <c r="X22" s="44">
        <v>132575.19866421778</v>
      </c>
      <c r="Y22" s="44">
        <v>147409.32788799005</v>
      </c>
      <c r="Z22" s="44">
        <v>159491.58666507734</v>
      </c>
      <c r="AA22" s="44">
        <v>181989.77189391432</v>
      </c>
      <c r="AB22" s="44">
        <v>150999.88534101908</v>
      </c>
      <c r="AC22" s="44">
        <v>180585.27108828234</v>
      </c>
      <c r="AD22" s="44">
        <v>184926.34483890483</v>
      </c>
      <c r="AE22" s="44">
        <v>192062.73277098272</v>
      </c>
      <c r="AF22" s="44">
        <v>171497.71445032611</v>
      </c>
      <c r="AG22" s="44">
        <v>174836.40478300329</v>
      </c>
      <c r="AH22" s="44">
        <v>161137.16371297208</v>
      </c>
      <c r="AI22" s="44">
        <v>153674.71519779236</v>
      </c>
      <c r="AJ22" s="44">
        <v>8121.4768190842578</v>
      </c>
      <c r="AK22" s="44">
        <v>7902.7317784540292</v>
      </c>
      <c r="AL22" s="44">
        <v>11445.239213924229</v>
      </c>
      <c r="AM22" s="44">
        <v>9088.9372535421408</v>
      </c>
      <c r="AN22" s="44">
        <v>14235.545457780272</v>
      </c>
      <c r="AO22" s="44">
        <v>13699.28557939165</v>
      </c>
      <c r="AP22" s="44">
        <v>12901.32067605697</v>
      </c>
      <c r="AQ22" s="44">
        <v>13702.585314803006</v>
      </c>
      <c r="AR22" s="44">
        <v>13899.278404758596</v>
      </c>
      <c r="AS22" s="44">
        <v>13686.217171282318</v>
      </c>
      <c r="AT22" s="44">
        <v>14828.714265652041</v>
      </c>
      <c r="AU22" s="44">
        <v>16895.884271486408</v>
      </c>
      <c r="AV22" s="44">
        <v>14464.843478289853</v>
      </c>
      <c r="AW22" s="44">
        <v>14584.705064357342</v>
      </c>
      <c r="AX22" s="44">
        <v>13501.920148921619</v>
      </c>
      <c r="AY22" s="44">
        <v>11320.854066334092</v>
      </c>
      <c r="AZ22" s="44">
        <v>49918.138462855757</v>
      </c>
      <c r="BA22" s="44">
        <v>49249.182381409883</v>
      </c>
      <c r="BB22" s="44">
        <v>64967.365446881602</v>
      </c>
      <c r="BC22" s="44">
        <v>64460.228203318227</v>
      </c>
      <c r="BD22" s="44">
        <v>89729.287714370614</v>
      </c>
      <c r="BE22" s="44">
        <v>86397.380759114312</v>
      </c>
      <c r="BF22" s="44">
        <v>78746.76045274733</v>
      </c>
      <c r="BG22" s="44">
        <v>91430.838051327562</v>
      </c>
      <c r="BH22" s="44">
        <v>81554.823504411514</v>
      </c>
      <c r="BI22" s="44">
        <v>78705.31539308888</v>
      </c>
      <c r="BJ22" s="44">
        <v>86884.671087844821</v>
      </c>
      <c r="BK22" s="44">
        <v>101673.31705238178</v>
      </c>
      <c r="BL22" s="44">
        <v>93803.569787418091</v>
      </c>
      <c r="BM22" s="44">
        <v>99527.281693758807</v>
      </c>
      <c r="BN22" s="44">
        <v>102302.87433078379</v>
      </c>
      <c r="BO22" s="44">
        <v>0</v>
      </c>
      <c r="BP22" s="44">
        <v>82763.778641831377</v>
      </c>
      <c r="BQ22" s="44">
        <v>93764.623069667199</v>
      </c>
      <c r="BR22" s="44">
        <v>83575.242780478846</v>
      </c>
      <c r="BS22" s="44">
        <v>120541.15793991584</v>
      </c>
      <c r="BT22" s="44">
        <v>118313.37380804979</v>
      </c>
      <c r="BU22" s="44">
        <v>139305.7636893109</v>
      </c>
      <c r="BV22" s="44">
        <v>181951.0280516762</v>
      </c>
      <c r="BW22" s="44">
        <v>155183.71345875462</v>
      </c>
      <c r="BX22" s="44">
        <v>139872.88272238453</v>
      </c>
      <c r="BY22" s="44">
        <v>173834.43676653324</v>
      </c>
      <c r="BZ22" s="44">
        <v>146705.78514473652</v>
      </c>
      <c r="CA22" s="44">
        <v>164615.14909945885</v>
      </c>
      <c r="CB22" s="44">
        <v>157973.67995171977</v>
      </c>
      <c r="CC22" s="44">
        <v>172080.71214698566</v>
      </c>
      <c r="CD22" s="44">
        <v>163905.12123781099</v>
      </c>
      <c r="CE22" s="44">
        <v>164324.81411045685</v>
      </c>
      <c r="CF22" s="44">
        <v>195915.16241071123</v>
      </c>
      <c r="CG22" s="44">
        <v>225633.03081306687</v>
      </c>
      <c r="CH22" s="44">
        <v>193566.4126509963</v>
      </c>
      <c r="CI22" s="44">
        <v>294377.62926102767</v>
      </c>
      <c r="CJ22" s="44">
        <v>273731.01201190532</v>
      </c>
      <c r="CK22" s="44">
        <v>283569.89895044762</v>
      </c>
      <c r="CL22" s="44">
        <v>371470.83910315431</v>
      </c>
      <c r="CM22" s="44">
        <v>297349.65862170892</v>
      </c>
      <c r="CN22" s="44">
        <v>253843.23295730731</v>
      </c>
      <c r="CO22" s="44">
        <v>303523.08642154193</v>
      </c>
      <c r="CP22" s="44">
        <v>287211.69233649224</v>
      </c>
      <c r="CQ22" s="44">
        <v>312004.28548733157</v>
      </c>
      <c r="CR22" s="44">
        <v>289960.66445953585</v>
      </c>
      <c r="CS22" s="44">
        <v>307000.08751509339</v>
      </c>
      <c r="CT22" s="44">
        <v>287318.47111301159</v>
      </c>
      <c r="CU22" s="44">
        <v>300986.81916606269</v>
      </c>
      <c r="CV22" s="44">
        <v>115771.15565846798</v>
      </c>
      <c r="CW22" s="44">
        <v>109241.80472764274</v>
      </c>
      <c r="CX22" s="44">
        <v>151640.85032847157</v>
      </c>
      <c r="CY22" s="44">
        <v>144685.97000778164</v>
      </c>
      <c r="CZ22" s="44">
        <v>213058.75588421934</v>
      </c>
      <c r="DA22" s="44">
        <v>222196.47036175308</v>
      </c>
      <c r="DB22" s="44">
        <v>242953.99234581168</v>
      </c>
      <c r="DC22" s="44">
        <v>292412.02790471172</v>
      </c>
      <c r="DD22" s="44">
        <v>259326.75848330412</v>
      </c>
      <c r="DE22" s="44">
        <v>273042.32750544819</v>
      </c>
      <c r="DF22" s="44">
        <v>293739.12752452865</v>
      </c>
      <c r="DG22" s="44">
        <v>325606.98644425906</v>
      </c>
      <c r="DH22" s="44">
        <v>292178.99210326973</v>
      </c>
      <c r="DI22" s="44">
        <v>305827.39483252465</v>
      </c>
      <c r="DJ22" s="44">
        <v>282105.17273898801</v>
      </c>
      <c r="DK22" s="44">
        <v>286505.7443736943</v>
      </c>
      <c r="DL22" s="44">
        <v>34659.641573538669</v>
      </c>
      <c r="DM22" s="44">
        <v>33160.285154853314</v>
      </c>
      <c r="DN22" s="44">
        <v>47348.318344205851</v>
      </c>
      <c r="DO22" s="44">
        <v>36941.312846272449</v>
      </c>
      <c r="DP22" s="44">
        <v>56134.328750205474</v>
      </c>
      <c r="DQ22" s="44">
        <v>51917.40643355433</v>
      </c>
      <c r="DR22" s="44">
        <v>50671.796820584736</v>
      </c>
      <c r="DS22" s="44">
        <v>54747.700567772525</v>
      </c>
      <c r="DT22" s="44">
        <v>57557.826744338359</v>
      </c>
      <c r="DU22" s="44">
        <v>57207.37812666317</v>
      </c>
      <c r="DV22" s="44">
        <v>61497.879382572733</v>
      </c>
      <c r="DW22" s="44">
        <v>68405.586366072341</v>
      </c>
      <c r="DX22" s="44">
        <v>62922.832233401095</v>
      </c>
      <c r="DY22" s="44">
        <v>64447.823664246578</v>
      </c>
      <c r="DZ22" s="44">
        <v>59366.475090794425</v>
      </c>
      <c r="EA22" s="44">
        <v>49122.709944721559</v>
      </c>
      <c r="EB22" s="44">
        <v>66980.575658795642</v>
      </c>
      <c r="EC22" s="44">
        <v>64631.316703480916</v>
      </c>
      <c r="ED22" s="44">
        <v>91721.000741542637</v>
      </c>
      <c r="EE22" s="44">
        <v>72995.860317372091</v>
      </c>
      <c r="EF22" s="44">
        <v>111082.74892619763</v>
      </c>
      <c r="EG22" s="44">
        <v>100280.14992612592</v>
      </c>
      <c r="EH22" s="44">
        <v>93950.900640015258</v>
      </c>
      <c r="EI22" s="44">
        <v>103086.02929668382</v>
      </c>
      <c r="EJ22" s="44">
        <v>106972.27183578064</v>
      </c>
      <c r="EK22" s="44">
        <v>107358.58635136754</v>
      </c>
      <c r="EL22" s="44">
        <v>119936.43803001841</v>
      </c>
      <c r="EM22" s="44">
        <v>135866.81600590714</v>
      </c>
      <c r="EN22" s="44">
        <v>121190.77533983917</v>
      </c>
      <c r="EO22" s="44">
        <v>124362.81462439094</v>
      </c>
      <c r="EP22" s="44">
        <v>115342.43726206898</v>
      </c>
      <c r="EQ22" s="44">
        <v>94923.311342683621</v>
      </c>
      <c r="ER22" s="44">
        <v>60891.070628819667</v>
      </c>
      <c r="ES22" s="44">
        <v>65126.198612858228</v>
      </c>
      <c r="ET22" s="44">
        <v>55281.910131203738</v>
      </c>
      <c r="EU22" s="44">
        <v>77651.201587512332</v>
      </c>
      <c r="EV22" s="44">
        <v>70789.174748901831</v>
      </c>
      <c r="EW22" s="44">
        <v>75127.719010837885</v>
      </c>
      <c r="EX22" s="44">
        <v>91419.880619622243</v>
      </c>
      <c r="EY22" s="44">
        <v>74876.510281670024</v>
      </c>
      <c r="EZ22" s="44">
        <v>64727.525161570265</v>
      </c>
      <c r="FA22" s="44">
        <v>80981.417182288817</v>
      </c>
      <c r="FB22" s="44">
        <v>66595.176648798282</v>
      </c>
      <c r="FC22" s="44">
        <v>61999.069733207209</v>
      </c>
      <c r="FD22" s="44">
        <v>63137.927569754902</v>
      </c>
      <c r="FE22" s="44">
        <v>66908.700915284207</v>
      </c>
      <c r="FF22" s="44">
        <v>68161.132214750745</v>
      </c>
      <c r="FG22" s="44">
        <v>63841.679143698791</v>
      </c>
      <c r="FH22" s="44">
        <v>48933.318162144613</v>
      </c>
      <c r="FI22" s="44">
        <v>47843.027870480808</v>
      </c>
      <c r="FJ22" s="44">
        <v>74825.724204782789</v>
      </c>
      <c r="FK22" s="44">
        <v>59373.456343134356</v>
      </c>
      <c r="FL22" s="44">
        <v>101997.11855260623</v>
      </c>
      <c r="FM22" s="44">
        <v>102825.52480965959</v>
      </c>
      <c r="FN22" s="44">
        <v>97320.608278928426</v>
      </c>
      <c r="FO22" s="44">
        <v>106630.15997535326</v>
      </c>
      <c r="FP22" s="44">
        <v>115710.32274448866</v>
      </c>
      <c r="FQ22" s="44">
        <v>159279.92904853536</v>
      </c>
      <c r="FR22" s="44">
        <v>213577.04335658351</v>
      </c>
      <c r="FS22" s="44">
        <v>196243.13956331337</v>
      </c>
      <c r="FT22" s="44">
        <v>175071.78901253414</v>
      </c>
      <c r="FU22" s="44">
        <v>175965.05184255616</v>
      </c>
      <c r="FV22" s="44">
        <v>156262.02857904657</v>
      </c>
      <c r="FW22" s="44">
        <v>122091.87698203731</v>
      </c>
      <c r="FX22" s="44">
        <v>33976.613798933904</v>
      </c>
      <c r="FY22" s="44">
        <v>39046.699476682414</v>
      </c>
      <c r="FZ22" s="44">
        <v>39905.744198290216</v>
      </c>
      <c r="GA22" s="44">
        <v>44578.36335264091</v>
      </c>
      <c r="GB22" s="44">
        <v>55163.201900954482</v>
      </c>
      <c r="GC22" s="44">
        <v>61540.085374419883</v>
      </c>
      <c r="GD22" s="44">
        <v>60185.440139157399</v>
      </c>
      <c r="GE22" s="44">
        <v>68689.521373725729</v>
      </c>
      <c r="GF22" s="44">
        <v>57322.883654986603</v>
      </c>
      <c r="GG22" s="44">
        <v>58772.250588876173</v>
      </c>
      <c r="GH22" s="44">
        <v>67315.25654935863</v>
      </c>
      <c r="GI22" s="44">
        <v>68708.059669449241</v>
      </c>
      <c r="GJ22" s="44">
        <v>64731.550256957751</v>
      </c>
      <c r="GK22" s="44">
        <v>69317.94744199382</v>
      </c>
      <c r="GL22" s="44">
        <v>68031.794416164063</v>
      </c>
      <c r="GM22" s="44">
        <v>67851.747677877443</v>
      </c>
      <c r="GN22" s="44">
        <v>47131.688739436097</v>
      </c>
      <c r="GO22" s="44">
        <v>45322.369288361369</v>
      </c>
      <c r="GP22" s="44">
        <v>69378.608983054408</v>
      </c>
      <c r="GQ22" s="44">
        <v>52523.397788362097</v>
      </c>
      <c r="GR22" s="44">
        <v>87605.125329913382</v>
      </c>
      <c r="GS22" s="44">
        <v>89159.132160806505</v>
      </c>
      <c r="GT22" s="44">
        <v>83595.453967048554</v>
      </c>
      <c r="GU22" s="44">
        <v>90766.938996927347</v>
      </c>
      <c r="GV22" s="44">
        <v>93476.924434924134</v>
      </c>
      <c r="GW22" s="44">
        <v>95059.895729164826</v>
      </c>
      <c r="GX22" s="44">
        <v>100231.9330035457</v>
      </c>
      <c r="GY22" s="44">
        <v>110196.8540875052</v>
      </c>
      <c r="GZ22" s="44">
        <v>99802.480740968778</v>
      </c>
      <c r="HA22" s="44">
        <v>100233.1226076126</v>
      </c>
      <c r="HB22" s="44">
        <v>92493.87273729076</v>
      </c>
      <c r="HC22" s="44">
        <v>78446.053629444534</v>
      </c>
    </row>
    <row r="23" spans="1:211" s="31" customFormat="1" ht="12.9" customHeight="1" x14ac:dyDescent="0.35">
      <c r="A23" s="31" t="s">
        <v>74</v>
      </c>
      <c r="B23" s="31" t="s">
        <v>51</v>
      </c>
      <c r="C23" s="31" t="s">
        <v>66</v>
      </c>
      <c r="D23" s="44">
        <v>18273.120152804371</v>
      </c>
      <c r="E23" s="44">
        <v>16403.28068462689</v>
      </c>
      <c r="F23" s="44">
        <v>21247.444533175909</v>
      </c>
      <c r="G23" s="44">
        <v>19021.909032097061</v>
      </c>
      <c r="H23" s="44">
        <v>25994.460603649622</v>
      </c>
      <c r="I23" s="44">
        <v>25798.607297983639</v>
      </c>
      <c r="J23" s="44">
        <v>25262.633015023537</v>
      </c>
      <c r="K23" s="44">
        <v>27646.605343869025</v>
      </c>
      <c r="L23" s="44">
        <v>22840.891591119162</v>
      </c>
      <c r="M23" s="44">
        <v>24551.004868258882</v>
      </c>
      <c r="N23" s="44">
        <v>27170.410374099516</v>
      </c>
      <c r="O23" s="44">
        <v>28659.074776795998</v>
      </c>
      <c r="P23" s="44">
        <v>25855.534358044752</v>
      </c>
      <c r="Q23" s="44">
        <v>27003.949673351159</v>
      </c>
      <c r="R23" s="44">
        <v>26594.874392979622</v>
      </c>
      <c r="S23" s="44">
        <v>26270.273270199923</v>
      </c>
      <c r="T23" s="44">
        <v>140012.58304870382</v>
      </c>
      <c r="U23" s="44">
        <v>133668.6889573239</v>
      </c>
      <c r="V23" s="44">
        <v>179623.95274876489</v>
      </c>
      <c r="W23" s="44">
        <v>177902.40863376937</v>
      </c>
      <c r="X23" s="44">
        <v>241068.1064491774</v>
      </c>
      <c r="Y23" s="44">
        <v>261698.29219977238</v>
      </c>
      <c r="Z23" s="44">
        <v>294946.62687341531</v>
      </c>
      <c r="AA23" s="44">
        <v>344866.62078523106</v>
      </c>
      <c r="AB23" s="44">
        <v>295917.94835121796</v>
      </c>
      <c r="AC23" s="44">
        <v>341430.43457666336</v>
      </c>
      <c r="AD23" s="44">
        <v>349154.21887868538</v>
      </c>
      <c r="AE23" s="44">
        <v>379357.04501786636</v>
      </c>
      <c r="AF23" s="44">
        <v>329775.86224650493</v>
      </c>
      <c r="AG23" s="44">
        <v>342158.97380426229</v>
      </c>
      <c r="AH23" s="44">
        <v>315975.01592287049</v>
      </c>
      <c r="AI23" s="44">
        <v>323260.02744991798</v>
      </c>
      <c r="AJ23" s="44">
        <v>45439.81806201049</v>
      </c>
      <c r="AK23" s="44">
        <v>44215.935377909591</v>
      </c>
      <c r="AL23" s="44">
        <v>64036.332201899699</v>
      </c>
      <c r="AM23" s="44">
        <v>50852.777687858194</v>
      </c>
      <c r="AN23" s="44">
        <v>79648.148978888872</v>
      </c>
      <c r="AO23" s="44">
        <v>76647.764707561</v>
      </c>
      <c r="AP23" s="44">
        <v>72183.135818614042</v>
      </c>
      <c r="AQ23" s="44">
        <v>76666.226790269051</v>
      </c>
      <c r="AR23" s="44">
        <v>77766.728388775722</v>
      </c>
      <c r="AS23" s="44">
        <v>76574.646714359085</v>
      </c>
      <c r="AT23" s="44">
        <v>82966.938734320283</v>
      </c>
      <c r="AU23" s="44">
        <v>94532.798097971201</v>
      </c>
      <c r="AV23" s="44">
        <v>80931.075787157577</v>
      </c>
      <c r="AW23" s="44">
        <v>81601.701689415233</v>
      </c>
      <c r="AX23" s="44">
        <v>75543.503961166803</v>
      </c>
      <c r="AY23" s="44">
        <v>63340.398812564999</v>
      </c>
      <c r="AZ23" s="44">
        <v>72641.1252093613</v>
      </c>
      <c r="BA23" s="44">
        <v>67258.338086097341</v>
      </c>
      <c r="BB23" s="44">
        <v>90326.68655886309</v>
      </c>
      <c r="BC23" s="44">
        <v>82445.817616245971</v>
      </c>
      <c r="BD23" s="44">
        <v>113955.57203865751</v>
      </c>
      <c r="BE23" s="44">
        <v>112255.07716997819</v>
      </c>
      <c r="BF23" s="44">
        <v>118504.25742084619</v>
      </c>
      <c r="BG23" s="44">
        <v>125162.11201973043</v>
      </c>
      <c r="BH23" s="44">
        <v>102269.28145297416</v>
      </c>
      <c r="BI23" s="44">
        <v>121769.63602013588</v>
      </c>
      <c r="BJ23" s="44">
        <v>129209.76322975887</v>
      </c>
      <c r="BK23" s="44">
        <v>140059.35011039599</v>
      </c>
      <c r="BL23" s="44">
        <v>119606.12330105074</v>
      </c>
      <c r="BM23" s="44">
        <v>122137.06033156777</v>
      </c>
      <c r="BN23" s="44">
        <v>114399.10831147437</v>
      </c>
      <c r="BO23" s="44">
        <v>0</v>
      </c>
      <c r="BP23" s="44">
        <v>83367.401717945701</v>
      </c>
      <c r="BQ23" s="44">
        <v>98809.305791414939</v>
      </c>
      <c r="BR23" s="44">
        <v>88295.815519893222</v>
      </c>
      <c r="BS23" s="44">
        <v>142127.18620922678</v>
      </c>
      <c r="BT23" s="44">
        <v>136103.90561716707</v>
      </c>
      <c r="BU23" s="44">
        <v>160052.86439883895</v>
      </c>
      <c r="BV23" s="44">
        <v>214395.90168755199</v>
      </c>
      <c r="BW23" s="44">
        <v>170161.87549764052</v>
      </c>
      <c r="BX23" s="44">
        <v>149344.76472525546</v>
      </c>
      <c r="BY23" s="44">
        <v>199668.81797379896</v>
      </c>
      <c r="BZ23" s="44">
        <v>169733.48433047498</v>
      </c>
      <c r="CA23" s="44">
        <v>179310.7497288335</v>
      </c>
      <c r="CB23" s="44">
        <v>160467.57716910008</v>
      </c>
      <c r="CC23" s="44">
        <v>164817.36187204829</v>
      </c>
      <c r="CD23" s="44">
        <v>147606.00259669992</v>
      </c>
      <c r="CE23" s="44">
        <v>140055.09910226054</v>
      </c>
      <c r="CF23" s="44">
        <v>19576.528016661523</v>
      </c>
      <c r="CG23" s="44">
        <v>20033.456772513513</v>
      </c>
      <c r="CH23" s="44">
        <v>18743.612200509848</v>
      </c>
      <c r="CI23" s="44">
        <v>33527.532414519126</v>
      </c>
      <c r="CJ23" s="44">
        <v>31871.786389555557</v>
      </c>
      <c r="CK23" s="44">
        <v>40423.280285257613</v>
      </c>
      <c r="CL23" s="44">
        <v>54587.591691147427</v>
      </c>
      <c r="CM23" s="44">
        <v>43368.342773495133</v>
      </c>
      <c r="CN23" s="44">
        <v>36635.381133486808</v>
      </c>
      <c r="CO23" s="44">
        <v>45634.957718095298</v>
      </c>
      <c r="CP23" s="44">
        <v>38434.765434288507</v>
      </c>
      <c r="CQ23" s="44">
        <v>41671.325020833741</v>
      </c>
      <c r="CR23" s="44">
        <v>37352.025182435304</v>
      </c>
      <c r="CS23" s="44">
        <v>38506.104927284061</v>
      </c>
      <c r="CT23" s="44">
        <v>34389.407962133977</v>
      </c>
      <c r="CU23" s="44">
        <v>34126.136229422635</v>
      </c>
      <c r="CV23" s="44">
        <v>19284.151641694592</v>
      </c>
      <c r="CW23" s="44">
        <v>17741.58102325063</v>
      </c>
      <c r="CX23" s="44">
        <v>22684.996847708779</v>
      </c>
      <c r="CY23" s="44">
        <v>22053.826576753494</v>
      </c>
      <c r="CZ23" s="44">
        <v>33234.365555076096</v>
      </c>
      <c r="DA23" s="44">
        <v>43813.213082797294</v>
      </c>
      <c r="DB23" s="44">
        <v>44322.333439471506</v>
      </c>
      <c r="DC23" s="44">
        <v>48063.88017797369</v>
      </c>
      <c r="DD23" s="44">
        <v>33131.796137848032</v>
      </c>
      <c r="DE23" s="44">
        <v>41690.937044530321</v>
      </c>
      <c r="DF23" s="44">
        <v>43735.365763737915</v>
      </c>
      <c r="DG23" s="44">
        <v>45685.205633787948</v>
      </c>
      <c r="DH23" s="44">
        <v>39216.517010808391</v>
      </c>
      <c r="DI23" s="44">
        <v>39656.067295057452</v>
      </c>
      <c r="DJ23" s="44">
        <v>35661.079342158533</v>
      </c>
      <c r="DK23" s="44">
        <v>34994.970130994152</v>
      </c>
      <c r="DL23" s="44">
        <v>2366.7423100019937</v>
      </c>
      <c r="DM23" s="44">
        <v>2257.5989835731489</v>
      </c>
      <c r="DN23" s="44">
        <v>3205.6437522459091</v>
      </c>
      <c r="DO23" s="44">
        <v>2499.7429301018697</v>
      </c>
      <c r="DP23" s="44">
        <v>3770.1236387828417</v>
      </c>
      <c r="DQ23" s="44">
        <v>3496.7504868361884</v>
      </c>
      <c r="DR23" s="44">
        <v>3410.5088517981749</v>
      </c>
      <c r="DS23" s="44">
        <v>3676.8640067077558</v>
      </c>
      <c r="DT23" s="44">
        <v>3857.0671755926387</v>
      </c>
      <c r="DU23" s="44">
        <v>3827.8000860168295</v>
      </c>
      <c r="DV23" s="44">
        <v>4100.2059744733951</v>
      </c>
      <c r="DW23" s="44">
        <v>4565.7135908227965</v>
      </c>
      <c r="DX23" s="44">
        <v>4192.4624265218554</v>
      </c>
      <c r="DY23" s="44">
        <v>4274.3585365806866</v>
      </c>
      <c r="DZ23" s="44">
        <v>3935.3374141841327</v>
      </c>
      <c r="EA23" s="44">
        <v>3264.7834027465001</v>
      </c>
      <c r="EB23" s="44">
        <v>29396.543825019951</v>
      </c>
      <c r="EC23" s="44">
        <v>28365.497239394503</v>
      </c>
      <c r="ED23" s="44">
        <v>40254.661765054232</v>
      </c>
      <c r="EE23" s="44">
        <v>32036.541725106614</v>
      </c>
      <c r="EF23" s="44">
        <v>48752.177252807043</v>
      </c>
      <c r="EG23" s="44">
        <v>44011.115059681106</v>
      </c>
      <c r="EH23" s="44">
        <v>41233.323853967624</v>
      </c>
      <c r="EI23" s="44">
        <v>45242.56395472349</v>
      </c>
      <c r="EJ23" s="44">
        <v>46948.164391739272</v>
      </c>
      <c r="EK23" s="44">
        <v>47117.71073373461</v>
      </c>
      <c r="EL23" s="44">
        <v>52637.899557213103</v>
      </c>
      <c r="EM23" s="44">
        <v>59629.448863344936</v>
      </c>
      <c r="EN23" s="44">
        <v>53188.404301178962</v>
      </c>
      <c r="EO23" s="44">
        <v>54580.553374425181</v>
      </c>
      <c r="EP23" s="44">
        <v>50621.676259471002</v>
      </c>
      <c r="EQ23" s="44">
        <v>41660.097048193631</v>
      </c>
      <c r="ER23" s="44">
        <v>89984.216393948547</v>
      </c>
      <c r="ES23" s="44">
        <v>95119.403849602109</v>
      </c>
      <c r="ET23" s="44">
        <v>82417.569957065149</v>
      </c>
      <c r="EU23" s="44">
        <v>113498.79337877658</v>
      </c>
      <c r="EV23" s="44">
        <v>103452.27216925386</v>
      </c>
      <c r="EW23" s="44">
        <v>102711.1662150237</v>
      </c>
      <c r="EX23" s="44">
        <v>122114.24662948359</v>
      </c>
      <c r="EY23" s="44">
        <v>101923.38262296164</v>
      </c>
      <c r="EZ23" s="44">
        <v>91445.173717391779</v>
      </c>
      <c r="FA23" s="44">
        <v>114402.87399038317</v>
      </c>
      <c r="FB23" s="44">
        <v>100741.67542179801</v>
      </c>
      <c r="FC23" s="44">
        <v>102306.74591559076</v>
      </c>
      <c r="FD23" s="44">
        <v>97490.562227754926</v>
      </c>
      <c r="FE23" s="44">
        <v>103799.41776002367</v>
      </c>
      <c r="FF23" s="44">
        <v>99968.349075390142</v>
      </c>
      <c r="FG23" s="44">
        <v>97249.085807609459</v>
      </c>
      <c r="FH23" s="44">
        <v>28487.803223448755</v>
      </c>
      <c r="FI23" s="44">
        <v>27771.450334127338</v>
      </c>
      <c r="FJ23" s="44">
        <v>43467.73180837767</v>
      </c>
      <c r="FK23" s="44">
        <v>34263.866397786813</v>
      </c>
      <c r="FL23" s="44">
        <v>58967.266660897127</v>
      </c>
      <c r="FM23" s="44">
        <v>60924.919081347711</v>
      </c>
      <c r="FN23" s="44">
        <v>57349.669175366267</v>
      </c>
      <c r="FO23" s="44">
        <v>62345.344097740941</v>
      </c>
      <c r="FP23" s="44">
        <v>62396.351560943287</v>
      </c>
      <c r="FQ23" s="44">
        <v>38699.51484598135</v>
      </c>
      <c r="FR23" s="44">
        <v>53260.322111199253</v>
      </c>
      <c r="FS23" s="44">
        <v>55161.13047214273</v>
      </c>
      <c r="FT23" s="44">
        <v>53605.947183456628</v>
      </c>
      <c r="FU23" s="44">
        <v>58557.520564199956</v>
      </c>
      <c r="FV23" s="44">
        <v>56594.678514590698</v>
      </c>
      <c r="FW23" s="44">
        <v>46127.306429409698</v>
      </c>
      <c r="FX23" s="44">
        <v>16489.516880921801</v>
      </c>
      <c r="FY23" s="44">
        <v>18444.580463567665</v>
      </c>
      <c r="FZ23" s="44">
        <v>18159.792914000434</v>
      </c>
      <c r="GA23" s="44">
        <v>21005.964871667675</v>
      </c>
      <c r="GB23" s="44">
        <v>26620.285412881265</v>
      </c>
      <c r="GC23" s="44">
        <v>29786.821268745327</v>
      </c>
      <c r="GD23" s="44">
        <v>28329.673208984135</v>
      </c>
      <c r="GE23" s="44">
        <v>32961.416637435163</v>
      </c>
      <c r="GF23" s="44">
        <v>25041.507748926462</v>
      </c>
      <c r="GG23" s="44">
        <v>24788.802944927498</v>
      </c>
      <c r="GH23" s="44">
        <v>28463.992781358364</v>
      </c>
      <c r="GI23" s="44">
        <v>28663.256705100874</v>
      </c>
      <c r="GJ23" s="44">
        <v>25831.755326256891</v>
      </c>
      <c r="GK23" s="44">
        <v>26964.017400125726</v>
      </c>
      <c r="GL23" s="44">
        <v>24340.746822854824</v>
      </c>
      <c r="GM23" s="44">
        <v>23683.549318828686</v>
      </c>
      <c r="GN23" s="44">
        <v>19446.683174577734</v>
      </c>
      <c r="GO23" s="44">
        <v>18660.30507138254</v>
      </c>
      <c r="GP23" s="44">
        <v>28311.731570184533</v>
      </c>
      <c r="GQ23" s="44">
        <v>21501.57939476625</v>
      </c>
      <c r="GR23" s="44">
        <v>35643.57138354535</v>
      </c>
      <c r="GS23" s="44">
        <v>35522.717069703373</v>
      </c>
      <c r="GT23" s="44">
        <v>33426.110211700354</v>
      </c>
      <c r="GU23" s="44">
        <v>36227.571252299211</v>
      </c>
      <c r="GV23" s="44">
        <v>37413.731961575781</v>
      </c>
      <c r="GW23" s="44">
        <v>38181.196335143562</v>
      </c>
      <c r="GX23" s="44">
        <v>40288.500306662747</v>
      </c>
      <c r="GY23" s="44">
        <v>44413.059124095606</v>
      </c>
      <c r="GZ23" s="44">
        <v>39695.291849321278</v>
      </c>
      <c r="HA23" s="44">
        <v>39866.574915605313</v>
      </c>
      <c r="HB23" s="44">
        <v>36788.375638597608</v>
      </c>
      <c r="HC23" s="44">
        <v>31201.017678048829</v>
      </c>
    </row>
    <row r="24" spans="1:211" s="31" customFormat="1" ht="12.9" customHeight="1" x14ac:dyDescent="0.35">
      <c r="A24" s="31" t="s">
        <v>75</v>
      </c>
      <c r="B24" s="31" t="s">
        <v>51</v>
      </c>
      <c r="C24" s="31" t="s">
        <v>66</v>
      </c>
      <c r="D24" s="44">
        <v>20255.055283499602</v>
      </c>
      <c r="E24" s="44">
        <v>18706.555103483468</v>
      </c>
      <c r="F24" s="44">
        <v>23467.399911680248</v>
      </c>
      <c r="G24" s="44">
        <v>22254.662039568982</v>
      </c>
      <c r="H24" s="44">
        <v>27668.13370853923</v>
      </c>
      <c r="I24" s="44">
        <v>30861.517682609774</v>
      </c>
      <c r="J24" s="44">
        <v>33531.555409367647</v>
      </c>
      <c r="K24" s="44">
        <v>38613.505402126859</v>
      </c>
      <c r="L24" s="44">
        <v>37093.76561696158</v>
      </c>
      <c r="M24" s="44">
        <v>44772.831781900582</v>
      </c>
      <c r="N24" s="44">
        <v>47656.330420228958</v>
      </c>
      <c r="O24" s="44">
        <v>48583.418307408334</v>
      </c>
      <c r="P24" s="44">
        <v>45514.141685013608</v>
      </c>
      <c r="Q24" s="44">
        <v>45493.890178031208</v>
      </c>
      <c r="R24" s="44">
        <v>47550.629130233152</v>
      </c>
      <c r="S24" s="44">
        <v>48301.804236157281</v>
      </c>
      <c r="T24" s="44">
        <v>265106.2381497827</v>
      </c>
      <c r="U24" s="44">
        <v>269929.79588516511</v>
      </c>
      <c r="V24" s="44">
        <v>352970.31631070853</v>
      </c>
      <c r="W24" s="44">
        <v>384287.38371333585</v>
      </c>
      <c r="X24" s="44">
        <v>491431.11439763918</v>
      </c>
      <c r="Y24" s="44">
        <v>565453.65860067238</v>
      </c>
      <c r="Z24" s="44">
        <v>657527.05544372112</v>
      </c>
      <c r="AA24" s="44">
        <v>745790.31955810543</v>
      </c>
      <c r="AB24" s="44">
        <v>630852.5178583489</v>
      </c>
      <c r="AC24" s="44">
        <v>679842.80287036416</v>
      </c>
      <c r="AD24" s="44">
        <v>684512.17044183449</v>
      </c>
      <c r="AE24" s="44">
        <v>718240.55320777267</v>
      </c>
      <c r="AF24" s="44">
        <v>604857.01905798179</v>
      </c>
      <c r="AG24" s="44">
        <v>607649.46278437029</v>
      </c>
      <c r="AH24" s="44">
        <v>493944.32102205313</v>
      </c>
      <c r="AI24" s="44">
        <v>516158.56681377057</v>
      </c>
      <c r="AJ24" s="44">
        <v>35722.099200206445</v>
      </c>
      <c r="AK24" s="44">
        <v>32580.3061416079</v>
      </c>
      <c r="AL24" s="44">
        <v>39019.792375734374</v>
      </c>
      <c r="AM24" s="44">
        <v>33139.01403534619</v>
      </c>
      <c r="AN24" s="44">
        <v>45616.554569841486</v>
      </c>
      <c r="AO24" s="44">
        <v>34715.309880915971</v>
      </c>
      <c r="AP24" s="44">
        <v>34236.602326397136</v>
      </c>
      <c r="AQ24" s="44">
        <v>37651.040326790797</v>
      </c>
      <c r="AR24" s="44">
        <v>37956.946532500369</v>
      </c>
      <c r="AS24" s="44">
        <v>40047.865258260645</v>
      </c>
      <c r="AT24" s="44">
        <v>46311.356538395587</v>
      </c>
      <c r="AU24" s="44">
        <v>57691.401499528169</v>
      </c>
      <c r="AV24" s="44">
        <v>54315.252210252394</v>
      </c>
      <c r="AW24" s="44">
        <v>54621.627343264532</v>
      </c>
      <c r="AX24" s="44">
        <v>53701.403157694491</v>
      </c>
      <c r="AY24" s="44">
        <v>42908.305099669211</v>
      </c>
      <c r="AZ24" s="44">
        <v>148005.37572728872</v>
      </c>
      <c r="BA24" s="44">
        <v>151686.29734878638</v>
      </c>
      <c r="BB24" s="44">
        <v>202273.11611824931</v>
      </c>
      <c r="BC24" s="44">
        <v>200042.81816358984</v>
      </c>
      <c r="BD24" s="44">
        <v>294906.69440355193</v>
      </c>
      <c r="BE24" s="44">
        <v>284502.4758702307</v>
      </c>
      <c r="BF24" s="44">
        <v>296944.55929947447</v>
      </c>
      <c r="BG24" s="44">
        <v>332757.35970487149</v>
      </c>
      <c r="BH24" s="44">
        <v>280176.39154973853</v>
      </c>
      <c r="BI24" s="44">
        <v>263005.09551235294</v>
      </c>
      <c r="BJ24" s="44">
        <v>275978.81715787691</v>
      </c>
      <c r="BK24" s="44">
        <v>287141.24805329926</v>
      </c>
      <c r="BL24" s="44">
        <v>253604.74083339443</v>
      </c>
      <c r="BM24" s="44">
        <v>260840.14471345712</v>
      </c>
      <c r="BN24" s="44">
        <v>247776.23211892636</v>
      </c>
      <c r="BO24" s="44">
        <v>253558.5799463513</v>
      </c>
      <c r="BP24" s="44">
        <v>216587.49109407628</v>
      </c>
      <c r="BQ24" s="44">
        <v>263416.63240247616</v>
      </c>
      <c r="BR24" s="44">
        <v>247445.51049169939</v>
      </c>
      <c r="BS24" s="44">
        <v>335138.63121053192</v>
      </c>
      <c r="BT24" s="44">
        <v>331601.06717851665</v>
      </c>
      <c r="BU24" s="44">
        <v>383071.6286507083</v>
      </c>
      <c r="BV24" s="44">
        <v>481761.02791588398</v>
      </c>
      <c r="BW24" s="44">
        <v>411483.26977529557</v>
      </c>
      <c r="BX24" s="44">
        <v>359664.03913804784</v>
      </c>
      <c r="BY24" s="44">
        <v>475380.0750927105</v>
      </c>
      <c r="BZ24" s="44">
        <v>369780.96285557677</v>
      </c>
      <c r="CA24" s="44">
        <v>399171.82008443889</v>
      </c>
      <c r="CB24" s="44">
        <v>374659.80890123104</v>
      </c>
      <c r="CC24" s="44">
        <v>385414.57034403319</v>
      </c>
      <c r="CD24" s="44">
        <v>359354.32225574733</v>
      </c>
      <c r="CE24" s="44">
        <v>366340.21573187708</v>
      </c>
      <c r="CF24" s="44">
        <v>200722.6251472439</v>
      </c>
      <c r="CG24" s="44">
        <v>229860.35212648718</v>
      </c>
      <c r="CH24" s="44">
        <v>208698.99915730045</v>
      </c>
      <c r="CI24" s="44">
        <v>291733.79816750629</v>
      </c>
      <c r="CJ24" s="44">
        <v>292538.28721660422</v>
      </c>
      <c r="CK24" s="44">
        <v>330926.45677732112</v>
      </c>
      <c r="CL24" s="44">
        <v>430328.1788563116</v>
      </c>
      <c r="CM24" s="44">
        <v>363279.36761425593</v>
      </c>
      <c r="CN24" s="44">
        <v>324814.86196137796</v>
      </c>
      <c r="CO24" s="44">
        <v>363995.70022800821</v>
      </c>
      <c r="CP24" s="44">
        <v>397970.04952253494</v>
      </c>
      <c r="CQ24" s="44">
        <v>358717.29770829104</v>
      </c>
      <c r="CR24" s="44">
        <v>326603.31845713808</v>
      </c>
      <c r="CS24" s="44">
        <v>336621.54860657384</v>
      </c>
      <c r="CT24" s="44">
        <v>312535.00315948488</v>
      </c>
      <c r="CU24" s="44">
        <v>330102.81878661993</v>
      </c>
      <c r="CV24" s="44">
        <v>153549.19730936279</v>
      </c>
      <c r="CW24" s="44">
        <v>159537.99963162327</v>
      </c>
      <c r="CX24" s="44">
        <v>217528.62500243064</v>
      </c>
      <c r="CY24" s="44">
        <v>228265.32060269994</v>
      </c>
      <c r="CZ24" s="44">
        <v>316755.05095337861</v>
      </c>
      <c r="DA24" s="44">
        <v>345009.56097432232</v>
      </c>
      <c r="DB24" s="44">
        <v>300385.18390809809</v>
      </c>
      <c r="DC24" s="44">
        <v>344038.17286175716</v>
      </c>
      <c r="DD24" s="44">
        <v>406854.46239710436</v>
      </c>
      <c r="DE24" s="44">
        <v>266475.07971792482</v>
      </c>
      <c r="DF24" s="44">
        <v>288494.13586051879</v>
      </c>
      <c r="DG24" s="44">
        <v>306841.18395791593</v>
      </c>
      <c r="DH24" s="44">
        <v>267502.4750296002</v>
      </c>
      <c r="DI24" s="44">
        <v>273406.0974919945</v>
      </c>
      <c r="DJ24" s="44">
        <v>213918.99652426984</v>
      </c>
      <c r="DK24" s="44">
        <v>243854.87163466486</v>
      </c>
      <c r="DL24" s="44">
        <v>15924.20224671277</v>
      </c>
      <c r="DM24" s="44">
        <v>17130.719255252257</v>
      </c>
      <c r="DN24" s="44">
        <v>22279.980801143673</v>
      </c>
      <c r="DO24" s="44">
        <v>18420.705537127418</v>
      </c>
      <c r="DP24" s="44">
        <v>26284.240051006196</v>
      </c>
      <c r="DQ24" s="44">
        <v>24889.430938890364</v>
      </c>
      <c r="DR24" s="44">
        <v>29065.514488696714</v>
      </c>
      <c r="DS24" s="44">
        <v>37680.889617952329</v>
      </c>
      <c r="DT24" s="44">
        <v>41403.290814098516</v>
      </c>
      <c r="DU24" s="44">
        <v>42656.577633151966</v>
      </c>
      <c r="DV24" s="44">
        <v>55673.313232624663</v>
      </c>
      <c r="DW24" s="44">
        <v>45440.651021438774</v>
      </c>
      <c r="DX24" s="44">
        <v>47910.469196990794</v>
      </c>
      <c r="DY24" s="44">
        <v>51317.849740740538</v>
      </c>
      <c r="DZ24" s="44">
        <v>52650.122322493306</v>
      </c>
      <c r="EA24" s="44">
        <v>40879.640168553633</v>
      </c>
      <c r="EB24" s="44">
        <v>46560.848882291153</v>
      </c>
      <c r="EC24" s="44">
        <v>46350.240072440167</v>
      </c>
      <c r="ED24" s="44">
        <v>62769.426790893151</v>
      </c>
      <c r="EE24" s="44">
        <v>54981.177321860028</v>
      </c>
      <c r="EF24" s="44">
        <v>80186.71226230319</v>
      </c>
      <c r="EG24" s="44">
        <v>78420.964621359424</v>
      </c>
      <c r="EH24" s="44">
        <v>81699.285906254459</v>
      </c>
      <c r="EI24" s="44">
        <v>89792.829206801034</v>
      </c>
      <c r="EJ24" s="44">
        <v>87917.391827476968</v>
      </c>
      <c r="EK24" s="44">
        <v>93423.777493543035</v>
      </c>
      <c r="EL24" s="44">
        <v>100741.21631483141</v>
      </c>
      <c r="EM24" s="44">
        <v>113384.7961449407</v>
      </c>
      <c r="EN24" s="44">
        <v>113060.00557506633</v>
      </c>
      <c r="EO24" s="44">
        <v>127339.15765145834</v>
      </c>
      <c r="EP24" s="44">
        <v>123620.80398172465</v>
      </c>
      <c r="EQ24" s="44">
        <v>104203.64352920513</v>
      </c>
      <c r="ER24" s="44">
        <v>113331.13269871711</v>
      </c>
      <c r="ES24" s="44">
        <v>133930.93614601713</v>
      </c>
      <c r="ET24" s="44">
        <v>120770.30632190294</v>
      </c>
      <c r="EU24" s="44">
        <v>168003.8029102202</v>
      </c>
      <c r="EV24" s="44">
        <v>169954.47302957284</v>
      </c>
      <c r="EW24" s="44">
        <v>160944.67924989198</v>
      </c>
      <c r="EX24" s="44">
        <v>210565.41195236554</v>
      </c>
      <c r="EY24" s="44">
        <v>195405.39480858113</v>
      </c>
      <c r="EZ24" s="44">
        <v>185332.98225619763</v>
      </c>
      <c r="FA24" s="44">
        <v>248627.41933159536</v>
      </c>
      <c r="FB24" s="44">
        <v>188830.32853877716</v>
      </c>
      <c r="FC24" s="44">
        <v>278250.14928820747</v>
      </c>
      <c r="FD24" s="44">
        <v>259628.11795379044</v>
      </c>
      <c r="FE24" s="44">
        <v>268045.76084744313</v>
      </c>
      <c r="FF24" s="44">
        <v>259480.52005423474</v>
      </c>
      <c r="FG24" s="44">
        <v>263980.39678818552</v>
      </c>
      <c r="FH24" s="44">
        <v>44373.519461476681</v>
      </c>
      <c r="FI24" s="44">
        <v>48487.26966108138</v>
      </c>
      <c r="FJ24" s="44">
        <v>65112.715410829085</v>
      </c>
      <c r="FK24" s="44">
        <v>58847.25789675735</v>
      </c>
      <c r="FL24" s="44">
        <v>83106.959223327576</v>
      </c>
      <c r="FM24" s="44">
        <v>114595.33132837723</v>
      </c>
      <c r="FN24" s="44">
        <v>84572.948872883324</v>
      </c>
      <c r="FO24" s="44">
        <v>101307.48206464866</v>
      </c>
      <c r="FP24" s="44">
        <v>96364.33021449644</v>
      </c>
      <c r="FQ24" s="44">
        <v>76727.480551084169</v>
      </c>
      <c r="FR24" s="44">
        <v>71937.407882347936</v>
      </c>
      <c r="FS24" s="44">
        <v>98856.668277594203</v>
      </c>
      <c r="FT24" s="44">
        <v>98600.814718676265</v>
      </c>
      <c r="FU24" s="44">
        <v>100615.28037502903</v>
      </c>
      <c r="FV24" s="44">
        <v>105695.34010335704</v>
      </c>
      <c r="FW24" s="44">
        <v>95415.65458367244</v>
      </c>
      <c r="FX24" s="44">
        <v>36811.911030065494</v>
      </c>
      <c r="FY24" s="44">
        <v>44746.242571054594</v>
      </c>
      <c r="FZ24" s="44">
        <v>43025.004034797552</v>
      </c>
      <c r="GA24" s="44">
        <v>35780.285485211025</v>
      </c>
      <c r="GB24" s="44">
        <v>46258.009728020224</v>
      </c>
      <c r="GC24" s="44">
        <v>53807.599696604091</v>
      </c>
      <c r="GD24" s="44">
        <v>54732.1195873209</v>
      </c>
      <c r="GE24" s="44">
        <v>58763.291832429437</v>
      </c>
      <c r="GF24" s="44">
        <v>51384.456537346035</v>
      </c>
      <c r="GG24" s="44">
        <v>54046.136370429027</v>
      </c>
      <c r="GH24" s="44">
        <v>57450.350756463406</v>
      </c>
      <c r="GI24" s="44">
        <v>54305.830429671514</v>
      </c>
      <c r="GJ24" s="44">
        <v>39436.643573491929</v>
      </c>
      <c r="GK24" s="44">
        <v>60417.311434175303</v>
      </c>
      <c r="GL24" s="44">
        <v>53511.500792804181</v>
      </c>
      <c r="GM24" s="44">
        <v>50497.980304613251</v>
      </c>
      <c r="GN24" s="44">
        <v>56487.309990560505</v>
      </c>
      <c r="GO24" s="44">
        <v>54241.636821165841</v>
      </c>
      <c r="GP24" s="44">
        <v>64790.377557424159</v>
      </c>
      <c r="GQ24" s="44">
        <v>48708.336351247162</v>
      </c>
      <c r="GR24" s="44">
        <v>56132.329491680532</v>
      </c>
      <c r="GS24" s="44">
        <v>33325.990427307639</v>
      </c>
      <c r="GT24" s="44">
        <v>46953.340147710063</v>
      </c>
      <c r="GU24" s="44">
        <v>55247.730764493557</v>
      </c>
      <c r="GV24" s="44">
        <v>59600.566882225212</v>
      </c>
      <c r="GW24" s="44">
        <v>65736.499707039373</v>
      </c>
      <c r="GX24" s="44">
        <v>89467.923945414106</v>
      </c>
      <c r="GY24" s="44">
        <v>68836.298113842116</v>
      </c>
      <c r="GZ24" s="44">
        <v>71765.644626263645</v>
      </c>
      <c r="HA24" s="44">
        <v>73982.337643077844</v>
      </c>
      <c r="HB24" s="44">
        <v>69730.715219336926</v>
      </c>
      <c r="HC24" s="44">
        <v>58864.331879028359</v>
      </c>
    </row>
    <row r="25" spans="1:211" s="31" customFormat="1" ht="12.9" customHeight="1" x14ac:dyDescent="0.35">
      <c r="A25" s="31" t="s">
        <v>76</v>
      </c>
      <c r="B25" s="31" t="s">
        <v>71</v>
      </c>
      <c r="C25" s="31" t="s">
        <v>66</v>
      </c>
      <c r="D25" s="44">
        <v>3025</v>
      </c>
      <c r="E25" s="44">
        <v>3095</v>
      </c>
      <c r="F25" s="44">
        <v>3159</v>
      </c>
      <c r="G25" s="44">
        <v>3245</v>
      </c>
      <c r="H25" s="44">
        <v>3300</v>
      </c>
      <c r="I25" s="44">
        <v>3389</v>
      </c>
      <c r="J25" s="44">
        <v>3411</v>
      </c>
      <c r="K25" s="44">
        <v>3478.4</v>
      </c>
      <c r="L25" s="44">
        <v>3578.0740000000001</v>
      </c>
      <c r="M25" s="44">
        <v>3629.0149999999999</v>
      </c>
      <c r="N25" s="44">
        <v>3661.3710000000001</v>
      </c>
      <c r="O25" s="44">
        <v>3680.2170000000001</v>
      </c>
      <c r="P25" s="44">
        <v>3725</v>
      </c>
      <c r="Q25" s="44">
        <v>3848.7649999999999</v>
      </c>
      <c r="R25" s="44">
        <v>3903.4050000000002</v>
      </c>
      <c r="S25" s="44">
        <v>3949.7510000000002</v>
      </c>
      <c r="T25" s="44">
        <v>24413.094309790002</v>
      </c>
      <c r="U25" s="44">
        <v>25513.875131709996</v>
      </c>
      <c r="V25" s="44">
        <v>26554.69336143</v>
      </c>
      <c r="W25" s="44">
        <v>27833.214680179997</v>
      </c>
      <c r="X25" s="44">
        <v>29112.735998939999</v>
      </c>
      <c r="Y25" s="44">
        <v>29613.344463289999</v>
      </c>
      <c r="Z25" s="44">
        <v>30884.714546889998</v>
      </c>
      <c r="AA25" s="44">
        <v>31967</v>
      </c>
      <c r="AB25" s="44">
        <v>32940.44</v>
      </c>
      <c r="AC25" s="44">
        <v>33394.409</v>
      </c>
      <c r="AD25" s="44">
        <v>33788.663</v>
      </c>
      <c r="AE25" s="44">
        <v>32329.641000000003</v>
      </c>
      <c r="AF25" s="44">
        <v>32705</v>
      </c>
      <c r="AG25" s="44">
        <v>32678</v>
      </c>
      <c r="AH25" s="44">
        <v>33050</v>
      </c>
      <c r="AI25" s="44">
        <v>33222</v>
      </c>
      <c r="AJ25" s="44">
        <v>5912.1100000000006</v>
      </c>
      <c r="AK25" s="44">
        <v>5992.46</v>
      </c>
      <c r="AL25" s="44">
        <v>6217.3099999999995</v>
      </c>
      <c r="AM25" s="44">
        <v>6295.4400000000005</v>
      </c>
      <c r="AN25" s="44">
        <v>6503.29</v>
      </c>
      <c r="AO25" s="44">
        <v>6604.49</v>
      </c>
      <c r="AP25" s="44">
        <v>6707.91</v>
      </c>
      <c r="AQ25" s="44">
        <v>6820.51</v>
      </c>
      <c r="AR25" s="44">
        <v>6997.8899999999994</v>
      </c>
      <c r="AS25" s="44">
        <v>7029.6</v>
      </c>
      <c r="AT25" s="44">
        <v>7122</v>
      </c>
      <c r="AU25" s="44">
        <v>7150.04</v>
      </c>
      <c r="AV25" s="44">
        <v>7166.91</v>
      </c>
      <c r="AW25" s="44">
        <v>7265.46</v>
      </c>
      <c r="AX25" s="44">
        <v>7394</v>
      </c>
      <c r="AY25" s="44">
        <v>7293.96</v>
      </c>
      <c r="AZ25" s="44">
        <v>13634.47964765014</v>
      </c>
      <c r="BA25" s="44">
        <v>14470.468191851276</v>
      </c>
      <c r="BB25" s="44">
        <v>14989.703944334124</v>
      </c>
      <c r="BC25" s="44">
        <v>15415.395216440826</v>
      </c>
      <c r="BD25" s="44">
        <v>15916.371930724348</v>
      </c>
      <c r="BE25" s="44">
        <v>16187.822503982195</v>
      </c>
      <c r="BF25" s="44">
        <v>16633.944038368598</v>
      </c>
      <c r="BG25" s="44">
        <v>17347.736309468164</v>
      </c>
      <c r="BH25" s="44">
        <v>18280.317096129056</v>
      </c>
      <c r="BI25" s="44">
        <v>18376.727822346729</v>
      </c>
      <c r="BJ25" s="44">
        <v>18785.6598836333</v>
      </c>
      <c r="BK25" s="44">
        <v>19074.819392391633</v>
      </c>
      <c r="BL25" s="44">
        <v>19474.949769054583</v>
      </c>
      <c r="BM25" s="44">
        <v>19724.93754873595</v>
      </c>
      <c r="BN25" s="44">
        <v>20016.354499999405</v>
      </c>
      <c r="BO25" s="44">
        <v>20351</v>
      </c>
      <c r="BP25" s="44">
        <v>19487.90000093</v>
      </c>
      <c r="BQ25" s="44">
        <v>20936.700005890001</v>
      </c>
      <c r="BR25" s="44">
        <v>21833.800006270001</v>
      </c>
      <c r="BS25" s="44">
        <v>22946.400008559998</v>
      </c>
      <c r="BT25" s="44">
        <v>23709.800008179998</v>
      </c>
      <c r="BU25" s="44">
        <v>24426.500008940002</v>
      </c>
      <c r="BV25" s="44">
        <v>25020.700006649997</v>
      </c>
      <c r="BW25" s="44">
        <v>25558.300006649995</v>
      </c>
      <c r="BX25" s="44">
        <v>26016.381000000001</v>
      </c>
      <c r="BY25" s="44">
        <v>27151.876000000004</v>
      </c>
      <c r="BZ25" s="44">
        <v>27452.492004200001</v>
      </c>
      <c r="CA25" s="44">
        <v>27944.738023650003</v>
      </c>
      <c r="CB25" s="44">
        <v>28178.477826512099</v>
      </c>
      <c r="CC25" s="44">
        <v>28473</v>
      </c>
      <c r="CD25" s="44">
        <v>28804</v>
      </c>
      <c r="CE25" s="44">
        <v>29095</v>
      </c>
      <c r="CF25" s="44">
        <v>10851.623</v>
      </c>
      <c r="CG25" s="44">
        <v>11152.642999999998</v>
      </c>
      <c r="CH25" s="44">
        <v>11280.491</v>
      </c>
      <c r="CI25" s="44">
        <v>11450.290999999999</v>
      </c>
      <c r="CJ25" s="44">
        <v>12163.121000000001</v>
      </c>
      <c r="CK25" s="44">
        <v>12482.071</v>
      </c>
      <c r="CL25" s="44">
        <v>12909.011</v>
      </c>
      <c r="CM25" s="44">
        <v>13222.983000000002</v>
      </c>
      <c r="CN25" s="44">
        <v>14388.975</v>
      </c>
      <c r="CO25" s="44">
        <v>14422.110999999999</v>
      </c>
      <c r="CP25" s="44">
        <v>15082.804</v>
      </c>
      <c r="CQ25" s="44">
        <v>15578.651000000002</v>
      </c>
      <c r="CR25" s="44">
        <v>15676.970000000001</v>
      </c>
      <c r="CS25" s="44">
        <v>15739.471000000001</v>
      </c>
      <c r="CT25" s="44">
        <v>15592.690000000002</v>
      </c>
      <c r="CU25" s="44">
        <v>15885.5</v>
      </c>
      <c r="CV25" s="44">
        <v>14478.808999999999</v>
      </c>
      <c r="CW25" s="44">
        <v>15533.629000000001</v>
      </c>
      <c r="CX25" s="44">
        <v>16465.537499999999</v>
      </c>
      <c r="CY25" s="44">
        <v>17017.002999999997</v>
      </c>
      <c r="CZ25" s="44">
        <v>17980.777000000002</v>
      </c>
      <c r="DA25" s="44">
        <v>18191.110999999997</v>
      </c>
      <c r="DB25" s="44">
        <v>18507.110999999997</v>
      </c>
      <c r="DC25" s="44">
        <v>18575.610999999997</v>
      </c>
      <c r="DD25" s="44">
        <v>18502.061000000002</v>
      </c>
      <c r="DE25" s="44">
        <v>18827.561000000002</v>
      </c>
      <c r="DF25" s="44">
        <v>19103.864500000003</v>
      </c>
      <c r="DG25" s="44">
        <v>19204.779000000002</v>
      </c>
      <c r="DH25" s="44">
        <v>19331.644500000002</v>
      </c>
      <c r="DI25" s="44">
        <v>19911.609</v>
      </c>
      <c r="DJ25" s="44">
        <v>20116.243000000002</v>
      </c>
      <c r="DK25" s="44">
        <v>20253.133000000002</v>
      </c>
      <c r="DL25" s="44">
        <v>3299.6099999999997</v>
      </c>
      <c r="DM25" s="44">
        <v>3322.4364999999998</v>
      </c>
      <c r="DN25" s="44">
        <v>3531.2629999999999</v>
      </c>
      <c r="DO25" s="44">
        <v>3679.2860000000001</v>
      </c>
      <c r="DP25" s="44">
        <v>3647.4229999999998</v>
      </c>
      <c r="DQ25" s="44">
        <v>3969.46</v>
      </c>
      <c r="DR25" s="44">
        <v>4017.4859999999999</v>
      </c>
      <c r="DS25" s="44">
        <v>4096.3490000000002</v>
      </c>
      <c r="DT25" s="44">
        <v>4171.43</v>
      </c>
      <c r="DU25" s="44">
        <v>4403</v>
      </c>
      <c r="DV25" s="44">
        <v>4468.7800000000007</v>
      </c>
      <c r="DW25" s="44">
        <v>4490.3989999999994</v>
      </c>
      <c r="DX25" s="44">
        <v>4607</v>
      </c>
      <c r="DY25" s="44">
        <v>4710.7950000000001</v>
      </c>
      <c r="DZ25" s="44">
        <v>4885.3109999999997</v>
      </c>
      <c r="EA25" s="44">
        <v>4881.5810000000001</v>
      </c>
      <c r="EB25" s="44">
        <v>7892.0730000000003</v>
      </c>
      <c r="EC25" s="44">
        <v>8166.0036811300006</v>
      </c>
      <c r="ED25" s="44">
        <v>8513.232</v>
      </c>
      <c r="EE25" s="44">
        <v>8744.8450000000012</v>
      </c>
      <c r="EF25" s="44">
        <v>8973.5139999999992</v>
      </c>
      <c r="EG25" s="44">
        <v>9208.7740000000013</v>
      </c>
      <c r="EH25" s="44">
        <v>9464.1719999999987</v>
      </c>
      <c r="EI25" s="44">
        <v>9795.3270000000011</v>
      </c>
      <c r="EJ25" s="44">
        <v>10106.59</v>
      </c>
      <c r="EK25" s="44">
        <v>10205.43</v>
      </c>
      <c r="EL25" s="44">
        <v>10416</v>
      </c>
      <c r="EM25" s="44">
        <v>10715.23</v>
      </c>
      <c r="EN25" s="44">
        <v>10964.749</v>
      </c>
      <c r="EO25" s="44">
        <v>11183.74</v>
      </c>
      <c r="EP25" s="44">
        <v>11557</v>
      </c>
      <c r="EQ25" s="44">
        <v>11521.736000000001</v>
      </c>
      <c r="ER25" s="44">
        <v>10801.36</v>
      </c>
      <c r="ES25" s="44">
        <v>11359.260000000002</v>
      </c>
      <c r="ET25" s="44">
        <v>11607.755000000001</v>
      </c>
      <c r="EU25" s="44">
        <v>11942.005000000001</v>
      </c>
      <c r="EV25" s="44">
        <v>12493.405000000001</v>
      </c>
      <c r="EW25" s="44">
        <v>12842.390000000001</v>
      </c>
      <c r="EX25" s="44">
        <v>13391.690000000002</v>
      </c>
      <c r="EY25" s="44">
        <v>13706.490000000002</v>
      </c>
      <c r="EZ25" s="44">
        <v>14016.579</v>
      </c>
      <c r="FA25" s="44">
        <v>14309.055</v>
      </c>
      <c r="FB25" s="44">
        <v>14432.2652</v>
      </c>
      <c r="FC25" s="44">
        <v>14495.747800000001</v>
      </c>
      <c r="FD25" s="44">
        <v>14637.32835</v>
      </c>
      <c r="FE25" s="44">
        <v>14687.476999999999</v>
      </c>
      <c r="FF25" s="44">
        <v>14847.277399999999</v>
      </c>
      <c r="FG25" s="44">
        <v>15008.886699999999</v>
      </c>
      <c r="FH25" s="44">
        <v>6625.2309999999998</v>
      </c>
      <c r="FI25" s="44">
        <v>7046.08</v>
      </c>
      <c r="FJ25" s="44">
        <v>7153.4579999999996</v>
      </c>
      <c r="FK25" s="44">
        <v>7938.7690000000002</v>
      </c>
      <c r="FL25" s="44">
        <v>7845.6940000000004</v>
      </c>
      <c r="FM25" s="44">
        <v>8211.0469999999987</v>
      </c>
      <c r="FN25" s="44">
        <v>8281.0550000000003</v>
      </c>
      <c r="FO25" s="44">
        <v>8474.7350000000006</v>
      </c>
      <c r="FP25" s="44">
        <v>8470.2330000000002</v>
      </c>
      <c r="FQ25" s="44">
        <v>8698.9840000000004</v>
      </c>
      <c r="FR25" s="44">
        <v>8961.6899999999987</v>
      </c>
      <c r="FS25" s="44">
        <v>9057.723</v>
      </c>
      <c r="FT25" s="44">
        <v>9340.33</v>
      </c>
      <c r="FU25" s="44">
        <v>9369.08</v>
      </c>
      <c r="FV25" s="44">
        <v>9464.23</v>
      </c>
      <c r="FW25" s="44">
        <v>9557.387999999999</v>
      </c>
      <c r="FX25" s="44">
        <v>3217.8</v>
      </c>
      <c r="FY25" s="44">
        <v>3337.5</v>
      </c>
      <c r="FZ25" s="44">
        <v>3500.2</v>
      </c>
      <c r="GA25" s="44">
        <v>3644.6</v>
      </c>
      <c r="GB25" s="44">
        <v>3802.5</v>
      </c>
      <c r="GC25" s="44">
        <v>3988.6</v>
      </c>
      <c r="GD25" s="44">
        <v>4097.3</v>
      </c>
      <c r="GE25" s="44">
        <v>4129.6000000000004</v>
      </c>
      <c r="GF25" s="44">
        <v>4217.5630000000001</v>
      </c>
      <c r="GG25" s="44">
        <v>4277.9690000000001</v>
      </c>
      <c r="GH25" s="44">
        <v>4302.5779999999995</v>
      </c>
      <c r="GI25" s="44">
        <v>4390.4169999999995</v>
      </c>
      <c r="GJ25" s="44">
        <v>4379.2250000000004</v>
      </c>
      <c r="GK25" s="44">
        <v>4470</v>
      </c>
      <c r="GL25" s="44">
        <v>4550.7430000000004</v>
      </c>
      <c r="GM25" s="44">
        <v>4611.9040000000005</v>
      </c>
      <c r="GN25" s="44">
        <v>6198</v>
      </c>
      <c r="GO25" s="44">
        <v>6385</v>
      </c>
      <c r="GP25" s="44">
        <v>6585</v>
      </c>
      <c r="GQ25" s="44">
        <v>6912</v>
      </c>
      <c r="GR25" s="44">
        <v>7148</v>
      </c>
      <c r="GS25" s="44">
        <v>7264</v>
      </c>
      <c r="GT25" s="44">
        <v>7605</v>
      </c>
      <c r="GU25" s="44">
        <v>7877</v>
      </c>
      <c r="GV25" s="44">
        <v>7997.1180000000004</v>
      </c>
      <c r="GW25" s="44">
        <v>8044.8959999999997</v>
      </c>
      <c r="GX25" s="44">
        <v>8140.1580000000004</v>
      </c>
      <c r="GY25" s="44">
        <v>8308.9599999999991</v>
      </c>
      <c r="GZ25" s="44">
        <v>8496.33</v>
      </c>
      <c r="HA25" s="44">
        <v>8610.9520000000011</v>
      </c>
      <c r="HB25" s="44">
        <v>8677.741</v>
      </c>
      <c r="HC25" s="44">
        <v>9040.7790000000005</v>
      </c>
    </row>
    <row r="26" spans="1:211" s="31" customFormat="1" ht="12.9" customHeight="1" x14ac:dyDescent="0.35">
      <c r="A26" s="31" t="s">
        <v>77</v>
      </c>
      <c r="B26" s="31" t="s">
        <v>51</v>
      </c>
      <c r="C26" s="31" t="s">
        <v>66</v>
      </c>
      <c r="D26" s="44">
        <v>20255.055283499602</v>
      </c>
      <c r="E26" s="44">
        <v>18706.555103483464</v>
      </c>
      <c r="F26" s="44">
        <v>23467.399911680252</v>
      </c>
      <c r="G26" s="44">
        <v>22254.662039568982</v>
      </c>
      <c r="H26" s="44">
        <v>27668.13370853923</v>
      </c>
      <c r="I26" s="44">
        <v>30861.517682609774</v>
      </c>
      <c r="J26" s="44">
        <v>33531.555409367647</v>
      </c>
      <c r="K26" s="44">
        <v>38613.505402126859</v>
      </c>
      <c r="L26" s="44">
        <v>37093.76561696158</v>
      </c>
      <c r="M26" s="44">
        <v>44772.83178190059</v>
      </c>
      <c r="N26" s="44">
        <v>47656.330420228966</v>
      </c>
      <c r="O26" s="44">
        <v>48583.418307408327</v>
      </c>
      <c r="P26" s="44">
        <v>45514.141685013608</v>
      </c>
      <c r="Q26" s="44">
        <v>45493.890178031208</v>
      </c>
      <c r="R26" s="44">
        <v>47550.629130233152</v>
      </c>
      <c r="S26" s="44">
        <v>48301.804236157288</v>
      </c>
      <c r="T26" s="44">
        <v>214359.00367995646</v>
      </c>
      <c r="U26" s="44">
        <v>219747.38588852718</v>
      </c>
      <c r="V26" s="44">
        <v>289004.15952804306</v>
      </c>
      <c r="W26" s="44">
        <v>318196.80158157973</v>
      </c>
      <c r="X26" s="44">
        <v>411123.52999965783</v>
      </c>
      <c r="Y26" s="44">
        <v>474882.98983247107</v>
      </c>
      <c r="Z26" s="44">
        <v>559370.17221453227</v>
      </c>
      <c r="AA26" s="44">
        <v>638036.50006730063</v>
      </c>
      <c r="AB26" s="44">
        <v>537948.18840712123</v>
      </c>
      <c r="AC26" s="44">
        <v>579332.69098482607</v>
      </c>
      <c r="AD26" s="44">
        <v>582349.94262441399</v>
      </c>
      <c r="AE26" s="44">
        <v>607959.24152021529</v>
      </c>
      <c r="AF26" s="44">
        <v>508282.37932461331</v>
      </c>
      <c r="AG26" s="44">
        <v>510320.93788266135</v>
      </c>
      <c r="AH26" s="44">
        <v>415254.83035229379</v>
      </c>
      <c r="AI26" s="44">
        <v>433834.88622190396</v>
      </c>
      <c r="AJ26" s="44">
        <v>35722.099200206445</v>
      </c>
      <c r="AK26" s="44">
        <v>32580.3061416079</v>
      </c>
      <c r="AL26" s="44">
        <v>39019.792375734381</v>
      </c>
      <c r="AM26" s="44">
        <v>33139.01403534619</v>
      </c>
      <c r="AN26" s="44">
        <v>45616.554569841486</v>
      </c>
      <c r="AO26" s="44">
        <v>34715.309880915971</v>
      </c>
      <c r="AP26" s="44">
        <v>34236.602326397144</v>
      </c>
      <c r="AQ26" s="44">
        <v>37651.040326790804</v>
      </c>
      <c r="AR26" s="44">
        <v>37956.946532500362</v>
      </c>
      <c r="AS26" s="44">
        <v>40047.865258260637</v>
      </c>
      <c r="AT26" s="44">
        <v>46311.356538395587</v>
      </c>
      <c r="AU26" s="44">
        <v>57691.401499528169</v>
      </c>
      <c r="AV26" s="44">
        <v>54315.252210252394</v>
      </c>
      <c r="AW26" s="44">
        <v>54621.627343264532</v>
      </c>
      <c r="AX26" s="44">
        <v>53701.403157694484</v>
      </c>
      <c r="AY26" s="44">
        <v>42908.305099669204</v>
      </c>
      <c r="AZ26" s="44">
        <v>111623.41185523974</v>
      </c>
      <c r="BA26" s="44">
        <v>111113.32448453088</v>
      </c>
      <c r="BB26" s="44">
        <v>144398.36604257624</v>
      </c>
      <c r="BC26" s="44">
        <v>139003.54520302455</v>
      </c>
      <c r="BD26" s="44">
        <v>199824.75718251016</v>
      </c>
      <c r="BE26" s="44">
        <v>188556.81890531583</v>
      </c>
      <c r="BF26" s="44">
        <v>191610.70226764513</v>
      </c>
      <c r="BG26" s="44">
        <v>213430.13473628327</v>
      </c>
      <c r="BH26" s="44">
        <v>186638.57053610409</v>
      </c>
      <c r="BI26" s="44">
        <v>180882.33028067485</v>
      </c>
      <c r="BJ26" s="44">
        <v>189767.00726060552</v>
      </c>
      <c r="BK26" s="44">
        <v>199149.70824063066</v>
      </c>
      <c r="BL26" s="44">
        <v>177333.90349757459</v>
      </c>
      <c r="BM26" s="44">
        <v>183393.15090204153</v>
      </c>
      <c r="BN26" s="44">
        <v>175095.77415861117</v>
      </c>
      <c r="BO26" s="44">
        <v>180646.855699298</v>
      </c>
      <c r="BP26" s="44">
        <v>170999.41915724761</v>
      </c>
      <c r="BQ26" s="44">
        <v>206450.91292244248</v>
      </c>
      <c r="BR26" s="44">
        <v>192298.03674258327</v>
      </c>
      <c r="BS26" s="44">
        <v>259498.12010873295</v>
      </c>
      <c r="BT26" s="44">
        <v>254479.29148552287</v>
      </c>
      <c r="BU26" s="44">
        <v>290924.74671016383</v>
      </c>
      <c r="BV26" s="44">
        <v>364573.80831468391</v>
      </c>
      <c r="BW26" s="44">
        <v>313117.24232488259</v>
      </c>
      <c r="BX26" s="44">
        <v>270256.2074578054</v>
      </c>
      <c r="BY26" s="44">
        <v>367082.10038110946</v>
      </c>
      <c r="BZ26" s="44">
        <v>284892.31333793927</v>
      </c>
      <c r="CA26" s="44">
        <v>308758.8843631635</v>
      </c>
      <c r="CB26" s="44">
        <v>290049.06899402145</v>
      </c>
      <c r="CC26" s="44">
        <v>297900.1092358043</v>
      </c>
      <c r="CD26" s="44">
        <v>278260.62284825987</v>
      </c>
      <c r="CE26" s="44">
        <v>287013.19833084848</v>
      </c>
      <c r="CF26" s="44">
        <v>167953.76254228372</v>
      </c>
      <c r="CG26" s="44">
        <v>192384.69811095652</v>
      </c>
      <c r="CH26" s="44">
        <v>172697.44362909585</v>
      </c>
      <c r="CI26" s="44">
        <v>237558.67298002954</v>
      </c>
      <c r="CJ26" s="44">
        <v>239785.65128804138</v>
      </c>
      <c r="CK26" s="44">
        <v>272054.03050052101</v>
      </c>
      <c r="CL26" s="44">
        <v>354939.21147412044</v>
      </c>
      <c r="CM26" s="44">
        <v>299198.43865230965</v>
      </c>
      <c r="CN26" s="44">
        <v>270873.83349539083</v>
      </c>
      <c r="CO26" s="44">
        <v>302023.61967719375</v>
      </c>
      <c r="CP26" s="44">
        <v>334224.62174128945</v>
      </c>
      <c r="CQ26" s="44">
        <v>301526.65674804873</v>
      </c>
      <c r="CR26" s="44">
        <v>274493.04755601723</v>
      </c>
      <c r="CS26" s="44">
        <v>282679.29196578654</v>
      </c>
      <c r="CT26" s="44">
        <v>262117.83705953506</v>
      </c>
      <c r="CU26" s="44">
        <v>281649.22077472904</v>
      </c>
      <c r="CV26" s="44">
        <v>144588.71764458969</v>
      </c>
      <c r="CW26" s="44">
        <v>149575.70226298747</v>
      </c>
      <c r="CX26" s="44">
        <v>201797.41687035118</v>
      </c>
      <c r="CY26" s="44">
        <v>211416.60150927608</v>
      </c>
      <c r="CZ26" s="44">
        <v>293132.78012381517</v>
      </c>
      <c r="DA26" s="44">
        <v>317836.36661478359</v>
      </c>
      <c r="DB26" s="44">
        <v>276206.44936968002</v>
      </c>
      <c r="DC26" s="44">
        <v>314928.47387821099</v>
      </c>
      <c r="DD26" s="44">
        <v>369123.98042921268</v>
      </c>
      <c r="DE26" s="44">
        <v>241869.80605281476</v>
      </c>
      <c r="DF26" s="44">
        <v>261341.545863823</v>
      </c>
      <c r="DG26" s="44">
        <v>276560.21632243833</v>
      </c>
      <c r="DH26" s="44">
        <v>240592.36310268816</v>
      </c>
      <c r="DI26" s="44">
        <v>247465.18731781672</v>
      </c>
      <c r="DJ26" s="44">
        <v>194248.28252306514</v>
      </c>
      <c r="DK26" s="44">
        <v>221898.02555027528</v>
      </c>
      <c r="DL26" s="44">
        <v>15924.20224671277</v>
      </c>
      <c r="DM26" s="44">
        <v>17130.719255252257</v>
      </c>
      <c r="DN26" s="44">
        <v>22279.980801143669</v>
      </c>
      <c r="DO26" s="44">
        <v>18420.705537127418</v>
      </c>
      <c r="DP26" s="44">
        <v>26284.240051006196</v>
      </c>
      <c r="DQ26" s="44">
        <v>24889.43093889036</v>
      </c>
      <c r="DR26" s="44">
        <v>29065.51448869671</v>
      </c>
      <c r="DS26" s="44">
        <v>37680.889617952329</v>
      </c>
      <c r="DT26" s="44">
        <v>41403.290814098516</v>
      </c>
      <c r="DU26" s="44">
        <v>42656.577633151974</v>
      </c>
      <c r="DV26" s="44">
        <v>55673.313232624663</v>
      </c>
      <c r="DW26" s="44">
        <v>45440.651021438782</v>
      </c>
      <c r="DX26" s="44">
        <v>47910.469196990787</v>
      </c>
      <c r="DY26" s="44">
        <v>51317.849740740538</v>
      </c>
      <c r="DZ26" s="44">
        <v>52650.122322493306</v>
      </c>
      <c r="EA26" s="44">
        <v>40879.640168553633</v>
      </c>
      <c r="EB26" s="44">
        <v>46560.848882291146</v>
      </c>
      <c r="EC26" s="44">
        <v>46350.240072440167</v>
      </c>
      <c r="ED26" s="44">
        <v>62769.426790893151</v>
      </c>
      <c r="EE26" s="44">
        <v>54981.177321860028</v>
      </c>
      <c r="EF26" s="44">
        <v>80186.71226230319</v>
      </c>
      <c r="EG26" s="44">
        <v>78420.964621359424</v>
      </c>
      <c r="EH26" s="44">
        <v>81699.285906254459</v>
      </c>
      <c r="EI26" s="44">
        <v>89792.82920680102</v>
      </c>
      <c r="EJ26" s="44">
        <v>87917.391827476968</v>
      </c>
      <c r="EK26" s="44">
        <v>93423.777493543035</v>
      </c>
      <c r="EL26" s="44">
        <v>100741.21631483143</v>
      </c>
      <c r="EM26" s="44">
        <v>113384.79614494069</v>
      </c>
      <c r="EN26" s="44">
        <v>113060.00557506635</v>
      </c>
      <c r="EO26" s="44">
        <v>127339.15765145834</v>
      </c>
      <c r="EP26" s="44">
        <v>123620.80398172463</v>
      </c>
      <c r="EQ26" s="44">
        <v>104203.64352920515</v>
      </c>
      <c r="ER26" s="44">
        <v>111453.58001360929</v>
      </c>
      <c r="ES26" s="44">
        <v>131801.48376215756</v>
      </c>
      <c r="ET26" s="44">
        <v>118806.33943536627</v>
      </c>
      <c r="EU26" s="44">
        <v>165194.3745347402</v>
      </c>
      <c r="EV26" s="44">
        <v>167067.27491235372</v>
      </c>
      <c r="EW26" s="44">
        <v>158139.92807168839</v>
      </c>
      <c r="EX26" s="44">
        <v>207048.58212540706</v>
      </c>
      <c r="EY26" s="44">
        <v>192223.81296237293</v>
      </c>
      <c r="EZ26" s="44">
        <v>182594.45196113249</v>
      </c>
      <c r="FA26" s="44">
        <v>245294.30141677137</v>
      </c>
      <c r="FB26" s="44">
        <v>186515.33319770155</v>
      </c>
      <c r="FC26" s="44">
        <v>275105.31201570871</v>
      </c>
      <c r="FD26" s="44">
        <v>256766.7240377448</v>
      </c>
      <c r="FE26" s="44">
        <v>265174.53966052202</v>
      </c>
      <c r="FF26" s="44">
        <v>256751.10430463415</v>
      </c>
      <c r="FG26" s="44">
        <v>261305.27644930535</v>
      </c>
      <c r="FH26" s="44">
        <v>44373.519461476666</v>
      </c>
      <c r="FI26" s="44">
        <v>48487.269661081387</v>
      </c>
      <c r="FJ26" s="44">
        <v>65112.715410829085</v>
      </c>
      <c r="FK26" s="44">
        <v>58847.25789675735</v>
      </c>
      <c r="FL26" s="44">
        <v>83106.959223327576</v>
      </c>
      <c r="FM26" s="44">
        <v>114595.33132837724</v>
      </c>
      <c r="FN26" s="44">
        <v>84572.948872883324</v>
      </c>
      <c r="FO26" s="44">
        <v>101307.48206464865</v>
      </c>
      <c r="FP26" s="44">
        <v>96364.33021449644</v>
      </c>
      <c r="FQ26" s="44">
        <v>76727.480551084183</v>
      </c>
      <c r="FR26" s="44">
        <v>71937.407882347936</v>
      </c>
      <c r="FS26" s="44">
        <v>98856.668277594203</v>
      </c>
      <c r="FT26" s="44">
        <v>98600.814718676265</v>
      </c>
      <c r="FU26" s="44">
        <v>100615.28037502902</v>
      </c>
      <c r="FV26" s="44">
        <v>105695.34010335706</v>
      </c>
      <c r="FW26" s="44">
        <v>95415.65458367244</v>
      </c>
      <c r="FX26" s="44">
        <v>36811.911030065487</v>
      </c>
      <c r="FY26" s="44">
        <v>44746.242571054587</v>
      </c>
      <c r="FZ26" s="44">
        <v>43025.004034797545</v>
      </c>
      <c r="GA26" s="44">
        <v>35780.285485211025</v>
      </c>
      <c r="GB26" s="44">
        <v>46258.009728020232</v>
      </c>
      <c r="GC26" s="44">
        <v>53807.599696604098</v>
      </c>
      <c r="GD26" s="44">
        <v>54732.119587320907</v>
      </c>
      <c r="GE26" s="44">
        <v>58763.29183242943</v>
      </c>
      <c r="GF26" s="44">
        <v>51384.456537346035</v>
      </c>
      <c r="GG26" s="44">
        <v>54046.136370429012</v>
      </c>
      <c r="GH26" s="44">
        <v>57450.350756463413</v>
      </c>
      <c r="GI26" s="44">
        <v>54305.830429671514</v>
      </c>
      <c r="GJ26" s="44">
        <v>39436.643573491921</v>
      </c>
      <c r="GK26" s="44">
        <v>60417.311434175295</v>
      </c>
      <c r="GL26" s="44">
        <v>53511.500792804189</v>
      </c>
      <c r="GM26" s="44">
        <v>50497.980304613251</v>
      </c>
      <c r="GN26" s="44">
        <v>56487.309990560505</v>
      </c>
      <c r="GO26" s="44">
        <v>54241.636821165841</v>
      </c>
      <c r="GP26" s="44">
        <v>64790.377557424159</v>
      </c>
      <c r="GQ26" s="44">
        <v>48708.336351247162</v>
      </c>
      <c r="GR26" s="44">
        <v>56132.329491680539</v>
      </c>
      <c r="GS26" s="44">
        <v>33325.990427307639</v>
      </c>
      <c r="GT26" s="44">
        <v>46953.340147710063</v>
      </c>
      <c r="GU26" s="44">
        <v>55247.730764493557</v>
      </c>
      <c r="GV26" s="44">
        <v>59600.566882225212</v>
      </c>
      <c r="GW26" s="44">
        <v>65736.499707039373</v>
      </c>
      <c r="GX26" s="44">
        <v>89467.923945414106</v>
      </c>
      <c r="GY26" s="44">
        <v>68836.298113842116</v>
      </c>
      <c r="GZ26" s="44">
        <v>71765.644626263645</v>
      </c>
      <c r="HA26" s="44">
        <v>73982.337643077844</v>
      </c>
      <c r="HB26" s="44">
        <v>69730.715219336926</v>
      </c>
      <c r="HC26" s="44">
        <v>58864.331879028352</v>
      </c>
    </row>
    <row r="27" spans="1:211" s="31" customFormat="1" ht="12.9" customHeight="1" x14ac:dyDescent="0.35">
      <c r="A27" s="31" t="s">
        <v>78</v>
      </c>
      <c r="B27" s="31" t="s">
        <v>79</v>
      </c>
      <c r="C27" s="31" t="s">
        <v>66</v>
      </c>
      <c r="D27" s="44">
        <v>3810.181</v>
      </c>
      <c r="E27" s="44">
        <v>3809.5540000000001</v>
      </c>
      <c r="F27" s="44">
        <v>3835.902</v>
      </c>
      <c r="G27" s="44">
        <v>3868.9319999999998</v>
      </c>
      <c r="H27" s="44">
        <v>3906.538</v>
      </c>
      <c r="I27" s="44">
        <v>3955.8760000000002</v>
      </c>
      <c r="J27" s="44">
        <v>4015.212</v>
      </c>
      <c r="K27" s="44">
        <v>4087</v>
      </c>
      <c r="L27" s="44">
        <v>4058</v>
      </c>
      <c r="M27" s="44">
        <v>4074</v>
      </c>
      <c r="N27" s="44">
        <v>4120.26</v>
      </c>
      <c r="O27" s="44">
        <v>4143.41</v>
      </c>
      <c r="P27" s="44">
        <v>4182.3</v>
      </c>
      <c r="Q27" s="44">
        <v>4212.3100000000004</v>
      </c>
      <c r="R27" s="44">
        <v>4242.32</v>
      </c>
      <c r="S27" s="44">
        <v>4313.53</v>
      </c>
      <c r="T27" s="44">
        <v>34573.595000000001</v>
      </c>
      <c r="U27" s="44">
        <v>34930.440199999997</v>
      </c>
      <c r="V27" s="44">
        <v>35177.806199999999</v>
      </c>
      <c r="W27" s="44">
        <v>35468.306199999999</v>
      </c>
      <c r="X27" s="44">
        <v>35718.575499999999</v>
      </c>
      <c r="Y27" s="44">
        <v>36202.722999999998</v>
      </c>
      <c r="Z27" s="44">
        <v>36609.593000000001</v>
      </c>
      <c r="AA27" s="44">
        <v>36951.606</v>
      </c>
      <c r="AB27" s="44">
        <v>37333.766380690002</v>
      </c>
      <c r="AC27" s="44">
        <v>38686.992329170003</v>
      </c>
      <c r="AD27" s="44">
        <v>38912.69</v>
      </c>
      <c r="AE27" s="44">
        <v>39038.439655770002</v>
      </c>
      <c r="AF27" s="44">
        <v>39250</v>
      </c>
      <c r="AG27" s="44">
        <v>39348.32</v>
      </c>
      <c r="AH27" s="44">
        <v>39515.29</v>
      </c>
      <c r="AI27" s="44">
        <v>39674.65</v>
      </c>
      <c r="AJ27" s="44">
        <v>2845.67549061</v>
      </c>
      <c r="AK27" s="44">
        <v>2932.7604912900001</v>
      </c>
      <c r="AL27" s="44">
        <v>2899.04197436</v>
      </c>
      <c r="AM27" s="44">
        <v>2921.4818156400001</v>
      </c>
      <c r="AN27" s="44">
        <v>2940.3415642599998</v>
      </c>
      <c r="AO27" s="44">
        <v>3068.8208138499999</v>
      </c>
      <c r="AP27" s="44">
        <v>3082.5602833299999</v>
      </c>
      <c r="AQ27" s="44">
        <v>3112.9464161800001</v>
      </c>
      <c r="AR27" s="44">
        <v>3186</v>
      </c>
      <c r="AS27" s="44">
        <v>3202.6543830599999</v>
      </c>
      <c r="AT27" s="44">
        <v>3226.6</v>
      </c>
      <c r="AU27" s="44">
        <v>3231.84</v>
      </c>
      <c r="AV27" s="44">
        <v>3214.0542779871898</v>
      </c>
      <c r="AW27" s="44">
        <v>3238.5</v>
      </c>
      <c r="AX27" s="44">
        <v>0</v>
      </c>
      <c r="AY27" s="44">
        <v>3253.71</v>
      </c>
      <c r="AZ27" s="44">
        <v>25674.3</v>
      </c>
      <c r="BA27" s="44">
        <v>25991</v>
      </c>
      <c r="BB27" s="44">
        <v>26360.6</v>
      </c>
      <c r="BC27" s="44">
        <v>26582.3</v>
      </c>
      <c r="BD27" s="44">
        <v>26770.7</v>
      </c>
      <c r="BE27" s="44">
        <v>27051.7</v>
      </c>
      <c r="BF27" s="44">
        <v>27350.2</v>
      </c>
      <c r="BG27" s="44">
        <v>27730.2</v>
      </c>
      <c r="BH27" s="44">
        <v>28090</v>
      </c>
      <c r="BI27" s="44">
        <v>28221</v>
      </c>
      <c r="BJ27" s="44">
        <v>28346.85</v>
      </c>
      <c r="BK27" s="44">
        <v>27128.493550020001</v>
      </c>
      <c r="BL27" s="44">
        <v>27921.501750573301</v>
      </c>
      <c r="BM27" s="44">
        <v>28351.614699422302</v>
      </c>
      <c r="BN27" s="44">
        <v>29465.744439713515</v>
      </c>
      <c r="BO27" s="44">
        <v>29813.217000000001</v>
      </c>
      <c r="BP27" s="44">
        <v>37863</v>
      </c>
      <c r="BQ27" s="44">
        <v>38739</v>
      </c>
      <c r="BR27" s="44">
        <v>39599</v>
      </c>
      <c r="BS27" s="44">
        <v>40484</v>
      </c>
      <c r="BT27" s="44">
        <v>41131</v>
      </c>
      <c r="BU27" s="44">
        <v>41689</v>
      </c>
      <c r="BV27" s="44">
        <v>42178</v>
      </c>
      <c r="BW27" s="44">
        <v>42587</v>
      </c>
      <c r="BX27" s="44">
        <v>42833</v>
      </c>
      <c r="BY27" s="44">
        <v>43085.163999999997</v>
      </c>
      <c r="BZ27" s="44">
        <v>43798</v>
      </c>
      <c r="CA27" s="44">
        <v>44442</v>
      </c>
      <c r="CB27" s="44">
        <v>44917</v>
      </c>
      <c r="CC27" s="44">
        <v>45364</v>
      </c>
      <c r="CD27" s="44">
        <v>45831</v>
      </c>
      <c r="CE27" s="44">
        <v>46184</v>
      </c>
      <c r="CF27" s="44">
        <v>137464.93799999999</v>
      </c>
      <c r="CG27" s="44">
        <v>139118.03700000001</v>
      </c>
      <c r="CH27" s="44">
        <v>139627.552</v>
      </c>
      <c r="CI27" s="44">
        <v>140872.02799999999</v>
      </c>
      <c r="CJ27" s="44">
        <v>141675.837</v>
      </c>
      <c r="CK27" s="44">
        <v>141326.28099999999</v>
      </c>
      <c r="CL27" s="44">
        <v>142404.592</v>
      </c>
      <c r="CM27" s="44">
        <v>141446.783</v>
      </c>
      <c r="CN27" s="44">
        <v>141844.50049999999</v>
      </c>
      <c r="CO27" s="44">
        <v>140013.02799999999</v>
      </c>
      <c r="CP27" s="44">
        <v>140415.033</v>
      </c>
      <c r="CQ27" s="44">
        <v>140566.5</v>
      </c>
      <c r="CR27" s="44">
        <v>140358.67000000001</v>
      </c>
      <c r="CS27" s="44">
        <v>140837.94200000001</v>
      </c>
      <c r="CT27" s="44">
        <v>141230</v>
      </c>
      <c r="CU27" s="44">
        <v>141894.42499999999</v>
      </c>
      <c r="CV27" s="44">
        <v>189519.30006014</v>
      </c>
      <c r="CW27" s="44">
        <v>179841.54272823999</v>
      </c>
      <c r="CX27" s="44">
        <v>176400.0058369</v>
      </c>
      <c r="CY27" s="44">
        <v>178225.55710529</v>
      </c>
      <c r="CZ27" s="44">
        <v>180726.38791516001</v>
      </c>
      <c r="DA27" s="44">
        <v>180344</v>
      </c>
      <c r="DB27" s="44">
        <v>180416</v>
      </c>
      <c r="DC27" s="44">
        <v>180741</v>
      </c>
      <c r="DD27" s="44">
        <v>180741</v>
      </c>
      <c r="DE27" s="44">
        <v>181384.05900000001</v>
      </c>
      <c r="DF27" s="44">
        <v>181699.78400000001</v>
      </c>
      <c r="DG27" s="44">
        <v>181656.66763392999</v>
      </c>
      <c r="DH27" s="44">
        <v>181777.85</v>
      </c>
      <c r="DI27" s="44">
        <v>181954.39</v>
      </c>
      <c r="DJ27" s="44">
        <v>181874.41</v>
      </c>
      <c r="DK27" s="44">
        <v>182064</v>
      </c>
      <c r="DL27" s="44">
        <v>4061.83650979</v>
      </c>
      <c r="DM27" s="44">
        <v>4096.2416794500004</v>
      </c>
      <c r="DN27" s="44">
        <v>4163.0765337599996</v>
      </c>
      <c r="DO27" s="44">
        <v>4202.67561458</v>
      </c>
      <c r="DP27" s="44">
        <v>4232.0720100799999</v>
      </c>
      <c r="DQ27" s="44">
        <v>4279.6911179899998</v>
      </c>
      <c r="DR27" s="44">
        <v>4319.8792326499997</v>
      </c>
      <c r="DS27" s="44">
        <v>4340.3851949999998</v>
      </c>
      <c r="DT27" s="44">
        <v>4475.5042117900002</v>
      </c>
      <c r="DU27" s="44">
        <v>4485</v>
      </c>
      <c r="DV27" s="44">
        <v>4558.1907000000001</v>
      </c>
      <c r="DW27" s="44">
        <v>4634.6020200000003</v>
      </c>
      <c r="DX27" s="44">
        <v>4651.3599999999997</v>
      </c>
      <c r="DY27" s="44">
        <v>4730.3500000000004</v>
      </c>
      <c r="DZ27" s="44">
        <v>4762.66</v>
      </c>
      <c r="EA27" s="44">
        <v>4830.0600000000004</v>
      </c>
      <c r="EB27" s="44">
        <v>64783.822472870001</v>
      </c>
      <c r="EC27" s="44">
        <v>65013.415822290001</v>
      </c>
      <c r="ED27" s="44">
        <v>65186.309286980002</v>
      </c>
      <c r="EE27" s="44">
        <v>65985.544849500002</v>
      </c>
      <c r="EF27" s="44">
        <v>66521.546676119993</v>
      </c>
      <c r="EG27" s="44">
        <v>66216.546006730001</v>
      </c>
      <c r="EH27" s="44">
        <v>66542.324039860003</v>
      </c>
      <c r="EI27" s="44">
        <v>66836.138240350003</v>
      </c>
      <c r="EJ27" s="44">
        <v>67006</v>
      </c>
      <c r="EK27" s="44">
        <v>67339.856520839996</v>
      </c>
      <c r="EL27" s="44">
        <v>67580.7</v>
      </c>
      <c r="EM27" s="44">
        <v>67928.850000000006</v>
      </c>
      <c r="EN27" s="44">
        <v>68127.632887030297</v>
      </c>
      <c r="EO27" s="44">
        <v>68546.2</v>
      </c>
      <c r="EP27" s="44">
        <v>0</v>
      </c>
      <c r="EQ27" s="44">
        <v>69240.19</v>
      </c>
      <c r="ER27" s="44">
        <v>81040.914379349997</v>
      </c>
      <c r="ES27" s="44">
        <v>80991.544399339997</v>
      </c>
      <c r="ET27" s="44">
        <v>80942.174419339994</v>
      </c>
      <c r="EU27" s="44">
        <v>81117.562635680006</v>
      </c>
      <c r="EV27" s="44">
        <v>81331.445701119999</v>
      </c>
      <c r="EW27" s="44">
        <v>81037.64451179</v>
      </c>
      <c r="EX27" s="44">
        <v>81131.289501050007</v>
      </c>
      <c r="EY27" s="44">
        <v>81137</v>
      </c>
      <c r="EZ27" s="44">
        <v>81203</v>
      </c>
      <c r="FA27" s="44">
        <v>81225.790999999997</v>
      </c>
      <c r="FB27" s="44">
        <v>81790.18618474</v>
      </c>
      <c r="FC27" s="44">
        <v>81998</v>
      </c>
      <c r="FD27" s="44">
        <v>82357</v>
      </c>
      <c r="FE27" s="44">
        <v>82097.640298696002</v>
      </c>
      <c r="FF27" s="44">
        <v>82210</v>
      </c>
      <c r="FG27" s="44">
        <v>82404</v>
      </c>
      <c r="FH27" s="44">
        <v>35053</v>
      </c>
      <c r="FI27" s="44">
        <v>35474</v>
      </c>
      <c r="FJ27" s="44">
        <v>35808</v>
      </c>
      <c r="FK27" s="44">
        <v>36492</v>
      </c>
      <c r="FL27" s="44">
        <v>36814</v>
      </c>
      <c r="FM27" s="44">
        <v>37189</v>
      </c>
      <c r="FN27" s="44">
        <v>37740</v>
      </c>
      <c r="FO27" s="44">
        <v>37953</v>
      </c>
      <c r="FP27" s="44">
        <v>38460.334000000003</v>
      </c>
      <c r="FQ27" s="44">
        <v>38586.474786899998</v>
      </c>
      <c r="FR27" s="44">
        <v>38811.959078840002</v>
      </c>
      <c r="FS27" s="44">
        <v>38928.61162363</v>
      </c>
      <c r="FT27" s="44">
        <v>39049.3708957493</v>
      </c>
      <c r="FU27" s="44">
        <v>39417.358700288176</v>
      </c>
      <c r="FV27" s="44">
        <v>39634.616161452999</v>
      </c>
      <c r="FW27" s="44">
        <v>39729.971113852203</v>
      </c>
      <c r="FX27" s="44">
        <v>20126</v>
      </c>
      <c r="FY27" s="44">
        <v>20126</v>
      </c>
      <c r="FZ27" s="44">
        <v>20126</v>
      </c>
      <c r="GA27" s="44">
        <v>20126</v>
      </c>
      <c r="GB27" s="44">
        <v>20127</v>
      </c>
      <c r="GC27" s="44">
        <v>20189</v>
      </c>
      <c r="GD27" s="44">
        <v>20250</v>
      </c>
      <c r="GE27" s="44">
        <v>20301</v>
      </c>
      <c r="GF27" s="44">
        <v>20361</v>
      </c>
      <c r="GG27" s="44">
        <v>20427</v>
      </c>
      <c r="GH27" s="44">
        <v>20429.770436639999</v>
      </c>
      <c r="GI27" s="44">
        <v>20210.060000000001</v>
      </c>
      <c r="GJ27" s="44">
        <v>20684</v>
      </c>
      <c r="GK27" s="44">
        <v>20487</v>
      </c>
      <c r="GL27" s="44">
        <v>17244</v>
      </c>
      <c r="GM27" s="44">
        <v>17256</v>
      </c>
      <c r="GN27" s="44">
        <v>6754.2805184446661</v>
      </c>
      <c r="GO27" s="44">
        <v>6804.6212881355923</v>
      </c>
      <c r="GP27" s="44">
        <v>6862.6522512462616</v>
      </c>
      <c r="GQ27" s="44">
        <v>6838</v>
      </c>
      <c r="GR27" s="44">
        <v>6855</v>
      </c>
      <c r="GS27" s="44">
        <v>6872</v>
      </c>
      <c r="GT27" s="44">
        <v>6889</v>
      </c>
      <c r="GU27" s="44">
        <v>6906</v>
      </c>
      <c r="GV27" s="44">
        <v>6876</v>
      </c>
      <c r="GW27" s="44">
        <v>6777</v>
      </c>
      <c r="GX27" s="44">
        <v>6872</v>
      </c>
      <c r="GY27" s="44">
        <v>6973</v>
      </c>
      <c r="GZ27" s="44">
        <v>6862</v>
      </c>
      <c r="HA27" s="44">
        <v>6856.44</v>
      </c>
      <c r="HB27" s="44">
        <v>6831</v>
      </c>
      <c r="HC27" s="44">
        <v>6829.48</v>
      </c>
    </row>
    <row r="28" spans="1:211" s="47" customFormat="1" ht="12.9" customHeight="1" x14ac:dyDescent="0.35">
      <c r="A28" s="46" t="s">
        <v>80</v>
      </c>
      <c r="B28" s="46" t="s">
        <v>81</v>
      </c>
      <c r="C28" s="46" t="s">
        <v>315</v>
      </c>
      <c r="D28" s="48">
        <v>0.47896702748765146</v>
      </c>
      <c r="E28" s="48">
        <v>0.48477008426484991</v>
      </c>
      <c r="F28" s="48">
        <v>0.49294742564454042</v>
      </c>
      <c r="G28" s="48">
        <v>0.50230275339099384</v>
      </c>
      <c r="H28" s="48">
        <v>0.51073688392759553</v>
      </c>
      <c r="I28" s="48">
        <v>0.51831324513443766</v>
      </c>
      <c r="J28" s="48">
        <v>0.52934154277649215</v>
      </c>
      <c r="K28" s="48">
        <v>0.53681816325953835</v>
      </c>
      <c r="L28" s="48">
        <v>0.54686246385834258</v>
      </c>
      <c r="M28" s="48">
        <v>0.55075488798052497</v>
      </c>
      <c r="N28" s="48">
        <v>0.55471591602005799</v>
      </c>
      <c r="O28" s="48">
        <v>0.55728483030189391</v>
      </c>
      <c r="P28" s="48">
        <v>0.56165000492171446</v>
      </c>
      <c r="Q28" s="48">
        <v>0.5664496982764986</v>
      </c>
      <c r="R28" s="48">
        <v>0.57055819523175699</v>
      </c>
      <c r="S28" s="48">
        <v>0.52127774522393577</v>
      </c>
      <c r="T28" s="48">
        <v>0.32609225629959121</v>
      </c>
      <c r="U28" s="48">
        <v>0.3341597474663125</v>
      </c>
      <c r="V28" s="48">
        <v>0.33749331676710981</v>
      </c>
      <c r="W28" s="48">
        <v>0.34281590466195311</v>
      </c>
      <c r="X28" s="48">
        <v>0.34667203401319985</v>
      </c>
      <c r="Y28" s="48">
        <v>0.35095288406163194</v>
      </c>
      <c r="Z28" s="48">
        <v>0.35793551235403137</v>
      </c>
      <c r="AA28" s="48">
        <v>0.36353348270531333</v>
      </c>
      <c r="AB28" s="48">
        <v>0.36895660267931218</v>
      </c>
      <c r="AC28" s="48">
        <v>0.37067965732946428</v>
      </c>
      <c r="AD28" s="48">
        <v>0.37437986122555672</v>
      </c>
      <c r="AE28" s="48">
        <v>0.3782722659509048</v>
      </c>
      <c r="AF28" s="48">
        <v>0.38126986402848473</v>
      </c>
      <c r="AG28" s="48">
        <v>0.38419787178327419</v>
      </c>
      <c r="AH28" s="48">
        <v>0.38769750785680979</v>
      </c>
      <c r="AI28" s="48">
        <v>0.39001016599117</v>
      </c>
      <c r="AJ28" s="48">
        <v>0.42786234148292218</v>
      </c>
      <c r="AK28" s="48">
        <v>0.43760765354938264</v>
      </c>
      <c r="AL28" s="48">
        <v>0.45668253848090856</v>
      </c>
      <c r="AM28" s="48">
        <v>0.46139246443080661</v>
      </c>
      <c r="AN28" s="48">
        <v>0.46692500184566388</v>
      </c>
      <c r="AO28" s="48">
        <v>0.48109243697478993</v>
      </c>
      <c r="AP28" s="48">
        <v>0.48175691378108298</v>
      </c>
      <c r="AQ28" s="48">
        <v>0.48631239935587761</v>
      </c>
      <c r="AR28" s="48">
        <v>0.49339482876561808</v>
      </c>
      <c r="AS28" s="48">
        <v>0.49567313402023577</v>
      </c>
      <c r="AT28" s="48">
        <v>0.49916321677089753</v>
      </c>
      <c r="AU28" s="48">
        <v>0.49993076238309281</v>
      </c>
      <c r="AV28" s="48">
        <v>0.50003441794869985</v>
      </c>
      <c r="AW28" s="48">
        <v>0.50245308852182757</v>
      </c>
      <c r="AX28" s="48">
        <v>0.50559634732217729</v>
      </c>
      <c r="AY28" s="48">
        <v>0.49425776265418969</v>
      </c>
      <c r="AZ28" s="48">
        <v>0.2788912185495806</v>
      </c>
      <c r="BA28" s="48">
        <v>0.28700657894736842</v>
      </c>
      <c r="BB28" s="48">
        <v>0.29607495720592208</v>
      </c>
      <c r="BC28" s="48">
        <v>0.30185532624557015</v>
      </c>
      <c r="BD28" s="48">
        <v>0.30712363604104453</v>
      </c>
      <c r="BE28" s="48">
        <v>0.31490694135549574</v>
      </c>
      <c r="BF28" s="48">
        <v>0.32258157833834755</v>
      </c>
      <c r="BG28" s="48">
        <v>0.33163949870107629</v>
      </c>
      <c r="BH28" s="48">
        <v>0.34105358254224633</v>
      </c>
      <c r="BI28" s="48">
        <v>0.35094550425297777</v>
      </c>
      <c r="BJ28" s="48">
        <v>0.36122497011820909</v>
      </c>
      <c r="BK28" s="48">
        <v>0.37213717396141166</v>
      </c>
      <c r="BL28" s="48">
        <v>0.38297190533179976</v>
      </c>
      <c r="BM28" s="48">
        <v>0.39796453452640751</v>
      </c>
      <c r="BN28" s="48">
        <v>0.40773985591461154</v>
      </c>
      <c r="BO28" s="48">
        <v>0.41579378144590717</v>
      </c>
      <c r="BP28" s="48">
        <v>0.2614985640190321</v>
      </c>
      <c r="BQ28" s="48">
        <v>0.273313044390807</v>
      </c>
      <c r="BR28" s="48">
        <v>0.28517510209132535</v>
      </c>
      <c r="BS28" s="48">
        <v>0.29732737167944645</v>
      </c>
      <c r="BT28" s="48">
        <v>0.30602390406448909</v>
      </c>
      <c r="BU28" s="48">
        <v>0.31259971243426365</v>
      </c>
      <c r="BV28" s="48">
        <v>0.31845272876007946</v>
      </c>
      <c r="BW28" s="48">
        <v>0.32343909928352099</v>
      </c>
      <c r="BX28" s="48">
        <v>0.3262125962201961</v>
      </c>
      <c r="BY28" s="48">
        <v>0.33182604831264167</v>
      </c>
      <c r="BZ28" s="48">
        <v>0.3396977700788017</v>
      </c>
      <c r="CA28" s="48">
        <v>0.34670833565861192</v>
      </c>
      <c r="CB28" s="48">
        <v>0.35337043452622269</v>
      </c>
      <c r="CC28" s="48">
        <v>0.35967650656297351</v>
      </c>
      <c r="CD28" s="48">
        <v>0.36450443921000181</v>
      </c>
      <c r="CE28" s="48">
        <v>0.36855753646677469</v>
      </c>
      <c r="CF28" s="48">
        <v>2.6676226910207768E-2</v>
      </c>
      <c r="CG28" s="48">
        <v>2.9855804861203011E-2</v>
      </c>
      <c r="CH28" s="48">
        <v>3.5131259929887956E-2</v>
      </c>
      <c r="CI28" s="48">
        <v>4.1813360256598653E-2</v>
      </c>
      <c r="CJ28" s="48">
        <v>4.5188226302583519E-2</v>
      </c>
      <c r="CK28" s="48">
        <v>4.8054458633240489E-2</v>
      </c>
      <c r="CL28" s="48">
        <v>5.0243863113430598E-2</v>
      </c>
      <c r="CM28" s="48">
        <v>5.4357651186598056E-2</v>
      </c>
      <c r="CN28" s="48">
        <v>5.6269527789939426E-2</v>
      </c>
      <c r="CO28" s="48">
        <v>5.8463027886094344E-2</v>
      </c>
      <c r="CP28" s="48">
        <v>6.0035840825639314E-2</v>
      </c>
      <c r="CQ28" s="48">
        <v>6.1086844162442387E-2</v>
      </c>
      <c r="CR28" s="48">
        <v>5.79699599885692E-2</v>
      </c>
      <c r="CS28" s="48">
        <v>5.896518370870471E-2</v>
      </c>
      <c r="CT28" s="48">
        <v>5.9453533871114253E-2</v>
      </c>
      <c r="CU28" s="48">
        <v>6.0065272409643468E-2</v>
      </c>
      <c r="CV28" s="48">
        <v>2.5888118826766091E-2</v>
      </c>
      <c r="CW28" s="48">
        <v>3.1876148048054387E-2</v>
      </c>
      <c r="CX28" s="48">
        <v>3.2040209009358063E-2</v>
      </c>
      <c r="CY28" s="48">
        <v>3.1898801597869508E-2</v>
      </c>
      <c r="CZ28" s="48">
        <v>3.2883785531770515E-2</v>
      </c>
      <c r="DA28" s="48">
        <v>3.7073959032907992E-2</v>
      </c>
      <c r="DB28" s="48">
        <v>3.8596785435412617E-2</v>
      </c>
      <c r="DC28" s="48">
        <v>3.9804926036199617E-2</v>
      </c>
      <c r="DD28" s="48">
        <v>4.0102832830756219E-2</v>
      </c>
      <c r="DE28" s="48">
        <v>4.1496223316601459E-2</v>
      </c>
      <c r="DF28" s="48">
        <v>4.3415615642921714E-2</v>
      </c>
      <c r="DG28" s="48">
        <v>4.5378994334517135E-2</v>
      </c>
      <c r="DH28" s="48">
        <v>4.6600323823279062E-2</v>
      </c>
      <c r="DI28" s="48">
        <v>4.7855950630983295E-2</v>
      </c>
      <c r="DJ28" s="48">
        <v>4.9225469069960344E-2</v>
      </c>
      <c r="DK28" s="48">
        <v>5.0725539332916916E-2</v>
      </c>
      <c r="DL28" s="48">
        <v>0.22747879639112203</v>
      </c>
      <c r="DM28" s="48">
        <v>0.23299200141419674</v>
      </c>
      <c r="DN28" s="48">
        <v>0.24125000120067852</v>
      </c>
      <c r="DO28" s="48">
        <v>0.24689266812662292</v>
      </c>
      <c r="DP28" s="48">
        <v>0.25241437742464712</v>
      </c>
      <c r="DQ28" s="48">
        <v>0.25914262010683403</v>
      </c>
      <c r="DR28" s="48">
        <v>0.26710795003652427</v>
      </c>
      <c r="DS28" s="48">
        <v>0.27372815871779377</v>
      </c>
      <c r="DT28" s="48">
        <v>0.28001709531365349</v>
      </c>
      <c r="DU28" s="48">
        <v>0.28743671300274615</v>
      </c>
      <c r="DV28" s="48">
        <v>0.29381561869970341</v>
      </c>
      <c r="DW28" s="48">
        <v>0.30522377495508901</v>
      </c>
      <c r="DX28" s="48">
        <v>0.3164169559656495</v>
      </c>
      <c r="DY28" s="48">
        <v>0.32442899002606157</v>
      </c>
      <c r="DZ28" s="48">
        <v>0.33225018580944715</v>
      </c>
      <c r="EA28" s="48">
        <v>0.33294016651671188</v>
      </c>
      <c r="EB28" s="48">
        <v>4.6371995286249496E-2</v>
      </c>
      <c r="EC28" s="48">
        <v>4.8831858529732597E-2</v>
      </c>
      <c r="ED28" s="48">
        <v>4.9105316795695103E-2</v>
      </c>
      <c r="EE28" s="48">
        <v>6.2856519185778559E-2</v>
      </c>
      <c r="EF28" s="48">
        <v>6.9779131599089092E-2</v>
      </c>
      <c r="EG28" s="48">
        <v>6.4102388798490423E-2</v>
      </c>
      <c r="EH28" s="48">
        <v>6.5627675041102215E-2</v>
      </c>
      <c r="EI28" s="48">
        <v>6.8548769099595341E-2</v>
      </c>
      <c r="EJ28" s="48">
        <v>7.0750937295320199E-2</v>
      </c>
      <c r="EK28" s="48">
        <v>7.4903828001107398E-2</v>
      </c>
      <c r="EL28" s="48">
        <v>7.8483992656186594E-2</v>
      </c>
      <c r="EM28" s="48">
        <v>8.4205120272585643E-2</v>
      </c>
      <c r="EN28" s="48">
        <v>8.862452080924571E-2</v>
      </c>
      <c r="EO28" s="48">
        <v>9.4078953876632815E-2</v>
      </c>
      <c r="EP28" s="48">
        <v>0.1005611974974075</v>
      </c>
      <c r="EQ28" s="48">
        <v>0.10326759902506419</v>
      </c>
      <c r="ER28" s="48">
        <v>0.16222777132412472</v>
      </c>
      <c r="ES28" s="48">
        <v>0.16760233933622518</v>
      </c>
      <c r="ET28" s="48">
        <v>0.17291481933580838</v>
      </c>
      <c r="EU28" s="48">
        <v>0.17880512534744628</v>
      </c>
      <c r="EV28" s="48">
        <v>0.18215200472323506</v>
      </c>
      <c r="EW28" s="48">
        <v>0.1849674266305413</v>
      </c>
      <c r="EX28" s="48">
        <v>0.1882523488526047</v>
      </c>
      <c r="EY28" s="48">
        <v>0.19036206051573315</v>
      </c>
      <c r="EZ28" s="48">
        <v>0.19212605825190782</v>
      </c>
      <c r="FA28" s="48">
        <v>0.19241278443555063</v>
      </c>
      <c r="FB28" s="48">
        <v>0.19689667597513738</v>
      </c>
      <c r="FC28" s="48">
        <v>0.19954816738038236</v>
      </c>
      <c r="FD28" s="48">
        <v>0.20225952010390658</v>
      </c>
      <c r="FE28" s="48">
        <v>0.20230016349750274</v>
      </c>
      <c r="FF28" s="48">
        <v>0.20452715397691687</v>
      </c>
      <c r="FG28" s="48">
        <v>0.20783858584054996</v>
      </c>
      <c r="FH28" s="48">
        <v>9.3110860390771988E-2</v>
      </c>
      <c r="FI28" s="48">
        <v>9.827448884621634E-2</v>
      </c>
      <c r="FJ28" s="48">
        <v>0.10189114475813271</v>
      </c>
      <c r="FK28" s="48">
        <v>0.10799228901441157</v>
      </c>
      <c r="FL28" s="48">
        <v>0.11154427122151547</v>
      </c>
      <c r="FM28" s="48">
        <v>0.11730189507638172</v>
      </c>
      <c r="FN28" s="48">
        <v>0.12178799702009957</v>
      </c>
      <c r="FO28" s="48">
        <v>0.12555979110640206</v>
      </c>
      <c r="FP28" s="48">
        <v>0.12943497609827945</v>
      </c>
      <c r="FQ28" s="48">
        <v>0.13452180173422287</v>
      </c>
      <c r="FR28" s="48">
        <v>0.14019212203213458</v>
      </c>
      <c r="FS28" s="48">
        <v>0.14640977713668976</v>
      </c>
      <c r="FT28" s="48">
        <v>0.15313427430017651</v>
      </c>
      <c r="FU28" s="48">
        <v>0.16058075680913031</v>
      </c>
      <c r="FV28" s="48">
        <v>0.16583821827437695</v>
      </c>
      <c r="FW28" s="48">
        <v>0.16853314035888373</v>
      </c>
      <c r="FX28" s="48">
        <v>8.9689248888490752E-2</v>
      </c>
      <c r="FY28" s="48">
        <v>8.9697832636338348E-2</v>
      </c>
      <c r="FZ28" s="48">
        <v>8.9697832636338348E-2</v>
      </c>
      <c r="GA28" s="48">
        <v>9.0775726685411742E-2</v>
      </c>
      <c r="GB28" s="48">
        <v>9.6857852133674177E-2</v>
      </c>
      <c r="GC28" s="48">
        <v>0.10327732656591199</v>
      </c>
      <c r="GD28" s="48">
        <v>0.1052690789799344</v>
      </c>
      <c r="GE28" s="48">
        <v>0.10627286117864065</v>
      </c>
      <c r="GF28" s="48">
        <v>0.10814415071190753</v>
      </c>
      <c r="GG28" s="48">
        <v>0.10894260944189699</v>
      </c>
      <c r="GH28" s="48">
        <v>0.11032405286819857</v>
      </c>
      <c r="GI28" s="48">
        <v>0.11108561302033139</v>
      </c>
      <c r="GJ28" s="48">
        <v>0.11246113496701314</v>
      </c>
      <c r="GK28" s="48">
        <v>0.11405791800144018</v>
      </c>
      <c r="GL28" s="48">
        <v>0.11558308943356273</v>
      </c>
      <c r="GM28" s="48">
        <v>0.11828679373241414</v>
      </c>
      <c r="GN28" s="48">
        <v>0.18378552971576229</v>
      </c>
      <c r="GO28" s="48">
        <v>0.18582432291624923</v>
      </c>
      <c r="GP28" s="48">
        <v>0.18963338552139047</v>
      </c>
      <c r="GQ28" s="48">
        <v>0.1933639082751745</v>
      </c>
      <c r="GR28" s="48">
        <v>0.19746290848122489</v>
      </c>
      <c r="GS28" s="48">
        <v>0.20395429613214516</v>
      </c>
      <c r="GT28" s="48">
        <v>0.20533485207839222</v>
      </c>
      <c r="GU28" s="48">
        <v>0.20965040086640124</v>
      </c>
      <c r="GV28" s="48">
        <v>0.21352330872860312</v>
      </c>
      <c r="GW28" s="48">
        <v>0.21697346581767002</v>
      </c>
      <c r="GX28" s="48">
        <v>0.22013629565434287</v>
      </c>
      <c r="GY28" s="48">
        <v>0.24708501189829302</v>
      </c>
      <c r="GZ28" s="48">
        <v>0.24954807989065741</v>
      </c>
      <c r="HA28" s="48">
        <v>0.25161752739634585</v>
      </c>
      <c r="HB28" s="48">
        <v>0.25353581321283253</v>
      </c>
      <c r="HC28" s="48">
        <v>0.25484779780709904</v>
      </c>
    </row>
    <row r="29" spans="1:211" s="47" customFormat="1" ht="12.9" customHeight="1" x14ac:dyDescent="0.35">
      <c r="A29" s="46" t="s">
        <v>82</v>
      </c>
      <c r="B29" s="46" t="s">
        <v>81</v>
      </c>
      <c r="C29" s="46" t="s">
        <v>315</v>
      </c>
      <c r="D29" s="48">
        <v>1</v>
      </c>
      <c r="E29" s="48">
        <v>1</v>
      </c>
      <c r="F29" s="48">
        <v>1</v>
      </c>
      <c r="G29" s="48">
        <v>1</v>
      </c>
      <c r="H29" s="48">
        <v>1</v>
      </c>
      <c r="I29" s="48">
        <v>1</v>
      </c>
      <c r="J29" s="48">
        <v>1</v>
      </c>
      <c r="K29" s="48">
        <v>1</v>
      </c>
      <c r="L29" s="48">
        <v>1</v>
      </c>
      <c r="M29" s="48">
        <v>1</v>
      </c>
      <c r="N29" s="48">
        <v>1</v>
      </c>
      <c r="O29" s="48">
        <v>1</v>
      </c>
      <c r="P29" s="48">
        <v>1</v>
      </c>
      <c r="Q29" s="48">
        <v>1</v>
      </c>
      <c r="R29" s="48">
        <v>1</v>
      </c>
      <c r="S29" s="48">
        <v>1</v>
      </c>
      <c r="T29" s="48">
        <v>0.33755117231112763</v>
      </c>
      <c r="U29" s="48">
        <v>0.34093170511080961</v>
      </c>
      <c r="V29" s="48">
        <v>0.34489419615418387</v>
      </c>
      <c r="W29" s="48">
        <v>0.39080272330710586</v>
      </c>
      <c r="X29" s="48">
        <v>0.4305936073059361</v>
      </c>
      <c r="Y29" s="48">
        <v>0.43719060557561318</v>
      </c>
      <c r="Z29" s="48">
        <v>0.45654367252810607</v>
      </c>
      <c r="AA29" s="48">
        <v>0.47796586457750417</v>
      </c>
      <c r="AB29" s="48">
        <v>0.48509655751469355</v>
      </c>
      <c r="AC29" s="48">
        <v>0.50184880854560399</v>
      </c>
      <c r="AD29" s="48">
        <v>0.52079844597762748</v>
      </c>
      <c r="AE29" s="48">
        <v>0.53869027505575451</v>
      </c>
      <c r="AF29" s="48">
        <v>0.54925312878482035</v>
      </c>
      <c r="AG29" s="48">
        <v>0.55924203037351206</v>
      </c>
      <c r="AH29" s="48">
        <v>0.55802047781569963</v>
      </c>
      <c r="AI29" s="48">
        <v>0.56912564680907518</v>
      </c>
      <c r="AJ29" s="48">
        <v>1</v>
      </c>
      <c r="AK29" s="48">
        <v>1</v>
      </c>
      <c r="AL29" s="48">
        <v>1</v>
      </c>
      <c r="AM29" s="48">
        <v>1</v>
      </c>
      <c r="AN29" s="48">
        <v>1</v>
      </c>
      <c r="AO29" s="48">
        <v>1</v>
      </c>
      <c r="AP29" s="48">
        <v>1</v>
      </c>
      <c r="AQ29" s="48">
        <v>1</v>
      </c>
      <c r="AR29" s="48">
        <v>1</v>
      </c>
      <c r="AS29" s="48">
        <v>1</v>
      </c>
      <c r="AT29" s="48">
        <v>1</v>
      </c>
      <c r="AU29" s="48">
        <v>1</v>
      </c>
      <c r="AV29" s="48">
        <v>1</v>
      </c>
      <c r="AW29" s="48">
        <v>1</v>
      </c>
      <c r="AX29" s="48">
        <v>1</v>
      </c>
      <c r="AY29" s="48">
        <v>1</v>
      </c>
      <c r="AZ29" s="48">
        <v>0.17120012420993833</v>
      </c>
      <c r="BA29" s="48">
        <v>0.18533619349520511</v>
      </c>
      <c r="BB29" s="48">
        <v>0.18618014921249046</v>
      </c>
      <c r="BC29" s="48">
        <v>0.18395647956820893</v>
      </c>
      <c r="BD29" s="48">
        <v>0.18808010427751964</v>
      </c>
      <c r="BE29" s="48">
        <v>0.19498524389019509</v>
      </c>
      <c r="BF29" s="48">
        <v>0.20403903858897424</v>
      </c>
      <c r="BG29" s="48">
        <v>0.21626040110730033</v>
      </c>
      <c r="BH29" s="48">
        <v>0.24883343218990395</v>
      </c>
      <c r="BI29" s="48">
        <v>0.25514246673192692</v>
      </c>
      <c r="BJ29" s="48">
        <v>0.25765577447159466</v>
      </c>
      <c r="BK29" s="48">
        <v>0.26557194595471634</v>
      </c>
      <c r="BL29" s="48">
        <v>0.27201123759928525</v>
      </c>
      <c r="BM29" s="48">
        <v>0.27414095618134438</v>
      </c>
      <c r="BN29" s="48">
        <v>0.27950033459736784</v>
      </c>
      <c r="BO29" s="48">
        <v>0.28083176639752239</v>
      </c>
      <c r="BP29" s="48">
        <v>0.29333248034167603</v>
      </c>
      <c r="BQ29" s="48">
        <v>0.31320131508413301</v>
      </c>
      <c r="BR29" s="48">
        <v>0.30964489528598504</v>
      </c>
      <c r="BS29" s="48">
        <v>0.30194178942654415</v>
      </c>
      <c r="BT29" s="48">
        <v>0.30435050484375398</v>
      </c>
      <c r="BU29" s="48">
        <v>0.30842770100425104</v>
      </c>
      <c r="BV29" s="48">
        <v>0.30396905102298255</v>
      </c>
      <c r="BW29" s="48">
        <v>0.301329844395749</v>
      </c>
      <c r="BX29" s="48">
        <v>0.31370268463948758</v>
      </c>
      <c r="BY29" s="48">
        <v>0.32117077355860052</v>
      </c>
      <c r="BZ29" s="48">
        <v>0.32364072693099039</v>
      </c>
      <c r="CA29" s="48">
        <v>0.31825495647443935</v>
      </c>
      <c r="CB29" s="48">
        <v>0.31793414452410163</v>
      </c>
      <c r="CC29" s="48">
        <v>0.31750262498990389</v>
      </c>
      <c r="CD29" s="48">
        <v>0.31593760051463493</v>
      </c>
      <c r="CE29" s="48">
        <v>0.31287065234813272</v>
      </c>
      <c r="CF29" s="48">
        <v>0.64139518668118534</v>
      </c>
      <c r="CG29" s="48">
        <v>0.63660397993080897</v>
      </c>
      <c r="CH29" s="48">
        <v>0.62461772981730379</v>
      </c>
      <c r="CI29" s="48">
        <v>0.63179671828074535</v>
      </c>
      <c r="CJ29" s="48">
        <v>0.62532331503117855</v>
      </c>
      <c r="CK29" s="48">
        <v>0.62386506454781498</v>
      </c>
      <c r="CL29" s="48">
        <v>0.62628280023456251</v>
      </c>
      <c r="CM29" s="48">
        <v>0.6254506548202341</v>
      </c>
      <c r="CN29" s="48">
        <v>0.6233171123879786</v>
      </c>
      <c r="CO29" s="48">
        <v>0.61190602420417095</v>
      </c>
      <c r="CP29" s="48">
        <v>0.61478998370382687</v>
      </c>
      <c r="CQ29" s="48">
        <v>0.61128481526862699</v>
      </c>
      <c r="CR29" s="48">
        <v>0.61500450856627598</v>
      </c>
      <c r="CS29" s="48">
        <v>0.61616326066996696</v>
      </c>
      <c r="CT29" s="48">
        <v>0.61365079669618106</v>
      </c>
      <c r="CU29" s="48">
        <v>0.63007215027724817</v>
      </c>
      <c r="CV29" s="48">
        <v>0.7636791983276372</v>
      </c>
      <c r="CW29" s="48">
        <v>0.7510951569724994</v>
      </c>
      <c r="CX29" s="48">
        <v>0.75813808538969318</v>
      </c>
      <c r="CY29" s="48">
        <v>0.74902481533737242</v>
      </c>
      <c r="CZ29" s="48">
        <v>0.76125596246073501</v>
      </c>
      <c r="DA29" s="48">
        <v>0.75982775385470203</v>
      </c>
      <c r="DB29" s="48">
        <v>0.75999951266462806</v>
      </c>
      <c r="DC29" s="48">
        <v>0.76136666102064032</v>
      </c>
      <c r="DD29" s="48">
        <v>0.75391088574819287</v>
      </c>
      <c r="DE29" s="48">
        <v>0.75292180316995627</v>
      </c>
      <c r="DF29" s="48">
        <v>0.75404907380467456</v>
      </c>
      <c r="DG29" s="48">
        <v>0.75082928953233219</v>
      </c>
      <c r="DH29" s="48">
        <v>0.75280268416411866</v>
      </c>
      <c r="DI29" s="48">
        <v>0.75230154411610795</v>
      </c>
      <c r="DJ29" s="48">
        <v>0.75125582714875416</v>
      </c>
      <c r="DK29" s="48">
        <v>0.75095290145958904</v>
      </c>
      <c r="DL29" s="48">
        <v>1</v>
      </c>
      <c r="DM29" s="48">
        <v>1</v>
      </c>
      <c r="DN29" s="48">
        <v>1</v>
      </c>
      <c r="DO29" s="48">
        <v>1</v>
      </c>
      <c r="DP29" s="48">
        <v>1</v>
      </c>
      <c r="DQ29" s="48">
        <v>1</v>
      </c>
      <c r="DR29" s="48">
        <v>1</v>
      </c>
      <c r="DS29" s="48">
        <v>1</v>
      </c>
      <c r="DT29" s="48">
        <v>1</v>
      </c>
      <c r="DU29" s="48">
        <v>1</v>
      </c>
      <c r="DV29" s="48">
        <v>1</v>
      </c>
      <c r="DW29" s="48">
        <v>1</v>
      </c>
      <c r="DX29" s="48">
        <v>1</v>
      </c>
      <c r="DY29" s="48">
        <v>1</v>
      </c>
      <c r="DZ29" s="48">
        <v>1</v>
      </c>
      <c r="EA29" s="48">
        <v>1</v>
      </c>
      <c r="EB29" s="48">
        <v>1</v>
      </c>
      <c r="EC29" s="48">
        <v>1</v>
      </c>
      <c r="ED29" s="48">
        <v>1</v>
      </c>
      <c r="EE29" s="48">
        <v>1</v>
      </c>
      <c r="EF29" s="48">
        <v>1</v>
      </c>
      <c r="EG29" s="48">
        <v>1</v>
      </c>
      <c r="EH29" s="48">
        <v>1</v>
      </c>
      <c r="EI29" s="48">
        <v>1</v>
      </c>
      <c r="EJ29" s="48">
        <v>1</v>
      </c>
      <c r="EK29" s="48">
        <v>1</v>
      </c>
      <c r="EL29" s="48">
        <v>1</v>
      </c>
      <c r="EM29" s="48">
        <v>1</v>
      </c>
      <c r="EN29" s="48">
        <v>1</v>
      </c>
      <c r="EO29" s="48">
        <v>1</v>
      </c>
      <c r="EP29" s="48">
        <v>1</v>
      </c>
      <c r="EQ29" s="48">
        <v>1</v>
      </c>
      <c r="ER29" s="48">
        <v>0.97616405240281012</v>
      </c>
      <c r="ES29" s="48">
        <v>0.976720621444082</v>
      </c>
      <c r="ET29" s="48">
        <v>0.9770181147590099</v>
      </c>
      <c r="EU29" s="48">
        <v>0.97551557323284521</v>
      </c>
      <c r="EV29" s="48">
        <v>0.9749179856650928</v>
      </c>
      <c r="EW29" s="48">
        <v>0.97358152444245594</v>
      </c>
      <c r="EX29" s="48">
        <v>0.97422946508739461</v>
      </c>
      <c r="EY29" s="48">
        <v>0.97456999862852378</v>
      </c>
      <c r="EZ29" s="48">
        <v>0.97316186061230681</v>
      </c>
      <c r="FA29" s="48">
        <v>0.97376964559816337</v>
      </c>
      <c r="FB29" s="48">
        <v>0.97431950795111477</v>
      </c>
      <c r="FC29" s="48">
        <v>0.97527668744867113</v>
      </c>
      <c r="FD29" s="48">
        <v>0.97653048250186913</v>
      </c>
      <c r="FE29" s="48">
        <v>0.97644077561987885</v>
      </c>
      <c r="FF29" s="48">
        <v>0.97698932187492493</v>
      </c>
      <c r="FG29" s="48">
        <v>0.97729807457662676</v>
      </c>
      <c r="FH29" s="48">
        <v>1</v>
      </c>
      <c r="FI29" s="48">
        <v>1</v>
      </c>
      <c r="FJ29" s="48">
        <v>1</v>
      </c>
      <c r="FK29" s="48">
        <v>1</v>
      </c>
      <c r="FL29" s="48">
        <v>1</v>
      </c>
      <c r="FM29" s="48">
        <v>1</v>
      </c>
      <c r="FN29" s="48">
        <v>1</v>
      </c>
      <c r="FO29" s="48">
        <v>1</v>
      </c>
      <c r="FP29" s="48">
        <v>1</v>
      </c>
      <c r="FQ29" s="48">
        <v>1</v>
      </c>
      <c r="FR29" s="48">
        <v>1</v>
      </c>
      <c r="FS29" s="48">
        <v>1</v>
      </c>
      <c r="FT29" s="48">
        <v>1</v>
      </c>
      <c r="FU29" s="48">
        <v>1</v>
      </c>
      <c r="FV29" s="48">
        <v>1</v>
      </c>
      <c r="FW29" s="48">
        <v>1</v>
      </c>
      <c r="FX29" s="48">
        <v>1</v>
      </c>
      <c r="FY29" s="48">
        <v>1</v>
      </c>
      <c r="FZ29" s="48">
        <v>1</v>
      </c>
      <c r="GA29" s="48">
        <v>1</v>
      </c>
      <c r="GB29" s="48">
        <v>1</v>
      </c>
      <c r="GC29" s="48">
        <v>1</v>
      </c>
      <c r="GD29" s="48">
        <v>1</v>
      </c>
      <c r="GE29" s="48">
        <v>1</v>
      </c>
      <c r="GF29" s="48">
        <v>1</v>
      </c>
      <c r="GG29" s="48">
        <v>1</v>
      </c>
      <c r="GH29" s="48">
        <v>1</v>
      </c>
      <c r="GI29" s="48">
        <v>1</v>
      </c>
      <c r="GJ29" s="48">
        <v>1</v>
      </c>
      <c r="GK29" s="48">
        <v>1</v>
      </c>
      <c r="GL29" s="48">
        <v>1</v>
      </c>
      <c r="GM29" s="48">
        <v>1</v>
      </c>
      <c r="GN29" s="48">
        <v>1</v>
      </c>
      <c r="GO29" s="48">
        <v>1</v>
      </c>
      <c r="GP29" s="48">
        <v>1</v>
      </c>
      <c r="GQ29" s="48">
        <v>1</v>
      </c>
      <c r="GR29" s="48">
        <v>1</v>
      </c>
      <c r="GS29" s="48">
        <v>1</v>
      </c>
      <c r="GT29" s="48">
        <v>1</v>
      </c>
      <c r="GU29" s="48">
        <v>1</v>
      </c>
      <c r="GV29" s="48">
        <v>1</v>
      </c>
      <c r="GW29" s="48">
        <v>1</v>
      </c>
      <c r="GX29" s="48">
        <v>1</v>
      </c>
      <c r="GY29" s="48">
        <v>1</v>
      </c>
      <c r="GZ29" s="48">
        <v>1</v>
      </c>
      <c r="HA29" s="48">
        <v>1</v>
      </c>
      <c r="HB29" s="48">
        <v>1</v>
      </c>
      <c r="HC29" s="48">
        <v>1</v>
      </c>
    </row>
    <row r="30" spans="1:211" s="25" customFormat="1" ht="12.9" customHeight="1" x14ac:dyDescent="0.35">
      <c r="A30" s="45" t="s">
        <v>83</v>
      </c>
      <c r="B30" s="45" t="s">
        <v>84</v>
      </c>
      <c r="C30" s="45" t="s">
        <v>315</v>
      </c>
      <c r="D30" s="42">
        <v>40.551879290000002</v>
      </c>
      <c r="E30" s="42">
        <v>41.044174720000001</v>
      </c>
      <c r="F30" s="42">
        <v>41.308406730000002</v>
      </c>
      <c r="G30" s="42">
        <v>41.637330400000003</v>
      </c>
      <c r="H30" s="42">
        <v>42.211287839999997</v>
      </c>
      <c r="I30" s="42">
        <v>42.705332519999999</v>
      </c>
      <c r="J30" s="42">
        <v>43.132467220000002</v>
      </c>
      <c r="K30" s="42">
        <v>43.372820040000001</v>
      </c>
      <c r="L30" s="42">
        <v>44.038935430000002</v>
      </c>
      <c r="M30" s="42">
        <v>44.606000000000002</v>
      </c>
      <c r="N30" s="42">
        <v>45</v>
      </c>
      <c r="O30" s="42">
        <v>46.4</v>
      </c>
      <c r="P30" s="42">
        <v>48.015799708313104</v>
      </c>
      <c r="Q30" s="42">
        <v>46.63</v>
      </c>
      <c r="R30" s="42">
        <v>48.459499999999998</v>
      </c>
      <c r="S30" s="42">
        <v>49.264755316410998</v>
      </c>
      <c r="T30" s="42">
        <v>44.721831790000003</v>
      </c>
      <c r="U30" s="42">
        <v>44.70639336</v>
      </c>
      <c r="V30" s="42">
        <v>44.753160299999998</v>
      </c>
      <c r="W30" s="42">
        <v>44.7198688</v>
      </c>
      <c r="X30" s="42">
        <v>44.707759969999998</v>
      </c>
      <c r="Y30" s="42">
        <v>44.436836970000002</v>
      </c>
      <c r="Z30" s="42">
        <v>44.295999129999998</v>
      </c>
      <c r="AA30" s="42">
        <v>44.248482729999999</v>
      </c>
      <c r="AB30" s="42">
        <v>44.23</v>
      </c>
      <c r="AC30" s="42">
        <v>43.155999999999999</v>
      </c>
      <c r="AD30" s="42">
        <v>43.386404630000001</v>
      </c>
      <c r="AE30" s="42">
        <v>43.72</v>
      </c>
      <c r="AF30" s="42">
        <v>44</v>
      </c>
      <c r="AG30" s="42">
        <v>44.38</v>
      </c>
      <c r="AH30" s="42">
        <v>44.59</v>
      </c>
      <c r="AI30" s="42">
        <v>44.718831489999999</v>
      </c>
      <c r="AJ30" s="42">
        <v>103.65611228</v>
      </c>
      <c r="AK30" s="42">
        <v>102.27609621000001</v>
      </c>
      <c r="AL30" s="42">
        <v>104.56964979</v>
      </c>
      <c r="AM30" s="42">
        <v>104.73622756</v>
      </c>
      <c r="AN30" s="42">
        <v>105.48943241000001</v>
      </c>
      <c r="AO30" s="42">
        <v>102.46268425</v>
      </c>
      <c r="AP30" s="42">
        <v>103.36966375999999</v>
      </c>
      <c r="AQ30" s="42">
        <v>103.6753521</v>
      </c>
      <c r="AR30" s="42">
        <v>102.29661016</v>
      </c>
      <c r="AS30" s="42">
        <v>102.3860634</v>
      </c>
      <c r="AT30" s="42">
        <v>104.2</v>
      </c>
      <c r="AU30" s="42">
        <v>105</v>
      </c>
      <c r="AV30" s="42">
        <v>106.615951836468</v>
      </c>
      <c r="AW30" s="42">
        <v>106.53358036128</v>
      </c>
      <c r="AX30" s="42">
        <v>106.75039052992</v>
      </c>
      <c r="AY30" s="42">
        <v>106.6029240467</v>
      </c>
      <c r="AZ30" s="42">
        <v>33.08944326824696</v>
      </c>
      <c r="BA30" s="42">
        <v>33.077692481984243</v>
      </c>
      <c r="BB30" s="42">
        <v>32.990695841385161</v>
      </c>
      <c r="BC30" s="42">
        <v>33.052527726969458</v>
      </c>
      <c r="BD30" s="42">
        <v>33.098286287678462</v>
      </c>
      <c r="BE30" s="42">
        <v>33.088059892731223</v>
      </c>
      <c r="BF30" s="42">
        <v>33.043512968587102</v>
      </c>
      <c r="BG30" s="42">
        <v>33.154640929347927</v>
      </c>
      <c r="BH30" s="42">
        <v>33.464880739999998</v>
      </c>
      <c r="BI30" s="42">
        <v>33.869547500000003</v>
      </c>
      <c r="BJ30" s="42">
        <v>34.160878259999997</v>
      </c>
      <c r="BK30" s="42">
        <v>36.28096</v>
      </c>
      <c r="BL30" s="42">
        <v>36.013893843634499</v>
      </c>
      <c r="BM30" s="42">
        <v>36.244337787961598</v>
      </c>
      <c r="BN30" s="42">
        <v>35.606244469627278</v>
      </c>
      <c r="BO30" s="42">
        <v>35.801201862918703</v>
      </c>
      <c r="BP30" s="42">
        <v>32.011820569999998</v>
      </c>
      <c r="BQ30" s="42">
        <v>31.908437920000001</v>
      </c>
      <c r="BR30" s="42">
        <v>31.914011540000001</v>
      </c>
      <c r="BS30" s="42">
        <v>31.80109878</v>
      </c>
      <c r="BT30" s="42">
        <v>31.78999619</v>
      </c>
      <c r="BU30" s="42">
        <v>31.820468219999999</v>
      </c>
      <c r="BV30" s="42">
        <v>31.861740709999999</v>
      </c>
      <c r="BW30" s="42">
        <v>31.92785357</v>
      </c>
      <c r="BX30" s="42">
        <v>32.130000000000003</v>
      </c>
      <c r="BY30" s="42">
        <v>32.42858725</v>
      </c>
      <c r="BZ30" s="42">
        <v>32.456000000000003</v>
      </c>
      <c r="CA30" s="42">
        <v>32.588000000000001</v>
      </c>
      <c r="CB30" s="42">
        <v>32.811741656833703</v>
      </c>
      <c r="CC30" s="42">
        <v>32.984699999999997</v>
      </c>
      <c r="CD30" s="42">
        <v>33.0824</v>
      </c>
      <c r="CE30" s="42">
        <v>33.2453</v>
      </c>
      <c r="CF30" s="42">
        <v>4.54</v>
      </c>
      <c r="CG30" s="42">
        <v>4.5650000000000004</v>
      </c>
      <c r="CH30" s="42">
        <v>4.6390000000000002</v>
      </c>
      <c r="CI30" s="42">
        <v>4.7080000000000002</v>
      </c>
      <c r="CJ30" s="42">
        <v>4.7779999999999996</v>
      </c>
      <c r="CK30" s="42">
        <v>4.875</v>
      </c>
      <c r="CL30" s="42">
        <v>4.91</v>
      </c>
      <c r="CM30" s="42">
        <v>5.0229999999999997</v>
      </c>
      <c r="CN30" s="42">
        <v>5.0895875200000003</v>
      </c>
      <c r="CO30" s="42">
        <v>5.202</v>
      </c>
      <c r="CP30" s="42">
        <v>5.2654903400000004</v>
      </c>
      <c r="CQ30" s="42">
        <v>5.30354671</v>
      </c>
      <c r="CR30" s="42">
        <v>5.4</v>
      </c>
      <c r="CS30" s="42">
        <v>5.4382999999999999</v>
      </c>
      <c r="CT30" s="42">
        <v>5.3975996601288996</v>
      </c>
      <c r="CU30" s="42">
        <v>5.41</v>
      </c>
      <c r="CV30" s="42">
        <v>4.2160772</v>
      </c>
      <c r="CW30" s="42">
        <v>4.4772191499999998</v>
      </c>
      <c r="CX30" s="42">
        <v>4.6194159399999997</v>
      </c>
      <c r="CY30" s="42">
        <v>4.6097653599999999</v>
      </c>
      <c r="CZ30" s="42">
        <v>4.5661013199999996</v>
      </c>
      <c r="DA30" s="42">
        <v>4.6268021099999999</v>
      </c>
      <c r="DB30" s="42">
        <v>4.6469548100000004</v>
      </c>
      <c r="DC30" s="42">
        <v>4.6710154299999997</v>
      </c>
      <c r="DD30" s="42">
        <v>4.9104486700000001</v>
      </c>
      <c r="DE30" s="42">
        <v>4.7799183899999997</v>
      </c>
      <c r="DF30" s="42">
        <v>4.8380079499999997</v>
      </c>
      <c r="DG30" s="42">
        <v>4.9100014400000003</v>
      </c>
      <c r="DH30" s="42">
        <v>4.9800000000000004</v>
      </c>
      <c r="DI30" s="42">
        <v>5.04</v>
      </c>
      <c r="DJ30" s="42">
        <v>5.0912385090349002</v>
      </c>
      <c r="DK30" s="42">
        <v>5.1364999999999998</v>
      </c>
      <c r="DL30" s="42">
        <v>72.178065092771007</v>
      </c>
      <c r="DM30" s="42">
        <v>73.022668926026242</v>
      </c>
      <c r="DN30" s="42">
        <v>72.693234809699732</v>
      </c>
      <c r="DO30" s="42">
        <v>72.630635336355226</v>
      </c>
      <c r="DP30" s="42">
        <v>73.155182440677223</v>
      </c>
      <c r="DQ30" s="42">
        <v>73.220704803339217</v>
      </c>
      <c r="DR30" s="42">
        <v>73.393255441730659</v>
      </c>
      <c r="DS30" s="42">
        <v>73.456614027548312</v>
      </c>
      <c r="DT30" s="42">
        <v>71.149301820000005</v>
      </c>
      <c r="DU30" s="42">
        <v>71.664882939999998</v>
      </c>
      <c r="DV30" s="42">
        <v>71.819999999999993</v>
      </c>
      <c r="DW30" s="42">
        <v>72.2</v>
      </c>
      <c r="DX30" s="42">
        <v>73.8566</v>
      </c>
      <c r="DY30" s="42">
        <v>74.443117316900441</v>
      </c>
      <c r="DZ30" s="42">
        <v>77.024393931122489</v>
      </c>
      <c r="EA30" s="42">
        <v>76.465199190072198</v>
      </c>
      <c r="EB30" s="42">
        <v>10.24895308</v>
      </c>
      <c r="EC30" s="42">
        <v>10.39510971</v>
      </c>
      <c r="ED30" s="42">
        <v>10.559831340000001</v>
      </c>
      <c r="EE30" s="42">
        <v>10.62360769</v>
      </c>
      <c r="EF30" s="42">
        <v>10.751699739999999</v>
      </c>
      <c r="EG30" s="42">
        <v>11.04378846</v>
      </c>
      <c r="EH30" s="42">
        <v>11.17426429</v>
      </c>
      <c r="EI30" s="42">
        <v>11.28002659</v>
      </c>
      <c r="EJ30" s="42">
        <v>11.42048473</v>
      </c>
      <c r="EK30" s="42">
        <v>11.54087711</v>
      </c>
      <c r="EL30" s="42">
        <v>11.8</v>
      </c>
      <c r="EM30" s="42">
        <v>12</v>
      </c>
      <c r="EN30" s="42">
        <v>12.267876748924101</v>
      </c>
      <c r="EO30" s="42">
        <v>12.46</v>
      </c>
      <c r="EP30" s="42">
        <v>12.504250594794</v>
      </c>
      <c r="EQ30" s="42">
        <v>12.679557927267</v>
      </c>
      <c r="ER30" s="42">
        <v>9.6104419100000005</v>
      </c>
      <c r="ES30" s="42">
        <v>9.6235478099999998</v>
      </c>
      <c r="ET30" s="42">
        <v>9.6502225799999994</v>
      </c>
      <c r="EU30" s="42">
        <v>10.040575349999999</v>
      </c>
      <c r="EV30" s="42">
        <v>10.167826140000001</v>
      </c>
      <c r="EW30" s="42">
        <v>10.31687193</v>
      </c>
      <c r="EX30" s="42">
        <v>10.404777299999999</v>
      </c>
      <c r="EY30" s="42">
        <v>10.44857463</v>
      </c>
      <c r="EZ30" s="42">
        <v>10.48934768</v>
      </c>
      <c r="FA30" s="42">
        <v>10.513150919999999</v>
      </c>
      <c r="FB30" s="42">
        <v>10.49816047</v>
      </c>
      <c r="FC30" s="42">
        <v>10.711236850000001</v>
      </c>
      <c r="FD30" s="42">
        <v>10.86</v>
      </c>
      <c r="FE30" s="42">
        <v>10.985857775187799</v>
      </c>
      <c r="FF30" s="42">
        <v>11.0631918258119</v>
      </c>
      <c r="FG30" s="42">
        <v>11.174724527936</v>
      </c>
      <c r="FH30" s="42">
        <v>17.271000000000001</v>
      </c>
      <c r="FI30" s="42">
        <v>17.381</v>
      </c>
      <c r="FJ30" s="42">
        <v>17.524999999999999</v>
      </c>
      <c r="FK30" s="42">
        <v>17.5</v>
      </c>
      <c r="FL30" s="42">
        <v>17.54</v>
      </c>
      <c r="FM30" s="42">
        <v>17.603000000000002</v>
      </c>
      <c r="FN30" s="42">
        <v>17.719000000000001</v>
      </c>
      <c r="FO30" s="42">
        <v>17.951000000000001</v>
      </c>
      <c r="FP30" s="42">
        <v>17.815999999999999</v>
      </c>
      <c r="FQ30" s="42">
        <v>18.30756942</v>
      </c>
      <c r="FR30" s="42">
        <v>18.364623089999998</v>
      </c>
      <c r="FS30" s="42">
        <v>18.8715695</v>
      </c>
      <c r="FT30" s="42">
        <v>18.997386717970201</v>
      </c>
      <c r="FU30" s="42">
        <v>19.341275649563659</v>
      </c>
      <c r="FV30" s="42">
        <v>19.600391658530501</v>
      </c>
      <c r="FW30" s="42">
        <v>19.739392655298602</v>
      </c>
      <c r="FX30" s="42">
        <v>12.11</v>
      </c>
      <c r="FY30" s="42">
        <v>12.34</v>
      </c>
      <c r="FZ30" s="42">
        <v>12.58</v>
      </c>
      <c r="GA30" s="42">
        <v>12.76</v>
      </c>
      <c r="GB30" s="42">
        <v>12.85</v>
      </c>
      <c r="GC30" s="42">
        <v>12.89</v>
      </c>
      <c r="GD30" s="42">
        <v>12.9</v>
      </c>
      <c r="GE30" s="42">
        <v>12.9</v>
      </c>
      <c r="GF30" s="42">
        <v>15.454306799999999</v>
      </c>
      <c r="GG30" s="42">
        <v>16.13662901</v>
      </c>
      <c r="GH30" s="42">
        <v>13.966118120000001</v>
      </c>
      <c r="GI30" s="42">
        <v>14.23</v>
      </c>
      <c r="GJ30" s="42">
        <v>13.920711661187401</v>
      </c>
      <c r="GK30" s="42">
        <v>14.177087909406</v>
      </c>
      <c r="GL30" s="42">
        <v>17.046450939457198</v>
      </c>
      <c r="GM30" s="42">
        <v>17.249420491423301</v>
      </c>
      <c r="GN30" s="42">
        <v>90.716990259251958</v>
      </c>
      <c r="GO30" s="42">
        <v>90.857370869113453</v>
      </c>
      <c r="GP30" s="42">
        <v>90.940641773982378</v>
      </c>
      <c r="GQ30" s="42">
        <v>91.857268207078093</v>
      </c>
      <c r="GR30" s="42">
        <v>92.461415025528808</v>
      </c>
      <c r="GS30" s="42">
        <v>93.295950843064603</v>
      </c>
      <c r="GT30" s="42">
        <v>94.047321817390042</v>
      </c>
      <c r="GU30" s="42">
        <v>95.064581523313066</v>
      </c>
      <c r="GV30" s="42">
        <v>95.761052937754513</v>
      </c>
      <c r="GW30" s="42">
        <v>98.059465840342341</v>
      </c>
      <c r="GX30" s="42">
        <v>97.471769499417931</v>
      </c>
      <c r="GY30" s="42">
        <v>97.061092786462069</v>
      </c>
      <c r="GZ30" s="42">
        <v>99.828767123287676</v>
      </c>
      <c r="HA30" s="42">
        <v>101.74288697924871</v>
      </c>
      <c r="HB30" s="42">
        <v>102.9260902</v>
      </c>
      <c r="HC30" s="42">
        <v>103.28270000000001</v>
      </c>
    </row>
    <row r="31" spans="1:211" s="25" customFormat="1" ht="12.9" customHeight="1" x14ac:dyDescent="0.35">
      <c r="A31" s="45" t="s">
        <v>85</v>
      </c>
      <c r="B31" s="45" t="s">
        <v>86</v>
      </c>
      <c r="C31" s="45" t="s">
        <v>315</v>
      </c>
      <c r="D31" s="42">
        <v>17.947058439999999</v>
      </c>
      <c r="E31" s="42">
        <v>17.900997690000001</v>
      </c>
      <c r="F31" s="42">
        <v>17.866271179999998</v>
      </c>
      <c r="G31" s="42">
        <v>17.87177513</v>
      </c>
      <c r="H31" s="42">
        <v>17.634930260000001</v>
      </c>
      <c r="I31" s="42">
        <v>17.34374352</v>
      </c>
      <c r="J31" s="42">
        <v>16.92400078</v>
      </c>
      <c r="K31" s="42">
        <v>16.580632420000001</v>
      </c>
      <c r="L31" s="42">
        <v>15.83443567</v>
      </c>
      <c r="M31" s="42">
        <v>15.715999999999999</v>
      </c>
      <c r="N31" s="42">
        <v>15.549745140000001</v>
      </c>
      <c r="O31" s="42">
        <v>15.2</v>
      </c>
      <c r="P31" s="42">
        <v>14.437801525790107</v>
      </c>
      <c r="Q31" s="42">
        <v>14.54</v>
      </c>
      <c r="R31" s="42">
        <v>13.776199999999999</v>
      </c>
      <c r="S31" s="42">
        <v>13.416154914002</v>
      </c>
      <c r="T31" s="42">
        <v>19.48024865</v>
      </c>
      <c r="U31" s="42">
        <v>19.493829640000001</v>
      </c>
      <c r="V31" s="42">
        <v>19.40858102</v>
      </c>
      <c r="W31" s="42">
        <v>19.359761729999999</v>
      </c>
      <c r="X31" s="42">
        <v>19.120459919999998</v>
      </c>
      <c r="Y31" s="42">
        <v>19.002283469999998</v>
      </c>
      <c r="Z31" s="42">
        <v>18.095507730000001</v>
      </c>
      <c r="AA31" s="42">
        <v>16.108403800000001</v>
      </c>
      <c r="AB31" s="42">
        <v>15.457892579999999</v>
      </c>
      <c r="AC31" s="42">
        <v>15.351403230000001</v>
      </c>
      <c r="AD31" s="42">
        <v>15.17380425</v>
      </c>
      <c r="AE31" s="42">
        <v>15.038126099999999</v>
      </c>
      <c r="AF31" s="42">
        <v>14.7</v>
      </c>
      <c r="AG31" s="42">
        <v>14.6</v>
      </c>
      <c r="AH31" s="42">
        <v>14.15</v>
      </c>
      <c r="AI31" s="42">
        <v>13.8</v>
      </c>
      <c r="AJ31" s="42">
        <v>20.256158450000001</v>
      </c>
      <c r="AK31" s="42">
        <v>20.267617940000001</v>
      </c>
      <c r="AL31" s="42">
        <v>20.12060215</v>
      </c>
      <c r="AM31" s="42">
        <v>19.92408867</v>
      </c>
      <c r="AN31" s="42">
        <v>20.020026770000001</v>
      </c>
      <c r="AO31" s="42">
        <v>19.41565319</v>
      </c>
      <c r="AP31" s="42">
        <v>19.097001720000002</v>
      </c>
      <c r="AQ31" s="42">
        <v>18.533285289999998</v>
      </c>
      <c r="AR31" s="42">
        <v>18.16229921</v>
      </c>
      <c r="AS31" s="42">
        <v>18.127609029999999</v>
      </c>
      <c r="AT31" s="42">
        <v>17.5</v>
      </c>
      <c r="AU31" s="42">
        <v>17.399999999999999</v>
      </c>
      <c r="AV31" s="42">
        <v>16.995993217944999</v>
      </c>
      <c r="AW31" s="42">
        <v>16.850000000000001</v>
      </c>
      <c r="AX31" s="42">
        <v>14.947989424709</v>
      </c>
      <c r="AY31" s="42">
        <v>14.778509751913999</v>
      </c>
      <c r="AZ31" s="42">
        <v>20.24134488</v>
      </c>
      <c r="BA31" s="42">
        <v>20.335123629999998</v>
      </c>
      <c r="BB31" s="42">
        <v>20.82631232</v>
      </c>
      <c r="BC31" s="42">
        <v>19.833507709999999</v>
      </c>
      <c r="BD31" s="42">
        <v>19.649559450000002</v>
      </c>
      <c r="BE31" s="42">
        <v>19.5524697</v>
      </c>
      <c r="BF31" s="42">
        <v>18.263746260000001</v>
      </c>
      <c r="BG31" s="42">
        <v>17.403819389999999</v>
      </c>
      <c r="BH31" s="42">
        <v>16.634550010000002</v>
      </c>
      <c r="BI31" s="42">
        <v>16.872726889999999</v>
      </c>
      <c r="BJ31" s="42">
        <v>17.2</v>
      </c>
      <c r="BK31" s="42">
        <v>16.983840000000001</v>
      </c>
      <c r="BL31" s="42">
        <v>16.547323209135701</v>
      </c>
      <c r="BM31" s="42">
        <v>16.309004312198699</v>
      </c>
      <c r="BN31" s="42">
        <v>15.737626876927248</v>
      </c>
      <c r="BO31" s="42">
        <v>15.6620468968267</v>
      </c>
      <c r="BP31" s="42">
        <v>17.009546749999998</v>
      </c>
      <c r="BQ31" s="42">
        <v>16.750703529999999</v>
      </c>
      <c r="BR31" s="42">
        <v>16.738474570000001</v>
      </c>
      <c r="BS31" s="42">
        <v>17.082233989999999</v>
      </c>
      <c r="BT31" s="42">
        <v>16.971378170000001</v>
      </c>
      <c r="BU31" s="42">
        <v>16.171035799999999</v>
      </c>
      <c r="BV31" s="42">
        <v>15.78073923</v>
      </c>
      <c r="BW31" s="42">
        <v>15.482152689999999</v>
      </c>
      <c r="BX31" s="42">
        <v>15.0608</v>
      </c>
      <c r="BY31" s="42">
        <v>15.1408</v>
      </c>
      <c r="BZ31" s="42">
        <v>14.87006762</v>
      </c>
      <c r="CA31" s="42">
        <v>14.74508501</v>
      </c>
      <c r="CB31" s="42">
        <v>14.4109661036094</v>
      </c>
      <c r="CC31" s="42">
        <v>14.319599999999999</v>
      </c>
      <c r="CD31" s="42">
        <v>13.9434</v>
      </c>
      <c r="CE31" s="42">
        <v>13.763199999999999</v>
      </c>
      <c r="CF31" s="42">
        <v>21.608000000000001</v>
      </c>
      <c r="CG31" s="42">
        <v>21.376000000000001</v>
      </c>
      <c r="CH31" s="42">
        <v>21.326000000000001</v>
      </c>
      <c r="CI31" s="42">
        <v>21.305</v>
      </c>
      <c r="CJ31" s="42">
        <v>21.06</v>
      </c>
      <c r="CK31" s="42">
        <v>19.199000000000002</v>
      </c>
      <c r="CL31" s="42">
        <v>19.579999999999998</v>
      </c>
      <c r="CM31" s="42">
        <v>18.995999999999999</v>
      </c>
      <c r="CN31" s="42">
        <v>18.99941115</v>
      </c>
      <c r="CO31" s="42">
        <v>18.652999999999999</v>
      </c>
      <c r="CP31" s="42">
        <v>18.59377963</v>
      </c>
      <c r="CQ31" s="42">
        <v>17.883227720000001</v>
      </c>
      <c r="CR31" s="42">
        <v>17.399999999999999</v>
      </c>
      <c r="CS31" s="42">
        <v>17.631</v>
      </c>
      <c r="CT31" s="42">
        <v>17.797385029312</v>
      </c>
      <c r="CU31" s="42">
        <v>17.556109335858999</v>
      </c>
      <c r="CV31" s="42">
        <v>14.974243700000001</v>
      </c>
      <c r="CW31" s="42">
        <v>14.871173260000001</v>
      </c>
      <c r="CX31" s="42">
        <v>14.771649289999999</v>
      </c>
      <c r="CY31" s="42">
        <v>14.753839899999999</v>
      </c>
      <c r="CZ31" s="42">
        <v>14.667110989999999</v>
      </c>
      <c r="DA31" s="42">
        <v>14.313355680000001</v>
      </c>
      <c r="DB31" s="42">
        <v>14.138259570000001</v>
      </c>
      <c r="DC31" s="42">
        <v>14.55875384</v>
      </c>
      <c r="DD31" s="42">
        <v>14.0826276</v>
      </c>
      <c r="DE31" s="42">
        <v>14.152991099999999</v>
      </c>
      <c r="DF31" s="42">
        <v>14.00720559</v>
      </c>
      <c r="DG31" s="42">
        <v>13.889513640000001</v>
      </c>
      <c r="DH31" s="42">
        <v>13.83</v>
      </c>
      <c r="DI31" s="42">
        <v>13.89</v>
      </c>
      <c r="DJ31" s="42">
        <v>13.445796065946</v>
      </c>
      <c r="DK31" s="42">
        <v>13.302300000000001</v>
      </c>
      <c r="DL31" s="42">
        <v>14.591942359999999</v>
      </c>
      <c r="DM31" s="42">
        <v>14.639682929999999</v>
      </c>
      <c r="DN31" s="42">
        <v>14.836721710000001</v>
      </c>
      <c r="DO31" s="42">
        <v>14.33611909</v>
      </c>
      <c r="DP31" s="42">
        <v>14.373477859999999</v>
      </c>
      <c r="DQ31" s="42">
        <v>14.08913652</v>
      </c>
      <c r="DR31" s="42">
        <v>13.76754455</v>
      </c>
      <c r="DS31" s="42">
        <v>13.34253363</v>
      </c>
      <c r="DT31" s="42">
        <v>12.987265600000001</v>
      </c>
      <c r="DU31" s="42">
        <v>13.10452776</v>
      </c>
      <c r="DV31" s="42">
        <v>12.67</v>
      </c>
      <c r="DW31" s="42">
        <v>12.734440319999999</v>
      </c>
      <c r="DX31" s="42">
        <v>12.27600457</v>
      </c>
      <c r="DY31" s="42">
        <v>12.008367250045747</v>
      </c>
      <c r="DZ31" s="42">
        <v>11.194495550610901</v>
      </c>
      <c r="EA31" s="42">
        <v>11.124220120086299</v>
      </c>
      <c r="EB31" s="42">
        <v>15.28360507</v>
      </c>
      <c r="EC31" s="42">
        <v>15.239526809999999</v>
      </c>
      <c r="ED31" s="42">
        <v>15.26872842</v>
      </c>
      <c r="EE31" s="42">
        <v>14.9652627</v>
      </c>
      <c r="EF31" s="42">
        <v>14.929826459999999</v>
      </c>
      <c r="EG31" s="42">
        <v>14.31825664</v>
      </c>
      <c r="EH31" s="42">
        <v>14.449115389999999</v>
      </c>
      <c r="EI31" s="42">
        <v>14.0014504</v>
      </c>
      <c r="EJ31" s="42">
        <v>13.502885900000001</v>
      </c>
      <c r="EK31" s="42">
        <v>13.78434442</v>
      </c>
      <c r="EL31" s="42">
        <v>13.3</v>
      </c>
      <c r="EM31" s="42">
        <v>13.1</v>
      </c>
      <c r="EN31" s="42">
        <v>12.865810541278201</v>
      </c>
      <c r="EO31" s="42">
        <v>12.75</v>
      </c>
      <c r="EP31" s="42">
        <v>12.333682337898001</v>
      </c>
      <c r="EQ31" s="42">
        <v>12.274257205830001</v>
      </c>
      <c r="ER31" s="42">
        <v>14.06516622</v>
      </c>
      <c r="ES31" s="42">
        <v>14.444732399999999</v>
      </c>
      <c r="ET31" s="42">
        <v>14.523306570000001</v>
      </c>
      <c r="EU31" s="42">
        <v>13.83321853</v>
      </c>
      <c r="EV31" s="42">
        <v>13.910520890000001</v>
      </c>
      <c r="EW31" s="42">
        <v>13.466697760000001</v>
      </c>
      <c r="EX31" s="42">
        <v>13.05284705</v>
      </c>
      <c r="EY31" s="42">
        <v>12.984833070000001</v>
      </c>
      <c r="EZ31" s="42">
        <v>12.448534889999999</v>
      </c>
      <c r="FA31" s="42">
        <v>12.11151563</v>
      </c>
      <c r="FB31" s="42">
        <v>12.05981263</v>
      </c>
      <c r="FC31" s="42">
        <v>11.62998981</v>
      </c>
      <c r="FD31" s="42">
        <v>11.35</v>
      </c>
      <c r="FE31" s="42">
        <v>11.144047290024</v>
      </c>
      <c r="FF31" s="42">
        <v>10.8296848482003</v>
      </c>
      <c r="FG31" s="42">
        <v>10.562072537960001</v>
      </c>
      <c r="FH31" s="42">
        <v>12.22</v>
      </c>
      <c r="FI31" s="42">
        <v>12.164</v>
      </c>
      <c r="FJ31" s="42">
        <v>12.566000000000001</v>
      </c>
      <c r="FK31" s="42">
        <v>12.135999999999999</v>
      </c>
      <c r="FL31" s="42">
        <v>12.249000000000001</v>
      </c>
      <c r="FM31" s="42">
        <v>11.654999999999999</v>
      </c>
      <c r="FN31" s="42">
        <v>11.356999999999999</v>
      </c>
      <c r="FO31" s="42">
        <v>11.01</v>
      </c>
      <c r="FP31" s="42">
        <v>10.869401890000001</v>
      </c>
      <c r="FQ31" s="42">
        <v>10.88054028</v>
      </c>
      <c r="FR31" s="42">
        <v>10.60634728</v>
      </c>
      <c r="FS31" s="42">
        <v>10.44437763</v>
      </c>
      <c r="FT31" s="42">
        <v>10.204785029529299</v>
      </c>
      <c r="FU31" s="42">
        <v>10.045221621883234</v>
      </c>
      <c r="FV31" s="42">
        <v>9.6032634290854304</v>
      </c>
      <c r="FW31" s="42">
        <v>9.5191907874182498</v>
      </c>
      <c r="FX31" s="42">
        <v>17.75</v>
      </c>
      <c r="FY31" s="42">
        <v>17.29</v>
      </c>
      <c r="FZ31" s="42">
        <v>17.05</v>
      </c>
      <c r="GA31" s="42">
        <v>17.28</v>
      </c>
      <c r="GB31" s="42">
        <v>16.8</v>
      </c>
      <c r="GC31" s="42">
        <v>16.11</v>
      </c>
      <c r="GD31" s="42">
        <v>15.51</v>
      </c>
      <c r="GE31" s="42">
        <v>15.18</v>
      </c>
      <c r="GF31" s="42">
        <v>14.64558504</v>
      </c>
      <c r="GG31" s="42">
        <v>15.241300000000001</v>
      </c>
      <c r="GH31" s="42">
        <v>14.87076141</v>
      </c>
      <c r="GI31" s="42">
        <v>14.58</v>
      </c>
      <c r="GJ31" s="42">
        <v>14.9097175881029</v>
      </c>
      <c r="GK31" s="42">
        <v>14.876339367320099</v>
      </c>
      <c r="GL31" s="42">
        <v>14.9239041321936</v>
      </c>
      <c r="GM31" s="42">
        <v>15.059785657823101</v>
      </c>
      <c r="GN31" s="42">
        <v>12.91819534</v>
      </c>
      <c r="GO31" s="42">
        <v>12.89566773</v>
      </c>
      <c r="GP31" s="42">
        <v>12.6517154</v>
      </c>
      <c r="GQ31" s="42">
        <v>12.757774919999999</v>
      </c>
      <c r="GR31" s="42">
        <v>12.879436780000001</v>
      </c>
      <c r="GS31" s="42">
        <v>12.51310913</v>
      </c>
      <c r="GT31" s="42">
        <v>12.53392358</v>
      </c>
      <c r="GU31" s="42">
        <v>11.966610429999999</v>
      </c>
      <c r="GV31" s="42">
        <v>11.6475151</v>
      </c>
      <c r="GW31" s="42">
        <v>11.44237219</v>
      </c>
      <c r="GX31" s="42">
        <v>12.04481374</v>
      </c>
      <c r="GY31" s="42">
        <v>11.590999999999999</v>
      </c>
      <c r="GZ31" s="42">
        <v>11.1916988716492</v>
      </c>
      <c r="HA31" s="42">
        <v>11.027904483123001</v>
      </c>
      <c r="HB31" s="42">
        <v>10.66960216</v>
      </c>
      <c r="HC31" s="42">
        <v>10.6143</v>
      </c>
    </row>
    <row r="32" spans="1:211" s="25" customFormat="1" ht="12.9" customHeight="1" x14ac:dyDescent="0.35">
      <c r="A32" s="45" t="s">
        <v>87</v>
      </c>
      <c r="B32" s="45" t="s">
        <v>88</v>
      </c>
      <c r="C32" s="45" t="s">
        <v>315</v>
      </c>
      <c r="D32" s="42">
        <v>4.1680150100000004</v>
      </c>
      <c r="E32" s="42">
        <v>4.29777436</v>
      </c>
      <c r="F32" s="42">
        <v>4.2030860399999996</v>
      </c>
      <c r="G32" s="42">
        <v>4.3825888300000004</v>
      </c>
      <c r="H32" s="42">
        <v>4.0751970799999997</v>
      </c>
      <c r="I32" s="42">
        <v>4.1198790000000001</v>
      </c>
      <c r="J32" s="42">
        <v>3.7243195099999999</v>
      </c>
      <c r="K32" s="42">
        <v>3.6726749500000002</v>
      </c>
      <c r="L32" s="42">
        <v>3.7965418799999999</v>
      </c>
      <c r="M32" s="42">
        <v>3.601</v>
      </c>
      <c r="N32" s="42">
        <v>3.6926503799999999</v>
      </c>
      <c r="O32" s="42">
        <v>3.6</v>
      </c>
      <c r="P32" s="42">
        <v>3.4974905712911601</v>
      </c>
      <c r="Q32" s="42">
        <v>3.48</v>
      </c>
      <c r="R32" s="42">
        <v>3.3006000000000002</v>
      </c>
      <c r="S32" s="42">
        <v>3.1340439048493001</v>
      </c>
      <c r="T32" s="42">
        <v>4.0298705000000004</v>
      </c>
      <c r="U32" s="42">
        <v>3.9070138999999999</v>
      </c>
      <c r="V32" s="42">
        <v>3.9817447600000002</v>
      </c>
      <c r="W32" s="42">
        <v>4.0565706099999996</v>
      </c>
      <c r="X32" s="42">
        <v>3.91592502</v>
      </c>
      <c r="Y32" s="42">
        <v>4.0246928500000001</v>
      </c>
      <c r="Z32" s="42">
        <v>3.5328286499999999</v>
      </c>
      <c r="AA32" s="42">
        <v>3.6247736000000002</v>
      </c>
      <c r="AB32" s="42">
        <v>3.1929820900000001</v>
      </c>
      <c r="AC32" s="42">
        <v>3.1940168899999999</v>
      </c>
      <c r="AD32" s="42">
        <v>3.431</v>
      </c>
      <c r="AE32" s="42">
        <v>3.5757640500000001</v>
      </c>
      <c r="AF32" s="42">
        <v>3.32</v>
      </c>
      <c r="AG32" s="42">
        <v>3.32</v>
      </c>
      <c r="AH32" s="42">
        <v>3.3</v>
      </c>
      <c r="AI32" s="42">
        <v>3.0813818478597002</v>
      </c>
      <c r="AJ32" s="42">
        <v>5.1916381400000002</v>
      </c>
      <c r="AK32" s="42">
        <v>5.2528764600000004</v>
      </c>
      <c r="AL32" s="42">
        <v>5.4228245800000003</v>
      </c>
      <c r="AM32" s="42">
        <v>5.5592204000000001</v>
      </c>
      <c r="AN32" s="42">
        <v>4.9680829199999996</v>
      </c>
      <c r="AO32" s="42">
        <v>5.2220199000000003</v>
      </c>
      <c r="AP32" s="42">
        <v>4.6492584099999998</v>
      </c>
      <c r="AQ32" s="42">
        <v>4.7770449599999996</v>
      </c>
      <c r="AR32" s="42">
        <v>4.7610281099999998</v>
      </c>
      <c r="AS32" s="42">
        <v>4.0198522199999998</v>
      </c>
      <c r="AT32" s="42">
        <v>4.0999999999999996</v>
      </c>
      <c r="AU32" s="42">
        <v>4.2</v>
      </c>
      <c r="AV32" s="42">
        <v>3.9980272507871999</v>
      </c>
      <c r="AW32" s="42">
        <v>4.1900000000000004</v>
      </c>
      <c r="AX32" s="42">
        <v>4.2312709976102001</v>
      </c>
      <c r="AY32" s="42">
        <v>3.4077640512606</v>
      </c>
      <c r="AZ32" s="42">
        <v>5.0432683200000001</v>
      </c>
      <c r="BA32" s="42">
        <v>4.8260932299999997</v>
      </c>
      <c r="BB32" s="42">
        <v>4.4651278200000002</v>
      </c>
      <c r="BC32" s="42">
        <v>5.1049025400000003</v>
      </c>
      <c r="BD32" s="42">
        <v>4.9220681099999997</v>
      </c>
      <c r="BE32" s="42">
        <v>5.2453789799999999</v>
      </c>
      <c r="BF32" s="42">
        <v>4.0430634400000001</v>
      </c>
      <c r="BG32" s="42">
        <v>4.3596448299999997</v>
      </c>
      <c r="BH32" s="42">
        <v>4.3513251400000001</v>
      </c>
      <c r="BI32" s="42">
        <v>4.3102585199999996</v>
      </c>
      <c r="BJ32" s="42">
        <v>4.3733961199999998</v>
      </c>
      <c r="BK32" s="42">
        <v>4.3343530000000001</v>
      </c>
      <c r="BL32" s="42">
        <v>4.20813968346173</v>
      </c>
      <c r="BM32" s="42">
        <v>4.3598372107029002</v>
      </c>
      <c r="BN32" s="42">
        <v>4.1817773994195324</v>
      </c>
      <c r="BO32" s="42">
        <v>4.1101076972703598</v>
      </c>
      <c r="BP32" s="42">
        <v>4.1034934836862789</v>
      </c>
      <c r="BQ32" s="42">
        <v>4.0876781871427044</v>
      </c>
      <c r="BR32" s="42">
        <v>4.0384771431198816</v>
      </c>
      <c r="BS32" s="42">
        <v>4.2463265366332488</v>
      </c>
      <c r="BT32" s="42">
        <v>4.2135146879252652</v>
      </c>
      <c r="BU32" s="42">
        <v>3.9921552448362188</v>
      </c>
      <c r="BV32" s="42">
        <v>3.8655590916402143</v>
      </c>
      <c r="BW32" s="42">
        <v>3.8172612524987151</v>
      </c>
      <c r="BX32" s="42">
        <v>3.8308</v>
      </c>
      <c r="BY32" s="42">
        <v>3.63</v>
      </c>
      <c r="BZ32" s="42">
        <v>3.7315772200000001</v>
      </c>
      <c r="CA32" s="42">
        <v>3.8529361299999998</v>
      </c>
      <c r="CB32" s="42">
        <v>3.7062049426962802</v>
      </c>
      <c r="CC32" s="42">
        <v>3.7170999999999998</v>
      </c>
      <c r="CD32" s="42">
        <v>3.6848999999999998</v>
      </c>
      <c r="CE32" s="42">
        <v>3.4388000000000001</v>
      </c>
      <c r="CF32" s="42">
        <v>5.0949999999999998</v>
      </c>
      <c r="CG32" s="42">
        <v>5.2859999999999996</v>
      </c>
      <c r="CH32" s="42">
        <v>5.343</v>
      </c>
      <c r="CI32" s="42">
        <v>5.3140000000000001</v>
      </c>
      <c r="CJ32" s="42">
        <v>5.2450000000000001</v>
      </c>
      <c r="CK32" s="42">
        <v>4.9809999999999999</v>
      </c>
      <c r="CL32" s="42">
        <v>5.1070000000000002</v>
      </c>
      <c r="CM32" s="42">
        <v>5.165</v>
      </c>
      <c r="CN32" s="42">
        <v>4.7468826599999998</v>
      </c>
      <c r="CO32" s="42">
        <v>4.7309999999999999</v>
      </c>
      <c r="CP32" s="42">
        <v>4.5016419900000004</v>
      </c>
      <c r="CQ32" s="42">
        <v>4.4667948099999997</v>
      </c>
      <c r="CR32" s="42">
        <v>4.5</v>
      </c>
      <c r="CS32" s="42">
        <v>4.5366</v>
      </c>
      <c r="CT32" s="42">
        <v>4.6018446733123</v>
      </c>
      <c r="CU32" s="42">
        <v>4.5099</v>
      </c>
      <c r="CV32" s="42">
        <v>3.2447746199999998</v>
      </c>
      <c r="CW32" s="42">
        <v>3.14435581</v>
      </c>
      <c r="CX32" s="42">
        <v>3.0315403000000001</v>
      </c>
      <c r="CY32" s="42">
        <v>3.1175853099999999</v>
      </c>
      <c r="CZ32" s="42">
        <v>3.0885169000000001</v>
      </c>
      <c r="DA32" s="42">
        <v>2.9697157999999999</v>
      </c>
      <c r="DB32" s="42">
        <v>2.7497277599999999</v>
      </c>
      <c r="DC32" s="42">
        <v>2.8612564100000002</v>
      </c>
      <c r="DD32" s="42">
        <v>2.86624306</v>
      </c>
      <c r="DE32" s="42">
        <v>2.7236866900000001</v>
      </c>
      <c r="DF32" s="42">
        <v>2.80084803</v>
      </c>
      <c r="DG32" s="42">
        <v>2.9298575100000002</v>
      </c>
      <c r="DH32" s="42">
        <v>2.75</v>
      </c>
      <c r="DI32" s="42">
        <v>2.81</v>
      </c>
      <c r="DJ32" s="42">
        <v>2.7700801109327999</v>
      </c>
      <c r="DK32" s="42">
        <v>2.6187999999999998</v>
      </c>
      <c r="DL32" s="42">
        <v>2.8690494700000002</v>
      </c>
      <c r="DM32" s="42">
        <v>2.9998137499999999</v>
      </c>
      <c r="DN32" s="42">
        <v>3.2205729600000002</v>
      </c>
      <c r="DO32" s="42">
        <v>3.45750147</v>
      </c>
      <c r="DP32" s="42">
        <v>3.2790601700000002</v>
      </c>
      <c r="DQ32" s="42">
        <v>3.2231866600000001</v>
      </c>
      <c r="DR32" s="42">
        <v>2.9013183100000002</v>
      </c>
      <c r="DS32" s="42">
        <v>3.13990686</v>
      </c>
      <c r="DT32" s="42">
        <v>3.27283005</v>
      </c>
      <c r="DU32" s="42">
        <v>2.9284698599999999</v>
      </c>
      <c r="DV32" s="42">
        <v>3.1</v>
      </c>
      <c r="DW32" s="42">
        <v>3.0509496999999999</v>
      </c>
      <c r="DX32" s="42">
        <v>3.1363300000000001</v>
      </c>
      <c r="DY32" s="42">
        <v>2.9770308875194385</v>
      </c>
      <c r="DZ32" s="42">
        <v>3.0136775307689398</v>
      </c>
      <c r="EA32" s="42">
        <v>2.5882423065259799</v>
      </c>
      <c r="EB32" s="42">
        <v>3.3128459499999998</v>
      </c>
      <c r="EC32" s="42">
        <v>3.3187685600000001</v>
      </c>
      <c r="ED32" s="42">
        <v>3.44590058</v>
      </c>
      <c r="EE32" s="42">
        <v>3.5935430500000001</v>
      </c>
      <c r="EF32" s="42">
        <v>3.3597508700000001</v>
      </c>
      <c r="EG32" s="42">
        <v>3.2408859099999998</v>
      </c>
      <c r="EH32" s="42">
        <v>3.0649784200000001</v>
      </c>
      <c r="EI32" s="42">
        <v>3.2465266499999998</v>
      </c>
      <c r="EJ32" s="42">
        <v>3.3214314699999998</v>
      </c>
      <c r="EK32" s="42">
        <v>3.0376235999999999</v>
      </c>
      <c r="EL32" s="42">
        <v>3.1</v>
      </c>
      <c r="EM32" s="42">
        <v>3.1</v>
      </c>
      <c r="EN32" s="42">
        <v>3.1515432870572599</v>
      </c>
      <c r="EO32" s="42">
        <v>3.18</v>
      </c>
      <c r="EP32" s="42">
        <v>3.0599670144358</v>
      </c>
      <c r="EQ32" s="42">
        <v>2.9694681269114001</v>
      </c>
      <c r="ER32" s="42">
        <v>3.86025624</v>
      </c>
      <c r="ES32" s="42">
        <v>3.8757130499999999</v>
      </c>
      <c r="ET32" s="42">
        <v>3.9914887299999999</v>
      </c>
      <c r="EU32" s="42">
        <v>4.1163102699999996</v>
      </c>
      <c r="EV32" s="42">
        <v>3.9976868200000002</v>
      </c>
      <c r="EW32" s="42">
        <v>3.98037748</v>
      </c>
      <c r="EX32" s="42">
        <v>3.5223532899999999</v>
      </c>
      <c r="EY32" s="42">
        <v>3.6092097600000002</v>
      </c>
      <c r="EZ32" s="42">
        <v>3.7447641699999998</v>
      </c>
      <c r="FA32" s="42">
        <v>3.3788893899999999</v>
      </c>
      <c r="FB32" s="42">
        <v>3.37090712</v>
      </c>
      <c r="FC32" s="42">
        <v>3.5417504100000001</v>
      </c>
      <c r="FD32" s="42">
        <v>3.3</v>
      </c>
      <c r="FE32" s="42">
        <v>3.59236423025281</v>
      </c>
      <c r="FF32" s="42">
        <v>3.3611649051769801</v>
      </c>
      <c r="FG32" s="42">
        <v>2.9842</v>
      </c>
      <c r="FH32" s="42">
        <v>2.8620000000000001</v>
      </c>
      <c r="FI32" s="42">
        <v>2.8969999999999998</v>
      </c>
      <c r="FJ32" s="42">
        <v>3.0049999999999999</v>
      </c>
      <c r="FK32" s="42">
        <v>3.0873305499999999</v>
      </c>
      <c r="FL32" s="42">
        <v>3.0289154200000001</v>
      </c>
      <c r="FM32" s="42">
        <v>2.8121802100000002</v>
      </c>
      <c r="FN32" s="42">
        <v>2.7508104000000002</v>
      </c>
      <c r="FO32" s="42">
        <v>2.7903154699999999</v>
      </c>
      <c r="FP32" s="42">
        <v>2.8991062400000001</v>
      </c>
      <c r="FQ32" s="42">
        <v>2.6113143499999998</v>
      </c>
      <c r="FR32" s="42">
        <v>2.6533011900000001</v>
      </c>
      <c r="FS32" s="42">
        <v>2.3668286599999999</v>
      </c>
      <c r="FT32" s="42">
        <v>2.5890248103598998</v>
      </c>
      <c r="FU32" s="42">
        <v>2.5687100573589534</v>
      </c>
      <c r="FV32" s="42">
        <v>2.6446575374288002</v>
      </c>
      <c r="FW32" s="42">
        <v>2.33505187391067</v>
      </c>
      <c r="FX32" s="42">
        <v>0.85</v>
      </c>
      <c r="FY32" s="42">
        <v>1.08</v>
      </c>
      <c r="FZ32" s="42">
        <v>1.07</v>
      </c>
      <c r="GA32" s="42">
        <v>0.98</v>
      </c>
      <c r="GB32" s="42">
        <v>0.96</v>
      </c>
      <c r="GC32" s="42">
        <v>0.88</v>
      </c>
      <c r="GD32" s="42">
        <v>0.85</v>
      </c>
      <c r="GE32" s="42">
        <v>0.88</v>
      </c>
      <c r="GF32" s="42">
        <v>0.88458771000000003</v>
      </c>
      <c r="GG32" s="42">
        <v>0.87985800000000003</v>
      </c>
      <c r="GH32" s="42">
        <v>0.82362217999999998</v>
      </c>
      <c r="GI32" s="42">
        <v>0.81</v>
      </c>
      <c r="GJ32" s="42">
        <v>0.90919402798819005</v>
      </c>
      <c r="GK32" s="42">
        <v>0.83223038970576502</v>
      </c>
      <c r="GL32" s="42">
        <v>0.85742305725483003</v>
      </c>
      <c r="GM32" s="42">
        <v>0.90732805078168799</v>
      </c>
      <c r="GN32" s="42">
        <v>2.9176430400000002</v>
      </c>
      <c r="GO32" s="42">
        <v>3.04388039</v>
      </c>
      <c r="GP32" s="42">
        <v>3.2463199600000001</v>
      </c>
      <c r="GQ32" s="42">
        <v>3.4615952399999999</v>
      </c>
      <c r="GR32" s="42">
        <v>3.3382120899999999</v>
      </c>
      <c r="GS32" s="42">
        <v>3.1810033</v>
      </c>
      <c r="GT32" s="42">
        <v>2.9178056300000001</v>
      </c>
      <c r="GU32" s="42">
        <v>3.1813290900000002</v>
      </c>
      <c r="GV32" s="42">
        <v>3.37340485</v>
      </c>
      <c r="GW32" s="42">
        <v>2.8841075100000002</v>
      </c>
      <c r="GX32" s="42">
        <v>3.1845525299999999</v>
      </c>
      <c r="GY32" s="42">
        <v>3.0640000000000001</v>
      </c>
      <c r="GZ32" s="42">
        <v>3.18315827889493</v>
      </c>
      <c r="HA32" s="42">
        <v>3.2000232226767999</v>
      </c>
      <c r="HB32" s="42">
        <v>3.1918281259999999</v>
      </c>
      <c r="HC32" s="42">
        <v>2.7147999999999999</v>
      </c>
    </row>
    <row r="33" spans="1:115" ht="12.9" customHeight="1" x14ac:dyDescent="0.35">
      <c r="BH33" s="38"/>
    </row>
    <row r="34" spans="1:115" s="6" customFormat="1" ht="12.9" customHeight="1" x14ac:dyDescent="0.35">
      <c r="A34" s="4" t="s">
        <v>415</v>
      </c>
      <c r="B34" s="5"/>
      <c r="C34" s="5"/>
    </row>
    <row r="35" spans="1:115" ht="12.9" customHeight="1" x14ac:dyDescent="0.35">
      <c r="BH35" s="38"/>
    </row>
    <row r="36" spans="1:115" s="32" customFormat="1" ht="12.9" customHeight="1" x14ac:dyDescent="0.35">
      <c r="A36" s="32" t="s">
        <v>312</v>
      </c>
      <c r="B36" s="32" t="s">
        <v>313</v>
      </c>
      <c r="C36" s="32" t="s">
        <v>314</v>
      </c>
      <c r="D36" s="49" t="s">
        <v>317</v>
      </c>
      <c r="E36" s="49" t="s">
        <v>318</v>
      </c>
      <c r="F36" s="49" t="s">
        <v>319</v>
      </c>
      <c r="G36" s="49" t="s">
        <v>320</v>
      </c>
      <c r="H36" s="49" t="s">
        <v>321</v>
      </c>
      <c r="I36" s="49" t="s">
        <v>322</v>
      </c>
      <c r="J36" s="49" t="s">
        <v>323</v>
      </c>
      <c r="K36" s="49" t="s">
        <v>324</v>
      </c>
      <c r="L36" s="49" t="s">
        <v>325</v>
      </c>
      <c r="M36" s="49" t="s">
        <v>326</v>
      </c>
      <c r="N36" s="49" t="s">
        <v>327</v>
      </c>
      <c r="O36" s="49" t="s">
        <v>328</v>
      </c>
      <c r="P36" s="49" t="s">
        <v>329</v>
      </c>
      <c r="Q36" s="49" t="s">
        <v>330</v>
      </c>
      <c r="R36" s="49" t="s">
        <v>331</v>
      </c>
      <c r="S36" s="49" t="s">
        <v>332</v>
      </c>
      <c r="T36" s="49" t="s">
        <v>536</v>
      </c>
      <c r="U36" s="49" t="s">
        <v>537</v>
      </c>
      <c r="V36" s="49" t="s">
        <v>538</v>
      </c>
      <c r="W36" s="49" t="s">
        <v>539</v>
      </c>
      <c r="X36" s="49" t="s">
        <v>540</v>
      </c>
      <c r="Y36" s="49" t="s">
        <v>541</v>
      </c>
      <c r="Z36" s="49" t="s">
        <v>542</v>
      </c>
      <c r="AA36" s="49" t="s">
        <v>543</v>
      </c>
      <c r="AB36" s="49" t="s">
        <v>544</v>
      </c>
      <c r="AC36" s="49" t="s">
        <v>545</v>
      </c>
      <c r="AD36" s="49" t="s">
        <v>546</v>
      </c>
      <c r="AE36" s="49" t="s">
        <v>547</v>
      </c>
      <c r="AF36" s="49" t="s">
        <v>548</v>
      </c>
      <c r="AG36" s="49" t="s">
        <v>549</v>
      </c>
      <c r="AH36" s="49" t="s">
        <v>550</v>
      </c>
      <c r="AI36" s="49" t="s">
        <v>551</v>
      </c>
      <c r="AJ36" s="49" t="s">
        <v>333</v>
      </c>
      <c r="AK36" s="49" t="s">
        <v>334</v>
      </c>
      <c r="AL36" s="49" t="s">
        <v>335</v>
      </c>
      <c r="AM36" s="49" t="s">
        <v>336</v>
      </c>
      <c r="AN36" s="49" t="s">
        <v>337</v>
      </c>
      <c r="AO36" s="49" t="s">
        <v>338</v>
      </c>
      <c r="AP36" s="49" t="s">
        <v>339</v>
      </c>
      <c r="AQ36" s="49" t="s">
        <v>340</v>
      </c>
      <c r="AR36" s="49" t="s">
        <v>341</v>
      </c>
      <c r="AS36" s="49" t="s">
        <v>342</v>
      </c>
      <c r="AT36" s="49" t="s">
        <v>343</v>
      </c>
      <c r="AU36" s="49" t="s">
        <v>344</v>
      </c>
      <c r="AV36" s="49" t="s">
        <v>345</v>
      </c>
      <c r="AW36" s="49" t="s">
        <v>346</v>
      </c>
      <c r="AX36" s="49" t="s">
        <v>347</v>
      </c>
      <c r="AY36" s="49" t="s">
        <v>348</v>
      </c>
      <c r="AZ36" s="49" t="s">
        <v>349</v>
      </c>
      <c r="BA36" s="49" t="s">
        <v>350</v>
      </c>
      <c r="BB36" s="49" t="s">
        <v>351</v>
      </c>
      <c r="BC36" s="49" t="s">
        <v>352</v>
      </c>
      <c r="BD36" s="49" t="s">
        <v>353</v>
      </c>
      <c r="BE36" s="49" t="s">
        <v>354</v>
      </c>
      <c r="BF36" s="49" t="s">
        <v>355</v>
      </c>
      <c r="BG36" s="49" t="s">
        <v>356</v>
      </c>
      <c r="BH36" s="49" t="s">
        <v>357</v>
      </c>
      <c r="BI36" s="49" t="s">
        <v>358</v>
      </c>
      <c r="BJ36" s="49" t="s">
        <v>359</v>
      </c>
      <c r="BK36" s="49" t="s">
        <v>360</v>
      </c>
      <c r="BL36" s="49" t="s">
        <v>361</v>
      </c>
      <c r="BM36" s="49" t="s">
        <v>362</v>
      </c>
      <c r="BN36" s="49" t="s">
        <v>363</v>
      </c>
      <c r="BO36" s="49" t="s">
        <v>364</v>
      </c>
      <c r="BP36" s="49" t="s">
        <v>365</v>
      </c>
      <c r="BQ36" s="49" t="s">
        <v>366</v>
      </c>
      <c r="BR36" s="49" t="s">
        <v>367</v>
      </c>
      <c r="BS36" s="49" t="s">
        <v>368</v>
      </c>
      <c r="BT36" s="49" t="s">
        <v>369</v>
      </c>
      <c r="BU36" s="49" t="s">
        <v>370</v>
      </c>
      <c r="BV36" s="49" t="s">
        <v>371</v>
      </c>
      <c r="BW36" s="49" t="s">
        <v>372</v>
      </c>
      <c r="BX36" s="49" t="s">
        <v>373</v>
      </c>
      <c r="BY36" s="49" t="s">
        <v>374</v>
      </c>
      <c r="BZ36" s="49" t="s">
        <v>375</v>
      </c>
      <c r="CA36" s="49" t="s">
        <v>376</v>
      </c>
      <c r="CB36" s="49" t="s">
        <v>377</v>
      </c>
      <c r="CC36" s="49" t="s">
        <v>378</v>
      </c>
      <c r="CD36" s="49" t="s">
        <v>379</v>
      </c>
      <c r="CE36" s="49" t="s">
        <v>380</v>
      </c>
      <c r="CF36" s="49" t="s">
        <v>381</v>
      </c>
      <c r="CG36" s="49" t="s">
        <v>382</v>
      </c>
      <c r="CH36" s="49" t="s">
        <v>383</v>
      </c>
      <c r="CI36" s="49" t="s">
        <v>384</v>
      </c>
      <c r="CJ36" s="49" t="s">
        <v>385</v>
      </c>
      <c r="CK36" s="49" t="s">
        <v>386</v>
      </c>
      <c r="CL36" s="49" t="s">
        <v>387</v>
      </c>
      <c r="CM36" s="49" t="s">
        <v>388</v>
      </c>
      <c r="CN36" s="49" t="s">
        <v>389</v>
      </c>
      <c r="CO36" s="49" t="s">
        <v>390</v>
      </c>
      <c r="CP36" s="49" t="s">
        <v>391</v>
      </c>
      <c r="CQ36" s="49" t="s">
        <v>392</v>
      </c>
      <c r="CR36" s="49" t="s">
        <v>393</v>
      </c>
      <c r="CS36" s="49" t="s">
        <v>394</v>
      </c>
      <c r="CT36" s="49" t="s">
        <v>395</v>
      </c>
      <c r="CU36" s="49" t="s">
        <v>396</v>
      </c>
      <c r="CV36" s="49" t="s">
        <v>397</v>
      </c>
      <c r="CW36" s="49" t="s">
        <v>398</v>
      </c>
      <c r="CX36" s="49" t="s">
        <v>399</v>
      </c>
      <c r="CY36" s="49" t="s">
        <v>400</v>
      </c>
      <c r="CZ36" s="49" t="s">
        <v>401</v>
      </c>
      <c r="DA36" s="49" t="s">
        <v>402</v>
      </c>
      <c r="DB36" s="49" t="s">
        <v>403</v>
      </c>
      <c r="DC36" s="49" t="s">
        <v>404</v>
      </c>
      <c r="DD36" s="49" t="s">
        <v>405</v>
      </c>
      <c r="DE36" s="49" t="s">
        <v>406</v>
      </c>
      <c r="DF36" s="49" t="s">
        <v>407</v>
      </c>
      <c r="DG36" s="49" t="s">
        <v>408</v>
      </c>
      <c r="DH36" s="49" t="s">
        <v>409</v>
      </c>
      <c r="DI36" s="49" t="s">
        <v>410</v>
      </c>
      <c r="DJ36" s="49" t="s">
        <v>411</v>
      </c>
      <c r="DK36" s="49" t="s">
        <v>412</v>
      </c>
    </row>
    <row r="37" spans="1:115" s="31" customFormat="1" ht="12.9" customHeight="1" x14ac:dyDescent="0.35">
      <c r="A37" s="31" t="s">
        <v>50</v>
      </c>
      <c r="B37" s="31" t="s">
        <v>51</v>
      </c>
      <c r="C37" s="43" t="s">
        <v>49</v>
      </c>
      <c r="D37" s="44">
        <v>5439359.9896186059</v>
      </c>
      <c r="E37" s="44">
        <v>5748446.6757296398</v>
      </c>
      <c r="F37" s="44">
        <v>6170835.3951150039</v>
      </c>
      <c r="G37" s="44">
        <v>6682232.2278088648</v>
      </c>
      <c r="H37" s="44">
        <v>7405541.8567719888</v>
      </c>
      <c r="I37" s="44">
        <v>8302697.4014970781</v>
      </c>
      <c r="J37" s="44">
        <v>9519248.7834311966</v>
      </c>
      <c r="K37" s="44">
        <v>10880543.644618172</v>
      </c>
      <c r="L37" s="44">
        <v>11372777.071096154</v>
      </c>
      <c r="M37" s="44">
        <v>12008413.588117784</v>
      </c>
      <c r="N37" s="44">
        <v>9691028.8370174728</v>
      </c>
      <c r="O37" s="44">
        <v>10063998.742367713</v>
      </c>
      <c r="P37" s="44">
        <v>9750799.1101591494</v>
      </c>
      <c r="Q37" s="44">
        <v>9781378.9732928593</v>
      </c>
      <c r="R37" s="44">
        <v>9633952.8051143326</v>
      </c>
      <c r="S37" s="44">
        <v>9235233.6704696361</v>
      </c>
      <c r="T37" s="44">
        <v>123812.96047000001</v>
      </c>
      <c r="U37" s="44">
        <v>129893.05255000004</v>
      </c>
      <c r="V37" s="44">
        <v>141828.84094999998</v>
      </c>
      <c r="W37" s="44">
        <v>153911.19712</v>
      </c>
      <c r="X37" s="44">
        <v>177165.81729999994</v>
      </c>
      <c r="Y37" s="44">
        <v>201540.49049000005</v>
      </c>
      <c r="Z37" s="44">
        <v>208839.71218999999</v>
      </c>
      <c r="AA37" s="44">
        <v>227101.20575999995</v>
      </c>
      <c r="AB37" s="44">
        <v>226457.70199999999</v>
      </c>
      <c r="AC37" s="44">
        <v>186033.481</v>
      </c>
      <c r="AD37" s="44">
        <v>160131.30600000001</v>
      </c>
      <c r="AE37" s="44">
        <v>168320.97331343227</v>
      </c>
      <c r="AF37" s="44">
        <v>156802.71619825801</v>
      </c>
      <c r="AG37" s="44">
        <v>160193.304</v>
      </c>
      <c r="AH37" s="44">
        <v>159118.91678</v>
      </c>
      <c r="AI37" s="44">
        <v>301450.37</v>
      </c>
      <c r="AJ37" s="44">
        <v>2041504.2245900009</v>
      </c>
      <c r="AK37" s="44">
        <v>2184035.2894709348</v>
      </c>
      <c r="AL37" s="44">
        <v>2387585.5765500008</v>
      </c>
      <c r="AM37" s="44">
        <v>2569628.8339999993</v>
      </c>
      <c r="AN37" s="44">
        <v>3050657.6189965466</v>
      </c>
      <c r="AO37" s="44">
        <v>3604226.8891400006</v>
      </c>
      <c r="AP37" s="44">
        <v>4256035.6384733273</v>
      </c>
      <c r="AQ37" s="44">
        <v>4964928.4717266066</v>
      </c>
      <c r="AR37" s="44">
        <v>4791436.0410004295</v>
      </c>
      <c r="AS37" s="44">
        <v>4621866.1951131318</v>
      </c>
      <c r="AT37" s="44">
        <v>3393249.5348865497</v>
      </c>
      <c r="AU37" s="44">
        <v>3561948.4183569164</v>
      </c>
      <c r="AV37" s="44">
        <v>3504774.7362548104</v>
      </c>
      <c r="AW37" s="44">
        <v>3563861.4912173022</v>
      </c>
      <c r="AX37" s="44">
        <v>3304588.8857751298</v>
      </c>
      <c r="AY37" s="44">
        <v>3316564.5983000007</v>
      </c>
      <c r="AZ37" s="44">
        <v>1330485.338156099</v>
      </c>
      <c r="BA37" s="44">
        <v>1390912.1779279062</v>
      </c>
      <c r="BB37" s="44">
        <v>1414481.2345984755</v>
      </c>
      <c r="BC37" s="44">
        <v>1450613.9959033232</v>
      </c>
      <c r="BD37" s="44">
        <v>1499216.2562273806</v>
      </c>
      <c r="BE37" s="44">
        <v>1541000.9626023208</v>
      </c>
      <c r="BF37" s="44">
        <v>1655597.6246894421</v>
      </c>
      <c r="BG37" s="44">
        <v>1841542.8273222067</v>
      </c>
      <c r="BH37" s="44">
        <v>2024962.6665087929</v>
      </c>
      <c r="BI37" s="44">
        <v>2258572.872709767</v>
      </c>
      <c r="BJ37" s="44">
        <v>2116906.8553293576</v>
      </c>
      <c r="BK37" s="44">
        <v>2222274.2223807136</v>
      </c>
      <c r="BL37" s="44">
        <v>2202017.1988879787</v>
      </c>
      <c r="BM37" s="44">
        <v>2310665.8603622443</v>
      </c>
      <c r="BN37" s="44">
        <v>2402242.3813513624</v>
      </c>
      <c r="BO37" s="44">
        <v>2230476.9496276369</v>
      </c>
      <c r="BP37" s="44">
        <v>1353080.0213569934</v>
      </c>
      <c r="BQ37" s="44">
        <v>1422340.7234489988</v>
      </c>
      <c r="BR37" s="44">
        <v>1558257.4568480984</v>
      </c>
      <c r="BS37" s="44">
        <v>1791572.4182298167</v>
      </c>
      <c r="BT37" s="44">
        <v>1905264.4515694105</v>
      </c>
      <c r="BU37" s="44">
        <v>2116123.4320914098</v>
      </c>
      <c r="BV37" s="44">
        <v>2382531.5985426987</v>
      </c>
      <c r="BW37" s="44">
        <v>2764620.8667799085</v>
      </c>
      <c r="BX37" s="44">
        <v>3207229.9505700003</v>
      </c>
      <c r="BY37" s="44">
        <v>3728588.9126239996</v>
      </c>
      <c r="BZ37" s="44">
        <v>3035557.7134500002</v>
      </c>
      <c r="CA37" s="44">
        <v>3056261.7061000001</v>
      </c>
      <c r="CB37" s="44">
        <v>2855809.6394400001</v>
      </c>
      <c r="CC37" s="44">
        <v>2701151.0721100001</v>
      </c>
      <c r="CD37" s="44">
        <v>2686771.5092000002</v>
      </c>
      <c r="CE37" s="44">
        <v>2334811.2350599999</v>
      </c>
      <c r="CF37" s="44">
        <v>457278</v>
      </c>
      <c r="CG37" s="44">
        <v>477674</v>
      </c>
      <c r="CH37" s="44">
        <v>498786.99999999994</v>
      </c>
      <c r="CI37" s="44">
        <v>526557</v>
      </c>
      <c r="CJ37" s="44">
        <v>553315</v>
      </c>
      <c r="CK37" s="44">
        <v>617017</v>
      </c>
      <c r="CL37" s="44">
        <v>773858</v>
      </c>
      <c r="CM37" s="44">
        <v>817054.99999999988</v>
      </c>
      <c r="CN37" s="44">
        <v>849891</v>
      </c>
      <c r="CO37" s="44">
        <v>928118.152</v>
      </c>
      <c r="CP37" s="44">
        <v>679011.68146343366</v>
      </c>
      <c r="CQ37" s="44">
        <v>755805.87073743483</v>
      </c>
      <c r="CR37" s="44">
        <v>788554.42116848426</v>
      </c>
      <c r="CS37" s="44">
        <v>804157.86660331069</v>
      </c>
      <c r="CT37" s="44">
        <v>837347.53909783997</v>
      </c>
      <c r="CU37" s="44">
        <v>812681.24235199997</v>
      </c>
      <c r="CV37" s="44">
        <v>133199.44504551197</v>
      </c>
      <c r="CW37" s="44">
        <v>143591.43233179968</v>
      </c>
      <c r="CX37" s="44">
        <v>169895.2861684286</v>
      </c>
      <c r="CY37" s="44">
        <v>189948.78255572508</v>
      </c>
      <c r="CZ37" s="44">
        <v>219922.71267865124</v>
      </c>
      <c r="DA37" s="44">
        <v>222788.62717334702</v>
      </c>
      <c r="DB37" s="44">
        <v>242386.2095357276</v>
      </c>
      <c r="DC37" s="44">
        <v>265295.27302944881</v>
      </c>
      <c r="DD37" s="44">
        <v>272799.71101693233</v>
      </c>
      <c r="DE37" s="44">
        <v>285233.97467088467</v>
      </c>
      <c r="DF37" s="44">
        <v>306171.74588812841</v>
      </c>
      <c r="DG37" s="44">
        <v>299387.55147921597</v>
      </c>
      <c r="DH37" s="44">
        <v>242840.39820961899</v>
      </c>
      <c r="DI37" s="44">
        <v>241349.37899999999</v>
      </c>
      <c r="DJ37" s="44">
        <v>243883.57290999999</v>
      </c>
      <c r="DK37" s="44">
        <v>239249.27512999999</v>
      </c>
    </row>
    <row r="38" spans="1:115" s="31" customFormat="1" ht="12.9" customHeight="1" x14ac:dyDescent="0.35">
      <c r="A38" s="31" t="s">
        <v>52</v>
      </c>
      <c r="B38" s="31" t="s">
        <v>53</v>
      </c>
      <c r="C38" s="43" t="s">
        <v>49</v>
      </c>
      <c r="D38" s="44">
        <v>147261.63860486</v>
      </c>
      <c r="E38" s="44">
        <v>148908.45777394</v>
      </c>
      <c r="F38" s="44">
        <v>151186.40866501999</v>
      </c>
      <c r="G38" s="44">
        <v>151829.98999949999</v>
      </c>
      <c r="H38" s="44">
        <v>152852.91164553</v>
      </c>
      <c r="I38" s="44">
        <v>149951.32281902997</v>
      </c>
      <c r="J38" s="44">
        <v>147741.97791714998</v>
      </c>
      <c r="K38" s="44">
        <v>143488.47195080001</v>
      </c>
      <c r="L38" s="44">
        <v>140821.12175502002</v>
      </c>
      <c r="M38" s="44">
        <v>142382.06996433996</v>
      </c>
      <c r="N38" s="44">
        <v>143283.93692000999</v>
      </c>
      <c r="O38" s="44">
        <v>143200.73004723</v>
      </c>
      <c r="P38" s="44">
        <v>142395.21248740822</v>
      </c>
      <c r="Q38" s="44">
        <v>143377.07414272116</v>
      </c>
      <c r="R38" s="44">
        <v>140606.37240020986</v>
      </c>
      <c r="S38" s="44">
        <v>140243.41309500195</v>
      </c>
      <c r="T38" s="44">
        <v>2758.2599927699998</v>
      </c>
      <c r="U38" s="44">
        <v>2820.8384251699999</v>
      </c>
      <c r="V38" s="44">
        <v>2847.3026528300002</v>
      </c>
      <c r="W38" s="44">
        <v>2872.9189710000001</v>
      </c>
      <c r="X38" s="44">
        <v>2896.4430109999998</v>
      </c>
      <c r="Y38" s="44">
        <v>2909.8907380000001</v>
      </c>
      <c r="Z38" s="44">
        <v>2891.1396340000001</v>
      </c>
      <c r="AA38" s="44">
        <v>2903.9244520000002</v>
      </c>
      <c r="AB38" s="44">
        <v>2829.7719999999999</v>
      </c>
      <c r="AC38" s="44">
        <v>2856.06</v>
      </c>
      <c r="AD38" s="44">
        <v>2876.1119615900002</v>
      </c>
      <c r="AE38" s="44">
        <v>2914</v>
      </c>
      <c r="AF38" s="44">
        <v>2852</v>
      </c>
      <c r="AG38" s="44">
        <v>2886.2457939999999</v>
      </c>
      <c r="AH38" s="44">
        <v>2854.9406302799998</v>
      </c>
      <c r="AI38" s="44">
        <v>2851</v>
      </c>
      <c r="AJ38" s="44">
        <v>59281.093331050004</v>
      </c>
      <c r="AK38" s="44">
        <v>59898.516651979997</v>
      </c>
      <c r="AL38" s="44">
        <v>60703.87545752</v>
      </c>
      <c r="AM38" s="44">
        <v>60254.646047510003</v>
      </c>
      <c r="AN38" s="44">
        <v>60047.707655109996</v>
      </c>
      <c r="AO38" s="44">
        <v>60014.108286759998</v>
      </c>
      <c r="AP38" s="44">
        <v>57703.838887949998</v>
      </c>
      <c r="AQ38" s="44">
        <v>54630.033914940002</v>
      </c>
      <c r="AR38" s="44">
        <v>53190.200269509995</v>
      </c>
      <c r="AS38" s="44">
        <v>54028.223928480002</v>
      </c>
      <c r="AT38" s="44">
        <v>54576.197481010007</v>
      </c>
      <c r="AU38" s="44">
        <v>54773.473890959998</v>
      </c>
      <c r="AV38" s="44">
        <v>54559.10342082494</v>
      </c>
      <c r="AW38" s="44">
        <v>54913.1473506529</v>
      </c>
      <c r="AX38" s="44">
        <v>53895.709433517935</v>
      </c>
      <c r="AY38" s="44">
        <v>53612.87009328109</v>
      </c>
      <c r="AZ38" s="44">
        <v>35714.942237409996</v>
      </c>
      <c r="BA38" s="44">
        <v>36229.989055550002</v>
      </c>
      <c r="BB38" s="44">
        <v>36881.429931670005</v>
      </c>
      <c r="BC38" s="44">
        <v>36725.600670940003</v>
      </c>
      <c r="BD38" s="44">
        <v>37410.506277760003</v>
      </c>
      <c r="BE38" s="44">
        <v>36642.454995849999</v>
      </c>
      <c r="BF38" s="44">
        <v>36908.679076469998</v>
      </c>
      <c r="BG38" s="44">
        <v>36148.223577469995</v>
      </c>
      <c r="BH38" s="44">
        <v>35531.841615099998</v>
      </c>
      <c r="BI38" s="44">
        <v>36158.965310929998</v>
      </c>
      <c r="BJ38" s="44">
        <v>36347.675866999998</v>
      </c>
      <c r="BK38" s="44">
        <v>36419.298598020003</v>
      </c>
      <c r="BL38" s="44">
        <v>36032.064528384755</v>
      </c>
      <c r="BM38" s="44">
        <v>36274.946610700194</v>
      </c>
      <c r="BN38" s="44">
        <v>34896.933550220368</v>
      </c>
      <c r="BO38" s="44">
        <v>34960.90744195586</v>
      </c>
      <c r="BP38" s="44">
        <v>34104.171000000002</v>
      </c>
      <c r="BQ38" s="44">
        <v>34283.440000000002</v>
      </c>
      <c r="BR38" s="44">
        <v>34968.451000000001</v>
      </c>
      <c r="BS38" s="44">
        <v>36124.074000000001</v>
      </c>
      <c r="BT38" s="44">
        <v>36449.527999999998</v>
      </c>
      <c r="BU38" s="44">
        <v>34681.152999999998</v>
      </c>
      <c r="BV38" s="44">
        <v>34901.726000000002</v>
      </c>
      <c r="BW38" s="44">
        <v>34550.527999999998</v>
      </c>
      <c r="BX38" s="44">
        <v>34554.312098149996</v>
      </c>
      <c r="BY38" s="44">
        <v>34810.598556069999</v>
      </c>
      <c r="BZ38" s="44">
        <v>34885.513619870006</v>
      </c>
      <c r="CA38" s="44">
        <v>34686.592499899998</v>
      </c>
      <c r="CB38" s="44">
        <v>34505.133232829001</v>
      </c>
      <c r="CC38" s="44">
        <v>34931</v>
      </c>
      <c r="CD38" s="44">
        <v>34708</v>
      </c>
      <c r="CE38" s="44">
        <v>34610</v>
      </c>
      <c r="CF38" s="44">
        <v>10954.5</v>
      </c>
      <c r="CG38" s="44">
        <v>11258.6</v>
      </c>
      <c r="CH38" s="44">
        <v>11344.3</v>
      </c>
      <c r="CI38" s="44">
        <v>11266.7</v>
      </c>
      <c r="CJ38" s="44">
        <v>11503.5</v>
      </c>
      <c r="CK38" s="44">
        <v>11258.9</v>
      </c>
      <c r="CL38" s="44">
        <v>11018.6</v>
      </c>
      <c r="CM38" s="44">
        <v>11008.1</v>
      </c>
      <c r="CN38" s="44">
        <v>10603.247999990001</v>
      </c>
      <c r="CO38" s="44">
        <v>10342.49554686</v>
      </c>
      <c r="CP38" s="44">
        <v>10355.11590954</v>
      </c>
      <c r="CQ38" s="44">
        <v>10214.620056350001</v>
      </c>
      <c r="CR38" s="44">
        <v>10153.866861921533</v>
      </c>
      <c r="CS38" s="44">
        <v>10050.961123487396</v>
      </c>
      <c r="CT38" s="44">
        <v>9849.6525178623633</v>
      </c>
      <c r="CU38" s="44">
        <v>9726</v>
      </c>
      <c r="CV38" s="44">
        <v>4448.6720436300002</v>
      </c>
      <c r="CW38" s="44">
        <v>4417.0736412400001</v>
      </c>
      <c r="CX38" s="44">
        <v>4441.0496229999999</v>
      </c>
      <c r="CY38" s="44">
        <v>4586.05031005</v>
      </c>
      <c r="CZ38" s="44">
        <v>4545.2267016599999</v>
      </c>
      <c r="DA38" s="44">
        <v>4444.8157984199997</v>
      </c>
      <c r="DB38" s="44">
        <v>4317.9943187299996</v>
      </c>
      <c r="DC38" s="44">
        <v>4247.66200639</v>
      </c>
      <c r="DD38" s="44">
        <v>4111.7477722699996</v>
      </c>
      <c r="DE38" s="44">
        <v>4185.7266220000001</v>
      </c>
      <c r="DF38" s="44">
        <v>4243.3220810000003</v>
      </c>
      <c r="DG38" s="44">
        <v>4192.7450019999997</v>
      </c>
      <c r="DH38" s="44">
        <v>4293.0444434479996</v>
      </c>
      <c r="DI38" s="44">
        <v>4320.7732638806638</v>
      </c>
      <c r="DJ38" s="44">
        <v>4401.1362683291673</v>
      </c>
      <c r="DK38" s="44">
        <v>4482.635559764999</v>
      </c>
    </row>
    <row r="39" spans="1:115" s="31" customFormat="1" ht="12.9" customHeight="1" x14ac:dyDescent="0.35">
      <c r="A39" s="31" t="s">
        <v>89</v>
      </c>
      <c r="B39" s="31" t="s">
        <v>55</v>
      </c>
      <c r="C39" s="43" t="s">
        <v>49</v>
      </c>
      <c r="D39" s="44">
        <v>31410.0253514</v>
      </c>
      <c r="E39" s="44">
        <v>32430.805594860005</v>
      </c>
      <c r="F39" s="44">
        <v>33698.588773850002</v>
      </c>
      <c r="G39" s="44">
        <v>35101.902313039995</v>
      </c>
      <c r="H39" s="44">
        <v>35539.144595989994</v>
      </c>
      <c r="I39" s="44">
        <v>35879.567211199996</v>
      </c>
      <c r="J39" s="44">
        <v>35951.139211199996</v>
      </c>
      <c r="K39" s="44">
        <v>35951.139211199996</v>
      </c>
      <c r="L39" s="44">
        <v>36394.790846260003</v>
      </c>
      <c r="M39" s="44">
        <v>36417.087846260001</v>
      </c>
      <c r="N39" s="44">
        <v>36425.928144260004</v>
      </c>
      <c r="O39" s="44">
        <v>36637.110524989999</v>
      </c>
      <c r="P39" s="44">
        <v>36729.750696989999</v>
      </c>
      <c r="Q39" s="44">
        <v>36886.2156529516</v>
      </c>
      <c r="R39" s="44">
        <v>37104.109744799993</v>
      </c>
      <c r="S39" s="44">
        <v>37104.109744799993</v>
      </c>
      <c r="T39" s="44">
        <v>630.12</v>
      </c>
      <c r="U39" s="44">
        <v>630.12</v>
      </c>
      <c r="V39" s="44">
        <v>630.12</v>
      </c>
      <c r="W39" s="44">
        <v>630.12</v>
      </c>
      <c r="X39" s="44">
        <v>630.12</v>
      </c>
      <c r="Y39" s="44">
        <v>630.12</v>
      </c>
      <c r="Z39" s="44">
        <v>701.69200000000001</v>
      </c>
      <c r="AA39" s="44">
        <v>701.69200000000001</v>
      </c>
      <c r="AB39" s="44">
        <v>701.69200000000001</v>
      </c>
      <c r="AC39" s="44">
        <v>723.98900000000003</v>
      </c>
      <c r="AD39" s="44">
        <v>723.98900000000003</v>
      </c>
      <c r="AE39" s="44">
        <v>723.98900000000003</v>
      </c>
      <c r="AF39" s="44">
        <v>723.98900000000003</v>
      </c>
      <c r="AG39" s="44">
        <v>723.98900000000003</v>
      </c>
      <c r="AH39" s="44">
        <v>723.98900000000003</v>
      </c>
      <c r="AI39" s="44">
        <v>723.98900000000003</v>
      </c>
      <c r="AJ39" s="44">
        <v>12362.58628688</v>
      </c>
      <c r="AK39" s="44">
        <v>12475.041793370001</v>
      </c>
      <c r="AL39" s="44">
        <v>12645.535143370002</v>
      </c>
      <c r="AM39" s="44">
        <v>12965.995160040002</v>
      </c>
      <c r="AN39" s="44">
        <v>12966.87518929</v>
      </c>
      <c r="AO39" s="44">
        <v>13307.297804499998</v>
      </c>
      <c r="AP39" s="44">
        <v>13307.297804499998</v>
      </c>
      <c r="AQ39" s="44">
        <v>13307.297804499998</v>
      </c>
      <c r="AR39" s="44">
        <v>13685.209520069999</v>
      </c>
      <c r="AS39" s="44">
        <v>13685.209520069999</v>
      </c>
      <c r="AT39" s="44">
        <v>13685.209520069999</v>
      </c>
      <c r="AU39" s="44">
        <v>13867.1919008</v>
      </c>
      <c r="AV39" s="44">
        <v>13867.1919008</v>
      </c>
      <c r="AW39" s="44">
        <v>13930.307402800001</v>
      </c>
      <c r="AX39" s="44">
        <v>13930.307402800001</v>
      </c>
      <c r="AY39" s="44">
        <v>13930.307402800001</v>
      </c>
      <c r="AZ39" s="44">
        <v>7559.4329891799998</v>
      </c>
      <c r="BA39" s="44">
        <v>7942.7561254900002</v>
      </c>
      <c r="BB39" s="44">
        <v>8433.6682864400009</v>
      </c>
      <c r="BC39" s="44">
        <v>9052.8896425799994</v>
      </c>
      <c r="BD39" s="44">
        <v>9059.6015785099989</v>
      </c>
      <c r="BE39" s="44">
        <v>9059.6015785099989</v>
      </c>
      <c r="BF39" s="44">
        <v>9059.6015785099989</v>
      </c>
      <c r="BG39" s="44">
        <v>9059.6015785099989</v>
      </c>
      <c r="BH39" s="44">
        <v>9125.3414979999998</v>
      </c>
      <c r="BI39" s="44">
        <v>9125.3414979999998</v>
      </c>
      <c r="BJ39" s="44">
        <v>9134.1817960000008</v>
      </c>
      <c r="BK39" s="44">
        <v>9163.3817959999997</v>
      </c>
      <c r="BL39" s="44">
        <v>9256.0219680000009</v>
      </c>
      <c r="BM39" s="44">
        <v>9349.3714219615995</v>
      </c>
      <c r="BN39" s="44">
        <v>9528.9753459999993</v>
      </c>
      <c r="BO39" s="44">
        <v>9528.9753459999993</v>
      </c>
      <c r="BP39" s="44">
        <v>7029.5973993400003</v>
      </c>
      <c r="BQ39" s="44">
        <v>7469.5990000000002</v>
      </c>
      <c r="BR39" s="44">
        <v>7875.3574080399994</v>
      </c>
      <c r="BS39" s="44">
        <v>8106.10551442</v>
      </c>
      <c r="BT39" s="44">
        <v>8535.7558321899996</v>
      </c>
      <c r="BU39" s="44">
        <v>8535.7558321899996</v>
      </c>
      <c r="BV39" s="44">
        <v>8535.7558321899996</v>
      </c>
      <c r="BW39" s="44">
        <v>8535.7558321899996</v>
      </c>
      <c r="BX39" s="44">
        <v>8535.7558321899996</v>
      </c>
      <c r="BY39" s="44">
        <v>8535.7558321899996</v>
      </c>
      <c r="BZ39" s="44">
        <v>8535.7558321899996</v>
      </c>
      <c r="CA39" s="44">
        <v>8535.7558321899996</v>
      </c>
      <c r="CB39" s="44">
        <v>8535.7558321899996</v>
      </c>
      <c r="CC39" s="44">
        <v>8535.7558321899996</v>
      </c>
      <c r="CD39" s="44">
        <v>8574.0460000000003</v>
      </c>
      <c r="CE39" s="44">
        <v>8574.0460000000003</v>
      </c>
      <c r="CF39" s="44">
        <v>2765.2886760000001</v>
      </c>
      <c r="CG39" s="44">
        <v>2765.2886760000001</v>
      </c>
      <c r="CH39" s="44">
        <v>2959.9079360000001</v>
      </c>
      <c r="CI39" s="44">
        <v>3192.7919959999999</v>
      </c>
      <c r="CJ39" s="44">
        <v>3192.7919959999999</v>
      </c>
      <c r="CK39" s="44">
        <v>3192.7919959999999</v>
      </c>
      <c r="CL39" s="44">
        <v>3192.7919959999999</v>
      </c>
      <c r="CM39" s="44">
        <v>3192.7919959999999</v>
      </c>
      <c r="CN39" s="44">
        <v>3192.7919959999999</v>
      </c>
      <c r="CO39" s="44">
        <v>3192.7919959999999</v>
      </c>
      <c r="CP39" s="44">
        <v>3192.7919959999999</v>
      </c>
      <c r="CQ39" s="44">
        <v>3192.7919959999999</v>
      </c>
      <c r="CR39" s="44">
        <v>3192.7919959999999</v>
      </c>
      <c r="CS39" s="44">
        <v>3192.7919959999999</v>
      </c>
      <c r="CT39" s="44">
        <v>3192.7919959999999</v>
      </c>
      <c r="CU39" s="44">
        <v>3192.7919959999999</v>
      </c>
      <c r="CV39" s="44">
        <v>1063</v>
      </c>
      <c r="CW39" s="44">
        <v>1148</v>
      </c>
      <c r="CX39" s="44">
        <v>1154</v>
      </c>
      <c r="CY39" s="44">
        <v>1154</v>
      </c>
      <c r="CZ39" s="44">
        <v>1154</v>
      </c>
      <c r="DA39" s="44">
        <v>1154</v>
      </c>
      <c r="DB39" s="44">
        <v>1154</v>
      </c>
      <c r="DC39" s="44">
        <v>1154</v>
      </c>
      <c r="DD39" s="44">
        <v>1154</v>
      </c>
      <c r="DE39" s="44">
        <v>1154</v>
      </c>
      <c r="DF39" s="44">
        <v>1154</v>
      </c>
      <c r="DG39" s="44">
        <v>1154</v>
      </c>
      <c r="DH39" s="44">
        <v>1154</v>
      </c>
      <c r="DI39" s="44">
        <v>1154</v>
      </c>
      <c r="DJ39" s="44">
        <v>1154</v>
      </c>
      <c r="DK39" s="44">
        <v>1154</v>
      </c>
    </row>
    <row r="40" spans="1:115" s="31" customFormat="1" ht="12.9" customHeight="1" x14ac:dyDescent="0.35">
      <c r="A40" s="31" t="s">
        <v>14</v>
      </c>
      <c r="B40" s="31" t="s">
        <v>0</v>
      </c>
      <c r="C40" s="43" t="s">
        <v>49</v>
      </c>
      <c r="D40" s="44">
        <v>8685205.3953593709</v>
      </c>
      <c r="E40" s="44">
        <v>8798747.5517032892</v>
      </c>
      <c r="F40" s="44">
        <v>8916100.975450011</v>
      </c>
      <c r="G40" s="44">
        <v>9056969.0474698506</v>
      </c>
      <c r="H40" s="44">
        <v>9169671.3074435703</v>
      </c>
      <c r="I40" s="44">
        <v>9283289.1891333405</v>
      </c>
      <c r="J40" s="44">
        <v>9394288.4238949902</v>
      </c>
      <c r="K40" s="44">
        <v>9507768.0564646106</v>
      </c>
      <c r="L40" s="44">
        <v>9615790.3908079602</v>
      </c>
      <c r="M40" s="44">
        <v>9745030.6834702604</v>
      </c>
      <c r="N40" s="44">
        <v>9883179.2206584588</v>
      </c>
      <c r="O40" s="44">
        <v>10048345.500099989</v>
      </c>
      <c r="P40" s="44">
        <v>10203682</v>
      </c>
      <c r="Q40" s="44">
        <v>10363360.5</v>
      </c>
      <c r="R40" s="44">
        <v>10488189.500000004</v>
      </c>
      <c r="S40" s="44">
        <v>10594450.5</v>
      </c>
      <c r="T40" s="44">
        <v>154510</v>
      </c>
      <c r="U40" s="44">
        <v>156360</v>
      </c>
      <c r="V40" s="44">
        <v>158455</v>
      </c>
      <c r="W40" s="44">
        <v>161092</v>
      </c>
      <c r="X40" s="44">
        <v>164900</v>
      </c>
      <c r="Y40" s="44">
        <v>168937</v>
      </c>
      <c r="Z40" s="44">
        <v>173186</v>
      </c>
      <c r="AA40" s="44">
        <v>177255</v>
      </c>
      <c r="AB40" s="44">
        <v>178710</v>
      </c>
      <c r="AC40" s="44">
        <v>181851</v>
      </c>
      <c r="AD40" s="44">
        <v>184961.5</v>
      </c>
      <c r="AE40" s="44">
        <v>191482</v>
      </c>
      <c r="AF40" s="44">
        <v>197537</v>
      </c>
      <c r="AG40" s="44">
        <v>203157</v>
      </c>
      <c r="AH40" s="44">
        <v>207237.00000000399</v>
      </c>
      <c r="AI40" s="44">
        <v>212505</v>
      </c>
      <c r="AJ40" s="44">
        <v>3194770.7933019502</v>
      </c>
      <c r="AK40" s="44">
        <v>3226526.3052992402</v>
      </c>
      <c r="AL40" s="44">
        <v>3258837.5367963999</v>
      </c>
      <c r="AM40" s="44">
        <v>3286328.2077966202</v>
      </c>
      <c r="AN40" s="44">
        <v>3308176.79272155</v>
      </c>
      <c r="AO40" s="44">
        <v>3338239.7698001899</v>
      </c>
      <c r="AP40" s="44">
        <v>3363790.1883934401</v>
      </c>
      <c r="AQ40" s="44">
        <v>3398681.323899</v>
      </c>
      <c r="AR40" s="44">
        <v>3445419</v>
      </c>
      <c r="AS40" s="44">
        <v>3492392</v>
      </c>
      <c r="AT40" s="44">
        <v>3535700.7206584597</v>
      </c>
      <c r="AU40" s="44">
        <v>3583077.4999999898</v>
      </c>
      <c r="AV40" s="44">
        <v>3638826</v>
      </c>
      <c r="AW40" s="44">
        <v>3690330</v>
      </c>
      <c r="AX40" s="44">
        <v>3737209.5</v>
      </c>
      <c r="AY40" s="44">
        <v>3776731.5</v>
      </c>
      <c r="AZ40" s="44">
        <v>2470249.51547518</v>
      </c>
      <c r="BA40" s="44">
        <v>2509726.8842806499</v>
      </c>
      <c r="BB40" s="44">
        <v>2545782.2358690398</v>
      </c>
      <c r="BC40" s="44">
        <v>2578966.0261046896</v>
      </c>
      <c r="BD40" s="44">
        <v>2614510.15936684</v>
      </c>
      <c r="BE40" s="44">
        <v>2648682.9193331702</v>
      </c>
      <c r="BF40" s="44">
        <v>2691638.7355015697</v>
      </c>
      <c r="BG40" s="44">
        <v>2734055.2325656302</v>
      </c>
      <c r="BH40" s="44">
        <v>2760731.8908079602</v>
      </c>
      <c r="BI40" s="44">
        <v>2808308.1834702599</v>
      </c>
      <c r="BJ40" s="44">
        <v>2857670</v>
      </c>
      <c r="BK40" s="44">
        <v>2914087</v>
      </c>
      <c r="BL40" s="44">
        <v>2959040</v>
      </c>
      <c r="BM40" s="44">
        <v>3019187</v>
      </c>
      <c r="BN40" s="44">
        <v>3056690</v>
      </c>
      <c r="BO40" s="44">
        <v>3083734</v>
      </c>
      <c r="BP40" s="44">
        <v>1836193.56238094</v>
      </c>
      <c r="BQ40" s="44">
        <v>1871223.97666665</v>
      </c>
      <c r="BR40" s="44">
        <v>1911491.9433333301</v>
      </c>
      <c r="BS40" s="44">
        <v>1950651.6833333101</v>
      </c>
      <c r="BT40" s="44">
        <v>1984514.33333332</v>
      </c>
      <c r="BU40" s="44">
        <v>2015522.49999999</v>
      </c>
      <c r="BV40" s="44">
        <v>2043128.49999999</v>
      </c>
      <c r="BW40" s="44">
        <v>2070142.49999999</v>
      </c>
      <c r="BX40" s="44">
        <v>2098413</v>
      </c>
      <c r="BY40" s="44">
        <v>2125481.5</v>
      </c>
      <c r="BZ40" s="44">
        <v>2160875.5</v>
      </c>
      <c r="CA40" s="44">
        <v>2193748</v>
      </c>
      <c r="CB40" s="44">
        <v>2225946</v>
      </c>
      <c r="CC40" s="44">
        <v>2254043</v>
      </c>
      <c r="CD40" s="44">
        <v>2278501</v>
      </c>
      <c r="CE40" s="44">
        <v>2302983</v>
      </c>
      <c r="CF40" s="44">
        <v>778839</v>
      </c>
      <c r="CG40" s="44">
        <v>779426</v>
      </c>
      <c r="CH40" s="44">
        <v>781110</v>
      </c>
      <c r="CI40" s="44">
        <v>814467</v>
      </c>
      <c r="CJ40" s="44">
        <v>826964</v>
      </c>
      <c r="CK40" s="44">
        <v>836055</v>
      </c>
      <c r="CL40" s="44">
        <v>844153</v>
      </c>
      <c r="CM40" s="44">
        <v>847766</v>
      </c>
      <c r="CN40" s="44">
        <v>851766.5</v>
      </c>
      <c r="CO40" s="44">
        <v>853939</v>
      </c>
      <c r="CP40" s="44">
        <v>858646.5</v>
      </c>
      <c r="CQ40" s="44">
        <v>878299.5</v>
      </c>
      <c r="CR40" s="44">
        <v>894397</v>
      </c>
      <c r="CS40" s="44">
        <v>906197.49999999977</v>
      </c>
      <c r="CT40" s="44">
        <v>914602.99999999965</v>
      </c>
      <c r="CU40" s="44">
        <v>920841</v>
      </c>
      <c r="CV40" s="44">
        <v>250642.5242013</v>
      </c>
      <c r="CW40" s="44">
        <v>255484.38545674999</v>
      </c>
      <c r="CX40" s="44">
        <v>260424.25945124001</v>
      </c>
      <c r="CY40" s="44">
        <v>265464.13023523003</v>
      </c>
      <c r="CZ40" s="44">
        <v>270606.02202186</v>
      </c>
      <c r="DA40" s="44">
        <v>275851.99999998999</v>
      </c>
      <c r="DB40" s="44">
        <v>278391.99999998999</v>
      </c>
      <c r="DC40" s="44">
        <v>279867.99999998999</v>
      </c>
      <c r="DD40" s="44">
        <v>280750</v>
      </c>
      <c r="DE40" s="44">
        <v>283059</v>
      </c>
      <c r="DF40" s="44">
        <v>285325</v>
      </c>
      <c r="DG40" s="44">
        <v>287651.5001</v>
      </c>
      <c r="DH40" s="44">
        <v>287936</v>
      </c>
      <c r="DI40" s="44">
        <v>290446</v>
      </c>
      <c r="DJ40" s="44">
        <v>293949</v>
      </c>
      <c r="DK40" s="44">
        <v>297656</v>
      </c>
    </row>
    <row r="41" spans="1:115" s="31" customFormat="1" ht="12.9" customHeight="1" x14ac:dyDescent="0.35">
      <c r="A41" s="31" t="s">
        <v>57</v>
      </c>
      <c r="B41" s="31" t="s">
        <v>79</v>
      </c>
      <c r="C41" s="43" t="s">
        <v>49</v>
      </c>
      <c r="D41" s="44">
        <v>711664.35935777007</v>
      </c>
      <c r="E41" s="44">
        <v>706249.45219807001</v>
      </c>
      <c r="F41" s="44">
        <v>705988.67232630984</v>
      </c>
      <c r="G41" s="44">
        <v>712878.95057146007</v>
      </c>
      <c r="H41" s="44">
        <v>717801.26836037997</v>
      </c>
      <c r="I41" s="44">
        <v>722145.58331179991</v>
      </c>
      <c r="J41" s="44">
        <v>726602.90445585991</v>
      </c>
      <c r="K41" s="44">
        <v>725769.33650592994</v>
      </c>
      <c r="L41" s="44">
        <v>728838.70755450008</v>
      </c>
      <c r="M41" s="44">
        <v>732356.58516956004</v>
      </c>
      <c r="N41" s="44">
        <v>735219.55979832995</v>
      </c>
      <c r="O41" s="44">
        <v>738344.67140368011</v>
      </c>
      <c r="P41" s="44">
        <v>740310.24200457113</v>
      </c>
      <c r="Q41" s="44">
        <v>743383.70776209491</v>
      </c>
      <c r="R41" s="44">
        <v>746463.1641822519</v>
      </c>
      <c r="S41" s="44">
        <v>748432.24140146235</v>
      </c>
      <c r="T41" s="44">
        <v>4648.9298843800007</v>
      </c>
      <c r="U41" s="44">
        <v>4684.4700128799996</v>
      </c>
      <c r="V41" s="44">
        <v>4740.2956055499999</v>
      </c>
      <c r="W41" s="44">
        <v>4813.32598547</v>
      </c>
      <c r="X41" s="44">
        <v>4886.0807436100004</v>
      </c>
      <c r="Y41" s="44">
        <v>4989.9214909300008</v>
      </c>
      <c r="Z41" s="44">
        <v>5107.7929082199998</v>
      </c>
      <c r="AA41" s="44">
        <v>5170.81141794</v>
      </c>
      <c r="AB41" s="44">
        <v>5219.8147170499997</v>
      </c>
      <c r="AC41" s="44">
        <v>5272.0840285900003</v>
      </c>
      <c r="AD41" s="44">
        <v>5311.5686703199999</v>
      </c>
      <c r="AE41" s="44">
        <v>5333</v>
      </c>
      <c r="AF41" s="44">
        <v>5384.2018715490003</v>
      </c>
      <c r="AG41" s="44">
        <v>5435.15285838</v>
      </c>
      <c r="AH41" s="44">
        <v>5610.1767300000001</v>
      </c>
      <c r="AI41" s="44">
        <v>4812.54</v>
      </c>
      <c r="AJ41" s="44">
        <v>270725.39500000002</v>
      </c>
      <c r="AK41" s="44">
        <v>261158.94020000001</v>
      </c>
      <c r="AL41" s="44">
        <v>258351.9062</v>
      </c>
      <c r="AM41" s="44">
        <v>260791.30619999999</v>
      </c>
      <c r="AN41" s="44">
        <v>262196.27549999999</v>
      </c>
      <c r="AO41" s="44">
        <v>265036.42300000001</v>
      </c>
      <c r="AP41" s="44">
        <v>266013.29300000001</v>
      </c>
      <c r="AQ41" s="44">
        <v>267099.50599999999</v>
      </c>
      <c r="AR41" s="44">
        <v>267919.549</v>
      </c>
      <c r="AS41" s="44">
        <v>268804.05805451999</v>
      </c>
      <c r="AT41" s="44">
        <v>269866.39593145001</v>
      </c>
      <c r="AU41" s="44">
        <v>270738.43926895998</v>
      </c>
      <c r="AV41" s="44">
        <v>271593.67481</v>
      </c>
      <c r="AW41" s="44">
        <v>272829.24059900001</v>
      </c>
      <c r="AX41" s="44">
        <v>273704.53583725181</v>
      </c>
      <c r="AY41" s="44">
        <v>274513.8379224625</v>
      </c>
      <c r="AZ41" s="44">
        <v>135238.28984274002</v>
      </c>
      <c r="BA41" s="44">
        <v>136088.32292263999</v>
      </c>
      <c r="BB41" s="44">
        <v>136718.4957194</v>
      </c>
      <c r="BC41" s="44">
        <v>138184.74501329998</v>
      </c>
      <c r="BD41" s="44">
        <v>139182.00578236999</v>
      </c>
      <c r="BE41" s="44">
        <v>139397.92494813001</v>
      </c>
      <c r="BF41" s="44">
        <v>140522.17010664998</v>
      </c>
      <c r="BG41" s="44">
        <v>141027.47176024001</v>
      </c>
      <c r="BH41" s="44">
        <v>141901.94783744999</v>
      </c>
      <c r="BI41" s="44">
        <v>142425.98808645</v>
      </c>
      <c r="BJ41" s="44">
        <v>143095.99330748001</v>
      </c>
      <c r="BK41" s="44">
        <v>144328.84504558</v>
      </c>
      <c r="BL41" s="44">
        <v>145012.139796</v>
      </c>
      <c r="BM41" s="44">
        <v>145902.83691499999</v>
      </c>
      <c r="BN41" s="44">
        <v>146734.50761500001</v>
      </c>
      <c r="BO41" s="44">
        <v>147512.06120399976</v>
      </c>
      <c r="BP41" s="44">
        <v>195011.43893726001</v>
      </c>
      <c r="BQ41" s="44">
        <v>197781.49844103999</v>
      </c>
      <c r="BR41" s="44">
        <v>199146.03925174</v>
      </c>
      <c r="BS41" s="44">
        <v>201197.05533772</v>
      </c>
      <c r="BT41" s="44">
        <v>202696.65545786</v>
      </c>
      <c r="BU41" s="44">
        <v>203500.53246679998</v>
      </c>
      <c r="BV41" s="44">
        <v>205089.85140546001</v>
      </c>
      <c r="BW41" s="44">
        <v>202253.37732775</v>
      </c>
      <c r="BX41" s="44">
        <v>203218.85299999997</v>
      </c>
      <c r="BY41" s="44">
        <v>205024.21000000002</v>
      </c>
      <c r="BZ41" s="44">
        <v>205456.51888908001</v>
      </c>
      <c r="CA41" s="44">
        <v>206248.37408914001</v>
      </c>
      <c r="CB41" s="44">
        <v>206241.9735270222</v>
      </c>
      <c r="CC41" s="44">
        <v>207056.1829897149</v>
      </c>
      <c r="CD41" s="44">
        <v>208086.21000000002</v>
      </c>
      <c r="CE41" s="44">
        <v>209328.52000000002</v>
      </c>
      <c r="CF41" s="44">
        <v>84830.405693389999</v>
      </c>
      <c r="CG41" s="44">
        <v>85326.12062151001</v>
      </c>
      <c r="CH41" s="44">
        <v>85821.835549620009</v>
      </c>
      <c r="CI41" s="44">
        <v>86624.718034969992</v>
      </c>
      <c r="CJ41" s="44">
        <v>87208.550876540001</v>
      </c>
      <c r="CK41" s="44">
        <v>87193.681405939991</v>
      </c>
      <c r="CL41" s="44">
        <v>87647.69703553</v>
      </c>
      <c r="CM41" s="44">
        <v>87882.27</v>
      </c>
      <c r="CN41" s="44">
        <v>88082.643000000011</v>
      </c>
      <c r="CO41" s="44">
        <v>88201</v>
      </c>
      <c r="CP41" s="44">
        <v>88808</v>
      </c>
      <c r="CQ41" s="44">
        <v>88971</v>
      </c>
      <c r="CR41" s="44">
        <v>89311</v>
      </c>
      <c r="CS41" s="44">
        <v>89298</v>
      </c>
      <c r="CT41" s="44">
        <v>89416</v>
      </c>
      <c r="CU41" s="44">
        <v>89608</v>
      </c>
      <c r="CV41" s="44">
        <v>21209.899999999998</v>
      </c>
      <c r="CW41" s="44">
        <v>21210.1</v>
      </c>
      <c r="CX41" s="44">
        <v>21210.1</v>
      </c>
      <c r="CY41" s="44">
        <v>21267.8</v>
      </c>
      <c r="CZ41" s="44">
        <v>21631.7</v>
      </c>
      <c r="DA41" s="44">
        <v>22027.100000000002</v>
      </c>
      <c r="DB41" s="44">
        <v>22222.1</v>
      </c>
      <c r="DC41" s="44">
        <v>22335.9</v>
      </c>
      <c r="DD41" s="44">
        <v>22495.899999999998</v>
      </c>
      <c r="DE41" s="44">
        <v>22629.244999999999</v>
      </c>
      <c r="DF41" s="44">
        <v>22681.082999999999</v>
      </c>
      <c r="DG41" s="44">
        <v>22725.012999999999</v>
      </c>
      <c r="DH41" s="44">
        <v>22767.252</v>
      </c>
      <c r="DI41" s="44">
        <v>22862.294399999984</v>
      </c>
      <c r="DJ41" s="44">
        <v>22911.734</v>
      </c>
      <c r="DK41" s="44">
        <v>22657.282275000009</v>
      </c>
    </row>
    <row r="42" spans="1:115" s="31" customFormat="1" ht="12.9" customHeight="1" x14ac:dyDescent="0.35">
      <c r="A42" s="31" t="s">
        <v>59</v>
      </c>
      <c r="B42" s="31" t="s">
        <v>60</v>
      </c>
      <c r="C42" s="43" t="s">
        <v>49</v>
      </c>
      <c r="D42" s="44">
        <v>1263063053.4435558</v>
      </c>
      <c r="E42" s="44">
        <v>1132024044.6040113</v>
      </c>
      <c r="F42" s="44">
        <v>1129870232.0231869</v>
      </c>
      <c r="G42" s="44">
        <v>1290171434.2452052</v>
      </c>
      <c r="H42" s="44">
        <v>1176403412.797878</v>
      </c>
      <c r="I42" s="44">
        <v>1158108451.2032311</v>
      </c>
      <c r="J42" s="44">
        <v>1121339255.4874935</v>
      </c>
      <c r="K42" s="44">
        <v>1118492400.7665372</v>
      </c>
      <c r="L42" s="44">
        <v>1135927468.9504981</v>
      </c>
      <c r="M42" s="44">
        <v>1142257825.5010746</v>
      </c>
      <c r="N42" s="44">
        <v>1168103793.0273414</v>
      </c>
      <c r="O42" s="44">
        <v>1071356405.6254082</v>
      </c>
      <c r="P42" s="44">
        <v>1121192941.8824005</v>
      </c>
      <c r="Q42" s="44">
        <v>1228220947.9592628</v>
      </c>
      <c r="R42" s="44">
        <v>1253547245.5746291</v>
      </c>
      <c r="S42" s="44">
        <v>1118937747.9097486</v>
      </c>
      <c r="T42" s="44">
        <v>5407850</v>
      </c>
      <c r="U42" s="44">
        <v>6926748</v>
      </c>
      <c r="V42" s="44">
        <v>4056448</v>
      </c>
      <c r="W42" s="44">
        <v>4816650.8</v>
      </c>
      <c r="X42" s="44">
        <v>4254420</v>
      </c>
      <c r="Y42" s="44">
        <v>8058294.9000000004</v>
      </c>
      <c r="Z42" s="44">
        <v>5628545</v>
      </c>
      <c r="AA42" s="44">
        <v>5087218.5</v>
      </c>
      <c r="AB42" s="44">
        <v>4790500.26</v>
      </c>
      <c r="AC42" s="44">
        <v>5977442.3699999992</v>
      </c>
      <c r="AD42" s="44">
        <v>6491438.767763</v>
      </c>
      <c r="AE42" s="44">
        <v>7563539</v>
      </c>
      <c r="AF42" s="44">
        <v>6202661.7999999998</v>
      </c>
      <c r="AG42" s="44">
        <v>7098962.7928950004</v>
      </c>
      <c r="AH42" s="44">
        <v>7214141.0918791387</v>
      </c>
      <c r="AI42" s="44">
        <v>8030302.7813549992</v>
      </c>
      <c r="AJ42" s="44">
        <v>456174921.07988358</v>
      </c>
      <c r="AK42" s="44">
        <v>395045075.30872715</v>
      </c>
      <c r="AL42" s="44">
        <v>419166457.93219393</v>
      </c>
      <c r="AM42" s="44">
        <v>467965910.61081451</v>
      </c>
      <c r="AN42" s="44">
        <v>358567340.99209106</v>
      </c>
      <c r="AO42" s="44">
        <v>398198323.33263463</v>
      </c>
      <c r="AP42" s="44">
        <v>411984872.82210809</v>
      </c>
      <c r="AQ42" s="44">
        <v>402740817.18266571</v>
      </c>
      <c r="AR42" s="44">
        <v>358779736.24000001</v>
      </c>
      <c r="AS42" s="44">
        <v>398595026.70588553</v>
      </c>
      <c r="AT42" s="44">
        <v>400538270.37413764</v>
      </c>
      <c r="AU42" s="44">
        <v>417476754.9364537</v>
      </c>
      <c r="AV42" s="44">
        <v>383346309.19222367</v>
      </c>
      <c r="AW42" s="44">
        <v>427222122.50978905</v>
      </c>
      <c r="AX42" s="44">
        <v>479248069.30783468</v>
      </c>
      <c r="AY42" s="44">
        <v>396964065.4296993</v>
      </c>
      <c r="AZ42" s="44">
        <v>253697325.78011459</v>
      </c>
      <c r="BA42" s="44">
        <v>268637193.98900795</v>
      </c>
      <c r="BB42" s="44">
        <v>227913727.09477383</v>
      </c>
      <c r="BC42" s="44">
        <v>302557738.42480141</v>
      </c>
      <c r="BD42" s="44">
        <v>255661745.2294369</v>
      </c>
      <c r="BE42" s="44">
        <v>249927245.0506196</v>
      </c>
      <c r="BF42" s="44">
        <v>256276758.83672801</v>
      </c>
      <c r="BG42" s="44">
        <v>271696459.80916405</v>
      </c>
      <c r="BH42" s="44">
        <v>316652369.28173071</v>
      </c>
      <c r="BI42" s="44">
        <v>269371560.39708912</v>
      </c>
      <c r="BJ42" s="44">
        <v>286183194.78989047</v>
      </c>
      <c r="BK42" s="44">
        <v>221495375.63829401</v>
      </c>
      <c r="BL42" s="44">
        <v>292300371.7540403</v>
      </c>
      <c r="BM42" s="44">
        <v>302607070.93242127</v>
      </c>
      <c r="BN42" s="44">
        <v>295274262.52864927</v>
      </c>
      <c r="BO42" s="44">
        <v>231895684.93768716</v>
      </c>
      <c r="BP42" s="44">
        <v>392887723.78898591</v>
      </c>
      <c r="BQ42" s="44">
        <v>276763663.42225838</v>
      </c>
      <c r="BR42" s="44">
        <v>331927497.59225196</v>
      </c>
      <c r="BS42" s="44">
        <v>350379545.43230814</v>
      </c>
      <c r="BT42" s="44">
        <v>353095973.66186863</v>
      </c>
      <c r="BU42" s="44">
        <v>328391066.41997826</v>
      </c>
      <c r="BV42" s="44">
        <v>293082053.52865893</v>
      </c>
      <c r="BW42" s="44">
        <v>279141121.47470868</v>
      </c>
      <c r="BX42" s="44">
        <v>261054410.17399997</v>
      </c>
      <c r="BY42" s="44">
        <v>322697193.5061</v>
      </c>
      <c r="BZ42" s="44">
        <v>312650193.04054999</v>
      </c>
      <c r="CA42" s="44">
        <v>252543063.23600003</v>
      </c>
      <c r="CB42" s="44">
        <v>276263138.08899999</v>
      </c>
      <c r="CC42" s="44">
        <v>312685855.92739999</v>
      </c>
      <c r="CD42" s="44">
        <v>317648792.39030004</v>
      </c>
      <c r="CE42" s="44">
        <v>317552417.38170004</v>
      </c>
      <c r="CF42" s="44">
        <v>121810419.60000001</v>
      </c>
      <c r="CG42" s="44">
        <v>140452565.19999999</v>
      </c>
      <c r="CH42" s="44">
        <v>101231856</v>
      </c>
      <c r="CI42" s="44">
        <v>111093298.80000001</v>
      </c>
      <c r="CJ42" s="44">
        <v>149349698.40000001</v>
      </c>
      <c r="CK42" s="44">
        <v>135190093.5</v>
      </c>
      <c r="CL42" s="44">
        <v>109824305.3</v>
      </c>
      <c r="CM42" s="44">
        <v>121484867.80000001</v>
      </c>
      <c r="CN42" s="44">
        <v>142756065.40000001</v>
      </c>
      <c r="CO42" s="44">
        <v>105632254.3</v>
      </c>
      <c r="CP42" s="44">
        <v>119326104.105</v>
      </c>
      <c r="CQ42" s="44">
        <v>132983327.295</v>
      </c>
      <c r="CR42" s="44">
        <v>117774196.96000001</v>
      </c>
      <c r="CS42" s="44">
        <v>132631066.09999998</v>
      </c>
      <c r="CT42" s="44">
        <v>109660899.69999996</v>
      </c>
      <c r="CU42" s="44">
        <v>116431136.03999999</v>
      </c>
      <c r="CV42" s="44">
        <v>33084813.194571599</v>
      </c>
      <c r="CW42" s="44">
        <v>44198798.684017748</v>
      </c>
      <c r="CX42" s="44">
        <v>45574245.403967001</v>
      </c>
      <c r="CY42" s="44">
        <v>53358290.177281238</v>
      </c>
      <c r="CZ42" s="44">
        <v>55474234.514481299</v>
      </c>
      <c r="DA42" s="44">
        <v>38343427.999998607</v>
      </c>
      <c r="DB42" s="44">
        <v>44542719.999998398</v>
      </c>
      <c r="DC42" s="44">
        <v>38341915.999998629</v>
      </c>
      <c r="DD42" s="44">
        <v>51894387.594767503</v>
      </c>
      <c r="DE42" s="44">
        <v>39984348.222000003</v>
      </c>
      <c r="DF42" s="44">
        <v>42914591.950000003</v>
      </c>
      <c r="DG42" s="44">
        <v>39294345.519660406</v>
      </c>
      <c r="DH42" s="44">
        <v>45306264.087136574</v>
      </c>
      <c r="DI42" s="44">
        <v>45975869.696757205</v>
      </c>
      <c r="DJ42" s="44">
        <v>44501080.555966005</v>
      </c>
      <c r="DK42" s="44">
        <v>48064141.33930707</v>
      </c>
    </row>
    <row r="43" spans="1:115" s="25" customFormat="1" ht="12.9" customHeight="1" x14ac:dyDescent="0.35">
      <c r="A43" s="25" t="s">
        <v>61</v>
      </c>
      <c r="B43" s="25" t="s">
        <v>62</v>
      </c>
      <c r="C43" s="41" t="s">
        <v>49</v>
      </c>
      <c r="D43" s="42">
        <v>0.98888554495913228</v>
      </c>
      <c r="E43" s="42">
        <v>1.0030941814490806</v>
      </c>
      <c r="F43" s="42">
        <v>1.0588271873348467</v>
      </c>
      <c r="G43" s="42">
        <v>1.0733073407773468</v>
      </c>
      <c r="H43" s="42">
        <v>1.0984716479766492</v>
      </c>
      <c r="I43" s="42">
        <v>1.0797690534653328</v>
      </c>
      <c r="J43" s="42">
        <v>1.0956326535623888</v>
      </c>
      <c r="K43" s="42">
        <v>1.0833349991343011</v>
      </c>
      <c r="L43" s="42">
        <v>1.066908193946835</v>
      </c>
      <c r="M43" s="42">
        <v>1.1130774628405342</v>
      </c>
      <c r="N43" s="42">
        <v>1.1105653407199891</v>
      </c>
      <c r="O43" s="42">
        <v>1.0926833601034367</v>
      </c>
      <c r="P43" s="42">
        <v>1.0925940172911988</v>
      </c>
      <c r="Q43" s="42">
        <v>1.1161372933766751</v>
      </c>
      <c r="R43" s="42">
        <v>1.1078734835302386</v>
      </c>
      <c r="S43" s="42">
        <v>1.1182327359125623</v>
      </c>
      <c r="T43" s="42">
        <v>0.92123391008144229</v>
      </c>
      <c r="U43" s="42">
        <v>0.96039157275081255</v>
      </c>
      <c r="V43" s="42">
        <v>0.98755272319120546</v>
      </c>
      <c r="W43" s="42">
        <v>1.0235280944890246</v>
      </c>
      <c r="X43" s="42">
        <v>1.0301316100367075</v>
      </c>
      <c r="Y43" s="42">
        <v>1.0530975434347607</v>
      </c>
      <c r="Z43" s="42">
        <v>1.0378245404024748</v>
      </c>
      <c r="AA43" s="42">
        <v>1.041611184457611</v>
      </c>
      <c r="AB43" s="42">
        <v>1.0315992044441848</v>
      </c>
      <c r="AC43" s="42">
        <v>1.0389639294682385</v>
      </c>
      <c r="AD43" s="42">
        <v>1.0494638875221676</v>
      </c>
      <c r="AE43" s="42">
        <v>1.0301642368010209</v>
      </c>
      <c r="AF43" s="42">
        <v>0.99036279741987743</v>
      </c>
      <c r="AG43" s="42">
        <v>0.99525293403162962</v>
      </c>
      <c r="AH43" s="42">
        <v>0.97902754755858301</v>
      </c>
      <c r="AI43" s="42">
        <v>0.95458279189599948</v>
      </c>
      <c r="AJ43" s="42">
        <v>0.98742545905049173</v>
      </c>
      <c r="AK43" s="42">
        <v>1.0493173300104863</v>
      </c>
      <c r="AL43" s="42">
        <v>1.0894101462655617</v>
      </c>
      <c r="AM43" s="42">
        <v>1.0946786541619895</v>
      </c>
      <c r="AN43" s="42">
        <v>1.1205323580194213</v>
      </c>
      <c r="AO43" s="42">
        <v>1.1375703903185161</v>
      </c>
      <c r="AP43" s="42">
        <v>1.1339701341672166</v>
      </c>
      <c r="AQ43" s="42">
        <v>1.1278780075528814</v>
      </c>
      <c r="AR43" s="42">
        <v>1.1204991018387618</v>
      </c>
      <c r="AS43" s="42">
        <v>1.136957734492247</v>
      </c>
      <c r="AT43" s="42">
        <v>1.1523999349176912</v>
      </c>
      <c r="AU43" s="42">
        <v>1.1457665141192301</v>
      </c>
      <c r="AV43" s="42">
        <v>1.1619253744564895</v>
      </c>
      <c r="AW43" s="42">
        <v>1.1815253409843882</v>
      </c>
      <c r="AX43" s="42">
        <v>1.1703868506423787</v>
      </c>
      <c r="AY43" s="42">
        <v>1.1581712679624299</v>
      </c>
      <c r="AZ43" s="42">
        <v>0.7675450807112868</v>
      </c>
      <c r="BA43" s="42">
        <v>0.79325561797777533</v>
      </c>
      <c r="BB43" s="42">
        <v>0.83647316073520017</v>
      </c>
      <c r="BC43" s="42">
        <v>0.829387932330518</v>
      </c>
      <c r="BD43" s="42">
        <v>0.87710515217531138</v>
      </c>
      <c r="BE43" s="42">
        <v>0.85694818575849574</v>
      </c>
      <c r="BF43" s="42">
        <v>0.87431287570453642</v>
      </c>
      <c r="BG43" s="42">
        <v>0.86675385295601892</v>
      </c>
      <c r="BH43" s="42">
        <v>0.86882063486215966</v>
      </c>
      <c r="BI43" s="42">
        <v>0.88304465718107039</v>
      </c>
      <c r="BJ43" s="42">
        <v>0.85952563791697567</v>
      </c>
      <c r="BK43" s="42">
        <v>0.86389838869129199</v>
      </c>
      <c r="BL43" s="42">
        <v>0.85980407949069215</v>
      </c>
      <c r="BM43" s="42">
        <v>0.85043203553370528</v>
      </c>
      <c r="BN43" s="42">
        <v>0.8014752452194881</v>
      </c>
      <c r="BO43" s="42">
        <v>0.8531218958175264</v>
      </c>
      <c r="BP43" s="42">
        <v>1.193541707773434</v>
      </c>
      <c r="BQ43" s="42">
        <v>1.2236914367837348</v>
      </c>
      <c r="BR43" s="42">
        <v>1.2531307833972758</v>
      </c>
      <c r="BS43" s="42">
        <v>1.3336189419052524</v>
      </c>
      <c r="BT43" s="42">
        <v>1.3412347838734442</v>
      </c>
      <c r="BU43" s="42">
        <v>1.2682410626865872</v>
      </c>
      <c r="BV43" s="42">
        <v>1.3310050211233533</v>
      </c>
      <c r="BW43" s="42">
        <v>1.3156335008743845</v>
      </c>
      <c r="BX43" s="42">
        <v>1.3439747447539743</v>
      </c>
      <c r="BY43" s="42">
        <v>1.3670597810519645</v>
      </c>
      <c r="BZ43" s="42">
        <v>1.3860650685921971</v>
      </c>
      <c r="CA43" s="42">
        <v>1.3367024008745341</v>
      </c>
      <c r="CB43" s="42">
        <v>1.3487361382826453</v>
      </c>
      <c r="CC43" s="42">
        <v>1.3997409018794731</v>
      </c>
      <c r="CD43" s="42">
        <v>1.3922453887370501</v>
      </c>
      <c r="CE43" s="42">
        <v>1.3731006158744654</v>
      </c>
      <c r="CF43" s="42">
        <v>0.83699644176678956</v>
      </c>
      <c r="CG43" s="42">
        <v>0.88939918737199464</v>
      </c>
      <c r="CH43" s="42">
        <v>0.91613469080463306</v>
      </c>
      <c r="CI43" s="42">
        <v>0.90258839098160648</v>
      </c>
      <c r="CJ43" s="42">
        <v>0.92056477654167757</v>
      </c>
      <c r="CK43" s="42">
        <v>0.91712289344454223</v>
      </c>
      <c r="CL43" s="42">
        <v>0.92364917133677216</v>
      </c>
      <c r="CM43" s="42">
        <v>0.94578525377480804</v>
      </c>
      <c r="CN43" s="42">
        <v>0.93319034979736337</v>
      </c>
      <c r="CO43" s="42">
        <v>0.90992637810092414</v>
      </c>
      <c r="CP43" s="42">
        <v>0.91347935232226474</v>
      </c>
      <c r="CQ43" s="42">
        <v>0.8945935839851733</v>
      </c>
      <c r="CR43" s="42">
        <v>0.89433055312823584</v>
      </c>
      <c r="CS43" s="42">
        <v>0.89277635017869728</v>
      </c>
      <c r="CT43" s="42">
        <v>0.88482690993491986</v>
      </c>
      <c r="CU43" s="42">
        <v>0.86863467787939386</v>
      </c>
      <c r="CV43" s="42">
        <v>0.84622703234218388</v>
      </c>
      <c r="CW43" s="42">
        <v>0.85199176982088154</v>
      </c>
      <c r="CX43" s="42">
        <v>0.79766269582566662</v>
      </c>
      <c r="CY43" s="42">
        <v>0.91955988276917866</v>
      </c>
      <c r="CZ43" s="42">
        <v>0.91509090194295084</v>
      </c>
      <c r="DA43" s="42">
        <v>0.89676931123658188</v>
      </c>
      <c r="DB43" s="42">
        <v>0.89704977538822595</v>
      </c>
      <c r="DC43" s="42">
        <v>0.90033552586830135</v>
      </c>
      <c r="DD43" s="42">
        <v>0.88242387291292934</v>
      </c>
      <c r="DE43" s="42">
        <v>0.92271981240728596</v>
      </c>
      <c r="DF43" s="42">
        <v>0.94433014889017541</v>
      </c>
      <c r="DG43" s="42">
        <v>0.93245719271766248</v>
      </c>
      <c r="DH43" s="42">
        <v>0.97535780703991892</v>
      </c>
      <c r="DI43" s="42">
        <v>0.99157164199431724</v>
      </c>
      <c r="DJ43" s="42">
        <v>1.0083413336633675</v>
      </c>
      <c r="DK43" s="42">
        <v>1.0155601528158427</v>
      </c>
    </row>
    <row r="44" spans="1:115" s="31" customFormat="1" ht="12.9" customHeight="1" x14ac:dyDescent="0.35">
      <c r="A44" s="31" t="s">
        <v>63</v>
      </c>
      <c r="B44" s="31" t="s">
        <v>51</v>
      </c>
      <c r="C44" s="43" t="s">
        <v>90</v>
      </c>
      <c r="D44" s="44">
        <v>1710729.2162754771</v>
      </c>
      <c r="E44" s="44">
        <v>1781807.8190726344</v>
      </c>
      <c r="F44" s="44">
        <v>2122638.9842624287</v>
      </c>
      <c r="G44" s="44">
        <v>2180338.8165516257</v>
      </c>
      <c r="H44" s="44">
        <v>2327179.8634148431</v>
      </c>
      <c r="I44" s="44">
        <v>2558432.5767095382</v>
      </c>
      <c r="J44" s="44">
        <v>2883714.6333545125</v>
      </c>
      <c r="K44" s="44">
        <v>2742049.0855518486</v>
      </c>
      <c r="L44" s="44">
        <v>2855597.9076936101</v>
      </c>
      <c r="M44" s="44">
        <v>3076161.3387750932</v>
      </c>
      <c r="N44" s="44">
        <v>2899752.5229456788</v>
      </c>
      <c r="O44" s="44">
        <v>2864786.4958050023</v>
      </c>
      <c r="P44" s="44">
        <v>2792941.3525739405</v>
      </c>
      <c r="Q44" s="44">
        <v>2849817.9177695517</v>
      </c>
      <c r="R44" s="44">
        <v>2765857.0588730858</v>
      </c>
      <c r="S44" s="44">
        <v>2866014.7497065826</v>
      </c>
      <c r="T44" s="44">
        <v>32644.372461278101</v>
      </c>
      <c r="U44" s="44">
        <v>33989.78368583</v>
      </c>
      <c r="V44" s="44">
        <v>37658.377116216798</v>
      </c>
      <c r="W44" s="44">
        <v>39959.378599711999</v>
      </c>
      <c r="X44" s="44">
        <v>46087.463131805001</v>
      </c>
      <c r="Y44" s="44">
        <v>53239.636389662104</v>
      </c>
      <c r="Z44" s="44">
        <v>58764.115947737497</v>
      </c>
      <c r="AA44" s="44">
        <v>66417.409985292601</v>
      </c>
      <c r="AB44" s="44">
        <v>77223.594865233899</v>
      </c>
      <c r="AC44" s="44">
        <v>73579.8426807426</v>
      </c>
      <c r="AD44" s="44">
        <v>40562.178874851801</v>
      </c>
      <c r="AE44" s="44">
        <v>46909.595999999998</v>
      </c>
      <c r="AF44" s="44">
        <v>55849.335000000006</v>
      </c>
      <c r="AG44" s="44">
        <v>55021.766000000003</v>
      </c>
      <c r="AH44" s="44">
        <v>53278.416409999998</v>
      </c>
      <c r="AI44" s="44">
        <v>54940.209000000003</v>
      </c>
      <c r="AJ44" s="44">
        <v>713167.03349780408</v>
      </c>
      <c r="AK44" s="44">
        <v>742564.020390964</v>
      </c>
      <c r="AL44" s="44">
        <v>996829.46845214104</v>
      </c>
      <c r="AM44" s="44">
        <v>951741.48820568598</v>
      </c>
      <c r="AN44" s="44">
        <v>1046561.5245581269</v>
      </c>
      <c r="AO44" s="44">
        <v>1072447.150083448</v>
      </c>
      <c r="AP44" s="44">
        <v>1247894.9354939491</v>
      </c>
      <c r="AQ44" s="44">
        <v>1095027.386823189</v>
      </c>
      <c r="AR44" s="44">
        <v>1188840.081324771</v>
      </c>
      <c r="AS44" s="44">
        <v>1309482.2780185682</v>
      </c>
      <c r="AT44" s="44">
        <v>1197779.204150988</v>
      </c>
      <c r="AU44" s="44">
        <v>1127752.9584726091</v>
      </c>
      <c r="AV44" s="44">
        <v>1065850.6831843799</v>
      </c>
      <c r="AW44" s="44">
        <v>1096473.1693537</v>
      </c>
      <c r="AX44" s="44">
        <v>1024874.763778544</v>
      </c>
      <c r="AY44" s="44">
        <v>1033177.104445277</v>
      </c>
      <c r="AZ44" s="44">
        <v>354517.77390254661</v>
      </c>
      <c r="BA44" s="44">
        <v>373624.01704722061</v>
      </c>
      <c r="BB44" s="44">
        <v>389287.03013320593</v>
      </c>
      <c r="BC44" s="44">
        <v>441290.09745485254</v>
      </c>
      <c r="BD44" s="44">
        <v>462155.70757686184</v>
      </c>
      <c r="BE44" s="44">
        <v>503576.01673099439</v>
      </c>
      <c r="BF44" s="44">
        <v>574378.79483341717</v>
      </c>
      <c r="BG44" s="44">
        <v>601157.96245251189</v>
      </c>
      <c r="BH44" s="44">
        <v>607823.74965307827</v>
      </c>
      <c r="BI44" s="44">
        <v>636341.89736582898</v>
      </c>
      <c r="BJ44" s="44">
        <v>663112.54963847506</v>
      </c>
      <c r="BK44" s="44">
        <v>653519.23846662964</v>
      </c>
      <c r="BL44" s="44">
        <v>615616.68679511664</v>
      </c>
      <c r="BM44" s="44">
        <v>639149.90460699971</v>
      </c>
      <c r="BN44" s="44">
        <v>638683.65716320171</v>
      </c>
      <c r="BO44" s="44">
        <v>688289.21189333405</v>
      </c>
      <c r="BP44" s="44">
        <v>449244.67751596903</v>
      </c>
      <c r="BQ44" s="44">
        <v>471890.30553122202</v>
      </c>
      <c r="BR44" s="44">
        <v>518677.51753108704</v>
      </c>
      <c r="BS44" s="44">
        <v>539859.25237000012</v>
      </c>
      <c r="BT44" s="44">
        <v>549380.67605000001</v>
      </c>
      <c r="BU44" s="44">
        <v>662749.79884000006</v>
      </c>
      <c r="BV44" s="44">
        <v>714935.14929000009</v>
      </c>
      <c r="BW44" s="44">
        <v>686359.04724999995</v>
      </c>
      <c r="BX44" s="44">
        <v>673784.91804000002</v>
      </c>
      <c r="BY44" s="44">
        <v>744291.70385999978</v>
      </c>
      <c r="BZ44" s="44">
        <v>716501.61642298696</v>
      </c>
      <c r="CA44" s="44">
        <v>694359.62027999992</v>
      </c>
      <c r="CB44" s="44">
        <v>720197.46939999994</v>
      </c>
      <c r="CC44" s="44">
        <v>719062.26</v>
      </c>
      <c r="CD44" s="44">
        <v>728501.48992536997</v>
      </c>
      <c r="CE44" s="44">
        <v>753390.25300000003</v>
      </c>
      <c r="CF44" s="44">
        <v>112506.535</v>
      </c>
      <c r="CG44" s="44">
        <v>108991.583</v>
      </c>
      <c r="CH44" s="44">
        <v>126897.568</v>
      </c>
      <c r="CI44" s="44">
        <v>145514.894</v>
      </c>
      <c r="CJ44" s="44">
        <v>147956.514</v>
      </c>
      <c r="CK44" s="44">
        <v>191519.79500000001</v>
      </c>
      <c r="CL44" s="44">
        <v>203371.86</v>
      </c>
      <c r="CM44" s="44">
        <v>222412.64300000001</v>
      </c>
      <c r="CN44" s="44">
        <v>233849.701</v>
      </c>
      <c r="CO44" s="44">
        <v>248377.486889666</v>
      </c>
      <c r="CP44" s="44">
        <v>211867.16309531001</v>
      </c>
      <c r="CQ44" s="44">
        <v>248667.39895521599</v>
      </c>
      <c r="CR44" s="44">
        <v>249010.83126000001</v>
      </c>
      <c r="CS44" s="44">
        <v>261706.81672</v>
      </c>
      <c r="CT44" s="44">
        <v>237845.67388999998</v>
      </c>
      <c r="CU44" s="44">
        <v>245707.57653999998</v>
      </c>
      <c r="CV44" s="44">
        <v>48648.823897879505</v>
      </c>
      <c r="CW44" s="44">
        <v>50748.109417397798</v>
      </c>
      <c r="CX44" s="44">
        <v>53289.0230297776</v>
      </c>
      <c r="CY44" s="44">
        <v>61973.7059213752</v>
      </c>
      <c r="CZ44" s="44">
        <v>75037.978098049192</v>
      </c>
      <c r="DA44" s="44">
        <v>74900.179665433403</v>
      </c>
      <c r="DB44" s="44">
        <v>84369.777789408996</v>
      </c>
      <c r="DC44" s="44">
        <v>70674.63604085501</v>
      </c>
      <c r="DD44" s="44">
        <v>74075.862810526407</v>
      </c>
      <c r="DE44" s="44">
        <v>64088.129960287195</v>
      </c>
      <c r="DF44" s="44">
        <v>69929.810763066795</v>
      </c>
      <c r="DG44" s="44">
        <v>93577.683630547996</v>
      </c>
      <c r="DH44" s="44">
        <v>86416.346934444198</v>
      </c>
      <c r="DI44" s="44">
        <v>78404.001088851903</v>
      </c>
      <c r="DJ44" s="44">
        <v>82673.057705970088</v>
      </c>
      <c r="DK44" s="44">
        <v>90510.394827971802</v>
      </c>
    </row>
    <row r="45" spans="1:115" s="25" customFormat="1" ht="12.9" customHeight="1" x14ac:dyDescent="0.35">
      <c r="A45" s="25" t="s">
        <v>64</v>
      </c>
      <c r="B45" s="25" t="s">
        <v>65</v>
      </c>
      <c r="C45" s="41" t="s">
        <v>90</v>
      </c>
      <c r="D45" s="42">
        <v>1.0052489022872066</v>
      </c>
      <c r="E45" s="42">
        <v>1.0493579600296044</v>
      </c>
      <c r="F45" s="42">
        <v>1.0914288949085482</v>
      </c>
      <c r="G45" s="42">
        <v>1.1330513410499656</v>
      </c>
      <c r="H45" s="42">
        <v>1.1610324599849373</v>
      </c>
      <c r="I45" s="42">
        <v>1.2036469818824578</v>
      </c>
      <c r="J45" s="42">
        <v>1.2423463830434018</v>
      </c>
      <c r="K45" s="42">
        <v>1.2824226340082261</v>
      </c>
      <c r="L45" s="42">
        <v>1.3169162414320237</v>
      </c>
      <c r="M45" s="42">
        <v>1.3449815282905713</v>
      </c>
      <c r="N45" s="42">
        <v>1.3684642017344733</v>
      </c>
      <c r="O45" s="42">
        <v>1.394649571352055</v>
      </c>
      <c r="P45" s="42">
        <v>1.4263240890939757</v>
      </c>
      <c r="Q45" s="42">
        <v>1.460058555644107</v>
      </c>
      <c r="R45" s="42">
        <v>1.4877477428518118</v>
      </c>
      <c r="S45" s="42">
        <v>1.5051094987398133</v>
      </c>
      <c r="T45" s="42">
        <v>1</v>
      </c>
      <c r="U45" s="42">
        <v>1.0452706061118502</v>
      </c>
      <c r="V45" s="42">
        <v>1.0868513886863425</v>
      </c>
      <c r="W45" s="42">
        <v>1.1312938389976723</v>
      </c>
      <c r="X45" s="42">
        <v>1.1567726142472725</v>
      </c>
      <c r="Y45" s="42">
        <v>1.1995563047985374</v>
      </c>
      <c r="Z45" s="42">
        <v>1.2385017561810374</v>
      </c>
      <c r="AA45" s="42">
        <v>1.2784871711292933</v>
      </c>
      <c r="AB45" s="42">
        <v>1.31342981598297</v>
      </c>
      <c r="AC45" s="42">
        <v>1.3426915893028719</v>
      </c>
      <c r="AD45" s="42">
        <v>1.3656987165194989</v>
      </c>
      <c r="AE45" s="42">
        <v>1.3915711944071918</v>
      </c>
      <c r="AF45" s="42">
        <v>1.4221280831529757</v>
      </c>
      <c r="AG45" s="42">
        <v>1.4566653831374401</v>
      </c>
      <c r="AH45" s="42">
        <v>1.4854493464845773</v>
      </c>
      <c r="AI45" s="42">
        <v>1.5051094987398133</v>
      </c>
      <c r="AJ45" s="42">
        <v>1</v>
      </c>
      <c r="AK45" s="42">
        <v>1.0452706061118502</v>
      </c>
      <c r="AL45" s="42">
        <v>1.0868513886863425</v>
      </c>
      <c r="AM45" s="42">
        <v>1.1312938389976723</v>
      </c>
      <c r="AN45" s="42">
        <v>1.1567726142472725</v>
      </c>
      <c r="AO45" s="42">
        <v>1.1995563047985374</v>
      </c>
      <c r="AP45" s="42">
        <v>1.2385017561810374</v>
      </c>
      <c r="AQ45" s="42">
        <v>1.2784871711292933</v>
      </c>
      <c r="AR45" s="42">
        <v>1.31342981598297</v>
      </c>
      <c r="AS45" s="42">
        <v>1.3426915893028719</v>
      </c>
      <c r="AT45" s="42">
        <v>1.3656987165194989</v>
      </c>
      <c r="AU45" s="42">
        <v>1.3915711944071918</v>
      </c>
      <c r="AV45" s="42">
        <v>1.4221280831529757</v>
      </c>
      <c r="AW45" s="42">
        <v>1.4566653831374401</v>
      </c>
      <c r="AX45" s="42">
        <v>1.4854493464845773</v>
      </c>
      <c r="AY45" s="42">
        <v>1.5051094987398133</v>
      </c>
      <c r="AZ45" s="42">
        <v>1.0258476465181641</v>
      </c>
      <c r="BA45" s="42">
        <v>1.0650547188806361</v>
      </c>
      <c r="BB45" s="42">
        <v>1.1122878618798167</v>
      </c>
      <c r="BC45" s="42">
        <v>1.1400308454887336</v>
      </c>
      <c r="BD45" s="42">
        <v>1.178546598199947</v>
      </c>
      <c r="BE45" s="42">
        <v>1.2206323874885738</v>
      </c>
      <c r="BF45" s="42">
        <v>1.2580479670432216</v>
      </c>
      <c r="BG45" s="42">
        <v>1.2966368788866152</v>
      </c>
      <c r="BH45" s="42">
        <v>1.3299716632564171</v>
      </c>
      <c r="BI45" s="42">
        <v>1.3538343217460784</v>
      </c>
      <c r="BJ45" s="42">
        <v>1.3778751883264413</v>
      </c>
      <c r="BK45" s="42">
        <v>1.4051674292861043</v>
      </c>
      <c r="BL45" s="42">
        <v>1.4413653508395858</v>
      </c>
      <c r="BM45" s="42">
        <v>1.4719176204705369</v>
      </c>
      <c r="BN45" s="42">
        <v>1.495454244929719</v>
      </c>
      <c r="BO45" s="42">
        <v>1.5051094987398133</v>
      </c>
      <c r="BP45" s="42">
        <v>1</v>
      </c>
      <c r="BQ45" s="42">
        <v>1.0452706061118502</v>
      </c>
      <c r="BR45" s="42">
        <v>1.0868513886863425</v>
      </c>
      <c r="BS45" s="42">
        <v>1.1312938389976723</v>
      </c>
      <c r="BT45" s="42">
        <v>1.1567726142472725</v>
      </c>
      <c r="BU45" s="42">
        <v>1.1995563047985374</v>
      </c>
      <c r="BV45" s="42">
        <v>1.2385017561810374</v>
      </c>
      <c r="BW45" s="42">
        <v>1.2784871711292933</v>
      </c>
      <c r="BX45" s="42">
        <v>1.31342981598297</v>
      </c>
      <c r="BY45" s="42">
        <v>1.3426915893028719</v>
      </c>
      <c r="BZ45" s="42">
        <v>1.3656987165194989</v>
      </c>
      <c r="CA45" s="42">
        <v>1.3915711944071918</v>
      </c>
      <c r="CB45" s="42">
        <v>1.4221280831529757</v>
      </c>
      <c r="CC45" s="42">
        <v>1.4566653831374401</v>
      </c>
      <c r="CD45" s="42">
        <v>1.4854493464845773</v>
      </c>
      <c r="CE45" s="42">
        <v>1.5051094987398133</v>
      </c>
      <c r="CF45" s="42">
        <v>1</v>
      </c>
      <c r="CG45" s="42">
        <v>1.0452706061118502</v>
      </c>
      <c r="CH45" s="42">
        <v>1.0868513886863425</v>
      </c>
      <c r="CI45" s="42">
        <v>1.1312938389976723</v>
      </c>
      <c r="CJ45" s="42">
        <v>1.1567726142472725</v>
      </c>
      <c r="CK45" s="42">
        <v>1.1995563047985374</v>
      </c>
      <c r="CL45" s="42">
        <v>1.2385017561810374</v>
      </c>
      <c r="CM45" s="42">
        <v>1.2784871711292933</v>
      </c>
      <c r="CN45" s="42">
        <v>1.31342981598297</v>
      </c>
      <c r="CO45" s="42">
        <v>1.3426915893028719</v>
      </c>
      <c r="CP45" s="42">
        <v>1.3656987165194989</v>
      </c>
      <c r="CQ45" s="42">
        <v>1.3915711944071918</v>
      </c>
      <c r="CR45" s="42">
        <v>1.4221280831529757</v>
      </c>
      <c r="CS45" s="42">
        <v>1.4566653831374401</v>
      </c>
      <c r="CT45" s="42">
        <v>1.4854493464845773</v>
      </c>
      <c r="CU45" s="42">
        <v>1.5051094987398133</v>
      </c>
      <c r="CV45" s="42">
        <v>1</v>
      </c>
      <c r="CW45" s="42">
        <v>1.0452706061118502</v>
      </c>
      <c r="CX45" s="42">
        <v>1.0868513886863425</v>
      </c>
      <c r="CY45" s="42">
        <v>1.1312938389976723</v>
      </c>
      <c r="CZ45" s="42">
        <v>1.1567726142472725</v>
      </c>
      <c r="DA45" s="42">
        <v>1.1995563047985374</v>
      </c>
      <c r="DB45" s="42">
        <v>1.2385017561810374</v>
      </c>
      <c r="DC45" s="42">
        <v>1.2784871711292933</v>
      </c>
      <c r="DD45" s="42">
        <v>1.31342981598297</v>
      </c>
      <c r="DE45" s="42">
        <v>1.3426915893028719</v>
      </c>
      <c r="DF45" s="42">
        <v>1.3656987165194989</v>
      </c>
      <c r="DG45" s="42">
        <v>1.3915711944071918</v>
      </c>
      <c r="DH45" s="42">
        <v>1.4221280831529757</v>
      </c>
      <c r="DI45" s="42">
        <v>1.4566653831374401</v>
      </c>
      <c r="DJ45" s="42">
        <v>1.4854493464845773</v>
      </c>
      <c r="DK45" s="42">
        <v>1.5051094987398133</v>
      </c>
    </row>
    <row r="46" spans="1:115" s="31" customFormat="1" ht="12.9" customHeight="1" x14ac:dyDescent="0.35">
      <c r="A46" s="31" t="s">
        <v>91</v>
      </c>
      <c r="B46" s="31" t="s">
        <v>68</v>
      </c>
      <c r="C46" s="43" t="s">
        <v>90</v>
      </c>
      <c r="D46" s="44">
        <v>1995847.5111358683</v>
      </c>
      <c r="E46" s="44">
        <v>2012702.1799163339</v>
      </c>
      <c r="F46" s="44">
        <v>2034606.2359714243</v>
      </c>
      <c r="G46" s="44">
        <v>2081524.7471582175</v>
      </c>
      <c r="H46" s="44">
        <v>2131142.9295573216</v>
      </c>
      <c r="I46" s="44">
        <v>2160746.3350382322</v>
      </c>
      <c r="J46" s="44">
        <v>2201659.9769750466</v>
      </c>
      <c r="K46" s="44">
        <v>2191939.357760604</v>
      </c>
      <c r="L46" s="44">
        <v>2200549.7393732495</v>
      </c>
      <c r="M46" s="44">
        <v>2240625.9818358566</v>
      </c>
      <c r="N46" s="44">
        <v>2266819.1319875219</v>
      </c>
      <c r="O46" s="44">
        <v>2301004.9359448599</v>
      </c>
      <c r="P46" s="44">
        <v>2271479.6203389978</v>
      </c>
      <c r="Q46" s="44">
        <v>2271907.4384066719</v>
      </c>
      <c r="R46" s="44">
        <v>2281774.6351984199</v>
      </c>
      <c r="S46" s="44">
        <v>2229232.2186346138</v>
      </c>
      <c r="T46" s="44">
        <v>59679.767929976741</v>
      </c>
      <c r="U46" s="44">
        <v>59679.767929976741</v>
      </c>
      <c r="V46" s="44">
        <v>59679.767929976741</v>
      </c>
      <c r="W46" s="44">
        <v>59679.767929976741</v>
      </c>
      <c r="X46" s="44">
        <v>59679.767929976741</v>
      </c>
      <c r="Y46" s="44">
        <v>59679.767929976741</v>
      </c>
      <c r="Z46" s="44">
        <v>66412.452379708629</v>
      </c>
      <c r="AA46" s="44">
        <v>66412.452379708629</v>
      </c>
      <c r="AB46" s="44">
        <v>66424.162744050627</v>
      </c>
      <c r="AC46" s="44">
        <v>66424.105544050632</v>
      </c>
      <c r="AD46" s="44">
        <v>66429.731863010311</v>
      </c>
      <c r="AE46" s="44">
        <v>64173.226000000002</v>
      </c>
      <c r="AF46" s="44">
        <v>64233.594507655951</v>
      </c>
      <c r="AG46" s="44">
        <v>64233.447426433784</v>
      </c>
      <c r="AH46" s="44">
        <v>64232.856681430923</v>
      </c>
      <c r="AI46" s="44">
        <v>62416.888800000001</v>
      </c>
      <c r="AJ46" s="44">
        <v>913442.59196139744</v>
      </c>
      <c r="AK46" s="44">
        <v>912465.64726502332</v>
      </c>
      <c r="AL46" s="44">
        <v>925699.91947040369</v>
      </c>
      <c r="AM46" s="44">
        <v>952353.20812700619</v>
      </c>
      <c r="AN46" s="44">
        <v>984459.33461654338</v>
      </c>
      <c r="AO46" s="44">
        <v>1009406.7987518227</v>
      </c>
      <c r="AP46" s="44">
        <v>1020513.8048899653</v>
      </c>
      <c r="AQ46" s="44">
        <v>1069929.8692025351</v>
      </c>
      <c r="AR46" s="44">
        <v>1067814.7569345441</v>
      </c>
      <c r="AS46" s="44">
        <v>1110629.1475934878</v>
      </c>
      <c r="AT46" s="44">
        <v>1130449.1502923572</v>
      </c>
      <c r="AU46" s="44">
        <v>1138071.8097887379</v>
      </c>
      <c r="AV46" s="44">
        <v>1106666.8018072676</v>
      </c>
      <c r="AW46" s="44">
        <v>1109356.4171938398</v>
      </c>
      <c r="AX46" s="44">
        <v>1106788.6410795026</v>
      </c>
      <c r="AY46" s="44">
        <v>828517.01501710387</v>
      </c>
      <c r="AZ46" s="44">
        <v>335912.81356336875</v>
      </c>
      <c r="BA46" s="44">
        <v>336858.93444740074</v>
      </c>
      <c r="BB46" s="44">
        <v>339322.15056115796</v>
      </c>
      <c r="BC46" s="44">
        <v>342027.18571116036</v>
      </c>
      <c r="BD46" s="44">
        <v>347694.58859071956</v>
      </c>
      <c r="BE46" s="44">
        <v>348466.8850288894</v>
      </c>
      <c r="BF46" s="44">
        <v>354780.12914922438</v>
      </c>
      <c r="BG46" s="44">
        <v>351603.44761039433</v>
      </c>
      <c r="BH46" s="44">
        <v>358574.89373789303</v>
      </c>
      <c r="BI46" s="44">
        <v>355638.84496156825</v>
      </c>
      <c r="BJ46" s="44">
        <v>362793.34760583198</v>
      </c>
      <c r="BK46" s="44">
        <v>364062.75956378155</v>
      </c>
      <c r="BL46" s="44">
        <v>363367.66322902607</v>
      </c>
      <c r="BM46" s="44">
        <v>363206.37832899677</v>
      </c>
      <c r="BN46" s="44">
        <v>366490.07006</v>
      </c>
      <c r="BO46" s="44">
        <v>375907.36153251055</v>
      </c>
      <c r="BP46" s="44">
        <v>565431.52958541038</v>
      </c>
      <c r="BQ46" s="44">
        <v>581253.07246625307</v>
      </c>
      <c r="BR46" s="44">
        <v>586395.69049071893</v>
      </c>
      <c r="BS46" s="44">
        <v>602063.39107714104</v>
      </c>
      <c r="BT46" s="44">
        <v>611552.82825993479</v>
      </c>
      <c r="BU46" s="44">
        <v>619403.1478335245</v>
      </c>
      <c r="BV46" s="44">
        <v>634695.45073495258</v>
      </c>
      <c r="BW46" s="44">
        <v>578272.41101148957</v>
      </c>
      <c r="BX46" s="44">
        <v>582352.63298692694</v>
      </c>
      <c r="BY46" s="44">
        <v>580472.77786000003</v>
      </c>
      <c r="BZ46" s="44">
        <v>580658.24187732278</v>
      </c>
      <c r="CA46" s="44">
        <v>606431.91463620029</v>
      </c>
      <c r="CB46" s="44">
        <v>608070.21985986398</v>
      </c>
      <c r="CC46" s="44">
        <v>606493.56549740164</v>
      </c>
      <c r="CD46" s="44">
        <v>615176.06170000008</v>
      </c>
      <c r="CE46" s="44">
        <v>830237.54855999991</v>
      </c>
      <c r="CF46" s="44">
        <v>117989.51809571458</v>
      </c>
      <c r="CG46" s="44">
        <v>119053.4678076799</v>
      </c>
      <c r="CH46" s="44">
        <v>120117.41751916683</v>
      </c>
      <c r="CI46" s="44">
        <v>121987.17431293294</v>
      </c>
      <c r="CJ46" s="44">
        <v>124342.39016014698</v>
      </c>
      <c r="CK46" s="44">
        <v>120375.71549401895</v>
      </c>
      <c r="CL46" s="44">
        <v>121844.11982119559</v>
      </c>
      <c r="CM46" s="44">
        <v>122307.1575564761</v>
      </c>
      <c r="CN46" s="44">
        <v>121970.45696983438</v>
      </c>
      <c r="CO46" s="44">
        <v>124047.99599175001</v>
      </c>
      <c r="CP46" s="44">
        <v>123082</v>
      </c>
      <c r="CQ46" s="44">
        <v>124860.85057214</v>
      </c>
      <c r="CR46" s="44">
        <v>125752.16393218446</v>
      </c>
      <c r="CS46" s="44">
        <v>125245.5</v>
      </c>
      <c r="CT46" s="44">
        <v>125709.58411148596</v>
      </c>
      <c r="CU46" s="44">
        <v>128839</v>
      </c>
      <c r="CV46" s="44">
        <v>3391.29</v>
      </c>
      <c r="CW46" s="44">
        <v>3391.29</v>
      </c>
      <c r="CX46" s="44">
        <v>3391.29</v>
      </c>
      <c r="CY46" s="44">
        <v>3414.02</v>
      </c>
      <c r="CZ46" s="44">
        <v>3414.02</v>
      </c>
      <c r="DA46" s="44">
        <v>3414.02</v>
      </c>
      <c r="DB46" s="44">
        <v>3414.02</v>
      </c>
      <c r="DC46" s="44">
        <v>3414.02</v>
      </c>
      <c r="DD46" s="44">
        <v>3412.8359999999998</v>
      </c>
      <c r="DE46" s="44">
        <v>3413.1098849999998</v>
      </c>
      <c r="DF46" s="44">
        <v>3406.6603489999998</v>
      </c>
      <c r="DG46" s="44">
        <v>3404.3753839999999</v>
      </c>
      <c r="DH46" s="44">
        <v>3389.1770029999998</v>
      </c>
      <c r="DI46" s="44">
        <v>3372.1299599999998</v>
      </c>
      <c r="DJ46" s="44">
        <v>3377.421566</v>
      </c>
      <c r="DK46" s="44">
        <v>3314.4047249999999</v>
      </c>
    </row>
    <row r="47" spans="1:115" s="31" customFormat="1" ht="12.9" customHeight="1" x14ac:dyDescent="0.35">
      <c r="A47" s="31" t="s">
        <v>92</v>
      </c>
      <c r="B47" s="31" t="s">
        <v>68</v>
      </c>
      <c r="C47" s="43" t="s">
        <v>90</v>
      </c>
      <c r="D47" s="44">
        <v>1085395.202974204</v>
      </c>
      <c r="E47" s="44">
        <v>1103081.5456718251</v>
      </c>
      <c r="F47" s="44">
        <v>1119180.4630187359</v>
      </c>
      <c r="G47" s="44">
        <v>1132477.5667776074</v>
      </c>
      <c r="H47" s="44">
        <v>1146684.4868272147</v>
      </c>
      <c r="I47" s="44">
        <v>1162941.7104397572</v>
      </c>
      <c r="J47" s="44">
        <v>1174008.7280135963</v>
      </c>
      <c r="K47" s="44">
        <v>1184980.1326747916</v>
      </c>
      <c r="L47" s="44">
        <v>1186280.3136349346</v>
      </c>
      <c r="M47" s="44">
        <v>1193843.5558629967</v>
      </c>
      <c r="N47" s="44">
        <v>1198430.1319420664</v>
      </c>
      <c r="O47" s="44">
        <v>1197794.4967459643</v>
      </c>
      <c r="P47" s="44">
        <v>1208513.1638959665</v>
      </c>
      <c r="Q47" s="44">
        <v>1207365.886359819</v>
      </c>
      <c r="R47" s="44">
        <v>1212868.0645896865</v>
      </c>
      <c r="S47" s="44">
        <v>1154596.137980347</v>
      </c>
      <c r="T47" s="44">
        <v>6962.2099999981992</v>
      </c>
      <c r="U47" s="44">
        <v>6936.5499999999993</v>
      </c>
      <c r="V47" s="44">
        <v>6898.87</v>
      </c>
      <c r="W47" s="44">
        <v>6879.2199999999993</v>
      </c>
      <c r="X47" s="44">
        <v>6883.7</v>
      </c>
      <c r="Y47" s="44">
        <v>6898.87</v>
      </c>
      <c r="Z47" s="44">
        <v>6803.32</v>
      </c>
      <c r="AA47" s="44">
        <v>6760.08</v>
      </c>
      <c r="AB47" s="44">
        <v>6686.9814099999994</v>
      </c>
      <c r="AC47" s="44">
        <v>6518.18559</v>
      </c>
      <c r="AD47" s="44">
        <v>6592.151045971108</v>
      </c>
      <c r="AE47" s="44">
        <v>6688.223</v>
      </c>
      <c r="AF47" s="44">
        <v>6732.3846337167488</v>
      </c>
      <c r="AG47" s="44">
        <v>6742.2850450504739</v>
      </c>
      <c r="AH47" s="44">
        <v>6765.5307655000006</v>
      </c>
      <c r="AI47" s="44">
        <v>6651.5496999999996</v>
      </c>
      <c r="AJ47" s="44">
        <v>265932.3412100437</v>
      </c>
      <c r="AK47" s="44">
        <v>280523.67351010803</v>
      </c>
      <c r="AL47" s="44">
        <v>293336.56035777781</v>
      </c>
      <c r="AM47" s="44">
        <v>306093.01568234945</v>
      </c>
      <c r="AN47" s="44">
        <v>316548.9848603924</v>
      </c>
      <c r="AO47" s="44">
        <v>328876.65864237706</v>
      </c>
      <c r="AP47" s="44">
        <v>336091.1694270405</v>
      </c>
      <c r="AQ47" s="44">
        <v>344562.59601831087</v>
      </c>
      <c r="AR47" s="44">
        <v>341554.17802559113</v>
      </c>
      <c r="AS47" s="44">
        <v>343643.66196916043</v>
      </c>
      <c r="AT47" s="44">
        <v>347815.95776909415</v>
      </c>
      <c r="AU47" s="44">
        <v>348544.6601138832</v>
      </c>
      <c r="AV47" s="44">
        <v>352554.3376604818</v>
      </c>
      <c r="AW47" s="44">
        <v>354453.17665519455</v>
      </c>
      <c r="AX47" s="44">
        <v>357831.64706833824</v>
      </c>
      <c r="AY47" s="44">
        <v>349097.19143840176</v>
      </c>
      <c r="AZ47" s="44">
        <v>433889.94232859998</v>
      </c>
      <c r="BA47" s="44">
        <v>435386.5666743262</v>
      </c>
      <c r="BB47" s="44">
        <v>437108.59462243092</v>
      </c>
      <c r="BC47" s="44">
        <v>435759.51612691826</v>
      </c>
      <c r="BD47" s="44">
        <v>436512.5408999332</v>
      </c>
      <c r="BE47" s="44">
        <v>437222.48788626841</v>
      </c>
      <c r="BF47" s="44">
        <v>438962.60161258333</v>
      </c>
      <c r="BG47" s="44">
        <v>439576.61529994837</v>
      </c>
      <c r="BH47" s="44">
        <v>441535.47457376425</v>
      </c>
      <c r="BI47" s="44">
        <v>441603.02442874631</v>
      </c>
      <c r="BJ47" s="44">
        <v>442066.93100363237</v>
      </c>
      <c r="BK47" s="44">
        <v>441592.96244500508</v>
      </c>
      <c r="BL47" s="44">
        <v>441374.41700845544</v>
      </c>
      <c r="BM47" s="44">
        <v>440832.76819013245</v>
      </c>
      <c r="BN47" s="44">
        <v>440586.53157999995</v>
      </c>
      <c r="BO47" s="44">
        <v>441558.65971694532</v>
      </c>
      <c r="BP47" s="44">
        <v>203530.30672712851</v>
      </c>
      <c r="BQ47" s="44">
        <v>205149.9806366738</v>
      </c>
      <c r="BR47" s="44">
        <v>206747.29104549013</v>
      </c>
      <c r="BS47" s="44">
        <v>208670.19319152099</v>
      </c>
      <c r="BT47" s="44">
        <v>209830.36493216548</v>
      </c>
      <c r="BU47" s="44">
        <v>212027.03891868843</v>
      </c>
      <c r="BV47" s="44">
        <v>213993.35134537553</v>
      </c>
      <c r="BW47" s="44">
        <v>215556.20805453532</v>
      </c>
      <c r="BX47" s="44">
        <v>218260.49062999999</v>
      </c>
      <c r="BY47" s="44">
        <v>225713.30212499999</v>
      </c>
      <c r="BZ47" s="44">
        <v>224489.17355936865</v>
      </c>
      <c r="CA47" s="44">
        <v>222394.18981635611</v>
      </c>
      <c r="CB47" s="44">
        <v>226719.693791853</v>
      </c>
      <c r="CC47" s="44">
        <v>222724.15609544163</v>
      </c>
      <c r="CD47" s="44">
        <v>223766.86506000001</v>
      </c>
      <c r="CE47" s="44">
        <v>173292.54878000001</v>
      </c>
      <c r="CF47" s="44">
        <v>81474.102708433449</v>
      </c>
      <c r="CG47" s="44">
        <v>81478.474850717103</v>
      </c>
      <c r="CH47" s="44">
        <v>81482.846993036961</v>
      </c>
      <c r="CI47" s="44">
        <v>81558.171776818723</v>
      </c>
      <c r="CJ47" s="44">
        <v>81575.518134723723</v>
      </c>
      <c r="CK47" s="44">
        <v>81643.215992423371</v>
      </c>
      <c r="CL47" s="44">
        <v>81231.13862859708</v>
      </c>
      <c r="CM47" s="44">
        <v>81270.725301997096</v>
      </c>
      <c r="CN47" s="44">
        <v>80468.57239557906</v>
      </c>
      <c r="CO47" s="44">
        <v>78110.617999090013</v>
      </c>
      <c r="CP47" s="44">
        <v>78570.28</v>
      </c>
      <c r="CQ47" s="44">
        <v>78562.985966719993</v>
      </c>
      <c r="CR47" s="44">
        <v>79348.096328459607</v>
      </c>
      <c r="CS47" s="44">
        <v>79936.329999999987</v>
      </c>
      <c r="CT47" s="44">
        <v>81002.004322848312</v>
      </c>
      <c r="CU47" s="44">
        <v>80799.820000000007</v>
      </c>
      <c r="CV47" s="44">
        <v>93606.300000000017</v>
      </c>
      <c r="CW47" s="44">
        <v>93606.300000000017</v>
      </c>
      <c r="CX47" s="44">
        <v>93606.300000000017</v>
      </c>
      <c r="CY47" s="44">
        <v>93517.45</v>
      </c>
      <c r="CZ47" s="44">
        <v>95333.377999999997</v>
      </c>
      <c r="DA47" s="44">
        <v>96273.438999999998</v>
      </c>
      <c r="DB47" s="44">
        <v>96927.146999999983</v>
      </c>
      <c r="DC47" s="44">
        <v>97253.907999999996</v>
      </c>
      <c r="DD47" s="44">
        <v>97774.616599999994</v>
      </c>
      <c r="DE47" s="44">
        <v>98254.763750999991</v>
      </c>
      <c r="DF47" s="44">
        <v>98895.638564000008</v>
      </c>
      <c r="DG47" s="44">
        <v>100011.475404</v>
      </c>
      <c r="DH47" s="44">
        <v>101784.23447299999</v>
      </c>
      <c r="DI47" s="44">
        <v>102677.17037399999</v>
      </c>
      <c r="DJ47" s="44">
        <v>102915.485793</v>
      </c>
      <c r="DK47" s="44">
        <v>103196.36834499998</v>
      </c>
    </row>
    <row r="48" spans="1:115" s="31" customFormat="1" ht="12.9" customHeight="1" x14ac:dyDescent="0.35">
      <c r="A48" s="31" t="s">
        <v>93</v>
      </c>
      <c r="B48" s="31" t="s">
        <v>68</v>
      </c>
      <c r="C48" s="43" t="s">
        <v>90</v>
      </c>
      <c r="D48" s="44">
        <v>178281.93780576863</v>
      </c>
      <c r="E48" s="44">
        <v>183941.70048431214</v>
      </c>
      <c r="F48" s="44">
        <v>187671.80814377218</v>
      </c>
      <c r="G48" s="44">
        <v>189805.16257140343</v>
      </c>
      <c r="H48" s="44">
        <v>196517.47799201112</v>
      </c>
      <c r="I48" s="44">
        <v>203389.02391125943</v>
      </c>
      <c r="J48" s="44">
        <v>212389.89709501155</v>
      </c>
      <c r="K48" s="44">
        <v>222489.14019721124</v>
      </c>
      <c r="L48" s="44">
        <v>235038.94033547011</v>
      </c>
      <c r="M48" s="44">
        <v>228796.60074959314</v>
      </c>
      <c r="N48" s="44">
        <v>235420.57614631765</v>
      </c>
      <c r="O48" s="44">
        <v>241569.95662205573</v>
      </c>
      <c r="P48" s="44">
        <v>238069.55937539603</v>
      </c>
      <c r="Q48" s="44">
        <v>236598.93239809727</v>
      </c>
      <c r="R48" s="44">
        <v>246652.95005887895</v>
      </c>
      <c r="S48" s="44">
        <v>211395.03865236035</v>
      </c>
      <c r="T48" s="44">
        <v>267.49799999999999</v>
      </c>
      <c r="U48" s="44">
        <v>267.49799999999999</v>
      </c>
      <c r="V48" s="44">
        <v>267.49799999999999</v>
      </c>
      <c r="W48" s="44">
        <v>267.49799999999999</v>
      </c>
      <c r="X48" s="44">
        <v>267.49799999999999</v>
      </c>
      <c r="Y48" s="44">
        <v>267.49799999999999</v>
      </c>
      <c r="Z48" s="44">
        <v>267.49799999999999</v>
      </c>
      <c r="AA48" s="44">
        <v>267.49799999999999</v>
      </c>
      <c r="AB48" s="44">
        <v>1031.828</v>
      </c>
      <c r="AC48" s="44">
        <v>1035.6163483662001</v>
      </c>
      <c r="AD48" s="44">
        <v>1036.3290874973793</v>
      </c>
      <c r="AE48" s="44">
        <v>1045.452</v>
      </c>
      <c r="AF48" s="44">
        <v>1049.6315670401186</v>
      </c>
      <c r="AG48" s="44">
        <v>1049.6315670401186</v>
      </c>
      <c r="AH48" s="44">
        <v>1063.0363199999999</v>
      </c>
      <c r="AI48" s="44">
        <v>785.62119999999993</v>
      </c>
      <c r="AJ48" s="44">
        <v>134345.56162945306</v>
      </c>
      <c r="AK48" s="44">
        <v>135495.46101610913</v>
      </c>
      <c r="AL48" s="44">
        <v>133583.25531402888</v>
      </c>
      <c r="AM48" s="44">
        <v>132261.08891359295</v>
      </c>
      <c r="AN48" s="44">
        <v>135877.79567544683</v>
      </c>
      <c r="AO48" s="44">
        <v>139345.11413131643</v>
      </c>
      <c r="AP48" s="44">
        <v>145688.09597944768</v>
      </c>
      <c r="AQ48" s="44">
        <v>152274.03830448934</v>
      </c>
      <c r="AR48" s="44">
        <v>162339.24746438881</v>
      </c>
      <c r="AS48" s="44">
        <v>153632.29929374097</v>
      </c>
      <c r="AT48" s="44">
        <v>160152.34828255617</v>
      </c>
      <c r="AU48" s="44">
        <v>164822.61226142984</v>
      </c>
      <c r="AV48" s="44">
        <v>160694.65180700424</v>
      </c>
      <c r="AW48" s="44">
        <v>158945.79897146535</v>
      </c>
      <c r="AX48" s="44">
        <v>165211.95881365571</v>
      </c>
      <c r="AY48" s="44">
        <v>130228.7989385508</v>
      </c>
      <c r="AZ48" s="44">
        <v>4908.5994408736224</v>
      </c>
      <c r="BA48" s="44">
        <v>4906.1897690518608</v>
      </c>
      <c r="BB48" s="44">
        <v>5095.0430884177576</v>
      </c>
      <c r="BC48" s="44">
        <v>5175.4793567966281</v>
      </c>
      <c r="BD48" s="44">
        <v>5267.8323333923217</v>
      </c>
      <c r="BE48" s="44">
        <v>5255.8118295495133</v>
      </c>
      <c r="BF48" s="44">
        <v>6071.3968598158899</v>
      </c>
      <c r="BG48" s="44">
        <v>6430.8156349603905</v>
      </c>
      <c r="BH48" s="44">
        <v>6580.9875087251021</v>
      </c>
      <c r="BI48" s="44">
        <v>6604.3271666959326</v>
      </c>
      <c r="BJ48" s="44">
        <v>6745.5169670866035</v>
      </c>
      <c r="BK48" s="44">
        <v>7074.64759938508</v>
      </c>
      <c r="BL48" s="44">
        <v>7367.3861641966851</v>
      </c>
      <c r="BM48" s="44">
        <v>7972.7246821918443</v>
      </c>
      <c r="BN48" s="44">
        <v>8885.7232416400002</v>
      </c>
      <c r="BO48" s="44">
        <v>9068.946621759651</v>
      </c>
      <c r="BP48" s="44">
        <v>30920.248280313077</v>
      </c>
      <c r="BQ48" s="44">
        <v>35285.550297213602</v>
      </c>
      <c r="BR48" s="44">
        <v>40592.039392703642</v>
      </c>
      <c r="BS48" s="44">
        <v>43024.593009703647</v>
      </c>
      <c r="BT48" s="44">
        <v>46046.185774268597</v>
      </c>
      <c r="BU48" s="44">
        <v>50047.638274186997</v>
      </c>
      <c r="BV48" s="44">
        <v>50892.196148395276</v>
      </c>
      <c r="BW48" s="44">
        <v>53998.385669208983</v>
      </c>
      <c r="BX48" s="44">
        <v>55205.999855119269</v>
      </c>
      <c r="BY48" s="44">
        <v>57326.469669060003</v>
      </c>
      <c r="BZ48" s="44">
        <v>57231.06419317751</v>
      </c>
      <c r="CA48" s="44">
        <v>58352.002045240813</v>
      </c>
      <c r="CB48" s="44">
        <v>58399.388557027596</v>
      </c>
      <c r="CC48" s="44">
        <v>58021.254450000008</v>
      </c>
      <c r="CD48" s="44">
        <v>60616.813909999997</v>
      </c>
      <c r="CE48" s="44">
        <v>60445.258499999996</v>
      </c>
      <c r="CF48" s="44">
        <v>6913.3804551288476</v>
      </c>
      <c r="CG48" s="44">
        <v>7060.3514019375289</v>
      </c>
      <c r="CH48" s="44">
        <v>7207.3223486218685</v>
      </c>
      <c r="CI48" s="44">
        <v>7730.8232913102174</v>
      </c>
      <c r="CJ48" s="44">
        <v>7706.2562089034018</v>
      </c>
      <c r="CK48" s="44">
        <v>6903.0016762064952</v>
      </c>
      <c r="CL48" s="44">
        <v>7857.1401073526458</v>
      </c>
      <c r="CM48" s="44">
        <v>7911.0625885524996</v>
      </c>
      <c r="CN48" s="44">
        <v>8109.2775072369095</v>
      </c>
      <c r="CO48" s="44">
        <v>8420.7150617299994</v>
      </c>
      <c r="CP48" s="44">
        <v>8383</v>
      </c>
      <c r="CQ48" s="44">
        <v>8377.7008659999992</v>
      </c>
      <c r="CR48" s="44">
        <v>8697.701200127427</v>
      </c>
      <c r="CS48" s="44">
        <v>8746.11</v>
      </c>
      <c r="CT48" s="44">
        <v>8927.8875735832353</v>
      </c>
      <c r="CU48" s="44">
        <v>8948</v>
      </c>
      <c r="CV48" s="44">
        <v>926.65</v>
      </c>
      <c r="CW48" s="44">
        <v>926.65</v>
      </c>
      <c r="CX48" s="44">
        <v>926.65</v>
      </c>
      <c r="CY48" s="44">
        <v>1345.68</v>
      </c>
      <c r="CZ48" s="44">
        <v>1351.9099999999999</v>
      </c>
      <c r="DA48" s="44">
        <v>1569.9599999999998</v>
      </c>
      <c r="DB48" s="44">
        <v>1613.57</v>
      </c>
      <c r="DC48" s="44">
        <v>1607.34</v>
      </c>
      <c r="DD48" s="44">
        <v>1771.6</v>
      </c>
      <c r="DE48" s="44">
        <v>1777.1732100000002</v>
      </c>
      <c r="DF48" s="44">
        <v>1872.317616</v>
      </c>
      <c r="DG48" s="44">
        <v>1897.5418500000001</v>
      </c>
      <c r="DH48" s="44">
        <v>1860.80008</v>
      </c>
      <c r="DI48" s="44">
        <v>1863.4127273999998</v>
      </c>
      <c r="DJ48" s="44">
        <v>1947.5302000000001</v>
      </c>
      <c r="DK48" s="44">
        <v>1918.4133920499103</v>
      </c>
    </row>
    <row r="49" spans="1:211" s="31" customFormat="1" ht="12.9" customHeight="1" x14ac:dyDescent="0.35">
      <c r="A49" s="31" t="s">
        <v>94</v>
      </c>
      <c r="B49" s="31" t="s">
        <v>68</v>
      </c>
      <c r="C49" s="43" t="s">
        <v>90</v>
      </c>
      <c r="D49" s="44">
        <v>162662.16925470068</v>
      </c>
      <c r="E49" s="44">
        <v>172457.12812268702</v>
      </c>
      <c r="F49" s="44">
        <v>176491.71232699309</v>
      </c>
      <c r="G49" s="44">
        <v>187031.94789866856</v>
      </c>
      <c r="H49" s="44">
        <v>195836.17234322504</v>
      </c>
      <c r="I49" s="44">
        <v>203541.21154112465</v>
      </c>
      <c r="J49" s="44">
        <v>211266.66243154489</v>
      </c>
      <c r="K49" s="44">
        <v>218655.04793535473</v>
      </c>
      <c r="L49" s="44">
        <v>226207.59359381491</v>
      </c>
      <c r="M49" s="44">
        <v>233397.7411604473</v>
      </c>
      <c r="N49" s="44">
        <v>239531.30918443145</v>
      </c>
      <c r="O49" s="44">
        <v>246422.16059537424</v>
      </c>
      <c r="P49" s="44">
        <v>252723.82319936756</v>
      </c>
      <c r="Q49" s="44">
        <v>259089.33563924037</v>
      </c>
      <c r="R49" s="44">
        <v>266211.06383594131</v>
      </c>
      <c r="S49" s="44">
        <v>238196.84010082539</v>
      </c>
      <c r="T49" s="44">
        <v>8371.5453985344757</v>
      </c>
      <c r="U49" s="44">
        <v>8516.0121808252843</v>
      </c>
      <c r="V49" s="44">
        <v>8738.3770088075344</v>
      </c>
      <c r="W49" s="44">
        <v>8993.5406222647507</v>
      </c>
      <c r="X49" s="44">
        <v>9254.875325434461</v>
      </c>
      <c r="Y49" s="44">
        <v>9540.796033660903</v>
      </c>
      <c r="Z49" s="44">
        <v>9974.7706270968447</v>
      </c>
      <c r="AA49" s="44">
        <v>10277.752611207492</v>
      </c>
      <c r="AB49" s="44">
        <v>10561.526152631324</v>
      </c>
      <c r="AC49" s="44">
        <v>10734.974682472188</v>
      </c>
      <c r="AD49" s="44">
        <v>10870.639996466376</v>
      </c>
      <c r="AE49" s="44">
        <v>10995.872000000001</v>
      </c>
      <c r="AF49" s="44">
        <v>11122.070022926449</v>
      </c>
      <c r="AG49" s="44">
        <v>11289.248398169673</v>
      </c>
      <c r="AH49" s="44">
        <v>11639.7520475</v>
      </c>
      <c r="AI49" s="44">
        <v>8760.7049000000006</v>
      </c>
      <c r="AJ49" s="44">
        <v>64869.511649014756</v>
      </c>
      <c r="AK49" s="44">
        <v>69078.443054713091</v>
      </c>
      <c r="AL49" s="44">
        <v>68022.039926395999</v>
      </c>
      <c r="AM49" s="44">
        <v>70942.920185783238</v>
      </c>
      <c r="AN49" s="44">
        <v>73716.176268239506</v>
      </c>
      <c r="AO49" s="44">
        <v>77686.426391599874</v>
      </c>
      <c r="AP49" s="44">
        <v>81383.496083109407</v>
      </c>
      <c r="AQ49" s="44">
        <v>84550.337099687778</v>
      </c>
      <c r="AR49" s="44">
        <v>87560.838554317568</v>
      </c>
      <c r="AS49" s="44">
        <v>89697.823861191573</v>
      </c>
      <c r="AT49" s="44">
        <v>91549.617460593843</v>
      </c>
      <c r="AU49" s="44">
        <v>93857.441908806126</v>
      </c>
      <c r="AV49" s="44">
        <v>95899.820481975577</v>
      </c>
      <c r="AW49" s="44">
        <v>97910.786360006023</v>
      </c>
      <c r="AX49" s="44">
        <v>99948.476946347815</v>
      </c>
      <c r="AY49" s="44">
        <v>76900.499972269739</v>
      </c>
      <c r="AZ49" s="44">
        <v>42757.379694080169</v>
      </c>
      <c r="BA49" s="44">
        <v>45197.669558164227</v>
      </c>
      <c r="BB49" s="44">
        <v>46870.457739602272</v>
      </c>
      <c r="BC49" s="44">
        <v>51080.528808539311</v>
      </c>
      <c r="BD49" s="44">
        <v>54002.723668406412</v>
      </c>
      <c r="BE49" s="44">
        <v>55139.430647474386</v>
      </c>
      <c r="BF49" s="44">
        <v>56777.154589015066</v>
      </c>
      <c r="BG49" s="44">
        <v>59009.089813170358</v>
      </c>
      <c r="BH49" s="44">
        <v>61510.205037886022</v>
      </c>
      <c r="BI49" s="44">
        <v>64684.768762653468</v>
      </c>
      <c r="BJ49" s="44">
        <v>67078.272801260246</v>
      </c>
      <c r="BK49" s="44">
        <v>70215.345405061147</v>
      </c>
      <c r="BL49" s="44">
        <v>73687.730119384243</v>
      </c>
      <c r="BM49" s="44">
        <v>76208.684588764794</v>
      </c>
      <c r="BN49" s="44">
        <v>79604.563546557998</v>
      </c>
      <c r="BO49" s="44">
        <v>81193.573582422265</v>
      </c>
      <c r="BP49" s="44">
        <v>22433.945889959999</v>
      </c>
      <c r="BQ49" s="44">
        <v>24809.156548719999</v>
      </c>
      <c r="BR49" s="44">
        <v>27381.190714799999</v>
      </c>
      <c r="BS49" s="44">
        <v>29730.299219799999</v>
      </c>
      <c r="BT49" s="44">
        <v>31634.089384310002</v>
      </c>
      <c r="BU49" s="44">
        <v>33189.626657100001</v>
      </c>
      <c r="BV49" s="44">
        <v>34636.298836260001</v>
      </c>
      <c r="BW49" s="44">
        <v>36006.495419749997</v>
      </c>
      <c r="BX49" s="44">
        <v>37246.201835</v>
      </c>
      <c r="BY49" s="44">
        <v>38603.640278999999</v>
      </c>
      <c r="BZ49" s="44">
        <v>39789.064112111002</v>
      </c>
      <c r="CA49" s="44">
        <v>40823.926783207004</v>
      </c>
      <c r="CB49" s="44">
        <v>41046.217596331939</v>
      </c>
      <c r="CC49" s="44">
        <v>41959.679871499997</v>
      </c>
      <c r="CD49" s="44">
        <v>42671.491699999999</v>
      </c>
      <c r="CE49" s="44">
        <v>35782.5219</v>
      </c>
      <c r="CF49" s="44">
        <v>15478.943623111307</v>
      </c>
      <c r="CG49" s="44">
        <v>16102.743780264424</v>
      </c>
      <c r="CH49" s="44">
        <v>16726.543937387305</v>
      </c>
      <c r="CI49" s="44">
        <v>17507.526062281231</v>
      </c>
      <c r="CJ49" s="44">
        <v>18092.218696834701</v>
      </c>
      <c r="CK49" s="44">
        <v>18470.073811289494</v>
      </c>
      <c r="CL49" s="44">
        <v>18853.782296063535</v>
      </c>
      <c r="CM49" s="44">
        <v>19107.9729915391</v>
      </c>
      <c r="CN49" s="44">
        <v>19401.860413980001</v>
      </c>
      <c r="CO49" s="44">
        <v>19679.16187313</v>
      </c>
      <c r="CP49" s="44">
        <v>20173.179999999997</v>
      </c>
      <c r="CQ49" s="44">
        <v>20414.998358299999</v>
      </c>
      <c r="CR49" s="44">
        <v>20674.429784749329</v>
      </c>
      <c r="CS49" s="44">
        <v>21287.959000000003</v>
      </c>
      <c r="CT49" s="44">
        <v>21833.318077535499</v>
      </c>
      <c r="CU49" s="44">
        <v>25067.62</v>
      </c>
      <c r="CV49" s="44">
        <v>8750.8430000000008</v>
      </c>
      <c r="CW49" s="44">
        <v>8753.1029999999992</v>
      </c>
      <c r="CX49" s="44">
        <v>8753.1029999999992</v>
      </c>
      <c r="CY49" s="44">
        <v>8777.1329999999998</v>
      </c>
      <c r="CZ49" s="44">
        <v>9136.0890000000018</v>
      </c>
      <c r="DA49" s="44">
        <v>9514.8580000000002</v>
      </c>
      <c r="DB49" s="44">
        <v>9641.16</v>
      </c>
      <c r="DC49" s="44">
        <v>9703.4000000000015</v>
      </c>
      <c r="DD49" s="44">
        <v>9926.9616000000005</v>
      </c>
      <c r="DE49" s="44">
        <v>9997.3717019999985</v>
      </c>
      <c r="DF49" s="44">
        <v>10070.534814000001</v>
      </c>
      <c r="DG49" s="44">
        <v>10114.576140000001</v>
      </c>
      <c r="DH49" s="44">
        <v>10293.555194</v>
      </c>
      <c r="DI49" s="44">
        <v>10432.977420799871</v>
      </c>
      <c r="DJ49" s="44">
        <v>10513.461518</v>
      </c>
      <c r="DK49" s="44">
        <v>10491.919746133372</v>
      </c>
    </row>
    <row r="50" spans="1:211" s="31" customFormat="1" ht="12.9" customHeight="1" x14ac:dyDescent="0.35">
      <c r="A50" s="31" t="s">
        <v>76</v>
      </c>
      <c r="B50" s="31" t="s">
        <v>71</v>
      </c>
      <c r="C50" s="43" t="s">
        <v>90</v>
      </c>
      <c r="D50" s="44">
        <v>129837.08995837014</v>
      </c>
      <c r="E50" s="44">
        <v>136311.05551058124</v>
      </c>
      <c r="F50" s="44">
        <v>141391.44381203415</v>
      </c>
      <c r="G50" s="44">
        <v>147064.24890518084</v>
      </c>
      <c r="H50" s="44">
        <v>152596.63193784433</v>
      </c>
      <c r="I50" s="44">
        <v>156378.6099762122</v>
      </c>
      <c r="J50" s="44">
        <v>160931.09359190858</v>
      </c>
      <c r="K50" s="44">
        <v>165050.04131611818</v>
      </c>
      <c r="L50" s="44">
        <v>169683.65109612906</v>
      </c>
      <c r="M50" s="44">
        <v>172770.63382234675</v>
      </c>
      <c r="N50" s="44">
        <v>175718.3255878333</v>
      </c>
      <c r="O50" s="44">
        <v>176421.36221604163</v>
      </c>
      <c r="P50" s="44">
        <v>178683.91444556668</v>
      </c>
      <c r="Q50" s="44">
        <v>180673.28654873589</v>
      </c>
      <c r="R50" s="44">
        <v>182858.99489999941</v>
      </c>
      <c r="S50" s="44">
        <v>184672.61870000005</v>
      </c>
      <c r="T50" s="44">
        <v>3025</v>
      </c>
      <c r="U50" s="44">
        <v>3095</v>
      </c>
      <c r="V50" s="44">
        <v>3159</v>
      </c>
      <c r="W50" s="44">
        <v>3245</v>
      </c>
      <c r="X50" s="44">
        <v>3300</v>
      </c>
      <c r="Y50" s="44">
        <v>3389</v>
      </c>
      <c r="Z50" s="44">
        <v>3411</v>
      </c>
      <c r="AA50" s="44">
        <v>3478.4</v>
      </c>
      <c r="AB50" s="44">
        <v>3578.0740000000001</v>
      </c>
      <c r="AC50" s="44">
        <v>3629.0149999999999</v>
      </c>
      <c r="AD50" s="44">
        <v>3661.3710000000001</v>
      </c>
      <c r="AE50" s="44">
        <v>3680.2170000000001</v>
      </c>
      <c r="AF50" s="44">
        <v>3725</v>
      </c>
      <c r="AG50" s="44">
        <v>3848.7649999999999</v>
      </c>
      <c r="AH50" s="44">
        <v>3903.4050000000002</v>
      </c>
      <c r="AI50" s="44">
        <v>3949.7510000000002</v>
      </c>
      <c r="AJ50" s="44">
        <v>52526.382957440139</v>
      </c>
      <c r="AK50" s="44">
        <v>55517.972323561276</v>
      </c>
      <c r="AL50" s="44">
        <v>58009.934805764125</v>
      </c>
      <c r="AM50" s="44">
        <v>60265.61289662082</v>
      </c>
      <c r="AN50" s="44">
        <v>63009.884929664346</v>
      </c>
      <c r="AO50" s="44">
        <v>63992.277967272188</v>
      </c>
      <c r="AP50" s="44">
        <v>66025.769585258589</v>
      </c>
      <c r="AQ50" s="44">
        <v>67890.347309468169</v>
      </c>
      <c r="AR50" s="44">
        <v>69722.818096129064</v>
      </c>
      <c r="AS50" s="44">
        <v>70598.69782234673</v>
      </c>
      <c r="AT50" s="44">
        <v>71678.187383633311</v>
      </c>
      <c r="AU50" s="44">
        <v>70609.239392391639</v>
      </c>
      <c r="AV50" s="44">
        <v>71511.594269054593</v>
      </c>
      <c r="AW50" s="44">
        <v>72314.546548735947</v>
      </c>
      <c r="AX50" s="44">
        <v>73182.597499999407</v>
      </c>
      <c r="AY50" s="44">
        <v>73826.133000000002</v>
      </c>
      <c r="AZ50" s="44">
        <v>29927.024000000001</v>
      </c>
      <c r="BA50" s="44">
        <v>30911.980181129999</v>
      </c>
      <c r="BB50" s="44">
        <v>32000.262999999999</v>
      </c>
      <c r="BC50" s="44">
        <v>33570.340000000004</v>
      </c>
      <c r="BD50" s="44">
        <v>34117.921000000002</v>
      </c>
      <c r="BE50" s="44">
        <v>35257.771000000001</v>
      </c>
      <c r="BF50" s="44">
        <v>36075.623</v>
      </c>
      <c r="BG50" s="44">
        <v>37063.921000000002</v>
      </c>
      <c r="BH50" s="44">
        <v>37743.260999999999</v>
      </c>
      <c r="BI50" s="44">
        <v>38381.909999999996</v>
      </c>
      <c r="BJ50" s="44">
        <v>39108.627999999997</v>
      </c>
      <c r="BK50" s="44">
        <v>39722.351999999999</v>
      </c>
      <c r="BL50" s="44">
        <v>40575.319000000003</v>
      </c>
      <c r="BM50" s="44">
        <v>41140.027000000002</v>
      </c>
      <c r="BN50" s="44">
        <v>41978.281999999999</v>
      </c>
      <c r="BO50" s="44">
        <v>42295.444000000003</v>
      </c>
      <c r="BP50" s="44">
        <v>30339.523000929999</v>
      </c>
      <c r="BQ50" s="44">
        <v>32089.343005889998</v>
      </c>
      <c r="BR50" s="44">
        <v>33114.291006270003</v>
      </c>
      <c r="BS50" s="44">
        <v>34396.691008559996</v>
      </c>
      <c r="BT50" s="44">
        <v>35872.921008179997</v>
      </c>
      <c r="BU50" s="44">
        <v>36908.571008940002</v>
      </c>
      <c r="BV50" s="44">
        <v>37929.711006649995</v>
      </c>
      <c r="BW50" s="44">
        <v>38781.283006649996</v>
      </c>
      <c r="BX50" s="44">
        <v>40405.356</v>
      </c>
      <c r="BY50" s="44">
        <v>41573.987000000001</v>
      </c>
      <c r="BZ50" s="44">
        <v>42535.296004200005</v>
      </c>
      <c r="CA50" s="44">
        <v>43523.389023650001</v>
      </c>
      <c r="CB50" s="44">
        <v>43855.4478265121</v>
      </c>
      <c r="CC50" s="44">
        <v>44212.471000000005</v>
      </c>
      <c r="CD50" s="44">
        <v>44396.69</v>
      </c>
      <c r="CE50" s="44">
        <v>44980.5</v>
      </c>
      <c r="CF50" s="44">
        <v>10801.36</v>
      </c>
      <c r="CG50" s="44">
        <v>11359.260000000002</v>
      </c>
      <c r="CH50" s="44">
        <v>11607.755000000001</v>
      </c>
      <c r="CI50" s="44">
        <v>11942.005000000001</v>
      </c>
      <c r="CJ50" s="44">
        <v>12493.405000000001</v>
      </c>
      <c r="CK50" s="44">
        <v>12842.390000000001</v>
      </c>
      <c r="CL50" s="44">
        <v>13391.690000000002</v>
      </c>
      <c r="CM50" s="44">
        <v>13706.490000000002</v>
      </c>
      <c r="CN50" s="44">
        <v>14016.579</v>
      </c>
      <c r="CO50" s="44">
        <v>14309.055</v>
      </c>
      <c r="CP50" s="44">
        <v>14432.2652</v>
      </c>
      <c r="CQ50" s="44">
        <v>14495.747800000001</v>
      </c>
      <c r="CR50" s="44">
        <v>14637.32835</v>
      </c>
      <c r="CS50" s="44">
        <v>14687.476999999999</v>
      </c>
      <c r="CT50" s="44">
        <v>14847.277399999999</v>
      </c>
      <c r="CU50" s="44">
        <v>15008.886699999999</v>
      </c>
      <c r="CV50" s="44">
        <v>3217.8</v>
      </c>
      <c r="CW50" s="44">
        <v>3337.5</v>
      </c>
      <c r="CX50" s="44">
        <v>3500.2</v>
      </c>
      <c r="CY50" s="44">
        <v>3644.6</v>
      </c>
      <c r="CZ50" s="44">
        <v>3802.5</v>
      </c>
      <c r="DA50" s="44">
        <v>3988.6</v>
      </c>
      <c r="DB50" s="44">
        <v>4097.3</v>
      </c>
      <c r="DC50" s="44">
        <v>4129.6000000000004</v>
      </c>
      <c r="DD50" s="44">
        <v>4217.5630000000001</v>
      </c>
      <c r="DE50" s="44">
        <v>4277.9690000000001</v>
      </c>
      <c r="DF50" s="44">
        <v>4302.5779999999995</v>
      </c>
      <c r="DG50" s="44">
        <v>4390.4169999999995</v>
      </c>
      <c r="DH50" s="44">
        <v>4379.2250000000004</v>
      </c>
      <c r="DI50" s="44">
        <v>4470</v>
      </c>
      <c r="DJ50" s="44">
        <v>4550.7430000000004</v>
      </c>
      <c r="DK50" s="44">
        <v>4611.9040000000005</v>
      </c>
    </row>
    <row r="51" spans="1:211" s="31" customFormat="1" ht="12.9" customHeight="1" x14ac:dyDescent="0.35">
      <c r="A51" s="31" t="s">
        <v>95</v>
      </c>
      <c r="B51" s="31" t="s">
        <v>51</v>
      </c>
      <c r="C51" s="43" t="s">
        <v>90</v>
      </c>
      <c r="D51" s="44">
        <v>206163.3357638747</v>
      </c>
      <c r="E51" s="44">
        <v>210864.15784615927</v>
      </c>
      <c r="F51" s="44">
        <v>236373.53138486893</v>
      </c>
      <c r="G51" s="44">
        <v>276317.63956824678</v>
      </c>
      <c r="H51" s="44">
        <v>312098.07697839977</v>
      </c>
      <c r="I51" s="44">
        <v>339688.78141514596</v>
      </c>
      <c r="J51" s="44">
        <v>391754.71731264016</v>
      </c>
      <c r="K51" s="44">
        <v>371701.44520616229</v>
      </c>
      <c r="L51" s="44">
        <v>324013.12817055261</v>
      </c>
      <c r="M51" s="44">
        <v>379861.73643787846</v>
      </c>
      <c r="N51" s="44">
        <v>374884.1689501066</v>
      </c>
      <c r="O51" s="44">
        <v>402385.96664053947</v>
      </c>
      <c r="P51" s="44">
        <v>368815.29102753778</v>
      </c>
      <c r="Q51" s="44">
        <v>376470.05552167032</v>
      </c>
      <c r="R51" s="44">
        <v>352569.63283710816</v>
      </c>
      <c r="S51" s="44">
        <v>302286.87251877872</v>
      </c>
      <c r="T51" s="44">
        <v>3117.0301424854979</v>
      </c>
      <c r="U51" s="44">
        <v>2778.9801987389869</v>
      </c>
      <c r="V51" s="44">
        <v>3395.817677609386</v>
      </c>
      <c r="W51" s="44">
        <v>2970.9753001513723</v>
      </c>
      <c r="X51" s="44">
        <v>3757.5612761725583</v>
      </c>
      <c r="Y51" s="44">
        <v>4363.0123476923536</v>
      </c>
      <c r="Z51" s="44">
        <v>4713.0611233626632</v>
      </c>
      <c r="AA51" s="44">
        <v>5522.6536951495582</v>
      </c>
      <c r="AB51" s="44">
        <v>4740.0992250431791</v>
      </c>
      <c r="AC51" s="44">
        <v>5086.2037943960131</v>
      </c>
      <c r="AD51" s="44">
        <v>5235.2578650949454</v>
      </c>
      <c r="AE51" s="44">
        <v>5545.5429044815064</v>
      </c>
      <c r="AF51" s="44">
        <v>5332.6072611864629</v>
      </c>
      <c r="AG51" s="44">
        <v>5571.7344273263134</v>
      </c>
      <c r="AH51" s="44">
        <v>5319.0853746128332</v>
      </c>
      <c r="AI51" s="44">
        <v>5242.3668165366871</v>
      </c>
      <c r="AJ51" s="44">
        <v>85494.942806583</v>
      </c>
      <c r="AK51" s="44">
        <v>81036.584618601701</v>
      </c>
      <c r="AL51" s="44">
        <v>105069.8533337343</v>
      </c>
      <c r="AM51" s="44">
        <v>105529.67070009517</v>
      </c>
      <c r="AN51" s="44">
        <v>124725.44089150151</v>
      </c>
      <c r="AO51" s="44">
        <v>133246.3255723193</v>
      </c>
      <c r="AP51" s="44">
        <v>143679.45452576954</v>
      </c>
      <c r="AQ51" s="44">
        <v>159345.82273980125</v>
      </c>
      <c r="AR51" s="44">
        <v>135235.23740849472</v>
      </c>
      <c r="AS51" s="44">
        <v>157134.33963699301</v>
      </c>
      <c r="AT51" s="44">
        <v>163007.31965445657</v>
      </c>
      <c r="AU51" s="44">
        <v>175771.7139459778</v>
      </c>
      <c r="AV51" s="44">
        <v>161467.25321028862</v>
      </c>
      <c r="AW51" s="44">
        <v>164615.74363442522</v>
      </c>
      <c r="AX51" s="44">
        <v>158414.35817500306</v>
      </c>
      <c r="AY51" s="44">
        <v>119504.29525384509</v>
      </c>
      <c r="AZ51" s="44">
        <v>27852.234674410087</v>
      </c>
      <c r="BA51" s="44">
        <v>27420.640181041217</v>
      </c>
      <c r="BB51" s="44">
        <v>42491.099014355437</v>
      </c>
      <c r="BC51" s="44">
        <v>33123.467842820217</v>
      </c>
      <c r="BD51" s="44">
        <v>55086.669058689717</v>
      </c>
      <c r="BE51" s="44">
        <v>54827.176600893654</v>
      </c>
      <c r="BF51" s="44">
        <v>51637.689264850385</v>
      </c>
      <c r="BG51" s="44">
        <v>57601.760315877444</v>
      </c>
      <c r="BH51" s="44">
        <v>61553.196522537663</v>
      </c>
      <c r="BI51" s="44">
        <v>68295.311197282193</v>
      </c>
      <c r="BJ51" s="44">
        <v>73739.404996698635</v>
      </c>
      <c r="BK51" s="44">
        <v>80222.467329183928</v>
      </c>
      <c r="BL51" s="44">
        <v>75028.249113331854</v>
      </c>
      <c r="BM51" s="44">
        <v>75601.785103591072</v>
      </c>
      <c r="BN51" s="44">
        <v>68985.98553473955</v>
      </c>
      <c r="BO51" s="44">
        <v>56043.968559888533</v>
      </c>
      <c r="BP51" s="44">
        <v>80479.197741564887</v>
      </c>
      <c r="BQ51" s="44">
        <v>89381.104089973174</v>
      </c>
      <c r="BR51" s="44">
        <v>76476.812073589084</v>
      </c>
      <c r="BS51" s="44">
        <v>121862.22171391349</v>
      </c>
      <c r="BT51" s="44">
        <v>116251.31215393756</v>
      </c>
      <c r="BU51" s="44">
        <v>133485.52940789083</v>
      </c>
      <c r="BV51" s="44">
        <v>174408.33393252685</v>
      </c>
      <c r="BW51" s="44">
        <v>134726.27193350688</v>
      </c>
      <c r="BX51" s="44">
        <v>110031.59258182919</v>
      </c>
      <c r="BY51" s="44">
        <v>133164.43633592522</v>
      </c>
      <c r="BZ51" s="44">
        <v>122162.60221945916</v>
      </c>
      <c r="CA51" s="44">
        <v>129207.86594558076</v>
      </c>
      <c r="CB51" s="44">
        <v>116468.72780256305</v>
      </c>
      <c r="CC51" s="44">
        <v>119753.1523724259</v>
      </c>
      <c r="CD51" s="44">
        <v>109452.16989017992</v>
      </c>
      <c r="CE51" s="44">
        <v>110889.27890899102</v>
      </c>
      <c r="CF51" s="44">
        <v>8705.4970418293487</v>
      </c>
      <c r="CG51" s="44">
        <v>9553.7104522067475</v>
      </c>
      <c r="CH51" s="44">
        <v>8204.2538971078884</v>
      </c>
      <c r="CI51" s="44">
        <v>12043.878462440067</v>
      </c>
      <c r="CJ51" s="44">
        <v>11363.012925874335</v>
      </c>
      <c r="CK51" s="44">
        <v>12828.356073681263</v>
      </c>
      <c r="CL51" s="44">
        <v>16464.728282336375</v>
      </c>
      <c r="CM51" s="44">
        <v>13480.996252321263</v>
      </c>
      <c r="CN51" s="44">
        <v>11577.747880252389</v>
      </c>
      <c r="CO51" s="44">
        <v>15278.630992468432</v>
      </c>
      <c r="CP51" s="44">
        <v>9711.4923748548808</v>
      </c>
      <c r="CQ51" s="44">
        <v>10599.36078021986</v>
      </c>
      <c r="CR51" s="44">
        <v>9531.071658681125</v>
      </c>
      <c r="CS51" s="44">
        <v>9894.0690455939493</v>
      </c>
      <c r="CT51" s="44">
        <v>9444.0941999874922</v>
      </c>
      <c r="CU51" s="44">
        <v>9675.9162862579924</v>
      </c>
      <c r="CV51" s="44">
        <v>514.43335700190482</v>
      </c>
      <c r="CW51" s="44">
        <v>693.13830559747578</v>
      </c>
      <c r="CX51" s="44">
        <v>735.69538847283479</v>
      </c>
      <c r="CY51" s="44">
        <v>787.42554882645607</v>
      </c>
      <c r="CZ51" s="44">
        <v>914.08067222415889</v>
      </c>
      <c r="DA51" s="44">
        <v>938.38141266855177</v>
      </c>
      <c r="DB51" s="44">
        <v>851.45018379433054</v>
      </c>
      <c r="DC51" s="44">
        <v>1023.9402695057971</v>
      </c>
      <c r="DD51" s="44">
        <v>875.25455239550513</v>
      </c>
      <c r="DE51" s="44">
        <v>902.81448081361725</v>
      </c>
      <c r="DF51" s="44">
        <v>1028.0918395424781</v>
      </c>
      <c r="DG51" s="44">
        <v>1039.0157350956297</v>
      </c>
      <c r="DH51" s="44">
        <v>987.38198148662752</v>
      </c>
      <c r="DI51" s="44">
        <v>1033.5709383078263</v>
      </c>
      <c r="DJ51" s="44">
        <v>953.93966258531486</v>
      </c>
      <c r="DK51" s="44">
        <v>931.04669325936311</v>
      </c>
    </row>
    <row r="52" spans="1:211" s="31" customFormat="1" ht="12.9" customHeight="1" x14ac:dyDescent="0.35">
      <c r="A52" s="31" t="s">
        <v>96</v>
      </c>
      <c r="B52" s="31" t="s">
        <v>51</v>
      </c>
      <c r="C52" s="43" t="s">
        <v>90</v>
      </c>
      <c r="D52" s="44">
        <v>632402.63053649012</v>
      </c>
      <c r="E52" s="44">
        <v>658970.46414522931</v>
      </c>
      <c r="F52" s="44">
        <v>767039.68058097421</v>
      </c>
      <c r="G52" s="44">
        <v>818837.17144355574</v>
      </c>
      <c r="H52" s="44">
        <v>1032808.3573765064</v>
      </c>
      <c r="I52" s="44">
        <v>1055041.7673911771</v>
      </c>
      <c r="J52" s="44">
        <v>1154608.2874882186</v>
      </c>
      <c r="K52" s="44">
        <v>1183358.743454841</v>
      </c>
      <c r="L52" s="44">
        <v>1091638.8360077646</v>
      </c>
      <c r="M52" s="44">
        <v>1224262.7302258806</v>
      </c>
      <c r="N52" s="44">
        <v>1292778.6318531565</v>
      </c>
      <c r="O52" s="44">
        <v>1377618.9799852064</v>
      </c>
      <c r="P52" s="44">
        <v>1261600.9992226644</v>
      </c>
      <c r="Q52" s="44">
        <v>1323294.1061570891</v>
      </c>
      <c r="R52" s="44">
        <v>1241158.166908602</v>
      </c>
      <c r="S52" s="44">
        <v>1114171.4712243141</v>
      </c>
      <c r="T52" s="44">
        <v>10545.326925516551</v>
      </c>
      <c r="U52" s="44">
        <v>9750.0442797958258</v>
      </c>
      <c r="V52" s="44">
        <v>12972.026478330512</v>
      </c>
      <c r="W52" s="44">
        <v>12266.448869498656</v>
      </c>
      <c r="X52" s="44">
        <v>16734.001329411552</v>
      </c>
      <c r="Y52" s="44">
        <v>16939.391515219213</v>
      </c>
      <c r="Z52" s="44">
        <v>16990.335917615652</v>
      </c>
      <c r="AA52" s="44">
        <v>18672.079228501025</v>
      </c>
      <c r="AB52" s="44">
        <v>15647.248964000361</v>
      </c>
      <c r="AC52" s="44">
        <v>17002.151496290324</v>
      </c>
      <c r="AD52" s="44">
        <v>18977.480769132148</v>
      </c>
      <c r="AE52" s="44">
        <v>20181.523169909484</v>
      </c>
      <c r="AF52" s="44">
        <v>18346.863605000559</v>
      </c>
      <c r="AG52" s="44">
        <v>19100.380119625504</v>
      </c>
      <c r="AH52" s="44">
        <v>18480.250788493529</v>
      </c>
      <c r="AI52" s="44">
        <v>18125.651291752351</v>
      </c>
      <c r="AJ52" s="44">
        <v>160035.33999248434</v>
      </c>
      <c r="AK52" s="44">
        <v>153838.73012634681</v>
      </c>
      <c r="AL52" s="44">
        <v>214927.31322768988</v>
      </c>
      <c r="AM52" s="44">
        <v>206316.39945227737</v>
      </c>
      <c r="AN52" s="44">
        <v>310637.80137130624</v>
      </c>
      <c r="AO52" s="44">
        <v>322756.85343653813</v>
      </c>
      <c r="AP52" s="44">
        <v>337512.88493786682</v>
      </c>
      <c r="AQ52" s="44">
        <v>406486.81511015235</v>
      </c>
      <c r="AR52" s="44">
        <v>356646.22992024</v>
      </c>
      <c r="AS52" s="44">
        <v>375198.57434982638</v>
      </c>
      <c r="AT52" s="44">
        <v>402542.8237968217</v>
      </c>
      <c r="AU52" s="44">
        <v>443571.3223216458</v>
      </c>
      <c r="AV52" s="44">
        <v>396013.02313072537</v>
      </c>
      <c r="AW52" s="44">
        <v>415575.33767486154</v>
      </c>
      <c r="AX52" s="44">
        <v>387130.85260774079</v>
      </c>
      <c r="AY52" s="44">
        <v>320676.16431764152</v>
      </c>
      <c r="AZ52" s="44">
        <v>177974.46627858921</v>
      </c>
      <c r="BA52" s="44">
        <v>171439.09061458925</v>
      </c>
      <c r="BB52" s="44">
        <v>252227.79247315449</v>
      </c>
      <c r="BC52" s="44">
        <v>197799.49670586293</v>
      </c>
      <c r="BD52" s="44">
        <v>315968.19795801328</v>
      </c>
      <c r="BE52" s="44">
        <v>303054.32230864436</v>
      </c>
      <c r="BF52" s="44">
        <v>286802.39111778355</v>
      </c>
      <c r="BG52" s="44">
        <v>311331.65383566252</v>
      </c>
      <c r="BH52" s="44">
        <v>326063.42764175276</v>
      </c>
      <c r="BI52" s="44">
        <v>364296.69522973103</v>
      </c>
      <c r="BJ52" s="44">
        <v>436332.60304167378</v>
      </c>
      <c r="BK52" s="44">
        <v>447385.81296510051</v>
      </c>
      <c r="BL52" s="44">
        <v>398424.47169170115</v>
      </c>
      <c r="BM52" s="44">
        <v>403991.73269957257</v>
      </c>
      <c r="BN52" s="44">
        <v>367980.74828338285</v>
      </c>
      <c r="BO52" s="44">
        <v>299860.8374053326</v>
      </c>
      <c r="BP52" s="44">
        <v>198199.7433109777</v>
      </c>
      <c r="BQ52" s="44">
        <v>230016.54979276087</v>
      </c>
      <c r="BR52" s="44">
        <v>200664.84335788607</v>
      </c>
      <c r="BS52" s="44">
        <v>293056.56548703002</v>
      </c>
      <c r="BT52" s="44">
        <v>275793.07366601756</v>
      </c>
      <c r="BU52" s="44">
        <v>289390.13323186769</v>
      </c>
      <c r="BV52" s="44">
        <v>379013.53322230367</v>
      </c>
      <c r="BW52" s="44">
        <v>317807.10014695663</v>
      </c>
      <c r="BX52" s="44">
        <v>283684.52309786266</v>
      </c>
      <c r="BY52" s="44">
        <v>344193.08685214998</v>
      </c>
      <c r="BZ52" s="44">
        <v>311754.87526176957</v>
      </c>
      <c r="CA52" s="44">
        <v>347411.56864120963</v>
      </c>
      <c r="CB52" s="44">
        <v>331465.61660869257</v>
      </c>
      <c r="CC52" s="44">
        <v>359327.64728965313</v>
      </c>
      <c r="CD52" s="44">
        <v>341771.42246064264</v>
      </c>
      <c r="CE52" s="44">
        <v>354422.35436752852</v>
      </c>
      <c r="CF52" s="44">
        <v>52185.573586990315</v>
      </c>
      <c r="CG52" s="44">
        <v>55572.488160651483</v>
      </c>
      <c r="CH52" s="44">
        <v>47077.656234095848</v>
      </c>
      <c r="CI52" s="44">
        <v>65607.32312507226</v>
      </c>
      <c r="CJ52" s="44">
        <v>59426.161823027498</v>
      </c>
      <c r="CK52" s="44">
        <v>62299.36293715662</v>
      </c>
      <c r="CL52" s="44">
        <v>74955.152337285865</v>
      </c>
      <c r="CM52" s="44">
        <v>61395.514029348757</v>
      </c>
      <c r="CN52" s="44">
        <v>53149.777281317874</v>
      </c>
      <c r="CO52" s="44">
        <v>65702.786189820385</v>
      </c>
      <c r="CP52" s="44">
        <v>56883.684273943407</v>
      </c>
      <c r="CQ52" s="44">
        <v>51399.708952987348</v>
      </c>
      <c r="CR52" s="44">
        <v>53606.855911073777</v>
      </c>
      <c r="CS52" s="44">
        <v>57014.631869690253</v>
      </c>
      <c r="CT52" s="44">
        <v>58717.03801476326</v>
      </c>
      <c r="CU52" s="44">
        <v>54165.762857440801</v>
      </c>
      <c r="CV52" s="44">
        <v>33462.180441931996</v>
      </c>
      <c r="CW52" s="44">
        <v>38353.561171084941</v>
      </c>
      <c r="CX52" s="44">
        <v>39170.048809817381</v>
      </c>
      <c r="CY52" s="44">
        <v>43790.937803814457</v>
      </c>
      <c r="CZ52" s="44">
        <v>54249.121228730321</v>
      </c>
      <c r="DA52" s="44">
        <v>60601.703961751329</v>
      </c>
      <c r="DB52" s="44">
        <v>59333.989955363068</v>
      </c>
      <c r="DC52" s="44">
        <v>67665.581104219935</v>
      </c>
      <c r="DD52" s="44">
        <v>56447.629102591098</v>
      </c>
      <c r="DE52" s="44">
        <v>57869.436108062553</v>
      </c>
      <c r="DF52" s="44">
        <v>66287.164709816148</v>
      </c>
      <c r="DG52" s="44">
        <v>67669.043934353613</v>
      </c>
      <c r="DH52" s="44">
        <v>63744.168275471122</v>
      </c>
      <c r="DI52" s="44">
        <v>68284.376503685999</v>
      </c>
      <c r="DJ52" s="44">
        <v>67077.854753578751</v>
      </c>
      <c r="DK52" s="44">
        <v>66920.700984618074</v>
      </c>
    </row>
    <row r="53" spans="1:211" s="31" customFormat="1" ht="12.9" customHeight="1" x14ac:dyDescent="0.35">
      <c r="A53" s="31" t="s">
        <v>97</v>
      </c>
      <c r="B53" s="31" t="s">
        <v>51</v>
      </c>
      <c r="C53" s="43" t="s">
        <v>90</v>
      </c>
      <c r="D53" s="44">
        <v>84661.509393980668</v>
      </c>
      <c r="E53" s="44">
        <v>89224.677054188098</v>
      </c>
      <c r="F53" s="44">
        <v>101631.29861257529</v>
      </c>
      <c r="G53" s="44">
        <v>117845.78298613589</v>
      </c>
      <c r="H53" s="44">
        <v>134473.67998129645</v>
      </c>
      <c r="I53" s="44">
        <v>157800.8127974729</v>
      </c>
      <c r="J53" s="44">
        <v>190632.43275810292</v>
      </c>
      <c r="K53" s="44">
        <v>191594.64323221301</v>
      </c>
      <c r="L53" s="44">
        <v>170959.91366872998</v>
      </c>
      <c r="M53" s="44">
        <v>209583.97866596666</v>
      </c>
      <c r="N53" s="44">
        <v>197114.43567689756</v>
      </c>
      <c r="O53" s="44">
        <v>210535.24652574834</v>
      </c>
      <c r="P53" s="44">
        <v>198077.88546568202</v>
      </c>
      <c r="Q53" s="44">
        <v>203410.87930122204</v>
      </c>
      <c r="R53" s="44">
        <v>183756.39685000366</v>
      </c>
      <c r="S53" s="44">
        <v>162443.66038908897</v>
      </c>
      <c r="T53" s="44">
        <v>66.261829292384306</v>
      </c>
      <c r="U53" s="44">
        <v>57.492781450561012</v>
      </c>
      <c r="V53" s="44">
        <v>72.415348874789217</v>
      </c>
      <c r="W53" s="44">
        <v>62.290303429489299</v>
      </c>
      <c r="X53" s="44">
        <v>81.655418840250064</v>
      </c>
      <c r="Y53" s="44">
        <v>77.82758456702787</v>
      </c>
      <c r="Z53" s="44">
        <v>72.924239889474691</v>
      </c>
      <c r="AA53" s="44">
        <v>76.151286461170358</v>
      </c>
      <c r="AB53" s="44">
        <v>61.328672798067011</v>
      </c>
      <c r="AC53" s="44">
        <v>62.176775760851513</v>
      </c>
      <c r="AD53" s="44">
        <v>67.490217198500829</v>
      </c>
      <c r="AE53" s="44">
        <v>67.5212404331849</v>
      </c>
      <c r="AF53" s="44">
        <v>62.779421774136701</v>
      </c>
      <c r="AG53" s="44">
        <v>73.389309645197159</v>
      </c>
      <c r="AH53" s="44">
        <v>92.548240993240057</v>
      </c>
      <c r="AI53" s="44">
        <v>89.415907985980652</v>
      </c>
      <c r="AJ53" s="44">
        <v>48273.288529246514</v>
      </c>
      <c r="AK53" s="44">
        <v>48453.097714845549</v>
      </c>
      <c r="AL53" s="44">
        <v>56670.612702770755</v>
      </c>
      <c r="AM53" s="44">
        <v>60272.341475764704</v>
      </c>
      <c r="AN53" s="44">
        <v>68235.767228339275</v>
      </c>
      <c r="AO53" s="44">
        <v>80310.662652234139</v>
      </c>
      <c r="AP53" s="44">
        <v>96878.917571754107</v>
      </c>
      <c r="AQ53" s="44">
        <v>108299.30962693506</v>
      </c>
      <c r="AR53" s="44">
        <v>95087.269402999053</v>
      </c>
      <c r="AS53" s="44">
        <v>123264.69084046947</v>
      </c>
      <c r="AT53" s="44">
        <v>119937.36521106439</v>
      </c>
      <c r="AU53" s="44">
        <v>127340.61192216535</v>
      </c>
      <c r="AV53" s="44">
        <v>122290.05082412512</v>
      </c>
      <c r="AW53" s="44">
        <v>126156.91297200629</v>
      </c>
      <c r="AX53" s="44">
        <v>112637.15258401948</v>
      </c>
      <c r="AY53" s="44">
        <v>97382.381129542206</v>
      </c>
      <c r="AZ53" s="44">
        <v>10817.586845369424</v>
      </c>
      <c r="BA53" s="44">
        <v>10546.943202023012</v>
      </c>
      <c r="BB53" s="44">
        <v>15823.479839557145</v>
      </c>
      <c r="BC53" s="44">
        <v>12214.913891483417</v>
      </c>
      <c r="BD53" s="44">
        <v>19696.808977566441</v>
      </c>
      <c r="BE53" s="44">
        <v>20376.646707102926</v>
      </c>
      <c r="BF53" s="44">
        <v>18992.922228007519</v>
      </c>
      <c r="BG53" s="44">
        <v>21196.209552910772</v>
      </c>
      <c r="BH53" s="44">
        <v>21456.272329824722</v>
      </c>
      <c r="BI53" s="44">
        <v>21090.700040459022</v>
      </c>
      <c r="BJ53" s="44">
        <v>22644.956792097622</v>
      </c>
      <c r="BK53" s="44">
        <v>25387.819679672411</v>
      </c>
      <c r="BL53" s="44">
        <v>23069.002563271661</v>
      </c>
      <c r="BM53" s="44">
        <v>23276.099529680851</v>
      </c>
      <c r="BN53" s="44">
        <v>21827.076555622371</v>
      </c>
      <c r="BO53" s="44">
        <v>17665.352038569679</v>
      </c>
      <c r="BP53" s="44">
        <v>23476.712684434864</v>
      </c>
      <c r="BQ53" s="44">
        <v>27889.35022252037</v>
      </c>
      <c r="BR53" s="44">
        <v>27013.462293562465</v>
      </c>
      <c r="BS53" s="44">
        <v>42529.379632798737</v>
      </c>
      <c r="BT53" s="44">
        <v>43679.119898681754</v>
      </c>
      <c r="BU53" s="44">
        <v>53952.275239280862</v>
      </c>
      <c r="BV53" s="44">
        <v>71043.15592755418</v>
      </c>
      <c r="BW53" s="44">
        <v>58794.602204211587</v>
      </c>
      <c r="BX53" s="44">
        <v>51678.483031481534</v>
      </c>
      <c r="BY53" s="44">
        <v>61886.534057825884</v>
      </c>
      <c r="BZ53" s="44">
        <v>52144.667132257033</v>
      </c>
      <c r="CA53" s="44">
        <v>55495.120316608496</v>
      </c>
      <c r="CB53" s="44">
        <v>50624.356658854609</v>
      </c>
      <c r="CC53" s="44">
        <v>51832.013816470746</v>
      </c>
      <c r="CD53" s="44">
        <v>47353.834526537496</v>
      </c>
      <c r="CE53" s="44">
        <v>45485.01222663396</v>
      </c>
      <c r="CF53" s="44">
        <v>1505.4938164507685</v>
      </c>
      <c r="CG53" s="44">
        <v>1652.1804488415446</v>
      </c>
      <c r="CH53" s="44">
        <v>1418.810833125332</v>
      </c>
      <c r="CI53" s="44">
        <v>2082.8201381454724</v>
      </c>
      <c r="CJ53" s="44">
        <v>1965.0739772762208</v>
      </c>
      <c r="CK53" s="44">
        <v>2209.5100022461902</v>
      </c>
      <c r="CL53" s="44">
        <v>2831.2645202175408</v>
      </c>
      <c r="CM53" s="44">
        <v>2301.0065972429197</v>
      </c>
      <c r="CN53" s="44">
        <v>1974.3421682079588</v>
      </c>
      <c r="CO53" s="44">
        <v>2589.9687779260348</v>
      </c>
      <c r="CP53" s="44">
        <v>1544.7992534646294</v>
      </c>
      <c r="CQ53" s="44">
        <v>1471.051741732201</v>
      </c>
      <c r="CR53" s="44">
        <v>1343.0677442143331</v>
      </c>
      <c r="CS53" s="44">
        <v>1377.1894616840107</v>
      </c>
      <c r="CT53" s="44">
        <v>1229.4270101805096</v>
      </c>
      <c r="CU53" s="44">
        <v>1225.3360764032038</v>
      </c>
      <c r="CV53" s="44">
        <v>522.16568918670782</v>
      </c>
      <c r="CW53" s="44">
        <v>625.61268450706064</v>
      </c>
      <c r="CX53" s="44">
        <v>632.51759468479872</v>
      </c>
      <c r="CY53" s="44">
        <v>684.03754451408247</v>
      </c>
      <c r="CZ53" s="44">
        <v>815.25448059251585</v>
      </c>
      <c r="DA53" s="44">
        <v>873.89061204173106</v>
      </c>
      <c r="DB53" s="44">
        <v>813.24827068013974</v>
      </c>
      <c r="DC53" s="44">
        <v>927.36396445140804</v>
      </c>
      <c r="DD53" s="44">
        <v>702.2180634185936</v>
      </c>
      <c r="DE53" s="44">
        <v>689.90817352543479</v>
      </c>
      <c r="DF53" s="44">
        <v>775.15707081542371</v>
      </c>
      <c r="DG53" s="44">
        <v>773.12162513669023</v>
      </c>
      <c r="DH53" s="44">
        <v>688.62825344214878</v>
      </c>
      <c r="DI53" s="44">
        <v>695.27421173500272</v>
      </c>
      <c r="DJ53" s="44">
        <v>616.35793265054679</v>
      </c>
      <c r="DK53" s="44">
        <v>596.1630099539442</v>
      </c>
    </row>
    <row r="54" spans="1:211" s="31" customFormat="1" ht="12.9" customHeight="1" x14ac:dyDescent="0.35">
      <c r="A54" s="31" t="s">
        <v>98</v>
      </c>
      <c r="B54" s="31" t="s">
        <v>51</v>
      </c>
      <c r="C54" s="43" t="s">
        <v>90</v>
      </c>
      <c r="D54" s="44">
        <v>500104.72426311986</v>
      </c>
      <c r="E54" s="44">
        <v>499524.74558059609</v>
      </c>
      <c r="F54" s="44">
        <v>599144.67376516806</v>
      </c>
      <c r="G54" s="44">
        <v>634892.16388253996</v>
      </c>
      <c r="H54" s="44">
        <v>804608.36216904339</v>
      </c>
      <c r="I54" s="44">
        <v>839341.77552605351</v>
      </c>
      <c r="J54" s="44">
        <v>919433.57911926741</v>
      </c>
      <c r="K54" s="44">
        <v>926718.16272786423</v>
      </c>
      <c r="L54" s="44">
        <v>814048.87466811656</v>
      </c>
      <c r="M54" s="44">
        <v>908754.35518606205</v>
      </c>
      <c r="N54" s="44">
        <v>922783.10722117289</v>
      </c>
      <c r="O54" s="44">
        <v>993479.65653183393</v>
      </c>
      <c r="P54" s="44">
        <v>869131.25290391035</v>
      </c>
      <c r="Q54" s="44">
        <v>900512.7828427247</v>
      </c>
      <c r="R54" s="44">
        <v>838661.75936456851</v>
      </c>
      <c r="S54" s="44">
        <v>702789.08429110807</v>
      </c>
      <c r="T54" s="44">
        <v>18206.858323511988</v>
      </c>
      <c r="U54" s="44">
        <v>16345.78790317633</v>
      </c>
      <c r="V54" s="44">
        <v>21175.029184301118</v>
      </c>
      <c r="W54" s="44">
        <v>18959.61872866757</v>
      </c>
      <c r="X54" s="44">
        <v>25912.805184809371</v>
      </c>
      <c r="Y54" s="44">
        <v>25720.77971341661</v>
      </c>
      <c r="Z54" s="44">
        <v>25189.708775134062</v>
      </c>
      <c r="AA54" s="44">
        <v>27570.454057407856</v>
      </c>
      <c r="AB54" s="44">
        <v>22779.562918321095</v>
      </c>
      <c r="AC54" s="44">
        <v>24488.828092498032</v>
      </c>
      <c r="AD54" s="44">
        <v>27102.920156901015</v>
      </c>
      <c r="AE54" s="44">
        <v>28591.553536362815</v>
      </c>
      <c r="AF54" s="44">
        <v>25792.754936270616</v>
      </c>
      <c r="AG54" s="44">
        <v>26930.560363705961</v>
      </c>
      <c r="AH54" s="44">
        <v>26502.326151986381</v>
      </c>
      <c r="AI54" s="44">
        <v>26180.857362213941</v>
      </c>
      <c r="AJ54" s="44">
        <v>183664.57137051321</v>
      </c>
      <c r="AK54" s="44">
        <v>170215.51035182635</v>
      </c>
      <c r="AL54" s="44">
        <v>235965.02345256601</v>
      </c>
      <c r="AM54" s="44">
        <v>222129.71135100411</v>
      </c>
      <c r="AN54" s="44">
        <v>320022.2768145717</v>
      </c>
      <c r="AO54" s="44">
        <v>337455.91980031371</v>
      </c>
      <c r="AP54" s="44">
        <v>360894.30016197893</v>
      </c>
      <c r="AQ54" s="44">
        <v>409793.30335600011</v>
      </c>
      <c r="AR54" s="44">
        <v>336231.75653904112</v>
      </c>
      <c r="AS54" s="44">
        <v>381626.31680086011</v>
      </c>
      <c r="AT54" s="44">
        <v>402161.98266111768</v>
      </c>
      <c r="AU54" s="44">
        <v>437760.98883988493</v>
      </c>
      <c r="AV54" s="44">
        <v>366308.45173423894</v>
      </c>
      <c r="AW54" s="44">
        <v>377795.18845888122</v>
      </c>
      <c r="AX54" s="44">
        <v>353398.05099248386</v>
      </c>
      <c r="AY54" s="44">
        <v>260872.61645136995</v>
      </c>
      <c r="AZ54" s="44">
        <v>114320.00374968949</v>
      </c>
      <c r="BA54" s="44">
        <v>110723.84380436412</v>
      </c>
      <c r="BB54" s="44">
        <v>163452.62125820489</v>
      </c>
      <c r="BC54" s="44">
        <v>128939.59424413631</v>
      </c>
      <c r="BD54" s="44">
        <v>207084.47893735478</v>
      </c>
      <c r="BE54" s="44">
        <v>200226.61969802645</v>
      </c>
      <c r="BF54" s="44">
        <v>188609.82568343898</v>
      </c>
      <c r="BG54" s="44">
        <v>202962.36054882966</v>
      </c>
      <c r="BH54" s="44">
        <v>206925.77114880196</v>
      </c>
      <c r="BI54" s="44">
        <v>183310.16867477642</v>
      </c>
      <c r="BJ54" s="44">
        <v>210608.90989177115</v>
      </c>
      <c r="BK54" s="44">
        <v>232914.33046870487</v>
      </c>
      <c r="BL54" s="44">
        <v>208544.17898436467</v>
      </c>
      <c r="BM54" s="44">
        <v>215604.60955054552</v>
      </c>
      <c r="BN54" s="44">
        <v>201656.49523238785</v>
      </c>
      <c r="BO54" s="44">
        <v>167928.25133239399</v>
      </c>
      <c r="BP54" s="44">
        <v>79467.217050172359</v>
      </c>
      <c r="BQ54" s="44">
        <v>90953.412341408082</v>
      </c>
      <c r="BR54" s="44">
        <v>80025.965426840616</v>
      </c>
      <c r="BS54" s="44">
        <v>133125.33899094717</v>
      </c>
      <c r="BT54" s="44">
        <v>124296.57210804088</v>
      </c>
      <c r="BU54" s="44">
        <v>146523.86944481573</v>
      </c>
      <c r="BV54" s="44">
        <v>197940.33745114526</v>
      </c>
      <c r="BW54" s="44">
        <v>154735.61606692406</v>
      </c>
      <c r="BX54" s="44">
        <v>134301.66282726073</v>
      </c>
      <c r="BY54" s="44">
        <v>183417.24163406837</v>
      </c>
      <c r="BZ54" s="44">
        <v>156023.58263250647</v>
      </c>
      <c r="CA54" s="44">
        <v>165486.95443305874</v>
      </c>
      <c r="CB54" s="44">
        <v>147195.24569268076</v>
      </c>
      <c r="CC54" s="44">
        <v>151491.45298286161</v>
      </c>
      <c r="CD54" s="44">
        <v>134641.57603229641</v>
      </c>
      <c r="CE54" s="44">
        <v>128696.22310504923</v>
      </c>
      <c r="CF54" s="44">
        <v>88478.722577497785</v>
      </c>
      <c r="CG54" s="44">
        <v>93467.223400760558</v>
      </c>
      <c r="CH54" s="44">
        <v>80998.759123939817</v>
      </c>
      <c r="CI54" s="44">
        <v>111415.97324063111</v>
      </c>
      <c r="CJ54" s="44">
        <v>101487.19819197764</v>
      </c>
      <c r="CK54" s="44">
        <v>100501.65621277751</v>
      </c>
      <c r="CL54" s="44">
        <v>119282.98210926604</v>
      </c>
      <c r="CM54" s="44">
        <v>99622.376025718724</v>
      </c>
      <c r="CN54" s="44">
        <v>89470.831549183815</v>
      </c>
      <c r="CO54" s="44">
        <v>111812.90521245713</v>
      </c>
      <c r="CP54" s="44">
        <v>99196.876168333372</v>
      </c>
      <c r="CQ54" s="44">
        <v>100835.69417385856</v>
      </c>
      <c r="CR54" s="44">
        <v>96147.494483540591</v>
      </c>
      <c r="CS54" s="44">
        <v>102422.22829833966</v>
      </c>
      <c r="CT54" s="44">
        <v>98738.922065209626</v>
      </c>
      <c r="CU54" s="44">
        <v>96023.749731206262</v>
      </c>
      <c r="CV54" s="44">
        <v>15967.351191735095</v>
      </c>
      <c r="CW54" s="44">
        <v>17818.967779060604</v>
      </c>
      <c r="CX54" s="44">
        <v>17527.275319315635</v>
      </c>
      <c r="CY54" s="44">
        <v>20321.927327153593</v>
      </c>
      <c r="CZ54" s="44">
        <v>25805.030932288748</v>
      </c>
      <c r="DA54" s="44">
        <v>28912.930656703596</v>
      </c>
      <c r="DB54" s="44">
        <v>27516.424938303997</v>
      </c>
      <c r="DC54" s="44">
        <v>32034.052672983751</v>
      </c>
      <c r="DD54" s="44">
        <v>24339.289685507869</v>
      </c>
      <c r="DE54" s="44">
        <v>24098.894771402065</v>
      </c>
      <c r="DF54" s="44">
        <v>27688.835710542939</v>
      </c>
      <c r="DG54" s="44">
        <v>27890.135079964184</v>
      </c>
      <c r="DH54" s="44">
        <v>25143.127072814743</v>
      </c>
      <c r="DI54" s="44">
        <v>26268.743188390723</v>
      </c>
      <c r="DJ54" s="44">
        <v>23724.388890204278</v>
      </c>
      <c r="DK54" s="44">
        <v>23087.386308874742</v>
      </c>
    </row>
    <row r="55" spans="1:211" s="31" customFormat="1" ht="12.9" customHeight="1" x14ac:dyDescent="0.35">
      <c r="A55" s="31" t="s">
        <v>77</v>
      </c>
      <c r="B55" s="31" t="s">
        <v>51</v>
      </c>
      <c r="C55" s="43" t="s">
        <v>90</v>
      </c>
      <c r="D55" s="44">
        <v>1177112.8409877389</v>
      </c>
      <c r="E55" s="44">
        <v>1273316.4770576877</v>
      </c>
      <c r="F55" s="44">
        <v>1439466.4591305179</v>
      </c>
      <c r="G55" s="44">
        <v>1602999.5545845013</v>
      </c>
      <c r="H55" s="44">
        <v>1930666.2240266197</v>
      </c>
      <c r="I55" s="44">
        <v>2073011.025211008</v>
      </c>
      <c r="J55" s="44">
        <v>2318540.292504699</v>
      </c>
      <c r="K55" s="44">
        <v>2389991.3718366022</v>
      </c>
      <c r="L55" s="44">
        <v>2229155.9807118713</v>
      </c>
      <c r="M55" s="44">
        <v>2333896.0175887989</v>
      </c>
      <c r="N55" s="44">
        <v>2308328.6631160788</v>
      </c>
      <c r="O55" s="44">
        <v>2456159.0830046288</v>
      </c>
      <c r="P55" s="44">
        <v>2218120.4580984144</v>
      </c>
      <c r="Q55" s="44">
        <v>2300720.6713304096</v>
      </c>
      <c r="R55" s="44">
        <v>2088188.965954043</v>
      </c>
      <c r="S55" s="44">
        <v>2107418.8228272591</v>
      </c>
      <c r="T55" s="44">
        <v>20255.055283499602</v>
      </c>
      <c r="U55" s="44">
        <v>18706.555103483464</v>
      </c>
      <c r="V55" s="44">
        <v>23467.399911680252</v>
      </c>
      <c r="W55" s="44">
        <v>22254.662039568982</v>
      </c>
      <c r="X55" s="44">
        <v>27668.13370853923</v>
      </c>
      <c r="Y55" s="44">
        <v>30861.517682609774</v>
      </c>
      <c r="Z55" s="44">
        <v>33531.555409367647</v>
      </c>
      <c r="AA55" s="44">
        <v>38613.505402126859</v>
      </c>
      <c r="AB55" s="44">
        <v>37093.76561696158</v>
      </c>
      <c r="AC55" s="44">
        <v>44772.83178190059</v>
      </c>
      <c r="AD55" s="44">
        <v>47656.330420228966</v>
      </c>
      <c r="AE55" s="44">
        <v>48583.418307408327</v>
      </c>
      <c r="AF55" s="44">
        <v>45514.141685013608</v>
      </c>
      <c r="AG55" s="44">
        <v>45493.890178031208</v>
      </c>
      <c r="AH55" s="44">
        <v>47550.629130233152</v>
      </c>
      <c r="AI55" s="44">
        <v>48301.804236157288</v>
      </c>
      <c r="AJ55" s="44">
        <v>470571.13317978592</v>
      </c>
      <c r="AK55" s="44">
        <v>480436.41263604548</v>
      </c>
      <c r="AL55" s="44">
        <v>635199.94244097045</v>
      </c>
      <c r="AM55" s="44">
        <v>668616.94829388033</v>
      </c>
      <c r="AN55" s="44">
        <v>904081.06730598316</v>
      </c>
      <c r="AO55" s="44">
        <v>981276.1753525706</v>
      </c>
      <c r="AP55" s="44">
        <v>1027187.3238518575</v>
      </c>
      <c r="AQ55" s="44">
        <v>1166395.1086817947</v>
      </c>
      <c r="AR55" s="44">
        <v>1093710.7393724378</v>
      </c>
      <c r="AS55" s="44">
        <v>1002084.8273183156</v>
      </c>
      <c r="AT55" s="44">
        <v>1033458.4957488426</v>
      </c>
      <c r="AU55" s="44">
        <v>1083669.1660832842</v>
      </c>
      <c r="AV55" s="44">
        <v>926208.64592487598</v>
      </c>
      <c r="AW55" s="44">
        <v>941179.27610251959</v>
      </c>
      <c r="AX55" s="44">
        <v>784598.8870339701</v>
      </c>
      <c r="AY55" s="44">
        <v>836379.76747147716</v>
      </c>
      <c r="AZ55" s="44">
        <v>199067.97978124756</v>
      </c>
      <c r="BA55" s="44">
        <v>198790.17195154756</v>
      </c>
      <c r="BB55" s="44">
        <v>253972.29293602446</v>
      </c>
      <c r="BC55" s="44">
        <v>214096.49114233814</v>
      </c>
      <c r="BD55" s="44">
        <v>291326.79559815896</v>
      </c>
      <c r="BE55" s="44">
        <v>285947.02719685063</v>
      </c>
      <c r="BF55" s="44">
        <v>276527.69174194167</v>
      </c>
      <c r="BG55" s="44">
        <v>321679.97198068642</v>
      </c>
      <c r="BH55" s="44">
        <v>323242.52627079748</v>
      </c>
      <c r="BI55" s="44">
        <v>318592.20064307918</v>
      </c>
      <c r="BJ55" s="44">
        <v>364131.21791361377</v>
      </c>
      <c r="BK55" s="44">
        <v>384209.81505734392</v>
      </c>
      <c r="BL55" s="44">
        <v>385652.18632724945</v>
      </c>
      <c r="BM55" s="44">
        <v>407876.25275357027</v>
      </c>
      <c r="BN55" s="44">
        <v>405398.3847846064</v>
      </c>
      <c r="BO55" s="44">
        <v>342271.57526012877</v>
      </c>
      <c r="BP55" s="44">
        <v>338953.18169953133</v>
      </c>
      <c r="BQ55" s="44">
        <v>398835.61103339901</v>
      </c>
      <c r="BR55" s="44">
        <v>364995.48037167912</v>
      </c>
      <c r="BS55" s="44">
        <v>497056.7930887625</v>
      </c>
      <c r="BT55" s="44">
        <v>494264.94277356425</v>
      </c>
      <c r="BU55" s="44">
        <v>562978.77721068484</v>
      </c>
      <c r="BV55" s="44">
        <v>719513.01978880435</v>
      </c>
      <c r="BW55" s="44">
        <v>612315.68097719224</v>
      </c>
      <c r="BX55" s="44">
        <v>541130.04095319624</v>
      </c>
      <c r="BY55" s="44">
        <v>669105.72005830321</v>
      </c>
      <c r="BZ55" s="44">
        <v>619116.93507922872</v>
      </c>
      <c r="CA55" s="44">
        <v>610285.54111121222</v>
      </c>
      <c r="CB55" s="44">
        <v>564542.11655003869</v>
      </c>
      <c r="CC55" s="44">
        <v>580579.4012015909</v>
      </c>
      <c r="CD55" s="44">
        <v>540378.45990779495</v>
      </c>
      <c r="CE55" s="44">
        <v>568662.41910557752</v>
      </c>
      <c r="CF55" s="44">
        <v>111453.58001360929</v>
      </c>
      <c r="CG55" s="44">
        <v>131801.48376215756</v>
      </c>
      <c r="CH55" s="44">
        <v>118806.33943536627</v>
      </c>
      <c r="CI55" s="44">
        <v>165194.3745347402</v>
      </c>
      <c r="CJ55" s="44">
        <v>167067.27491235372</v>
      </c>
      <c r="CK55" s="44">
        <v>158139.92807168839</v>
      </c>
      <c r="CL55" s="44">
        <v>207048.58212540706</v>
      </c>
      <c r="CM55" s="44">
        <v>192223.81296237293</v>
      </c>
      <c r="CN55" s="44">
        <v>182594.45196113249</v>
      </c>
      <c r="CO55" s="44">
        <v>245294.30141677137</v>
      </c>
      <c r="CP55" s="44">
        <v>186515.33319770155</v>
      </c>
      <c r="CQ55" s="44">
        <v>275105.31201570871</v>
      </c>
      <c r="CR55" s="44">
        <v>256766.7240377448</v>
      </c>
      <c r="CS55" s="44">
        <v>265174.53966052202</v>
      </c>
      <c r="CT55" s="44">
        <v>256751.10430463415</v>
      </c>
      <c r="CU55" s="44">
        <v>261305.27644930535</v>
      </c>
      <c r="CV55" s="44">
        <v>36811.911030065487</v>
      </c>
      <c r="CW55" s="44">
        <v>44746.242571054587</v>
      </c>
      <c r="CX55" s="44">
        <v>43025.004034797545</v>
      </c>
      <c r="CY55" s="44">
        <v>35780.285485211025</v>
      </c>
      <c r="CZ55" s="44">
        <v>46258.009728020232</v>
      </c>
      <c r="DA55" s="44">
        <v>53807.599696604098</v>
      </c>
      <c r="DB55" s="44">
        <v>54732.119587320907</v>
      </c>
      <c r="DC55" s="44">
        <v>58763.29183242943</v>
      </c>
      <c r="DD55" s="44">
        <v>51384.456537346035</v>
      </c>
      <c r="DE55" s="44">
        <v>54046.136370429012</v>
      </c>
      <c r="DF55" s="44">
        <v>57450.350756463413</v>
      </c>
      <c r="DG55" s="44">
        <v>54305.830429671514</v>
      </c>
      <c r="DH55" s="44">
        <v>39436.643573491921</v>
      </c>
      <c r="DI55" s="44">
        <v>60417.311434175295</v>
      </c>
      <c r="DJ55" s="44">
        <v>53511.500792804189</v>
      </c>
      <c r="DK55" s="44">
        <v>50497.980304613251</v>
      </c>
    </row>
    <row r="56" spans="1:211" s="31" customFormat="1" ht="12.9" customHeight="1" x14ac:dyDescent="0.35">
      <c r="A56" s="31" t="s">
        <v>54</v>
      </c>
      <c r="B56" s="31" t="s">
        <v>55</v>
      </c>
      <c r="C56" s="43" t="s">
        <v>49</v>
      </c>
      <c r="D56" s="44">
        <v>31410.0253514</v>
      </c>
      <c r="E56" s="44">
        <v>32227.133105380002</v>
      </c>
      <c r="F56" s="44">
        <v>33576.657063720006</v>
      </c>
      <c r="G56" s="44">
        <v>35029.218313040001</v>
      </c>
      <c r="H56" s="44">
        <v>34990.201580920002</v>
      </c>
      <c r="I56" s="44">
        <v>34811.131072150005</v>
      </c>
      <c r="J56" s="44">
        <v>32283.054092679999</v>
      </c>
      <c r="K56" s="44">
        <v>33606.920926080005</v>
      </c>
      <c r="L56" s="44">
        <v>32976.819965089999</v>
      </c>
      <c r="M56" s="44">
        <v>32119.188281789997</v>
      </c>
      <c r="N56" s="44">
        <v>33975.156290359999</v>
      </c>
      <c r="O56" s="44">
        <v>35292.12915036</v>
      </c>
      <c r="P56" s="44">
        <v>34584.661981260804</v>
      </c>
      <c r="Q56" s="44">
        <v>35548.157929969115</v>
      </c>
      <c r="R56" s="44">
        <v>35777.631024958944</v>
      </c>
      <c r="S56" s="44">
        <v>32322.18823480115</v>
      </c>
      <c r="T56" s="44">
        <v>630.12</v>
      </c>
      <c r="U56" s="44">
        <v>610.67999999999995</v>
      </c>
      <c r="V56" s="44">
        <v>625.12800000000004</v>
      </c>
      <c r="W56" s="44">
        <v>615.16800000000001</v>
      </c>
      <c r="X56" s="44">
        <v>617.76</v>
      </c>
      <c r="Y56" s="44">
        <v>620.80999999999995</v>
      </c>
      <c r="Z56" s="44">
        <v>701.69200000000001</v>
      </c>
      <c r="AA56" s="44">
        <v>697.803</v>
      </c>
      <c r="AB56" s="44">
        <v>669.9</v>
      </c>
      <c r="AC56" s="44">
        <v>723.98900000000003</v>
      </c>
      <c r="AD56" s="44">
        <v>669.24199999999996</v>
      </c>
      <c r="AE56" s="44">
        <v>682</v>
      </c>
      <c r="AF56" s="44">
        <v>690.8768</v>
      </c>
      <c r="AG56" s="44">
        <v>691</v>
      </c>
      <c r="AH56" s="44">
        <v>684</v>
      </c>
      <c r="AI56" s="44">
        <v>0</v>
      </c>
      <c r="AJ56" s="44">
        <v>12362.58628688</v>
      </c>
      <c r="AK56" s="44">
        <v>12310.07015589</v>
      </c>
      <c r="AL56" s="44">
        <v>12528.59543324</v>
      </c>
      <c r="AM56" s="44">
        <v>12965.995160040002</v>
      </c>
      <c r="AN56" s="44">
        <v>12823.641835130002</v>
      </c>
      <c r="AO56" s="44">
        <v>13259.111083309999</v>
      </c>
      <c r="AP56" s="44">
        <v>11798.434780579999</v>
      </c>
      <c r="AQ56" s="44">
        <v>12392.668771639999</v>
      </c>
      <c r="AR56" s="44">
        <v>11494.49156658</v>
      </c>
      <c r="AS56" s="44">
        <v>11684.367639460001</v>
      </c>
      <c r="AT56" s="44">
        <v>12742.867236530001</v>
      </c>
      <c r="AU56" s="44">
        <v>13535.154930800001</v>
      </c>
      <c r="AV56" s="44">
        <v>12739.202536324359</v>
      </c>
      <c r="AW56" s="44">
        <v>13121.48660729865</v>
      </c>
      <c r="AX56" s="44">
        <v>13265.780349084938</v>
      </c>
      <c r="AY56" s="44">
        <v>12505.12815289715</v>
      </c>
      <c r="AZ56" s="44">
        <v>7559.4329891799998</v>
      </c>
      <c r="BA56" s="44">
        <v>7942.7561254900002</v>
      </c>
      <c r="BB56" s="44">
        <v>8433.6682864400009</v>
      </c>
      <c r="BC56" s="44">
        <v>9052.8896425799994</v>
      </c>
      <c r="BD56" s="44">
        <v>8805.7713676000003</v>
      </c>
      <c r="BE56" s="44">
        <v>8646.73789536</v>
      </c>
      <c r="BF56" s="44">
        <v>8126.383240000001</v>
      </c>
      <c r="BG56" s="44">
        <v>8756.8385999999991</v>
      </c>
      <c r="BH56" s="44">
        <v>9109.4893680999994</v>
      </c>
      <c r="BI56" s="44">
        <v>8062.7793397400001</v>
      </c>
      <c r="BJ56" s="44">
        <v>8844.5012939999997</v>
      </c>
      <c r="BK56" s="44">
        <v>8871.2473077599989</v>
      </c>
      <c r="BL56" s="44">
        <v>9127.0125422197088</v>
      </c>
      <c r="BM56" s="44">
        <v>9266.7282479616006</v>
      </c>
      <c r="BN56" s="44">
        <v>9489.3101239999996</v>
      </c>
      <c r="BO56" s="44">
        <v>8247.4791919999989</v>
      </c>
      <c r="BP56" s="44">
        <v>7029.5973993400003</v>
      </c>
      <c r="BQ56" s="44">
        <v>7469.5990000000002</v>
      </c>
      <c r="BR56" s="44">
        <v>7875.3574080399994</v>
      </c>
      <c r="BS56" s="44">
        <v>8068.37351442</v>
      </c>
      <c r="BT56" s="44">
        <v>8535.7558321899996</v>
      </c>
      <c r="BU56" s="44">
        <v>8106.1328794800002</v>
      </c>
      <c r="BV56" s="44">
        <v>7846.3278400999998</v>
      </c>
      <c r="BW56" s="44">
        <v>7835.3748484400003</v>
      </c>
      <c r="BX56" s="44">
        <v>7601.6037792100005</v>
      </c>
      <c r="BY56" s="44">
        <v>7857.3660005900001</v>
      </c>
      <c r="BZ56" s="44">
        <v>7867.5451318300002</v>
      </c>
      <c r="CA56" s="44">
        <v>8200.1200098000008</v>
      </c>
      <c r="CB56" s="44">
        <v>8175.2793487167401</v>
      </c>
      <c r="CC56" s="44">
        <v>8324.527</v>
      </c>
      <c r="CD56" s="44">
        <v>8312</v>
      </c>
      <c r="CE56" s="44">
        <v>7800</v>
      </c>
      <c r="CF56" s="44">
        <v>2765.2886760000001</v>
      </c>
      <c r="CG56" s="44">
        <v>2746.0278239999998</v>
      </c>
      <c r="CH56" s="44">
        <v>2959.9079360000001</v>
      </c>
      <c r="CI56" s="44">
        <v>3192.7919959999999</v>
      </c>
      <c r="CJ56" s="44">
        <v>3096.2725460000001</v>
      </c>
      <c r="CK56" s="44">
        <v>3096.3392140000001</v>
      </c>
      <c r="CL56" s="44">
        <v>2768.2162320000002</v>
      </c>
      <c r="CM56" s="44">
        <v>2902.2357059999999</v>
      </c>
      <c r="CN56" s="44">
        <v>3048.9762519999999</v>
      </c>
      <c r="CO56" s="44">
        <v>2746.4357559999999</v>
      </c>
      <c r="CP56" s="44">
        <v>2775.961812</v>
      </c>
      <c r="CQ56" s="44">
        <v>2939.338526</v>
      </c>
      <c r="CR56" s="44">
        <v>2787.5683640000002</v>
      </c>
      <c r="CS56" s="44">
        <v>3118</v>
      </c>
      <c r="CT56" s="44">
        <v>2947.15663</v>
      </c>
      <c r="CU56" s="44">
        <v>2673</v>
      </c>
      <c r="CV56" s="44">
        <v>1063</v>
      </c>
      <c r="CW56" s="44">
        <v>1148</v>
      </c>
      <c r="CX56" s="44">
        <v>1154</v>
      </c>
      <c r="CY56" s="44">
        <v>1134</v>
      </c>
      <c r="CZ56" s="44">
        <v>1111</v>
      </c>
      <c r="DA56" s="44">
        <v>1082</v>
      </c>
      <c r="DB56" s="44">
        <v>1042</v>
      </c>
      <c r="DC56" s="44">
        <v>1022</v>
      </c>
      <c r="DD56" s="44">
        <v>1052.3589992</v>
      </c>
      <c r="DE56" s="44">
        <v>1044.250546</v>
      </c>
      <c r="DF56" s="44">
        <v>1075.038816</v>
      </c>
      <c r="DG56" s="44">
        <v>1064.268376</v>
      </c>
      <c r="DH56" s="44">
        <v>1064.7223899999999</v>
      </c>
      <c r="DI56" s="44">
        <v>1026.4160747088699</v>
      </c>
      <c r="DJ56" s="44">
        <v>1079.383921874</v>
      </c>
      <c r="DK56" s="44">
        <v>1096.5808899040001</v>
      </c>
    </row>
    <row r="57" spans="1:211" s="31" customFormat="1" ht="12.9" customHeight="1" x14ac:dyDescent="0.35">
      <c r="A57" s="31" t="s">
        <v>99</v>
      </c>
      <c r="B57" s="31" t="s">
        <v>51</v>
      </c>
      <c r="C57" s="43" t="s">
        <v>49</v>
      </c>
      <c r="D57" s="44" t="s">
        <v>100</v>
      </c>
      <c r="E57" s="44" t="s">
        <v>100</v>
      </c>
      <c r="F57" s="44" t="s">
        <v>100</v>
      </c>
      <c r="G57" s="44" t="s">
        <v>100</v>
      </c>
      <c r="H57" s="44" t="s">
        <v>100</v>
      </c>
      <c r="I57" s="44" t="s">
        <v>100</v>
      </c>
      <c r="J57" s="44" t="s">
        <v>100</v>
      </c>
      <c r="K57" s="44" t="s">
        <v>100</v>
      </c>
      <c r="L57" s="44" t="s">
        <v>100</v>
      </c>
      <c r="M57" s="44" t="s">
        <v>100</v>
      </c>
      <c r="N57" s="44" t="s">
        <v>100</v>
      </c>
      <c r="O57" s="44" t="s">
        <v>100</v>
      </c>
      <c r="P57" s="44" t="s">
        <v>100</v>
      </c>
      <c r="Q57" s="44" t="s">
        <v>100</v>
      </c>
      <c r="R57" s="44" t="s">
        <v>100</v>
      </c>
      <c r="S57" s="44" t="s">
        <v>100</v>
      </c>
      <c r="T57" s="44" t="s">
        <v>100</v>
      </c>
      <c r="U57" s="44" t="s">
        <v>100</v>
      </c>
      <c r="V57" s="44" t="s">
        <v>100</v>
      </c>
      <c r="W57" s="44" t="s">
        <v>100</v>
      </c>
      <c r="X57" s="44" t="s">
        <v>100</v>
      </c>
      <c r="Y57" s="44" t="s">
        <v>100</v>
      </c>
      <c r="Z57" s="44" t="s">
        <v>100</v>
      </c>
      <c r="AA57" s="44" t="s">
        <v>100</v>
      </c>
      <c r="AB57" s="44" t="s">
        <v>100</v>
      </c>
      <c r="AC57" s="44" t="s">
        <v>100</v>
      </c>
      <c r="AD57" s="44" t="s">
        <v>100</v>
      </c>
      <c r="AE57" s="44" t="s">
        <v>100</v>
      </c>
      <c r="AF57" s="44" t="s">
        <v>100</v>
      </c>
      <c r="AG57" s="44" t="s">
        <v>100</v>
      </c>
      <c r="AH57" s="44" t="s">
        <v>100</v>
      </c>
      <c r="AI57" s="44" t="s">
        <v>100</v>
      </c>
      <c r="AJ57" s="44" t="s">
        <v>100</v>
      </c>
      <c r="AK57" s="44" t="s">
        <v>100</v>
      </c>
      <c r="AL57" s="44" t="s">
        <v>100</v>
      </c>
      <c r="AM57" s="44" t="s">
        <v>100</v>
      </c>
      <c r="AN57" s="44" t="s">
        <v>100</v>
      </c>
      <c r="AO57" s="44" t="s">
        <v>100</v>
      </c>
      <c r="AP57" s="44" t="s">
        <v>100</v>
      </c>
      <c r="AQ57" s="44" t="s">
        <v>100</v>
      </c>
      <c r="AR57" s="44" t="s">
        <v>100</v>
      </c>
      <c r="AS57" s="44" t="s">
        <v>100</v>
      </c>
      <c r="AT57" s="44" t="s">
        <v>100</v>
      </c>
      <c r="AU57" s="44" t="s">
        <v>100</v>
      </c>
      <c r="AV57" s="44" t="s">
        <v>100</v>
      </c>
      <c r="AW57" s="44" t="s">
        <v>100</v>
      </c>
      <c r="AX57" s="44" t="s">
        <v>100</v>
      </c>
      <c r="AY57" s="44" t="s">
        <v>100</v>
      </c>
      <c r="AZ57" s="44" t="s">
        <v>100</v>
      </c>
      <c r="BA57" s="44" t="s">
        <v>100</v>
      </c>
      <c r="BB57" s="44" t="s">
        <v>100</v>
      </c>
      <c r="BC57" s="44" t="s">
        <v>100</v>
      </c>
      <c r="BD57" s="44" t="s">
        <v>100</v>
      </c>
      <c r="BE57" s="44" t="s">
        <v>100</v>
      </c>
      <c r="BF57" s="44" t="s">
        <v>100</v>
      </c>
      <c r="BG57" s="44" t="s">
        <v>100</v>
      </c>
      <c r="BH57" s="44" t="s">
        <v>100</v>
      </c>
      <c r="BI57" s="44" t="s">
        <v>100</v>
      </c>
      <c r="BJ57" s="44" t="s">
        <v>100</v>
      </c>
      <c r="BK57" s="44" t="s">
        <v>100</v>
      </c>
      <c r="BL57" s="44" t="s">
        <v>100</v>
      </c>
      <c r="BM57" s="44" t="s">
        <v>100</v>
      </c>
      <c r="BN57" s="44" t="s">
        <v>100</v>
      </c>
      <c r="BO57" s="44" t="s">
        <v>100</v>
      </c>
      <c r="BP57" s="44">
        <v>4045.7435400000004</v>
      </c>
      <c r="BQ57" s="44">
        <v>7315.4947300000003</v>
      </c>
      <c r="BR57" s="44">
        <v>5788.2346400000006</v>
      </c>
      <c r="BS57" s="44">
        <v>7365.4071300000032</v>
      </c>
      <c r="BT57" s="44">
        <v>3316.1571100000001</v>
      </c>
      <c r="BU57" s="44">
        <v>2588.2687599999999</v>
      </c>
      <c r="BV57" s="44">
        <v>19676.846959999999</v>
      </c>
      <c r="BW57" s="44">
        <v>85608.869379999989</v>
      </c>
      <c r="BX57" s="44">
        <v>27847.53354</v>
      </c>
      <c r="BY57" s="44">
        <v>40102.428970000001</v>
      </c>
      <c r="BZ57" s="44">
        <v>52912.085400000004</v>
      </c>
      <c r="CA57" s="44">
        <v>0</v>
      </c>
      <c r="CB57" s="44">
        <v>0</v>
      </c>
      <c r="CC57" s="44">
        <v>0</v>
      </c>
      <c r="CD57" s="44">
        <v>0</v>
      </c>
      <c r="CE57" s="44">
        <v>0</v>
      </c>
      <c r="CF57" s="44">
        <v>396.60700000000003</v>
      </c>
      <c r="CG57" s="44">
        <v>71.936000000000007</v>
      </c>
      <c r="CH57" s="44">
        <v>211.691</v>
      </c>
      <c r="CI57" s="44">
        <v>30.355720000000002</v>
      </c>
      <c r="CJ57" s="44">
        <v>648.86116000000004</v>
      </c>
      <c r="CK57" s="44">
        <v>516.06671574022698</v>
      </c>
      <c r="CL57" s="44">
        <v>196.27403099158326</v>
      </c>
      <c r="CM57" s="44">
        <v>385.34553945648662</v>
      </c>
      <c r="CN57" s="44">
        <v>403.7713342806037</v>
      </c>
      <c r="CO57" s="44">
        <v>748.78215681882091</v>
      </c>
      <c r="CP57" s="44">
        <v>1484.2232623819475</v>
      </c>
      <c r="CQ57" s="44">
        <v>0</v>
      </c>
      <c r="CR57" s="44">
        <v>0</v>
      </c>
      <c r="CS57" s="44">
        <v>0</v>
      </c>
      <c r="CT57" s="44">
        <v>0</v>
      </c>
      <c r="CU57" s="44">
        <v>0</v>
      </c>
      <c r="CV57" s="44">
        <v>0</v>
      </c>
      <c r="CW57" s="44">
        <v>1602.1668200000001</v>
      </c>
      <c r="CX57" s="44">
        <v>1378.4127899999999</v>
      </c>
      <c r="CY57" s="44">
        <v>1302.6264000000001</v>
      </c>
      <c r="CZ57" s="44">
        <v>104.92769</v>
      </c>
      <c r="DA57" s="44">
        <v>5257.9698999999991</v>
      </c>
      <c r="DB57" s="44">
        <v>19455.05747</v>
      </c>
      <c r="DC57" s="44">
        <v>4556.5378700000001</v>
      </c>
      <c r="DD57" s="44">
        <v>12422.038010000006</v>
      </c>
      <c r="DE57" s="44">
        <v>43.870410000000007</v>
      </c>
      <c r="DF57" s="44">
        <v>292.33742000000001</v>
      </c>
      <c r="DG57" s="44">
        <v>0</v>
      </c>
      <c r="DH57" s="44">
        <v>0</v>
      </c>
      <c r="DI57" s="44">
        <v>0</v>
      </c>
      <c r="DJ57" s="44">
        <v>0</v>
      </c>
      <c r="DK57" s="44">
        <v>0</v>
      </c>
    </row>
    <row r="59" spans="1:211" s="6" customFormat="1" ht="12.9" customHeight="1" x14ac:dyDescent="0.35">
      <c r="A59" s="4" t="s">
        <v>416</v>
      </c>
      <c r="B59" s="5"/>
      <c r="C59" s="5"/>
    </row>
    <row r="60" spans="1:211" ht="12.9" customHeight="1" x14ac:dyDescent="0.35">
      <c r="BH60" s="38"/>
    </row>
    <row r="61" spans="1:211" s="32" customFormat="1" ht="12.9" customHeight="1" x14ac:dyDescent="0.35">
      <c r="A61" s="32" t="s">
        <v>312</v>
      </c>
      <c r="B61" s="32" t="s">
        <v>313</v>
      </c>
      <c r="C61" s="37" t="s">
        <v>314</v>
      </c>
      <c r="D61" s="36" t="s">
        <v>536</v>
      </c>
      <c r="E61" s="36" t="s">
        <v>537</v>
      </c>
      <c r="F61" s="36" t="s">
        <v>538</v>
      </c>
      <c r="G61" s="36" t="s">
        <v>539</v>
      </c>
      <c r="H61" s="36" t="s">
        <v>540</v>
      </c>
      <c r="I61" s="36" t="s">
        <v>541</v>
      </c>
      <c r="J61" s="36" t="s">
        <v>542</v>
      </c>
      <c r="K61" s="36" t="s">
        <v>543</v>
      </c>
      <c r="L61" s="36" t="s">
        <v>544</v>
      </c>
      <c r="M61" s="36" t="s">
        <v>545</v>
      </c>
      <c r="N61" s="36" t="s">
        <v>546</v>
      </c>
      <c r="O61" s="36" t="s">
        <v>547</v>
      </c>
      <c r="P61" s="36" t="s">
        <v>548</v>
      </c>
      <c r="Q61" s="36" t="s">
        <v>549</v>
      </c>
      <c r="R61" s="36" t="s">
        <v>550</v>
      </c>
      <c r="S61" s="36" t="s">
        <v>551</v>
      </c>
      <c r="T61" s="36" t="s">
        <v>119</v>
      </c>
      <c r="U61" s="36" t="s">
        <v>120</v>
      </c>
      <c r="V61" s="36" t="s">
        <v>121</v>
      </c>
      <c r="W61" s="36" t="s">
        <v>122</v>
      </c>
      <c r="X61" s="36" t="s">
        <v>123</v>
      </c>
      <c r="Y61" s="36" t="s">
        <v>124</v>
      </c>
      <c r="Z61" s="36" t="s">
        <v>125</v>
      </c>
      <c r="AA61" s="36" t="s">
        <v>126</v>
      </c>
      <c r="AB61" s="36" t="s">
        <v>127</v>
      </c>
      <c r="AC61" s="36" t="s">
        <v>128</v>
      </c>
      <c r="AD61" s="36" t="s">
        <v>129</v>
      </c>
      <c r="AE61" s="36" t="s">
        <v>130</v>
      </c>
      <c r="AF61" s="36" t="s">
        <v>131</v>
      </c>
      <c r="AG61" s="36" t="s">
        <v>132</v>
      </c>
      <c r="AH61" s="36" t="s">
        <v>133</v>
      </c>
      <c r="AI61" s="36" t="s">
        <v>134</v>
      </c>
      <c r="AJ61" s="36" t="s">
        <v>135</v>
      </c>
      <c r="AK61" s="36" t="s">
        <v>136</v>
      </c>
      <c r="AL61" s="36" t="s">
        <v>137</v>
      </c>
      <c r="AM61" s="36" t="s">
        <v>138</v>
      </c>
      <c r="AN61" s="36" t="s">
        <v>139</v>
      </c>
      <c r="AO61" s="36" t="s">
        <v>140</v>
      </c>
      <c r="AP61" s="36" t="s">
        <v>141</v>
      </c>
      <c r="AQ61" s="36" t="s">
        <v>142</v>
      </c>
      <c r="AR61" s="36" t="s">
        <v>143</v>
      </c>
      <c r="AS61" s="36" t="s">
        <v>144</v>
      </c>
      <c r="AT61" s="36" t="s">
        <v>145</v>
      </c>
      <c r="AU61" s="36" t="s">
        <v>146</v>
      </c>
      <c r="AV61" s="36" t="s">
        <v>147</v>
      </c>
      <c r="AW61" s="36" t="s">
        <v>148</v>
      </c>
      <c r="AX61" s="36" t="s">
        <v>149</v>
      </c>
      <c r="AY61" s="36" t="s">
        <v>150</v>
      </c>
      <c r="AZ61" s="36" t="s">
        <v>151</v>
      </c>
      <c r="BA61" s="36" t="s">
        <v>152</v>
      </c>
      <c r="BB61" s="36" t="s">
        <v>153</v>
      </c>
      <c r="BC61" s="36" t="s">
        <v>154</v>
      </c>
      <c r="BD61" s="36" t="s">
        <v>155</v>
      </c>
      <c r="BE61" s="36" t="s">
        <v>156</v>
      </c>
      <c r="BF61" s="36" t="s">
        <v>157</v>
      </c>
      <c r="BG61" s="36" t="s">
        <v>158</v>
      </c>
      <c r="BH61" s="36" t="s">
        <v>159</v>
      </c>
      <c r="BI61" s="36" t="s">
        <v>160</v>
      </c>
      <c r="BJ61" s="36" t="s">
        <v>161</v>
      </c>
      <c r="BK61" s="36" t="s">
        <v>162</v>
      </c>
      <c r="BL61" s="36" t="s">
        <v>163</v>
      </c>
      <c r="BM61" s="36" t="s">
        <v>164</v>
      </c>
      <c r="BN61" s="36" t="s">
        <v>165</v>
      </c>
      <c r="BO61" s="36" t="s">
        <v>166</v>
      </c>
      <c r="BP61" s="36" t="s">
        <v>167</v>
      </c>
      <c r="BQ61" s="36" t="s">
        <v>168</v>
      </c>
      <c r="BR61" s="36" t="s">
        <v>169</v>
      </c>
      <c r="BS61" s="36" t="s">
        <v>170</v>
      </c>
      <c r="BT61" s="36" t="s">
        <v>171</v>
      </c>
      <c r="BU61" s="36" t="s">
        <v>172</v>
      </c>
      <c r="BV61" s="36" t="s">
        <v>173</v>
      </c>
      <c r="BW61" s="36" t="s">
        <v>174</v>
      </c>
      <c r="BX61" s="36" t="s">
        <v>175</v>
      </c>
      <c r="BY61" s="36" t="s">
        <v>176</v>
      </c>
      <c r="BZ61" s="36" t="s">
        <v>177</v>
      </c>
      <c r="CA61" s="36" t="s">
        <v>178</v>
      </c>
      <c r="CB61" s="36" t="s">
        <v>179</v>
      </c>
      <c r="CC61" s="36" t="s">
        <v>180</v>
      </c>
      <c r="CD61" s="36" t="s">
        <v>181</v>
      </c>
      <c r="CE61" s="36" t="s">
        <v>182</v>
      </c>
      <c r="CF61" s="36" t="s">
        <v>183</v>
      </c>
      <c r="CG61" s="36" t="s">
        <v>184</v>
      </c>
      <c r="CH61" s="36" t="s">
        <v>185</v>
      </c>
      <c r="CI61" s="36" t="s">
        <v>186</v>
      </c>
      <c r="CJ61" s="36" t="s">
        <v>187</v>
      </c>
      <c r="CK61" s="36" t="s">
        <v>188</v>
      </c>
      <c r="CL61" s="36" t="s">
        <v>189</v>
      </c>
      <c r="CM61" s="36" t="s">
        <v>190</v>
      </c>
      <c r="CN61" s="36" t="s">
        <v>191</v>
      </c>
      <c r="CO61" s="36" t="s">
        <v>192</v>
      </c>
      <c r="CP61" s="36" t="s">
        <v>193</v>
      </c>
      <c r="CQ61" s="36" t="s">
        <v>194</v>
      </c>
      <c r="CR61" s="36" t="s">
        <v>195</v>
      </c>
      <c r="CS61" s="36" t="s">
        <v>196</v>
      </c>
      <c r="CT61" s="36" t="s">
        <v>197</v>
      </c>
      <c r="CU61" s="36" t="s">
        <v>198</v>
      </c>
      <c r="CV61" s="36" t="s">
        <v>199</v>
      </c>
      <c r="CW61" s="36" t="s">
        <v>200</v>
      </c>
      <c r="CX61" s="36" t="s">
        <v>201</v>
      </c>
      <c r="CY61" s="36" t="s">
        <v>202</v>
      </c>
      <c r="CZ61" s="36" t="s">
        <v>203</v>
      </c>
      <c r="DA61" s="36" t="s">
        <v>204</v>
      </c>
      <c r="DB61" s="36" t="s">
        <v>205</v>
      </c>
      <c r="DC61" s="36" t="s">
        <v>206</v>
      </c>
      <c r="DD61" s="36" t="s">
        <v>207</v>
      </c>
      <c r="DE61" s="36" t="s">
        <v>208</v>
      </c>
      <c r="DF61" s="36" t="s">
        <v>209</v>
      </c>
      <c r="DG61" s="36" t="s">
        <v>210</v>
      </c>
      <c r="DH61" s="36" t="s">
        <v>211</v>
      </c>
      <c r="DI61" s="36" t="s">
        <v>212</v>
      </c>
      <c r="DJ61" s="36" t="s">
        <v>213</v>
      </c>
      <c r="DK61" s="36" t="s">
        <v>214</v>
      </c>
      <c r="DL61" s="36" t="s">
        <v>215</v>
      </c>
      <c r="DM61" s="36" t="s">
        <v>216</v>
      </c>
      <c r="DN61" s="36" t="s">
        <v>217</v>
      </c>
      <c r="DO61" s="36" t="s">
        <v>218</v>
      </c>
      <c r="DP61" s="36" t="s">
        <v>219</v>
      </c>
      <c r="DQ61" s="36" t="s">
        <v>220</v>
      </c>
      <c r="DR61" s="36" t="s">
        <v>221</v>
      </c>
      <c r="DS61" s="36" t="s">
        <v>222</v>
      </c>
      <c r="DT61" s="36" t="s">
        <v>223</v>
      </c>
      <c r="DU61" s="36" t="s">
        <v>224</v>
      </c>
      <c r="DV61" s="36" t="s">
        <v>225</v>
      </c>
      <c r="DW61" s="36" t="s">
        <v>226</v>
      </c>
      <c r="DX61" s="36" t="s">
        <v>227</v>
      </c>
      <c r="DY61" s="36" t="s">
        <v>228</v>
      </c>
      <c r="DZ61" s="36" t="s">
        <v>229</v>
      </c>
      <c r="EA61" s="36" t="s">
        <v>230</v>
      </c>
      <c r="EB61" s="36" t="s">
        <v>231</v>
      </c>
      <c r="EC61" s="36" t="s">
        <v>232</v>
      </c>
      <c r="ED61" s="36" t="s">
        <v>233</v>
      </c>
      <c r="EE61" s="36" t="s">
        <v>234</v>
      </c>
      <c r="EF61" s="36" t="s">
        <v>235</v>
      </c>
      <c r="EG61" s="36" t="s">
        <v>236</v>
      </c>
      <c r="EH61" s="36" t="s">
        <v>237</v>
      </c>
      <c r="EI61" s="36" t="s">
        <v>238</v>
      </c>
      <c r="EJ61" s="36" t="s">
        <v>239</v>
      </c>
      <c r="EK61" s="36" t="s">
        <v>240</v>
      </c>
      <c r="EL61" s="36" t="s">
        <v>241</v>
      </c>
      <c r="EM61" s="36" t="s">
        <v>242</v>
      </c>
      <c r="EN61" s="36" t="s">
        <v>243</v>
      </c>
      <c r="EO61" s="36" t="s">
        <v>244</v>
      </c>
      <c r="EP61" s="36" t="s">
        <v>245</v>
      </c>
      <c r="EQ61" s="36" t="s">
        <v>246</v>
      </c>
      <c r="ER61" s="36" t="s">
        <v>247</v>
      </c>
      <c r="ES61" s="36" t="s">
        <v>248</v>
      </c>
      <c r="ET61" s="36" t="s">
        <v>249</v>
      </c>
      <c r="EU61" s="36" t="s">
        <v>250</v>
      </c>
      <c r="EV61" s="36" t="s">
        <v>251</v>
      </c>
      <c r="EW61" s="36" t="s">
        <v>252</v>
      </c>
      <c r="EX61" s="36" t="s">
        <v>253</v>
      </c>
      <c r="EY61" s="36" t="s">
        <v>254</v>
      </c>
      <c r="EZ61" s="36" t="s">
        <v>255</v>
      </c>
      <c r="FA61" s="36" t="s">
        <v>256</v>
      </c>
      <c r="FB61" s="36" t="s">
        <v>257</v>
      </c>
      <c r="FC61" s="36" t="s">
        <v>258</v>
      </c>
      <c r="FD61" s="36" t="s">
        <v>259</v>
      </c>
      <c r="FE61" s="36" t="s">
        <v>260</v>
      </c>
      <c r="FF61" s="36" t="s">
        <v>261</v>
      </c>
      <c r="FG61" s="36" t="s">
        <v>262</v>
      </c>
      <c r="FH61" s="36" t="s">
        <v>263</v>
      </c>
      <c r="FI61" s="36" t="s">
        <v>264</v>
      </c>
      <c r="FJ61" s="36" t="s">
        <v>265</v>
      </c>
      <c r="FK61" s="36" t="s">
        <v>266</v>
      </c>
      <c r="FL61" s="36" t="s">
        <v>267</v>
      </c>
      <c r="FM61" s="36" t="s">
        <v>268</v>
      </c>
      <c r="FN61" s="36" t="s">
        <v>269</v>
      </c>
      <c r="FO61" s="36" t="s">
        <v>270</v>
      </c>
      <c r="FP61" s="36" t="s">
        <v>271</v>
      </c>
      <c r="FQ61" s="36" t="s">
        <v>272</v>
      </c>
      <c r="FR61" s="36" t="s">
        <v>273</v>
      </c>
      <c r="FS61" s="36" t="s">
        <v>274</v>
      </c>
      <c r="FT61" s="36" t="s">
        <v>275</v>
      </c>
      <c r="FU61" s="36" t="s">
        <v>276</v>
      </c>
      <c r="FV61" s="36" t="s">
        <v>277</v>
      </c>
      <c r="FW61" s="36" t="s">
        <v>278</v>
      </c>
      <c r="FX61" s="36" t="s">
        <v>279</v>
      </c>
      <c r="FY61" s="36" t="s">
        <v>280</v>
      </c>
      <c r="FZ61" s="36" t="s">
        <v>281</v>
      </c>
      <c r="GA61" s="36" t="s">
        <v>282</v>
      </c>
      <c r="GB61" s="36" t="s">
        <v>283</v>
      </c>
      <c r="GC61" s="36" t="s">
        <v>284</v>
      </c>
      <c r="GD61" s="36" t="s">
        <v>285</v>
      </c>
      <c r="GE61" s="36" t="s">
        <v>286</v>
      </c>
      <c r="GF61" s="36" t="s">
        <v>287</v>
      </c>
      <c r="GG61" s="36" t="s">
        <v>288</v>
      </c>
      <c r="GH61" s="36" t="s">
        <v>289</v>
      </c>
      <c r="GI61" s="36" t="s">
        <v>290</v>
      </c>
      <c r="GJ61" s="36" t="s">
        <v>291</v>
      </c>
      <c r="GK61" s="36" t="s">
        <v>292</v>
      </c>
      <c r="GL61" s="36" t="s">
        <v>293</v>
      </c>
      <c r="GM61" s="36" t="s">
        <v>294</v>
      </c>
      <c r="GN61" s="36" t="s">
        <v>295</v>
      </c>
      <c r="GO61" s="36" t="s">
        <v>296</v>
      </c>
      <c r="GP61" s="36" t="s">
        <v>297</v>
      </c>
      <c r="GQ61" s="36" t="s">
        <v>298</v>
      </c>
      <c r="GR61" s="36" t="s">
        <v>299</v>
      </c>
      <c r="GS61" s="36" t="s">
        <v>300</v>
      </c>
      <c r="GT61" s="36" t="s">
        <v>301</v>
      </c>
      <c r="GU61" s="36" t="s">
        <v>302</v>
      </c>
      <c r="GV61" s="36" t="s">
        <v>303</v>
      </c>
      <c r="GW61" s="36" t="s">
        <v>304</v>
      </c>
      <c r="GX61" s="36" t="s">
        <v>305</v>
      </c>
      <c r="GY61" s="36" t="s">
        <v>306</v>
      </c>
      <c r="GZ61" s="36" t="s">
        <v>307</v>
      </c>
      <c r="HA61" s="36" t="s">
        <v>308</v>
      </c>
      <c r="HB61" s="36" t="s">
        <v>309</v>
      </c>
      <c r="HC61" s="36" t="s">
        <v>310</v>
      </c>
    </row>
    <row r="62" spans="1:211" s="31" customFormat="1" ht="12.9" customHeight="1" x14ac:dyDescent="0.35">
      <c r="A62" s="31" t="s">
        <v>91</v>
      </c>
      <c r="B62" s="31" t="s">
        <v>68</v>
      </c>
      <c r="C62" s="43" t="s">
        <v>66</v>
      </c>
      <c r="D62" s="44">
        <v>59679.767929976741</v>
      </c>
      <c r="E62" s="44">
        <v>59679.767929976741</v>
      </c>
      <c r="F62" s="44">
        <v>59679.767929976741</v>
      </c>
      <c r="G62" s="44">
        <v>59679.767929976741</v>
      </c>
      <c r="H62" s="44">
        <v>59679.767929976741</v>
      </c>
      <c r="I62" s="44">
        <v>59679.767929976741</v>
      </c>
      <c r="J62" s="44">
        <v>66412.452379708629</v>
      </c>
      <c r="K62" s="44">
        <v>66412.452379708629</v>
      </c>
      <c r="L62" s="44">
        <v>66424.162744050627</v>
      </c>
      <c r="M62" s="44">
        <v>66424.105544050632</v>
      </c>
      <c r="N62" s="44">
        <v>66429.731863010311</v>
      </c>
      <c r="O62" s="44">
        <v>64173.226000000002</v>
      </c>
      <c r="P62" s="44">
        <v>64233.594507655951</v>
      </c>
      <c r="Q62" s="44">
        <v>64233.447426433784</v>
      </c>
      <c r="R62" s="44">
        <v>64232.856681430923</v>
      </c>
      <c r="S62" s="44">
        <v>62416.888800000001</v>
      </c>
      <c r="T62" s="44">
        <v>329069.38400000002</v>
      </c>
      <c r="U62" s="44">
        <v>312100.91800000001</v>
      </c>
      <c r="V62" s="44">
        <v>312243.93</v>
      </c>
      <c r="W62" s="44">
        <v>316248.91399999999</v>
      </c>
      <c r="X62" s="44">
        <v>320486.89500000002</v>
      </c>
      <c r="Y62" s="44">
        <v>327504.56200000003</v>
      </c>
      <c r="Z62" s="44">
        <v>330266.14500000002</v>
      </c>
      <c r="AA62" s="44">
        <v>334116.24100000004</v>
      </c>
      <c r="AB62" s="44">
        <v>320633.57699999999</v>
      </c>
      <c r="AC62" s="44">
        <v>334275.03769120993</v>
      </c>
      <c r="AD62" s="44">
        <v>328826.76270648837</v>
      </c>
      <c r="AE62" s="44">
        <v>336629.50359952694</v>
      </c>
      <c r="AF62" s="44">
        <v>323578.549</v>
      </c>
      <c r="AG62" s="44">
        <v>323471.50899999996</v>
      </c>
      <c r="AH62" s="44">
        <v>317992.66665999999</v>
      </c>
      <c r="AI62" s="44">
        <v>318278.81243000005</v>
      </c>
      <c r="AJ62" s="44">
        <v>7006.5252069999997</v>
      </c>
      <c r="AK62" s="44">
        <v>7103.5570189999999</v>
      </c>
      <c r="AL62" s="44">
        <v>6796.2670035000001</v>
      </c>
      <c r="AM62" s="44">
        <v>6793.0833144999997</v>
      </c>
      <c r="AN62" s="44">
        <v>6772.2996254999998</v>
      </c>
      <c r="AO62" s="44">
        <v>6900</v>
      </c>
      <c r="AP62" s="44">
        <v>6900</v>
      </c>
      <c r="AQ62" s="44">
        <v>6900</v>
      </c>
      <c r="AR62" s="44">
        <v>7202.0065000000004</v>
      </c>
      <c r="AS62" s="44">
        <v>7222.9394999999995</v>
      </c>
      <c r="AT62" s="44">
        <v>7225</v>
      </c>
      <c r="AU62" s="44">
        <v>7204.5</v>
      </c>
      <c r="AV62" s="44">
        <v>7142.8055000000004</v>
      </c>
      <c r="AW62" s="44">
        <v>7142.5</v>
      </c>
      <c r="AX62" s="44">
        <v>7150</v>
      </c>
      <c r="AY62" s="44">
        <v>11500</v>
      </c>
      <c r="AZ62" s="44">
        <v>276054.61474322749</v>
      </c>
      <c r="BA62" s="44">
        <v>278514.14823361335</v>
      </c>
      <c r="BB62" s="44">
        <v>283614.88613479375</v>
      </c>
      <c r="BC62" s="44">
        <v>284852.2085493863</v>
      </c>
      <c r="BD62" s="44">
        <v>285650.44266929338</v>
      </c>
      <c r="BE62" s="44">
        <v>285686.46205972263</v>
      </c>
      <c r="BF62" s="44">
        <v>289173.62340804539</v>
      </c>
      <c r="BG62" s="44">
        <v>294960.56364497519</v>
      </c>
      <c r="BH62" s="44">
        <v>289406.41325008601</v>
      </c>
      <c r="BI62" s="44">
        <v>295952.78395850136</v>
      </c>
      <c r="BJ62" s="44">
        <v>295025.90921349428</v>
      </c>
      <c r="BK62" s="44">
        <v>295110.51227187901</v>
      </c>
      <c r="BL62" s="44">
        <v>283990.56629277242</v>
      </c>
      <c r="BM62" s="44">
        <v>284539.32589015999</v>
      </c>
      <c r="BN62" s="44">
        <v>282619.64809940255</v>
      </c>
      <c r="BO62" s="44"/>
      <c r="BP62" s="44">
        <v>195277.90537749999</v>
      </c>
      <c r="BQ62" s="44">
        <v>203021.07036529999</v>
      </c>
      <c r="BR62" s="44">
        <v>202830.4549211</v>
      </c>
      <c r="BS62" s="44">
        <v>207397.14593140001</v>
      </c>
      <c r="BT62" s="44">
        <v>212424.31881550999</v>
      </c>
      <c r="BU62" s="44">
        <v>216781.95592750001</v>
      </c>
      <c r="BV62" s="44">
        <v>225537.89342529999</v>
      </c>
      <c r="BW62" s="44">
        <v>226115.95113679999</v>
      </c>
      <c r="BX62" s="44">
        <v>230406.4496629269</v>
      </c>
      <c r="BY62" s="44">
        <v>227485.94621999998</v>
      </c>
      <c r="BZ62" s="44">
        <v>229737.35970799299</v>
      </c>
      <c r="CA62" s="44">
        <v>234391.98455156002</v>
      </c>
      <c r="CB62" s="44">
        <v>233643.06600000002</v>
      </c>
      <c r="CC62" s="44">
        <v>232147.98</v>
      </c>
      <c r="CD62" s="44">
        <v>236853.52000000002</v>
      </c>
      <c r="CE62" s="44">
        <v>238980.40000000002</v>
      </c>
      <c r="CF62" s="44">
        <v>370153.62420791038</v>
      </c>
      <c r="CG62" s="44">
        <v>378232.00210095302</v>
      </c>
      <c r="CH62" s="44">
        <v>383565.23556961899</v>
      </c>
      <c r="CI62" s="44">
        <v>394666.24514574109</v>
      </c>
      <c r="CJ62" s="44">
        <v>399128.50944442477</v>
      </c>
      <c r="CK62" s="44">
        <v>402621.19190602453</v>
      </c>
      <c r="CL62" s="44">
        <v>409157.55730965256</v>
      </c>
      <c r="CM62" s="44">
        <v>352156.45987468958</v>
      </c>
      <c r="CN62" s="44">
        <v>351946.18332399998</v>
      </c>
      <c r="CO62" s="44">
        <v>352986.83164000005</v>
      </c>
      <c r="CP62" s="44">
        <v>350920.88216932985</v>
      </c>
      <c r="CQ62" s="44">
        <v>372039.93008464028</v>
      </c>
      <c r="CR62" s="44">
        <v>374427.15385986399</v>
      </c>
      <c r="CS62" s="44">
        <v>374345.58549740165</v>
      </c>
      <c r="CT62" s="44">
        <v>378322.54170000006</v>
      </c>
      <c r="CU62" s="44">
        <v>591257.14855999989</v>
      </c>
      <c r="CV62" s="44">
        <v>308318.59321816999</v>
      </c>
      <c r="CW62" s="44">
        <v>321850.58103140997</v>
      </c>
      <c r="CX62" s="44">
        <v>329841.10333561001</v>
      </c>
      <c r="CY62" s="44">
        <v>351252.08557761996</v>
      </c>
      <c r="CZ62" s="44">
        <v>378321.99694724998</v>
      </c>
      <c r="DA62" s="44">
        <v>396215.77469210001</v>
      </c>
      <c r="DB62" s="44">
        <v>401074.03648191999</v>
      </c>
      <c r="DC62" s="44">
        <v>440853.06455756002</v>
      </c>
      <c r="DD62" s="44">
        <v>457774.76668445807</v>
      </c>
      <c r="DE62" s="44">
        <v>480401.32594377635</v>
      </c>
      <c r="DF62" s="44">
        <v>506596.47837237461</v>
      </c>
      <c r="DG62" s="44">
        <v>506331.79391733202</v>
      </c>
      <c r="DH62" s="44">
        <v>499097.68651449517</v>
      </c>
      <c r="DI62" s="44">
        <v>501345.5823036799</v>
      </c>
      <c r="DJ62" s="44">
        <v>506176.32632009999</v>
      </c>
      <c r="DK62" s="44">
        <v>510238.20258710382</v>
      </c>
      <c r="DL62" s="44">
        <v>31223.017884675428</v>
      </c>
      <c r="DM62" s="44">
        <v>31272.487461411034</v>
      </c>
      <c r="DN62" s="44">
        <v>31425.24865393564</v>
      </c>
      <c r="DO62" s="44">
        <v>32934.931692534759</v>
      </c>
      <c r="DP62" s="44">
        <v>33107.546224130972</v>
      </c>
      <c r="DQ62" s="44">
        <v>32789.8484539376</v>
      </c>
      <c r="DR62" s="44">
        <v>33060.527836857545</v>
      </c>
      <c r="DS62" s="44">
        <v>33458.527324568342</v>
      </c>
      <c r="DT62" s="44">
        <v>32569.665251068709</v>
      </c>
      <c r="DU62" s="44">
        <v>32726.728945869636</v>
      </c>
      <c r="DV62" s="44">
        <v>32837.105057905486</v>
      </c>
      <c r="DW62" s="44">
        <v>32597.061002144372</v>
      </c>
      <c r="DX62" s="44">
        <v>36797.487274758983</v>
      </c>
      <c r="DY62" s="44">
        <v>36573.114988996778</v>
      </c>
      <c r="DZ62" s="44">
        <v>36394.692000000003</v>
      </c>
      <c r="EA62" s="44">
        <v>36276.012367323499</v>
      </c>
      <c r="EB62" s="44">
        <v>157531.15838149999</v>
      </c>
      <c r="EC62" s="44">
        <v>157716.62390999999</v>
      </c>
      <c r="ED62" s="44">
        <v>158087.75981650001</v>
      </c>
      <c r="EE62" s="44">
        <v>157570.2996875</v>
      </c>
      <c r="EF62" s="44">
        <v>157605.6191515</v>
      </c>
      <c r="EG62" s="44">
        <v>157600</v>
      </c>
      <c r="EH62" s="44">
        <v>158700</v>
      </c>
      <c r="EI62" s="44">
        <v>158550</v>
      </c>
      <c r="EJ62" s="44">
        <v>154731.079</v>
      </c>
      <c r="EK62" s="44">
        <v>154543.65350000001</v>
      </c>
      <c r="EL62" s="44">
        <v>157685</v>
      </c>
      <c r="EM62" s="44">
        <v>160195.5</v>
      </c>
      <c r="EN62" s="44">
        <v>159318.26300000001</v>
      </c>
      <c r="EO62" s="44">
        <v>159515.5</v>
      </c>
      <c r="EP62" s="44">
        <v>159500</v>
      </c>
      <c r="EQ62" s="44">
        <v>164450</v>
      </c>
      <c r="ER62" s="44">
        <v>117989.51809571458</v>
      </c>
      <c r="ES62" s="44">
        <v>119053.4678076799</v>
      </c>
      <c r="ET62" s="44">
        <v>120117.41751916683</v>
      </c>
      <c r="EU62" s="44">
        <v>121987.17431293294</v>
      </c>
      <c r="EV62" s="44">
        <v>124342.39016014698</v>
      </c>
      <c r="EW62" s="44">
        <v>120375.71549401895</v>
      </c>
      <c r="EX62" s="44">
        <v>121844.11982119559</v>
      </c>
      <c r="EY62" s="44">
        <v>122307.1575564761</v>
      </c>
      <c r="EZ62" s="44">
        <v>121970.45696983438</v>
      </c>
      <c r="FA62" s="44">
        <v>124047.99599175001</v>
      </c>
      <c r="FB62" s="44">
        <v>123082</v>
      </c>
      <c r="FC62" s="44">
        <v>124860.85057214</v>
      </c>
      <c r="FD62" s="44">
        <v>125752.16393218446</v>
      </c>
      <c r="FE62" s="44">
        <v>125245.5</v>
      </c>
      <c r="FF62" s="44">
        <v>125709.58411148596</v>
      </c>
      <c r="FG62" s="44">
        <v>128839</v>
      </c>
      <c r="FH62" s="44">
        <v>90803.312090193329</v>
      </c>
      <c r="FI62" s="44">
        <v>91329.786056989731</v>
      </c>
      <c r="FJ62" s="44">
        <v>91876.875087222288</v>
      </c>
      <c r="FK62" s="44">
        <v>94071.471016625583</v>
      </c>
      <c r="FL62" s="44">
        <v>96152.723589588582</v>
      </c>
      <c r="FM62" s="44">
        <v>96257.536574951839</v>
      </c>
      <c r="FN62" s="44">
        <v>97641.43131236684</v>
      </c>
      <c r="FO62" s="44">
        <v>96012.920285825981</v>
      </c>
      <c r="FP62" s="44">
        <v>102393.92503903179</v>
      </c>
      <c r="FQ62" s="44">
        <v>99400.082390528332</v>
      </c>
      <c r="FR62" s="44">
        <v>104464.16023180221</v>
      </c>
      <c r="FS62" s="44">
        <v>103966.6985616372</v>
      </c>
      <c r="FT62" s="44">
        <v>99508.96</v>
      </c>
      <c r="FU62" s="44">
        <v>99348.04250000001</v>
      </c>
      <c r="FV62" s="44">
        <v>102134.10287999999</v>
      </c>
      <c r="FW62" s="44">
        <v>102348.85516518702</v>
      </c>
      <c r="FX62" s="44">
        <v>3391.29</v>
      </c>
      <c r="FY62" s="44">
        <v>3391.29</v>
      </c>
      <c r="FZ62" s="44">
        <v>3391.29</v>
      </c>
      <c r="GA62" s="44">
        <v>3414.02</v>
      </c>
      <c r="GB62" s="44">
        <v>3414.02</v>
      </c>
      <c r="GC62" s="44">
        <v>3414.02</v>
      </c>
      <c r="GD62" s="44">
        <v>3414.02</v>
      </c>
      <c r="GE62" s="44">
        <v>3414.02</v>
      </c>
      <c r="GF62" s="44">
        <v>3412.8359999999998</v>
      </c>
      <c r="GG62" s="44">
        <v>3413.1098849999998</v>
      </c>
      <c r="GH62" s="44">
        <v>3406.6603489999998</v>
      </c>
      <c r="GI62" s="44">
        <v>3404.3753839999999</v>
      </c>
      <c r="GJ62" s="44">
        <v>3389.1770029999998</v>
      </c>
      <c r="GK62" s="44">
        <v>3372.1299599999998</v>
      </c>
      <c r="GL62" s="44">
        <v>3377.421566</v>
      </c>
      <c r="GM62" s="44">
        <v>3314.4047249999999</v>
      </c>
      <c r="GN62" s="44">
        <v>49348.799999999996</v>
      </c>
      <c r="GO62" s="44">
        <v>49436.480000000003</v>
      </c>
      <c r="GP62" s="44">
        <v>51136</v>
      </c>
      <c r="GQ62" s="44">
        <v>50657.4</v>
      </c>
      <c r="GR62" s="44">
        <v>54056.4</v>
      </c>
      <c r="GS62" s="44">
        <v>54919.5</v>
      </c>
      <c r="GT62" s="44">
        <v>58478.170000000006</v>
      </c>
      <c r="GU62" s="44">
        <v>56682</v>
      </c>
      <c r="GV62" s="44">
        <v>61678.217947792567</v>
      </c>
      <c r="GW62" s="44">
        <v>61745.440625170217</v>
      </c>
      <c r="GX62" s="44">
        <v>60582.082316124302</v>
      </c>
      <c r="GY62" s="44">
        <v>60099</v>
      </c>
      <c r="GZ62" s="44">
        <v>60600.147454267069</v>
      </c>
      <c r="HA62" s="44">
        <v>60627.220840000002</v>
      </c>
      <c r="HB62" s="44">
        <v>61311.275179999997</v>
      </c>
      <c r="HC62" s="44">
        <v>61332.493999999999</v>
      </c>
    </row>
    <row r="63" spans="1:211" s="31" customFormat="1" ht="12.9" customHeight="1" x14ac:dyDescent="0.35">
      <c r="A63" s="31" t="s">
        <v>92</v>
      </c>
      <c r="B63" s="31" t="s">
        <v>68</v>
      </c>
      <c r="C63" s="43" t="s">
        <v>66</v>
      </c>
      <c r="D63" s="44">
        <v>6962.2099999981992</v>
      </c>
      <c r="E63" s="44">
        <v>6936.5499999999993</v>
      </c>
      <c r="F63" s="44">
        <v>6898.87</v>
      </c>
      <c r="G63" s="44">
        <v>6879.2199999999993</v>
      </c>
      <c r="H63" s="44">
        <v>6883.7</v>
      </c>
      <c r="I63" s="44">
        <v>6898.87</v>
      </c>
      <c r="J63" s="44">
        <v>6803.32</v>
      </c>
      <c r="K63" s="44">
        <v>6760.08</v>
      </c>
      <c r="L63" s="44">
        <v>6686.9814099999994</v>
      </c>
      <c r="M63" s="44">
        <v>6518.18559</v>
      </c>
      <c r="N63" s="44">
        <v>6592.151045971108</v>
      </c>
      <c r="O63" s="44">
        <v>6688.223</v>
      </c>
      <c r="P63" s="44">
        <v>6732.3846337167488</v>
      </c>
      <c r="Q63" s="44">
        <v>6742.2850450504739</v>
      </c>
      <c r="R63" s="44">
        <v>6765.5307655000006</v>
      </c>
      <c r="S63" s="44">
        <v>6651.5496999999996</v>
      </c>
      <c r="T63" s="44">
        <v>40078.474446079999</v>
      </c>
      <c r="U63" s="44">
        <v>39995.774836860001</v>
      </c>
      <c r="V63" s="44">
        <v>40018.498496139997</v>
      </c>
      <c r="W63" s="44">
        <v>40044.824305119997</v>
      </c>
      <c r="X63" s="44">
        <v>39908.233586999995</v>
      </c>
      <c r="Y63" s="44">
        <v>39827.77936914</v>
      </c>
      <c r="Z63" s="44">
        <v>39640.680119179997</v>
      </c>
      <c r="AA63" s="44">
        <v>39499.217269199995</v>
      </c>
      <c r="AB63" s="44">
        <v>40233.554341059993</v>
      </c>
      <c r="AC63" s="44">
        <v>40695.967200519066</v>
      </c>
      <c r="AD63" s="44">
        <v>41349.286027494345</v>
      </c>
      <c r="AE63" s="44">
        <v>41930.27443404778</v>
      </c>
      <c r="AF63" s="44">
        <v>41727.114999999998</v>
      </c>
      <c r="AG63" s="44">
        <v>44240.273999999998</v>
      </c>
      <c r="AH63" s="44">
        <v>41658.136780000001</v>
      </c>
      <c r="AI63" s="44">
        <v>42066.860250000005</v>
      </c>
      <c r="AJ63" s="44">
        <v>2437.5599651040002</v>
      </c>
      <c r="AK63" s="44">
        <v>2471.3171917479999</v>
      </c>
      <c r="AL63" s="44">
        <v>2364.4114408380001</v>
      </c>
      <c r="AM63" s="44">
        <v>2363.3038399839998</v>
      </c>
      <c r="AN63" s="44">
        <v>2356.0732247999999</v>
      </c>
      <c r="AO63" s="44">
        <v>2396</v>
      </c>
      <c r="AP63" s="44">
        <v>2405</v>
      </c>
      <c r="AQ63" s="44">
        <v>2405.6</v>
      </c>
      <c r="AR63" s="44">
        <v>2324.133824</v>
      </c>
      <c r="AS63" s="44">
        <v>2326.668557</v>
      </c>
      <c r="AT63" s="44">
        <v>2299.7999999999997</v>
      </c>
      <c r="AU63" s="44">
        <v>2325.0680000000002</v>
      </c>
      <c r="AV63" s="44">
        <v>2263.698594</v>
      </c>
      <c r="AW63" s="44">
        <v>2262.123</v>
      </c>
      <c r="AX63" s="44">
        <v>2211</v>
      </c>
      <c r="AY63" s="44">
        <v>2665.2</v>
      </c>
      <c r="AZ63" s="44">
        <v>40895.516469303722</v>
      </c>
      <c r="BA63" s="44">
        <v>40944.965767928028</v>
      </c>
      <c r="BB63" s="44">
        <v>41034.42915446782</v>
      </c>
      <c r="BC63" s="44">
        <v>41015.330508059444</v>
      </c>
      <c r="BD63" s="44">
        <v>40990.047763252434</v>
      </c>
      <c r="BE63" s="44">
        <v>40980.494112747052</v>
      </c>
      <c r="BF63" s="44">
        <v>40961.883308730488</v>
      </c>
      <c r="BG63" s="44">
        <v>40842.929989980854</v>
      </c>
      <c r="BH63" s="44">
        <v>40579.484149439151</v>
      </c>
      <c r="BI63" s="44">
        <v>39991.153179395958</v>
      </c>
      <c r="BJ63" s="44">
        <v>39737.564214692669</v>
      </c>
      <c r="BK63" s="44">
        <v>39740.140140923213</v>
      </c>
      <c r="BL63" s="44">
        <v>39752.979597544552</v>
      </c>
      <c r="BM63" s="44">
        <v>39663.685949104867</v>
      </c>
      <c r="BN63" s="44">
        <v>39413.841226998222</v>
      </c>
      <c r="BO63" s="44"/>
      <c r="BP63" s="44">
        <v>70129.903138959999</v>
      </c>
      <c r="BQ63" s="44">
        <v>70585.484652400002</v>
      </c>
      <c r="BR63" s="44">
        <v>70858.573442499997</v>
      </c>
      <c r="BS63" s="44">
        <v>71125.307714779992</v>
      </c>
      <c r="BT63" s="44">
        <v>71314.250820139991</v>
      </c>
      <c r="BU63" s="44">
        <v>71501.504517649999</v>
      </c>
      <c r="BV63" s="44">
        <v>71709.069476320001</v>
      </c>
      <c r="BW63" s="44">
        <v>71817.205837319998</v>
      </c>
      <c r="BX63" s="44">
        <v>71833.707319999987</v>
      </c>
      <c r="BY63" s="44">
        <v>71926.940419999999</v>
      </c>
      <c r="BZ63" s="44">
        <v>72009.813200000004</v>
      </c>
      <c r="CA63" s="44">
        <v>72040.87000000001</v>
      </c>
      <c r="CB63" s="44">
        <v>72022.170000000013</v>
      </c>
      <c r="CC63" s="44">
        <v>72008.28</v>
      </c>
      <c r="CD63" s="44">
        <v>71980.415000000008</v>
      </c>
      <c r="CE63" s="44">
        <v>19191.535999999996</v>
      </c>
      <c r="CF63" s="44">
        <v>133400.40358816853</v>
      </c>
      <c r="CG63" s="44">
        <v>134564.49598427382</v>
      </c>
      <c r="CH63" s="44">
        <v>135888.71760299013</v>
      </c>
      <c r="CI63" s="44">
        <v>137544.88547674098</v>
      </c>
      <c r="CJ63" s="44">
        <v>138516.11411202548</v>
      </c>
      <c r="CK63" s="44">
        <v>140525.53440103843</v>
      </c>
      <c r="CL63" s="44">
        <v>142284.28186905553</v>
      </c>
      <c r="CM63" s="44">
        <v>143739.00221721534</v>
      </c>
      <c r="CN63" s="44">
        <v>146426.78331</v>
      </c>
      <c r="CO63" s="44">
        <v>153786.36170499999</v>
      </c>
      <c r="CP63" s="44">
        <v>152479.36035936864</v>
      </c>
      <c r="CQ63" s="44">
        <v>150353.31981635612</v>
      </c>
      <c r="CR63" s="44">
        <v>154697.52379185299</v>
      </c>
      <c r="CS63" s="44">
        <v>150715.87609544164</v>
      </c>
      <c r="CT63" s="44">
        <v>151786.45006</v>
      </c>
      <c r="CU63" s="44">
        <v>154101.01278000002</v>
      </c>
      <c r="CV63" s="44">
        <v>184958.35029465999</v>
      </c>
      <c r="CW63" s="44">
        <v>199582.93290531999</v>
      </c>
      <c r="CX63" s="44">
        <v>212283.63270717001</v>
      </c>
      <c r="CY63" s="44">
        <v>225032.86086916999</v>
      </c>
      <c r="CZ63" s="44">
        <v>235650.70351014001</v>
      </c>
      <c r="DA63" s="44">
        <v>248068.38516049</v>
      </c>
      <c r="DB63" s="44">
        <v>255488.60599913</v>
      </c>
      <c r="DC63" s="44">
        <v>264220.44875913003</v>
      </c>
      <c r="DD63" s="44">
        <v>260741.13953509199</v>
      </c>
      <c r="DE63" s="44">
        <v>262956.54158924537</v>
      </c>
      <c r="DF63" s="44">
        <v>266729.10752690712</v>
      </c>
      <c r="DG63" s="44">
        <v>266874.24553891225</v>
      </c>
      <c r="DH63" s="44">
        <v>271074.24306293728</v>
      </c>
      <c r="DI63" s="44">
        <v>270549.21670608968</v>
      </c>
      <c r="DJ63" s="44">
        <v>276759.66906134004</v>
      </c>
      <c r="DK63" s="44">
        <v>307030.33118840173</v>
      </c>
      <c r="DL63" s="44">
        <v>14433.555612477707</v>
      </c>
      <c r="DM63" s="44">
        <v>14511.161949363986</v>
      </c>
      <c r="DN63" s="44">
        <v>14691.98033603821</v>
      </c>
      <c r="DO63" s="44">
        <v>14663.56961343215</v>
      </c>
      <c r="DP63" s="44">
        <v>14633.567018934051</v>
      </c>
      <c r="DQ63" s="44">
        <v>14467.76086506299</v>
      </c>
      <c r="DR63" s="44">
        <v>14269.2738829195</v>
      </c>
      <c r="DS63" s="44">
        <v>14166.538781649999</v>
      </c>
      <c r="DT63" s="44">
        <v>14341.569983058846</v>
      </c>
      <c r="DU63" s="44">
        <v>14310.240070431013</v>
      </c>
      <c r="DV63" s="44">
        <v>14441.709440531167</v>
      </c>
      <c r="DW63" s="44">
        <v>14518.309239518499</v>
      </c>
      <c r="DX63" s="44">
        <v>14542.110073613632</v>
      </c>
      <c r="DY63" s="44">
        <v>14932.794871110582</v>
      </c>
      <c r="DZ63" s="44">
        <v>14578.0967</v>
      </c>
      <c r="EA63" s="44">
        <v>14806.514036450859</v>
      </c>
      <c r="EB63" s="44">
        <v>275509.77777448919</v>
      </c>
      <c r="EC63" s="44">
        <v>275685.27289865416</v>
      </c>
      <c r="ED63" s="44">
        <v>276551.14001069998</v>
      </c>
      <c r="EE63" s="44">
        <v>275645.92009514722</v>
      </c>
      <c r="EF63" s="44">
        <v>275707.70626987523</v>
      </c>
      <c r="EG63" s="44">
        <v>276442.15999999997</v>
      </c>
      <c r="EH63" s="44">
        <v>276877.88</v>
      </c>
      <c r="EI63" s="44">
        <v>277846.03999999998</v>
      </c>
      <c r="EJ63" s="44">
        <v>279788.65917320002</v>
      </c>
      <c r="EK63" s="44">
        <v>280052.37207511719</v>
      </c>
      <c r="EL63" s="44">
        <v>280557.09999999998</v>
      </c>
      <c r="EM63" s="44">
        <v>280094.50760000001</v>
      </c>
      <c r="EN63" s="44">
        <v>280195.63262399996</v>
      </c>
      <c r="EO63" s="44">
        <v>280348.44200000004</v>
      </c>
      <c r="EP63" s="44">
        <v>280363.36</v>
      </c>
      <c r="EQ63" s="44">
        <v>280799.84000000003</v>
      </c>
      <c r="ER63" s="44">
        <v>81474.102708433449</v>
      </c>
      <c r="ES63" s="44">
        <v>81478.474850717103</v>
      </c>
      <c r="ET63" s="44">
        <v>81482.846993036961</v>
      </c>
      <c r="EU63" s="44">
        <v>81558.171776818723</v>
      </c>
      <c r="EV63" s="44">
        <v>81575.518134723723</v>
      </c>
      <c r="EW63" s="44">
        <v>81643.215992423371</v>
      </c>
      <c r="EX63" s="44">
        <v>81231.13862859708</v>
      </c>
      <c r="EY63" s="44">
        <v>81270.725301997096</v>
      </c>
      <c r="EZ63" s="44">
        <v>80468.57239557906</v>
      </c>
      <c r="FA63" s="44">
        <v>78110.617999090013</v>
      </c>
      <c r="FB63" s="44">
        <v>78570.28</v>
      </c>
      <c r="FC63" s="44">
        <v>78562.985966719993</v>
      </c>
      <c r="FD63" s="44">
        <v>79348.096328459607</v>
      </c>
      <c r="FE63" s="44">
        <v>79936.329999999987</v>
      </c>
      <c r="FF63" s="44">
        <v>81002.004322848312</v>
      </c>
      <c r="FG63" s="44">
        <v>80799.820000000007</v>
      </c>
      <c r="FH63" s="44">
        <v>103827.17897652912</v>
      </c>
      <c r="FI63" s="44">
        <v>104135.45463456004</v>
      </c>
      <c r="FJ63" s="44">
        <v>104484.01283485473</v>
      </c>
      <c r="FK63" s="44">
        <v>104883.19257835485</v>
      </c>
      <c r="FL63" s="44">
        <v>105056.97438632391</v>
      </c>
      <c r="FM63" s="44">
        <v>105073.04702120541</v>
      </c>
      <c r="FN63" s="44">
        <v>106038.88772966381</v>
      </c>
      <c r="FO63" s="44">
        <v>106032.92251829847</v>
      </c>
      <c r="FP63" s="44">
        <v>106240.32293199076</v>
      </c>
      <c r="FQ63" s="44">
        <v>106031.7291058869</v>
      </c>
      <c r="FR63" s="44">
        <v>105863.5430492106</v>
      </c>
      <c r="FS63" s="44">
        <v>105687.16640548658</v>
      </c>
      <c r="FT63" s="44">
        <v>105310.09</v>
      </c>
      <c r="FU63" s="44">
        <v>104176.1178890218</v>
      </c>
      <c r="FV63" s="44">
        <v>104281.80147000001</v>
      </c>
      <c r="FW63" s="44">
        <v>104047.66668049444</v>
      </c>
      <c r="FX63" s="44">
        <v>93606.300000000017</v>
      </c>
      <c r="FY63" s="44">
        <v>93606.300000000017</v>
      </c>
      <c r="FZ63" s="44">
        <v>93606.300000000017</v>
      </c>
      <c r="GA63" s="44">
        <v>93517.45</v>
      </c>
      <c r="GB63" s="44">
        <v>95333.377999999997</v>
      </c>
      <c r="GC63" s="44">
        <v>96273.438999999998</v>
      </c>
      <c r="GD63" s="44">
        <v>96927.146999999983</v>
      </c>
      <c r="GE63" s="44">
        <v>97253.907999999996</v>
      </c>
      <c r="GF63" s="44">
        <v>97774.616599999994</v>
      </c>
      <c r="GG63" s="44">
        <v>98254.763750999991</v>
      </c>
      <c r="GH63" s="44">
        <v>98895.638564000008</v>
      </c>
      <c r="GI63" s="44">
        <v>100011.475404</v>
      </c>
      <c r="GJ63" s="44">
        <v>101784.23447299999</v>
      </c>
      <c r="GK63" s="44">
        <v>102677.17037399999</v>
      </c>
      <c r="GL63" s="44">
        <v>102915.485793</v>
      </c>
      <c r="GM63" s="44">
        <v>103196.36834499998</v>
      </c>
      <c r="GN63" s="44">
        <v>37681.870000000003</v>
      </c>
      <c r="GO63" s="44">
        <v>38583.360000000001</v>
      </c>
      <c r="GP63" s="44">
        <v>39017.049999999996</v>
      </c>
      <c r="GQ63" s="44">
        <v>38203.53</v>
      </c>
      <c r="GR63" s="44">
        <v>38758.22</v>
      </c>
      <c r="GS63" s="44">
        <v>38843.520000000004</v>
      </c>
      <c r="GT63" s="44">
        <v>39371.56</v>
      </c>
      <c r="GU63" s="44">
        <v>39125.513999999996</v>
      </c>
      <c r="GV63" s="44">
        <v>38840.788661514664</v>
      </c>
      <c r="GW63" s="44">
        <v>38882.014620311216</v>
      </c>
      <c r="GX63" s="44">
        <v>38904.77851389072</v>
      </c>
      <c r="GY63" s="44">
        <v>38967.911200000002</v>
      </c>
      <c r="GZ63" s="44">
        <v>39062.885716841862</v>
      </c>
      <c r="HA63" s="44">
        <v>39113.290430000001</v>
      </c>
      <c r="HB63" s="44">
        <v>39152.273409999994</v>
      </c>
      <c r="HC63" s="44">
        <v>39239.438999999998</v>
      </c>
    </row>
    <row r="64" spans="1:211" s="31" customFormat="1" ht="12.9" customHeight="1" x14ac:dyDescent="0.35">
      <c r="A64" s="31" t="s">
        <v>93</v>
      </c>
      <c r="B64" s="31" t="s">
        <v>68</v>
      </c>
      <c r="C64" s="43" t="s">
        <v>66</v>
      </c>
      <c r="D64" s="44">
        <v>267.49799999999999</v>
      </c>
      <c r="E64" s="44">
        <v>267.49799999999999</v>
      </c>
      <c r="F64" s="44">
        <v>267.49799999999999</v>
      </c>
      <c r="G64" s="44">
        <v>267.49799999999999</v>
      </c>
      <c r="H64" s="44">
        <v>267.49799999999999</v>
      </c>
      <c r="I64" s="44">
        <v>267.49799999999999</v>
      </c>
      <c r="J64" s="44">
        <v>267.49799999999999</v>
      </c>
      <c r="K64" s="44">
        <v>267.49799999999999</v>
      </c>
      <c r="L64" s="44">
        <v>1031.828</v>
      </c>
      <c r="M64" s="44">
        <v>1035.6163483662001</v>
      </c>
      <c r="N64" s="44">
        <v>1036.3290874973793</v>
      </c>
      <c r="O64" s="44">
        <v>1045.452</v>
      </c>
      <c r="P64" s="44">
        <v>1049.6315670401186</v>
      </c>
      <c r="Q64" s="44">
        <v>1049.6315670401186</v>
      </c>
      <c r="R64" s="44">
        <v>1063.0363199999999</v>
      </c>
      <c r="S64" s="44">
        <v>785.62119999999993</v>
      </c>
      <c r="T64" s="44">
        <v>116387.34185000001</v>
      </c>
      <c r="U64" s="44">
        <v>116076.86314599999</v>
      </c>
      <c r="V64" s="44">
        <v>115014.90232600001</v>
      </c>
      <c r="W64" s="44">
        <v>111870.23032599999</v>
      </c>
      <c r="X64" s="44">
        <v>115315.33856500001</v>
      </c>
      <c r="Y64" s="44">
        <v>117376.23999</v>
      </c>
      <c r="Z64" s="44">
        <v>119393.66908999998</v>
      </c>
      <c r="AA64" s="44">
        <v>122683.82678</v>
      </c>
      <c r="AB64" s="44">
        <v>128825.48344000001</v>
      </c>
      <c r="AC64" s="44">
        <v>118760.97112639454</v>
      </c>
      <c r="AD64" s="44">
        <v>125039.30963177222</v>
      </c>
      <c r="AE64" s="44">
        <v>127827.93526889296</v>
      </c>
      <c r="AF64" s="44">
        <v>123220.007</v>
      </c>
      <c r="AG64" s="44">
        <v>119816.77899999999</v>
      </c>
      <c r="AH64" s="44">
        <v>125801.93132</v>
      </c>
      <c r="AI64" s="44">
        <v>124252.74804999999</v>
      </c>
      <c r="AJ64" s="44">
        <v>2527.9341552000001</v>
      </c>
      <c r="AK64" s="44">
        <v>2667.7049729999999</v>
      </c>
      <c r="AL64" s="44">
        <v>2756.9867166000004</v>
      </c>
      <c r="AM64" s="44">
        <v>2807.9882232</v>
      </c>
      <c r="AN64" s="44">
        <v>2860.4801406000001</v>
      </c>
      <c r="AO64" s="44">
        <v>2760</v>
      </c>
      <c r="AP64" s="44">
        <v>3420</v>
      </c>
      <c r="AQ64" s="44">
        <v>3480</v>
      </c>
      <c r="AR64" s="44">
        <v>3740.4288000000001</v>
      </c>
      <c r="AS64" s="44">
        <v>3810.4596000000001</v>
      </c>
      <c r="AT64" s="44">
        <v>4152</v>
      </c>
      <c r="AU64" s="44">
        <v>4148.3999999999996</v>
      </c>
      <c r="AV64" s="44">
        <v>4221.6638999999996</v>
      </c>
      <c r="AW64" s="44">
        <v>4221.6000000000004</v>
      </c>
      <c r="AX64" s="44">
        <v>4698.18</v>
      </c>
      <c r="AY64" s="44">
        <v>4740</v>
      </c>
      <c r="AZ64" s="44">
        <v>14746.55491824303</v>
      </c>
      <c r="BA64" s="44">
        <v>16206.933008899112</v>
      </c>
      <c r="BB64" s="44">
        <v>17168.840307378883</v>
      </c>
      <c r="BC64" s="44">
        <v>18445.462284852951</v>
      </c>
      <c r="BD64" s="44">
        <v>18569.073093876817</v>
      </c>
      <c r="BE64" s="44">
        <v>19590.631973036419</v>
      </c>
      <c r="BF64" s="44">
        <v>23326.323666937707</v>
      </c>
      <c r="BG64" s="44">
        <v>25864.698400379348</v>
      </c>
      <c r="BH64" s="44">
        <v>28649.535927108802</v>
      </c>
      <c r="BI64" s="44">
        <v>29487.908071084385</v>
      </c>
      <c r="BJ64" s="44">
        <v>29731.755300786939</v>
      </c>
      <c r="BK64" s="44">
        <v>31566.145585073056</v>
      </c>
      <c r="BL64" s="44">
        <v>31964.569177879643</v>
      </c>
      <c r="BM64" s="44">
        <v>33408.619795135586</v>
      </c>
      <c r="BN64" s="44">
        <v>33534.333515555722</v>
      </c>
      <c r="BO64" s="44"/>
      <c r="BP64" s="44">
        <v>28590.525824313077</v>
      </c>
      <c r="BQ64" s="44">
        <v>32824.3601692136</v>
      </c>
      <c r="BR64" s="44">
        <v>38075.161692703645</v>
      </c>
      <c r="BS64" s="44">
        <v>40471.391692703648</v>
      </c>
      <c r="BT64" s="44">
        <v>42981.072982268597</v>
      </c>
      <c r="BU64" s="44">
        <v>46753.921037186999</v>
      </c>
      <c r="BV64" s="44">
        <v>47497.632278395278</v>
      </c>
      <c r="BW64" s="44">
        <v>50757.346253208983</v>
      </c>
      <c r="BX64" s="44">
        <v>51919.779886119271</v>
      </c>
      <c r="BY64" s="44">
        <v>54106.980546060004</v>
      </c>
      <c r="BZ64" s="44">
        <v>53785.591075060001</v>
      </c>
      <c r="CA64" s="44">
        <v>54323.898474799993</v>
      </c>
      <c r="CB64" s="44">
        <v>54342.683617027593</v>
      </c>
      <c r="CC64" s="44">
        <v>53923.740000000005</v>
      </c>
      <c r="CD64" s="44">
        <v>56530.289999999994</v>
      </c>
      <c r="CE64" s="44">
        <v>56357.64</v>
      </c>
      <c r="CF64" s="44">
        <v>2329.722456</v>
      </c>
      <c r="CG64" s="44">
        <v>2461.1901279999997</v>
      </c>
      <c r="CH64" s="44">
        <v>2516.8777</v>
      </c>
      <c r="CI64" s="44">
        <v>2553.201317</v>
      </c>
      <c r="CJ64" s="44">
        <v>3065.1127919999999</v>
      </c>
      <c r="CK64" s="44">
        <v>3293.7172369999998</v>
      </c>
      <c r="CL64" s="44">
        <v>3394.56387</v>
      </c>
      <c r="CM64" s="44">
        <v>3241.0394160000001</v>
      </c>
      <c r="CN64" s="44">
        <v>3286.2199689999998</v>
      </c>
      <c r="CO64" s="44">
        <v>3219.4891229999994</v>
      </c>
      <c r="CP64" s="44">
        <v>3445.4731181175102</v>
      </c>
      <c r="CQ64" s="44">
        <v>4028.1035704408196</v>
      </c>
      <c r="CR64" s="44">
        <v>4056.7049400000005</v>
      </c>
      <c r="CS64" s="44">
        <v>4097.5144499999997</v>
      </c>
      <c r="CT64" s="44">
        <v>4086.5239099999999</v>
      </c>
      <c r="CU64" s="44">
        <v>4087.6185</v>
      </c>
      <c r="CV64" s="44">
        <v>3211.6648612099998</v>
      </c>
      <c r="CW64" s="44">
        <v>3211.6648612099998</v>
      </c>
      <c r="CX64" s="44">
        <v>1399.5126806500002</v>
      </c>
      <c r="CY64" s="44">
        <v>1945.39630274</v>
      </c>
      <c r="CZ64" s="44">
        <v>1993.3840165700003</v>
      </c>
      <c r="DA64" s="44">
        <v>2378.24216828</v>
      </c>
      <c r="DB64" s="44">
        <v>2968.1032225100003</v>
      </c>
      <c r="DC64" s="44">
        <v>3725.5131241099998</v>
      </c>
      <c r="DD64" s="44">
        <v>4864.2280972799999</v>
      </c>
      <c r="DE64" s="44">
        <v>5383.4200962620434</v>
      </c>
      <c r="DF64" s="44">
        <v>5381.2833499970129</v>
      </c>
      <c r="DG64" s="44">
        <v>5428.5314074638191</v>
      </c>
      <c r="DH64" s="44">
        <v>5510.0756291245998</v>
      </c>
      <c r="DI64" s="44">
        <v>5720.4001763297592</v>
      </c>
      <c r="DJ64" s="44">
        <v>5875.6939781000001</v>
      </c>
      <c r="DK64" s="44">
        <v>5976.0508885507998</v>
      </c>
      <c r="DL64" s="44">
        <v>1662.4081972850427</v>
      </c>
      <c r="DM64" s="44">
        <v>1500.647951777572</v>
      </c>
      <c r="DN64" s="44">
        <v>1500.1022548291778</v>
      </c>
      <c r="DO64" s="44">
        <v>1500.1022548291778</v>
      </c>
      <c r="DP64" s="44">
        <v>1500.647951777572</v>
      </c>
      <c r="DQ64" s="44">
        <v>1527.3299673119734</v>
      </c>
      <c r="DR64" s="44">
        <v>1622.3149975783499</v>
      </c>
      <c r="DS64" s="44">
        <v>1617.64814393555</v>
      </c>
      <c r="DT64" s="44">
        <v>1485.9350668894413</v>
      </c>
      <c r="DU64" s="44">
        <v>1486.2762138907301</v>
      </c>
      <c r="DV64" s="44">
        <v>1490.3024987026595</v>
      </c>
      <c r="DW64" s="44">
        <v>1573.4850965559065</v>
      </c>
      <c r="DX64" s="44">
        <v>1844.7056938877349</v>
      </c>
      <c r="DY64" s="44">
        <v>2151.2209378665739</v>
      </c>
      <c r="DZ64" s="44">
        <v>2494.2888416400001</v>
      </c>
      <c r="EA64" s="44">
        <v>2638.6818811339999</v>
      </c>
      <c r="EB64" s="44">
        <v>126.25338060000001</v>
      </c>
      <c r="EC64" s="44">
        <v>132.8535402</v>
      </c>
      <c r="ED64" s="44">
        <v>133.9504092</v>
      </c>
      <c r="EE64" s="44">
        <v>173.40766980000001</v>
      </c>
      <c r="EF64" s="44">
        <v>193.98175380000001</v>
      </c>
      <c r="EG64" s="44">
        <v>180</v>
      </c>
      <c r="EH64" s="44">
        <v>180</v>
      </c>
      <c r="EI64" s="44">
        <v>180</v>
      </c>
      <c r="EJ64" s="44">
        <v>214.935</v>
      </c>
      <c r="EK64" s="44">
        <v>215.57400000000001</v>
      </c>
      <c r="EL64" s="44">
        <v>222</v>
      </c>
      <c r="EM64" s="44">
        <v>212.4</v>
      </c>
      <c r="EN64" s="44">
        <v>209.91006000000002</v>
      </c>
      <c r="EO64" s="44">
        <v>477</v>
      </c>
      <c r="EP64" s="44">
        <v>501.59999999999997</v>
      </c>
      <c r="EQ64" s="44">
        <v>540</v>
      </c>
      <c r="ER64" s="44">
        <v>6913.3804551288476</v>
      </c>
      <c r="ES64" s="44">
        <v>7060.3514019375289</v>
      </c>
      <c r="ET64" s="44">
        <v>7207.3223486218685</v>
      </c>
      <c r="EU64" s="44">
        <v>7730.8232913102174</v>
      </c>
      <c r="EV64" s="44">
        <v>7706.2562089034018</v>
      </c>
      <c r="EW64" s="44">
        <v>6903.0016762064952</v>
      </c>
      <c r="EX64" s="44">
        <v>7857.1401073526458</v>
      </c>
      <c r="EY64" s="44">
        <v>7911.0625885524996</v>
      </c>
      <c r="EZ64" s="44">
        <v>8109.2775072369095</v>
      </c>
      <c r="FA64" s="44">
        <v>8420.7150617299994</v>
      </c>
      <c r="FB64" s="44">
        <v>8383</v>
      </c>
      <c r="FC64" s="44">
        <v>8377.7008659999992</v>
      </c>
      <c r="FD64" s="44">
        <v>8697.701200127427</v>
      </c>
      <c r="FE64" s="44">
        <v>8746.11</v>
      </c>
      <c r="FF64" s="44">
        <v>8927.8875735832353</v>
      </c>
      <c r="FG64" s="44">
        <v>8948</v>
      </c>
      <c r="FH64" s="44">
        <v>208.00370778858002</v>
      </c>
      <c r="FI64" s="44">
        <v>214.58330407429</v>
      </c>
      <c r="FJ64" s="44">
        <v>208.00370778858002</v>
      </c>
      <c r="FK64" s="44">
        <v>210.38120896745002</v>
      </c>
      <c r="FL64" s="44">
        <v>208.72248721475</v>
      </c>
      <c r="FM64" s="44">
        <v>238.08186223754001</v>
      </c>
      <c r="FN64" s="44">
        <v>238.08186223754001</v>
      </c>
      <c r="FO64" s="44">
        <v>568.16749102484005</v>
      </c>
      <c r="FP64" s="44">
        <v>650.16363633331002</v>
      </c>
      <c r="FQ64" s="44">
        <v>602.62461561020291</v>
      </c>
      <c r="FR64" s="44">
        <v>602.27285213687719</v>
      </c>
      <c r="FS64" s="44">
        <v>601.43060282917395</v>
      </c>
      <c r="FT64" s="44">
        <v>630.93600000000004</v>
      </c>
      <c r="FU64" s="44">
        <v>639.92774432527085</v>
      </c>
      <c r="FV64" s="44">
        <v>724.77760000000012</v>
      </c>
      <c r="FW64" s="44">
        <v>679.80702062565149</v>
      </c>
      <c r="FX64" s="44">
        <v>926.65</v>
      </c>
      <c r="FY64" s="44">
        <v>926.65</v>
      </c>
      <c r="FZ64" s="44">
        <v>926.65</v>
      </c>
      <c r="GA64" s="44">
        <v>1345.68</v>
      </c>
      <c r="GB64" s="44">
        <v>1351.9099999999999</v>
      </c>
      <c r="GC64" s="44">
        <v>1569.9599999999998</v>
      </c>
      <c r="GD64" s="44">
        <v>1613.57</v>
      </c>
      <c r="GE64" s="44">
        <v>1607.34</v>
      </c>
      <c r="GF64" s="44">
        <v>1771.6</v>
      </c>
      <c r="GG64" s="44">
        <v>1777.1732100000002</v>
      </c>
      <c r="GH64" s="44">
        <v>1872.317616</v>
      </c>
      <c r="GI64" s="44">
        <v>1897.5418500000001</v>
      </c>
      <c r="GJ64" s="44">
        <v>1860.80008</v>
      </c>
      <c r="GK64" s="44">
        <v>1863.4127273999998</v>
      </c>
      <c r="GL64" s="44">
        <v>1947.5302000000001</v>
      </c>
      <c r="GM64" s="44">
        <v>1918.4133920499103</v>
      </c>
      <c r="GN64" s="44">
        <v>384</v>
      </c>
      <c r="GO64" s="44">
        <v>390.40000000000003</v>
      </c>
      <c r="GP64" s="44">
        <v>496</v>
      </c>
      <c r="GQ64" s="44">
        <v>483.59999999999997</v>
      </c>
      <c r="GR64" s="44">
        <v>504</v>
      </c>
      <c r="GS64" s="44">
        <v>550.4</v>
      </c>
      <c r="GT64" s="44">
        <v>611</v>
      </c>
      <c r="GU64" s="44">
        <v>585</v>
      </c>
      <c r="GV64" s="44">
        <v>489.52500550234998</v>
      </c>
      <c r="GW64" s="44">
        <v>489.392737195</v>
      </c>
      <c r="GX64" s="44">
        <v>278.9416162470672</v>
      </c>
      <c r="GY64" s="44">
        <v>538.93190000000004</v>
      </c>
      <c r="GZ64" s="44">
        <v>460.17051030895027</v>
      </c>
      <c r="HA64" s="44">
        <v>482.976</v>
      </c>
      <c r="HB64" s="44">
        <v>466.8768</v>
      </c>
      <c r="HC64" s="44">
        <v>470.45771999999999</v>
      </c>
    </row>
    <row r="65" spans="1:211" s="31" customFormat="1" ht="12.9" customHeight="1" x14ac:dyDescent="0.35">
      <c r="A65" s="31" t="s">
        <v>94</v>
      </c>
      <c r="B65" s="31" t="s">
        <v>68</v>
      </c>
      <c r="C65" s="43" t="s">
        <v>66</v>
      </c>
      <c r="D65" s="44">
        <v>8371.5453985344757</v>
      </c>
      <c r="E65" s="44">
        <v>8516.0121808252843</v>
      </c>
      <c r="F65" s="44">
        <v>8738.3770088075344</v>
      </c>
      <c r="G65" s="44">
        <v>8993.5406222647507</v>
      </c>
      <c r="H65" s="44">
        <v>9254.875325434461</v>
      </c>
      <c r="I65" s="44">
        <v>9540.796033660903</v>
      </c>
      <c r="J65" s="44">
        <v>9974.7706270968447</v>
      </c>
      <c r="K65" s="44">
        <v>10277.752611207492</v>
      </c>
      <c r="L65" s="44">
        <v>10561.526152631324</v>
      </c>
      <c r="M65" s="44">
        <v>10734.974682472188</v>
      </c>
      <c r="N65" s="44">
        <v>10870.639996466376</v>
      </c>
      <c r="O65" s="44">
        <v>10995.872000000001</v>
      </c>
      <c r="P65" s="44">
        <v>11122.070022926449</v>
      </c>
      <c r="Q65" s="44">
        <v>11289.248398169673</v>
      </c>
      <c r="R65" s="44">
        <v>11639.7520475</v>
      </c>
      <c r="S65" s="44">
        <v>8760.7049000000006</v>
      </c>
      <c r="T65" s="44">
        <v>43738.651655090005</v>
      </c>
      <c r="U65" s="44">
        <v>45078.317970570002</v>
      </c>
      <c r="V65" s="44">
        <v>46004.807126929998</v>
      </c>
      <c r="W65" s="44">
        <v>47162.150064230002</v>
      </c>
      <c r="X65" s="44">
        <v>48107.414530809998</v>
      </c>
      <c r="Y65" s="44">
        <v>49525.655993940003</v>
      </c>
      <c r="Z65" s="44">
        <v>51119.712237319996</v>
      </c>
      <c r="AA65" s="44">
        <v>52506.237417190001</v>
      </c>
      <c r="AB65" s="44">
        <v>53855.08684217</v>
      </c>
      <c r="AC65" s="44">
        <v>54391.948961859402</v>
      </c>
      <c r="AD65" s="44">
        <v>54993.703426282984</v>
      </c>
      <c r="AE65" s="44">
        <v>55820.720519245282</v>
      </c>
      <c r="AF65" s="44">
        <v>56491.654000000002</v>
      </c>
      <c r="AG65" s="44">
        <v>57188.395000000004</v>
      </c>
      <c r="AH65" s="44">
        <v>58041.070290000003</v>
      </c>
      <c r="AI65" s="44">
        <v>58583.239590000005</v>
      </c>
      <c r="AJ65" s="44">
        <v>5774.6122465659992</v>
      </c>
      <c r="AK65" s="44">
        <v>6084.2275481960005</v>
      </c>
      <c r="AL65" s="44">
        <v>6288.674918499999</v>
      </c>
      <c r="AM65" s="44">
        <v>6409.7579980060009</v>
      </c>
      <c r="AN65" s="44">
        <v>6548.5027861599992</v>
      </c>
      <c r="AO65" s="44">
        <v>7071.2</v>
      </c>
      <c r="AP65" s="44">
        <v>7055.6</v>
      </c>
      <c r="AQ65" s="44">
        <v>7162.4</v>
      </c>
      <c r="AR65" s="44">
        <v>7276.5754720999994</v>
      </c>
      <c r="AS65" s="44">
        <v>7350.8773880000008</v>
      </c>
      <c r="AT65" s="44">
        <v>7403.6399999999994</v>
      </c>
      <c r="AU65" s="44">
        <v>7461.4380000000001</v>
      </c>
      <c r="AV65" s="44">
        <v>7256.4206459999996</v>
      </c>
      <c r="AW65" s="44">
        <v>7263.7639999999992</v>
      </c>
      <c r="AX65" s="44">
        <v>7156.0704000000005</v>
      </c>
      <c r="AY65" s="44">
        <v>7269.1</v>
      </c>
      <c r="AZ65" s="44">
        <v>11896.869634084753</v>
      </c>
      <c r="BA65" s="44">
        <v>12892.317250893087</v>
      </c>
      <c r="BB65" s="44">
        <v>13954.793815315999</v>
      </c>
      <c r="BC65" s="44">
        <v>14695.557611153245</v>
      </c>
      <c r="BD65" s="44">
        <v>15545.597780179502</v>
      </c>
      <c r="BE65" s="44">
        <v>16599.421601199876</v>
      </c>
      <c r="BF65" s="44">
        <v>17627.03317496942</v>
      </c>
      <c r="BG65" s="44">
        <v>18720.503278657776</v>
      </c>
      <c r="BH65" s="44">
        <v>19681.469759952572</v>
      </c>
      <c r="BI65" s="44">
        <v>20628.296618092874</v>
      </c>
      <c r="BJ65" s="44">
        <v>21534.704533014803</v>
      </c>
      <c r="BK65" s="44">
        <v>22506.769428787971</v>
      </c>
      <c r="BL65" s="44">
        <v>23532.094292173035</v>
      </c>
      <c r="BM65" s="44">
        <v>24680.734552265429</v>
      </c>
      <c r="BN65" s="44">
        <v>25498.881761720819</v>
      </c>
      <c r="BO65" s="44"/>
      <c r="BP65" s="44">
        <v>14956.863143959999</v>
      </c>
      <c r="BQ65" s="44">
        <v>16470.98733272</v>
      </c>
      <c r="BR65" s="44">
        <v>17766.099154799998</v>
      </c>
      <c r="BS65" s="44">
        <v>19084.990964799999</v>
      </c>
      <c r="BT65" s="44">
        <v>20163.404762310001</v>
      </c>
      <c r="BU65" s="44">
        <v>21066.274182100002</v>
      </c>
      <c r="BV65" s="44">
        <v>21848.89028526</v>
      </c>
      <c r="BW65" s="44">
        <v>22542.494757749999</v>
      </c>
      <c r="BX65" s="44">
        <v>23209.004250000002</v>
      </c>
      <c r="BY65" s="44">
        <v>23696.16156</v>
      </c>
      <c r="BZ65" s="44">
        <v>24618.220939999999</v>
      </c>
      <c r="CA65" s="44">
        <v>25343.448</v>
      </c>
      <c r="CB65" s="44">
        <v>26059.048999999999</v>
      </c>
      <c r="CC65" s="44">
        <v>26765.135999999999</v>
      </c>
      <c r="CD65" s="44">
        <v>27366.03904</v>
      </c>
      <c r="CE65" s="44">
        <v>20286.579999999998</v>
      </c>
      <c r="CF65" s="44">
        <v>7477.082746</v>
      </c>
      <c r="CG65" s="44">
        <v>8338.1692160000002</v>
      </c>
      <c r="CH65" s="44">
        <v>9615.0915600000008</v>
      </c>
      <c r="CI65" s="44">
        <v>10645.308255</v>
      </c>
      <c r="CJ65" s="44">
        <v>11470.684622000001</v>
      </c>
      <c r="CK65" s="44">
        <v>12123.352475</v>
      </c>
      <c r="CL65" s="44">
        <v>12787.408551</v>
      </c>
      <c r="CM65" s="44">
        <v>13464.000662</v>
      </c>
      <c r="CN65" s="44">
        <v>14037.197585</v>
      </c>
      <c r="CO65" s="44">
        <v>14907.478718999999</v>
      </c>
      <c r="CP65" s="44">
        <v>15170.843172111001</v>
      </c>
      <c r="CQ65" s="44">
        <v>15480.478783207</v>
      </c>
      <c r="CR65" s="44">
        <v>14987.16859633194</v>
      </c>
      <c r="CS65" s="44">
        <v>15194.5438715</v>
      </c>
      <c r="CT65" s="44">
        <v>15305.452660000001</v>
      </c>
      <c r="CU65" s="44">
        <v>15495.9419</v>
      </c>
      <c r="CV65" s="44">
        <v>9233.9903598399997</v>
      </c>
      <c r="CW65" s="44">
        <v>11107.807833250001</v>
      </c>
      <c r="CX65" s="44">
        <v>8062.4389841499988</v>
      </c>
      <c r="CY65" s="44">
        <v>9085.2125104000006</v>
      </c>
      <c r="CZ65" s="44">
        <v>10063.163957249999</v>
      </c>
      <c r="DA65" s="44">
        <v>11561.348796459999</v>
      </c>
      <c r="DB65" s="44">
        <v>12636.750670820002</v>
      </c>
      <c r="DC65" s="44">
        <v>13323.59640384</v>
      </c>
      <c r="DD65" s="44">
        <v>14024.281952194999</v>
      </c>
      <c r="DE65" s="44">
        <v>14677.578281239308</v>
      </c>
      <c r="DF65" s="44">
        <v>15021.209501296047</v>
      </c>
      <c r="DG65" s="44">
        <v>15529.951960772874</v>
      </c>
      <c r="DH65" s="44">
        <v>15876.07218980254</v>
      </c>
      <c r="DI65" s="44">
        <v>16041.656807740601</v>
      </c>
      <c r="DJ65" s="44">
        <v>16408.524894627</v>
      </c>
      <c r="DK65" s="44">
        <v>18317.260382269738</v>
      </c>
      <c r="DL65" s="44">
        <v>6078.9284541798479</v>
      </c>
      <c r="DM65" s="44">
        <v>6315.56380129848</v>
      </c>
      <c r="DN65" s="44">
        <v>6821.4182447951489</v>
      </c>
      <c r="DO65" s="44">
        <v>7096.1686198316011</v>
      </c>
      <c r="DP65" s="44">
        <v>7397.2224428624795</v>
      </c>
      <c r="DQ65" s="44">
        <v>7728.6490136835</v>
      </c>
      <c r="DR65" s="44">
        <v>8123.5965089400006</v>
      </c>
      <c r="DS65" s="44">
        <v>8427.3861139256005</v>
      </c>
      <c r="DT65" s="44">
        <v>9024.1279234592002</v>
      </c>
      <c r="DU65" s="44">
        <v>9639.1212667255513</v>
      </c>
      <c r="DV65" s="44">
        <v>9957.2323506490538</v>
      </c>
      <c r="DW65" s="44">
        <v>10303.357811576294</v>
      </c>
      <c r="DX65" s="44">
        <v>11199.37214727981</v>
      </c>
      <c r="DY65" s="44">
        <v>11506.376098764786</v>
      </c>
      <c r="DZ65" s="44">
        <v>11958.270836558</v>
      </c>
      <c r="EA65" s="44">
        <v>12199.317101309</v>
      </c>
      <c r="EB65" s="44">
        <v>8301.6908997032006</v>
      </c>
      <c r="EC65" s="44">
        <v>8738.3309255196</v>
      </c>
      <c r="ED65" s="44">
        <v>8810.9602856612</v>
      </c>
      <c r="EE65" s="44">
        <v>11406.3711866748</v>
      </c>
      <c r="EF65" s="44">
        <v>12759.6887287424</v>
      </c>
      <c r="EG65" s="44">
        <v>11827.4</v>
      </c>
      <c r="EH65" s="44">
        <v>11852.6</v>
      </c>
      <c r="EI65" s="44">
        <v>12539.08</v>
      </c>
      <c r="EJ65" s="44">
        <v>13050.952136</v>
      </c>
      <c r="EK65" s="44">
        <v>14124.393782000001</v>
      </c>
      <c r="EL65" s="44">
        <v>14711.872000000001</v>
      </c>
      <c r="EM65" s="44">
        <v>15696.8364</v>
      </c>
      <c r="EN65" s="44">
        <v>16491.700350800002</v>
      </c>
      <c r="EO65" s="44">
        <v>17466.7804</v>
      </c>
      <c r="EP65" s="44">
        <v>18843.8488</v>
      </c>
      <c r="EQ65" s="44">
        <v>19400.599999999999</v>
      </c>
      <c r="ER65" s="44">
        <v>15478.943623111307</v>
      </c>
      <c r="ES65" s="44">
        <v>16102.743780264424</v>
      </c>
      <c r="ET65" s="44">
        <v>16726.543937387305</v>
      </c>
      <c r="EU65" s="44">
        <v>17507.526062281231</v>
      </c>
      <c r="EV65" s="44">
        <v>18092.218696834701</v>
      </c>
      <c r="EW65" s="44">
        <v>18470.073811289494</v>
      </c>
      <c r="EX65" s="44">
        <v>18853.782296063535</v>
      </c>
      <c r="EY65" s="44">
        <v>19107.9729915391</v>
      </c>
      <c r="EZ65" s="44">
        <v>19401.860413980001</v>
      </c>
      <c r="FA65" s="44">
        <v>19679.16187313</v>
      </c>
      <c r="FB65" s="44">
        <v>20173.179999999997</v>
      </c>
      <c r="FC65" s="44">
        <v>20414.998358299999</v>
      </c>
      <c r="FD65" s="44">
        <v>20674.429784749329</v>
      </c>
      <c r="FE65" s="44">
        <v>21287.959000000003</v>
      </c>
      <c r="FF65" s="44">
        <v>21833.318077535499</v>
      </c>
      <c r="FG65" s="44">
        <v>25067.62</v>
      </c>
      <c r="FH65" s="44">
        <v>13856.175093631122</v>
      </c>
      <c r="FI65" s="44">
        <v>14934.525283150142</v>
      </c>
      <c r="FJ65" s="44">
        <v>15386.75929064593</v>
      </c>
      <c r="FK65" s="44">
        <v>16509.625004026911</v>
      </c>
      <c r="FL65" s="44">
        <v>17196.577710641533</v>
      </c>
      <c r="FM65" s="44">
        <v>17966.107633790889</v>
      </c>
      <c r="FN65" s="44">
        <v>19023.402080075062</v>
      </c>
      <c r="FO65" s="44">
        <v>19703.133699244761</v>
      </c>
      <c r="FP65" s="44">
        <v>20732.968497895021</v>
      </c>
      <c r="FQ65" s="44">
        <v>21782.600234717531</v>
      </c>
      <c r="FR65" s="44">
        <v>22895.599028024029</v>
      </c>
      <c r="FS65" s="44">
        <v>24232.659893484848</v>
      </c>
      <c r="FT65" s="44">
        <v>26025.928899999999</v>
      </c>
      <c r="FU65" s="44">
        <v>27000.229400000004</v>
      </c>
      <c r="FV65" s="44">
        <v>28395.615569999998</v>
      </c>
      <c r="FW65" s="44">
        <v>28989.010551113257</v>
      </c>
      <c r="FX65" s="44">
        <v>8750.8430000000008</v>
      </c>
      <c r="FY65" s="44">
        <v>8753.1029999999992</v>
      </c>
      <c r="FZ65" s="44">
        <v>8753.1029999999992</v>
      </c>
      <c r="GA65" s="44">
        <v>8777.1329999999998</v>
      </c>
      <c r="GB65" s="44">
        <v>9136.0890000000018</v>
      </c>
      <c r="GC65" s="44">
        <v>9514.8580000000002</v>
      </c>
      <c r="GD65" s="44">
        <v>9641.16</v>
      </c>
      <c r="GE65" s="44">
        <v>9703.4000000000015</v>
      </c>
      <c r="GF65" s="44">
        <v>9926.9616000000005</v>
      </c>
      <c r="GG65" s="44">
        <v>9997.3717019999985</v>
      </c>
      <c r="GH65" s="44">
        <v>10070.534814000001</v>
      </c>
      <c r="GI65" s="44">
        <v>10114.576140000001</v>
      </c>
      <c r="GJ65" s="44">
        <v>10293.555194</v>
      </c>
      <c r="GK65" s="44">
        <v>10432.977420799871</v>
      </c>
      <c r="GL65" s="44">
        <v>10513.461518</v>
      </c>
      <c r="GM65" s="44">
        <v>10491.919746133372</v>
      </c>
      <c r="GN65" s="44">
        <v>8745.9730000000018</v>
      </c>
      <c r="GO65" s="44">
        <v>9125.0220000000008</v>
      </c>
      <c r="GP65" s="44">
        <v>9562.6449999999986</v>
      </c>
      <c r="GQ65" s="44">
        <v>9658.6059999999998</v>
      </c>
      <c r="GR65" s="44">
        <v>10100.732</v>
      </c>
      <c r="GS65" s="44">
        <v>10546.073999999999</v>
      </c>
      <c r="GT65" s="44">
        <v>10721.956</v>
      </c>
      <c r="GU65" s="44">
        <v>11177.09</v>
      </c>
      <c r="GV65" s="44">
        <v>11425.5810084318</v>
      </c>
      <c r="GW65" s="44">
        <v>11787.776091210386</v>
      </c>
      <c r="GX65" s="44">
        <v>12109.929422587164</v>
      </c>
      <c r="GY65" s="44">
        <v>12521.0533</v>
      </c>
      <c r="GZ65" s="44">
        <v>12714.308075304436</v>
      </c>
      <c r="HA65" s="44">
        <v>12971.53469</v>
      </c>
      <c r="HB65" s="44">
        <v>13250.757940000001</v>
      </c>
      <c r="HC65" s="44">
        <v>13335.545930000002</v>
      </c>
    </row>
    <row r="66" spans="1:211" s="31" customFormat="1" ht="12.9" customHeight="1" x14ac:dyDescent="0.35">
      <c r="A66" s="31" t="s">
        <v>95</v>
      </c>
      <c r="B66" s="31" t="s">
        <v>51</v>
      </c>
      <c r="C66" s="43" t="s">
        <v>66</v>
      </c>
      <c r="D66" s="44">
        <v>3117.0301424854979</v>
      </c>
      <c r="E66" s="44">
        <v>2778.9801987389869</v>
      </c>
      <c r="F66" s="44">
        <v>3395.817677609386</v>
      </c>
      <c r="G66" s="44">
        <v>2970.9753001513723</v>
      </c>
      <c r="H66" s="44">
        <v>3757.5612761725583</v>
      </c>
      <c r="I66" s="44">
        <v>4363.0123476923536</v>
      </c>
      <c r="J66" s="44">
        <v>4713.0611233626632</v>
      </c>
      <c r="K66" s="44">
        <v>5522.6536951495582</v>
      </c>
      <c r="L66" s="44">
        <v>4740.0992250431791</v>
      </c>
      <c r="M66" s="44">
        <v>5086.2037943960131</v>
      </c>
      <c r="N66" s="44">
        <v>5235.2578650949454</v>
      </c>
      <c r="O66" s="44">
        <v>5545.5429044815064</v>
      </c>
      <c r="P66" s="44">
        <v>5332.6072611864629</v>
      </c>
      <c r="Q66" s="44">
        <v>5571.7344273263134</v>
      </c>
      <c r="R66" s="44">
        <v>5319.0853746128332</v>
      </c>
      <c r="S66" s="44">
        <v>5242.3668165366871</v>
      </c>
      <c r="T66" s="44">
        <v>33614.272181028842</v>
      </c>
      <c r="U66" s="44">
        <v>33862.694004369223</v>
      </c>
      <c r="V66" s="44">
        <v>43476.85313176686</v>
      </c>
      <c r="W66" s="44">
        <v>47060.439520563436</v>
      </c>
      <c r="X66" s="44">
        <v>45270.209889884114</v>
      </c>
      <c r="Y66" s="44">
        <v>51468.879815592016</v>
      </c>
      <c r="Z66" s="44">
        <v>60156.727601482249</v>
      </c>
      <c r="AA66" s="44">
        <v>62892.736403460818</v>
      </c>
      <c r="AB66" s="44">
        <v>49711.045281906969</v>
      </c>
      <c r="AC66" s="44">
        <v>66677.227563340886</v>
      </c>
      <c r="AD66" s="44">
        <v>64754.513284861809</v>
      </c>
      <c r="AE66" s="44">
        <v>69127.744105270511</v>
      </c>
      <c r="AF66" s="44">
        <v>61247.032616272671</v>
      </c>
      <c r="AG66" s="44">
        <v>62604.871554908997</v>
      </c>
      <c r="AH66" s="44">
        <v>58862.205828462349</v>
      </c>
      <c r="AI66" s="44">
        <v>57869.860951474162</v>
      </c>
      <c r="AJ66" s="44">
        <v>609.24703432917147</v>
      </c>
      <c r="AK66" s="44">
        <v>592.83748588780793</v>
      </c>
      <c r="AL66" s="44">
        <v>858.58498443113467</v>
      </c>
      <c r="AM66" s="44">
        <v>681.82280024642807</v>
      </c>
      <c r="AN66" s="44">
        <v>1067.9047721752468</v>
      </c>
      <c r="AO66" s="44">
        <v>1027.6762832173943</v>
      </c>
      <c r="AP66" s="44">
        <v>967.81552615495707</v>
      </c>
      <c r="AQ66" s="44">
        <v>1027.9238187405806</v>
      </c>
      <c r="AR66" s="44">
        <v>1042.6791008645002</v>
      </c>
      <c r="AS66" s="44">
        <v>1026.6959333301311</v>
      </c>
      <c r="AT66" s="44">
        <v>1112.4024019117485</v>
      </c>
      <c r="AU66" s="44">
        <v>1267.4748567309455</v>
      </c>
      <c r="AV66" s="44">
        <v>1085.1059711794398</v>
      </c>
      <c r="AW66" s="44">
        <v>1094.0978549661077</v>
      </c>
      <c r="AX66" s="44">
        <v>1012.8703870886964</v>
      </c>
      <c r="AY66" s="44">
        <v>849.25340232321548</v>
      </c>
      <c r="AZ66" s="44">
        <v>13275.677332634932</v>
      </c>
      <c r="BA66" s="44">
        <v>13162.953923237234</v>
      </c>
      <c r="BB66" s="44">
        <v>17409.631744322527</v>
      </c>
      <c r="BC66" s="44">
        <v>17791.649064009325</v>
      </c>
      <c r="BD66" s="44">
        <v>24156.262051269332</v>
      </c>
      <c r="BE66" s="44">
        <v>22528.70507124512</v>
      </c>
      <c r="BF66" s="44">
        <v>18714.283838402269</v>
      </c>
      <c r="BG66" s="44">
        <v>20708.153956521241</v>
      </c>
      <c r="BH66" s="44">
        <v>19027.34872654561</v>
      </c>
      <c r="BI66" s="44">
        <v>21298.269388236185</v>
      </c>
      <c r="BJ66" s="44">
        <v>24591.836475577176</v>
      </c>
      <c r="BK66" s="44">
        <v>27847.560318135522</v>
      </c>
      <c r="BL66" s="44">
        <v>31753.248600399798</v>
      </c>
      <c r="BM66" s="44">
        <v>32354.056060922925</v>
      </c>
      <c r="BN66" s="44">
        <v>37069.768914143366</v>
      </c>
      <c r="BO66" s="44"/>
      <c r="BP66" s="44">
        <v>16698.642451358723</v>
      </c>
      <c r="BQ66" s="44">
        <v>20227.279888032779</v>
      </c>
      <c r="BR66" s="44">
        <v>17403.688707651054</v>
      </c>
      <c r="BS66" s="44">
        <v>27090.238861660859</v>
      </c>
      <c r="BT66" s="44">
        <v>27065.343724756982</v>
      </c>
      <c r="BU66" s="44">
        <v>34225.45746055006</v>
      </c>
      <c r="BV66" s="44">
        <v>48057.785514645184</v>
      </c>
      <c r="BW66" s="44">
        <v>39397.281273646513</v>
      </c>
      <c r="BX66" s="44">
        <v>32581.770176253634</v>
      </c>
      <c r="BY66" s="44">
        <v>39871.663913884971</v>
      </c>
      <c r="BZ66" s="44">
        <v>36461.332553847133</v>
      </c>
      <c r="CA66" s="44">
        <v>39565.447381776015</v>
      </c>
      <c r="CB66" s="44">
        <v>35948.242582797815</v>
      </c>
      <c r="CC66" s="44">
        <v>37344.449496897665</v>
      </c>
      <c r="CD66" s="44">
        <v>34606.028593787429</v>
      </c>
      <c r="CE66" s="44">
        <v>35838.314774519822</v>
      </c>
      <c r="CF66" s="44">
        <v>63780.555290206168</v>
      </c>
      <c r="CG66" s="44">
        <v>69153.824201940399</v>
      </c>
      <c r="CH66" s="44">
        <v>59073.12336593803</v>
      </c>
      <c r="CI66" s="44">
        <v>94771.982852252637</v>
      </c>
      <c r="CJ66" s="44">
        <v>89185.968429180575</v>
      </c>
      <c r="CK66" s="44">
        <v>99260.071947340766</v>
      </c>
      <c r="CL66" s="44">
        <v>126350.54841788166</v>
      </c>
      <c r="CM66" s="44">
        <v>95328.990659860356</v>
      </c>
      <c r="CN66" s="44">
        <v>77449.822405575556</v>
      </c>
      <c r="CO66" s="44">
        <v>93292.772422040245</v>
      </c>
      <c r="CP66" s="44">
        <v>85701.269665612024</v>
      </c>
      <c r="CQ66" s="44">
        <v>89642.418563804749</v>
      </c>
      <c r="CR66" s="44">
        <v>80520.485219765236</v>
      </c>
      <c r="CS66" s="44">
        <v>82408.702875528237</v>
      </c>
      <c r="CT66" s="44">
        <v>74846.141296392496</v>
      </c>
      <c r="CU66" s="44">
        <v>75050.9641344712</v>
      </c>
      <c r="CV66" s="44">
        <v>38604.993292919229</v>
      </c>
      <c r="CW66" s="44">
        <v>34010.936690995244</v>
      </c>
      <c r="CX66" s="44">
        <v>44183.368457644916</v>
      </c>
      <c r="CY66" s="44">
        <v>40677.582115522411</v>
      </c>
      <c r="CZ66" s="44">
        <v>55298.968950348062</v>
      </c>
      <c r="DA66" s="44">
        <v>59248.740685482153</v>
      </c>
      <c r="DB66" s="44">
        <v>64808.443085885032</v>
      </c>
      <c r="DC66" s="44">
        <v>75744.932379819205</v>
      </c>
      <c r="DD66" s="44">
        <v>66496.84340004214</v>
      </c>
      <c r="DE66" s="44">
        <v>69158.842685415948</v>
      </c>
      <c r="DF66" s="44">
        <v>73660.969894017602</v>
      </c>
      <c r="DG66" s="44">
        <v>78796.409522571746</v>
      </c>
      <c r="DH66" s="44">
        <v>68466.971993616142</v>
      </c>
      <c r="DI66" s="44">
        <v>69656.816018593279</v>
      </c>
      <c r="DJ66" s="44">
        <v>62482.38343239735</v>
      </c>
      <c r="DK66" s="44">
        <v>61634.43430237093</v>
      </c>
      <c r="DL66" s="44">
        <v>3791.2660286657419</v>
      </c>
      <c r="DM66" s="44">
        <v>3828.413623232701</v>
      </c>
      <c r="DN66" s="44">
        <v>5999.0375040095032</v>
      </c>
      <c r="DO66" s="44">
        <v>4719.4776278284089</v>
      </c>
      <c r="DP66" s="44">
        <v>8015.8163437908879</v>
      </c>
      <c r="DQ66" s="44">
        <v>7120.6404431932333</v>
      </c>
      <c r="DR66" s="44">
        <v>7019.6497094480201</v>
      </c>
      <c r="DS66" s="44">
        <v>7821.6837963113639</v>
      </c>
      <c r="DT66" s="44">
        <v>8476.8692928132441</v>
      </c>
      <c r="DU66" s="44">
        <v>8597.349797416211</v>
      </c>
      <c r="DV66" s="44">
        <v>9678.8811780782507</v>
      </c>
      <c r="DW66" s="44">
        <v>10618.602925921206</v>
      </c>
      <c r="DX66" s="44">
        <v>9984.9405591536633</v>
      </c>
      <c r="DY66" s="44">
        <v>10813.551470204457</v>
      </c>
      <c r="DZ66" s="44">
        <v>10020.839105313506</v>
      </c>
      <c r="EA66" s="44">
        <v>8038.9608289433954</v>
      </c>
      <c r="EB66" s="44">
        <v>9777.9197144571208</v>
      </c>
      <c r="EC66" s="44">
        <v>9434.9715503423176</v>
      </c>
      <c r="ED66" s="44">
        <v>13389.562161260608</v>
      </c>
      <c r="EE66" s="44">
        <v>10656.039525651113</v>
      </c>
      <c r="EF66" s="44">
        <v>16216.017703319401</v>
      </c>
      <c r="EG66" s="44">
        <v>14639.038934605229</v>
      </c>
      <c r="EH66" s="44">
        <v>13715.086120469508</v>
      </c>
      <c r="EI66" s="44">
        <v>15048.64519647924</v>
      </c>
      <c r="EJ66" s="44">
        <v>15615.964410511822</v>
      </c>
      <c r="EK66" s="44">
        <v>15672.359153029052</v>
      </c>
      <c r="EL66" s="44">
        <v>17508.491350372002</v>
      </c>
      <c r="EM66" s="44">
        <v>19834.031070920184</v>
      </c>
      <c r="EN66" s="44">
        <v>17691.601777837939</v>
      </c>
      <c r="EO66" s="44">
        <v>18154.660372116523</v>
      </c>
      <c r="EP66" s="44">
        <v>16837.853121651278</v>
      </c>
      <c r="EQ66" s="44">
        <v>13857.039721930916</v>
      </c>
      <c r="ER66" s="44">
        <v>8705.4970418293487</v>
      </c>
      <c r="ES66" s="44">
        <v>9553.7104522067475</v>
      </c>
      <c r="ET66" s="44">
        <v>8204.2538971078884</v>
      </c>
      <c r="EU66" s="44">
        <v>12043.878462440067</v>
      </c>
      <c r="EV66" s="44">
        <v>11363.012925874335</v>
      </c>
      <c r="EW66" s="44">
        <v>12828.356073681263</v>
      </c>
      <c r="EX66" s="44">
        <v>16464.728282336375</v>
      </c>
      <c r="EY66" s="44">
        <v>13480.996252321263</v>
      </c>
      <c r="EZ66" s="44">
        <v>11577.747880252389</v>
      </c>
      <c r="FA66" s="44">
        <v>15278.630992468432</v>
      </c>
      <c r="FB66" s="44">
        <v>9711.4923748548808</v>
      </c>
      <c r="FC66" s="44">
        <v>10599.36078021986</v>
      </c>
      <c r="FD66" s="44">
        <v>9531.071658681125</v>
      </c>
      <c r="FE66" s="44">
        <v>9894.0690455939493</v>
      </c>
      <c r="FF66" s="44">
        <v>9444.0941999874922</v>
      </c>
      <c r="FG66" s="44">
        <v>9675.9162862579924</v>
      </c>
      <c r="FH66" s="44">
        <v>4273.5506059658483</v>
      </c>
      <c r="FI66" s="44">
        <v>4306.2726180012733</v>
      </c>
      <c r="FJ66" s="44">
        <v>6682.2178933313971</v>
      </c>
      <c r="FK66" s="44">
        <v>5658.6684074476461</v>
      </c>
      <c r="FL66" s="44">
        <v>9555.2969827622946</v>
      </c>
      <c r="FM66" s="44">
        <v>7314.7301299079199</v>
      </c>
      <c r="FN66" s="44">
        <v>7414.6624007490382</v>
      </c>
      <c r="FO66" s="44">
        <v>8892.5929971009336</v>
      </c>
      <c r="FP66" s="44">
        <v>11432.456707830081</v>
      </c>
      <c r="FQ66" s="44">
        <v>18325.593321804026</v>
      </c>
      <c r="FR66" s="44">
        <v>19588.220663230823</v>
      </c>
      <c r="FS66" s="44">
        <v>20734.854096325314</v>
      </c>
      <c r="FT66" s="44">
        <v>18216.973997889418</v>
      </c>
      <c r="FU66" s="44">
        <v>17368.816103765552</v>
      </c>
      <c r="FV66" s="44">
        <v>15118.890168878201</v>
      </c>
      <c r="FW66" s="44">
        <v>11251.341309805555</v>
      </c>
      <c r="FX66" s="44">
        <v>514.43335700190482</v>
      </c>
      <c r="FY66" s="44">
        <v>693.13830559747578</v>
      </c>
      <c r="FZ66" s="44">
        <v>735.69538847283479</v>
      </c>
      <c r="GA66" s="44">
        <v>787.42554882645607</v>
      </c>
      <c r="GB66" s="44">
        <v>914.08067222415889</v>
      </c>
      <c r="GC66" s="44">
        <v>938.38141266855177</v>
      </c>
      <c r="GD66" s="44">
        <v>851.45018379433054</v>
      </c>
      <c r="GE66" s="44">
        <v>1023.9402695057971</v>
      </c>
      <c r="GF66" s="44">
        <v>875.25455239550513</v>
      </c>
      <c r="GG66" s="44">
        <v>902.81448081361725</v>
      </c>
      <c r="GH66" s="44">
        <v>1028.0918395424781</v>
      </c>
      <c r="GI66" s="44">
        <v>1039.0157350956297</v>
      </c>
      <c r="GJ66" s="44">
        <v>987.38198148662752</v>
      </c>
      <c r="GK66" s="44">
        <v>1033.5709383078263</v>
      </c>
      <c r="GL66" s="44">
        <v>953.93966258531486</v>
      </c>
      <c r="GM66" s="44">
        <v>931.04669325936311</v>
      </c>
      <c r="GN66" s="44">
        <v>9400.2512909922061</v>
      </c>
      <c r="GO66" s="44">
        <v>9258.1449035771184</v>
      </c>
      <c r="GP66" s="44">
        <v>15561.696471322794</v>
      </c>
      <c r="GQ66" s="44">
        <v>11407.459481646616</v>
      </c>
      <c r="GR66" s="44">
        <v>20231.633256641882</v>
      </c>
      <c r="GS66" s="44">
        <v>24725.090809969879</v>
      </c>
      <c r="GT66" s="44">
        <v>22520.47550802886</v>
      </c>
      <c r="GU66" s="44">
        <v>24810.914507245325</v>
      </c>
      <c r="GV66" s="44">
        <v>24985.227010518018</v>
      </c>
      <c r="GW66" s="44">
        <v>24673.312991702765</v>
      </c>
      <c r="GX66" s="44">
        <v>25851.409403105816</v>
      </c>
      <c r="GY66" s="44">
        <v>27767.504379286282</v>
      </c>
      <c r="GZ66" s="44">
        <v>28049.626807271394</v>
      </c>
      <c r="HA66" s="44">
        <v>28170.659302538435</v>
      </c>
      <c r="HB66" s="44">
        <v>25995.532751807874</v>
      </c>
      <c r="HC66" s="44">
        <v>22047.373296885453</v>
      </c>
    </row>
    <row r="67" spans="1:211" s="31" customFormat="1" ht="12.9" customHeight="1" x14ac:dyDescent="0.35">
      <c r="A67" s="31" t="s">
        <v>96</v>
      </c>
      <c r="B67" s="31" t="s">
        <v>51</v>
      </c>
      <c r="C67" s="43" t="s">
        <v>66</v>
      </c>
      <c r="D67" s="44">
        <v>10545.326925516551</v>
      </c>
      <c r="E67" s="44">
        <v>9750.0442797958258</v>
      </c>
      <c r="F67" s="44">
        <v>12972.026478330512</v>
      </c>
      <c r="G67" s="44">
        <v>12266.448869498656</v>
      </c>
      <c r="H67" s="44">
        <v>16734.001329411552</v>
      </c>
      <c r="I67" s="44">
        <v>16939.391515219213</v>
      </c>
      <c r="J67" s="44">
        <v>16990.335917615652</v>
      </c>
      <c r="K67" s="44">
        <v>18672.079228501025</v>
      </c>
      <c r="L67" s="44">
        <v>15647.248964000361</v>
      </c>
      <c r="M67" s="44">
        <v>17002.151496290324</v>
      </c>
      <c r="N67" s="44">
        <v>18977.480769132148</v>
      </c>
      <c r="O67" s="44">
        <v>20181.523169909484</v>
      </c>
      <c r="P67" s="44">
        <v>18346.863605000559</v>
      </c>
      <c r="Q67" s="44">
        <v>19100.380119625504</v>
      </c>
      <c r="R67" s="44">
        <v>18480.250788493529</v>
      </c>
      <c r="S67" s="44">
        <v>18125.651291752351</v>
      </c>
      <c r="T67" s="44">
        <v>46226.716496714762</v>
      </c>
      <c r="U67" s="44">
        <v>42521.633631526674</v>
      </c>
      <c r="V67" s="44">
        <v>59912.097654304132</v>
      </c>
      <c r="W67" s="44">
        <v>55639.432420709243</v>
      </c>
      <c r="X67" s="44">
        <v>87304.988774333659</v>
      </c>
      <c r="Y67" s="44">
        <v>95940.448072398038</v>
      </c>
      <c r="Z67" s="44">
        <v>99334.859063595082</v>
      </c>
      <c r="AA67" s="44">
        <v>119097.03549045352</v>
      </c>
      <c r="AB67" s="44">
        <v>101288.8400591121</v>
      </c>
      <c r="AC67" s="44">
        <v>113908.04352494146</v>
      </c>
      <c r="AD67" s="44">
        <v>120171.83155404302</v>
      </c>
      <c r="AE67" s="44">
        <v>122934.98866571221</v>
      </c>
      <c r="AF67" s="44">
        <v>110250.68183405345</v>
      </c>
      <c r="AG67" s="44">
        <v>112231.5332280943</v>
      </c>
      <c r="AH67" s="44">
        <v>102274.95788450973</v>
      </c>
      <c r="AI67" s="44">
        <v>95804.854246318195</v>
      </c>
      <c r="AJ67" s="44">
        <v>7512.2297847550863</v>
      </c>
      <c r="AK67" s="44">
        <v>7309.8942925662213</v>
      </c>
      <c r="AL67" s="44">
        <v>10586.654229493095</v>
      </c>
      <c r="AM67" s="44">
        <v>8407.1144532957132</v>
      </c>
      <c r="AN67" s="44">
        <v>13167.640685605025</v>
      </c>
      <c r="AO67" s="44">
        <v>12671.609296174256</v>
      </c>
      <c r="AP67" s="44">
        <v>11933.505149902014</v>
      </c>
      <c r="AQ67" s="44">
        <v>12674.661496062425</v>
      </c>
      <c r="AR67" s="44">
        <v>12856.599303894096</v>
      </c>
      <c r="AS67" s="44">
        <v>12659.521237952187</v>
      </c>
      <c r="AT67" s="44">
        <v>13716.311863740293</v>
      </c>
      <c r="AU67" s="44">
        <v>15628.409414755461</v>
      </c>
      <c r="AV67" s="44">
        <v>13379.737507110412</v>
      </c>
      <c r="AW67" s="44">
        <v>13490.607209391233</v>
      </c>
      <c r="AX67" s="44">
        <v>12489.049761832923</v>
      </c>
      <c r="AY67" s="44">
        <v>10471.600664010877</v>
      </c>
      <c r="AZ67" s="44">
        <v>36642.461130220821</v>
      </c>
      <c r="BA67" s="44">
        <v>36086.228458172649</v>
      </c>
      <c r="BB67" s="44">
        <v>47557.733702559075</v>
      </c>
      <c r="BC67" s="44">
        <v>46668.579139308902</v>
      </c>
      <c r="BD67" s="44">
        <v>65573.025663101289</v>
      </c>
      <c r="BE67" s="44">
        <v>63868.675687869196</v>
      </c>
      <c r="BF67" s="44">
        <v>60032.476614345062</v>
      </c>
      <c r="BG67" s="44">
        <v>70722.684094806318</v>
      </c>
      <c r="BH67" s="44">
        <v>62527.474777865908</v>
      </c>
      <c r="BI67" s="44">
        <v>57407.046004852695</v>
      </c>
      <c r="BJ67" s="44">
        <v>62292.834612267645</v>
      </c>
      <c r="BK67" s="44">
        <v>73825.756734246257</v>
      </c>
      <c r="BL67" s="44">
        <v>62050.321187018293</v>
      </c>
      <c r="BM67" s="44">
        <v>67173.225632835878</v>
      </c>
      <c r="BN67" s="44">
        <v>65233.105416640428</v>
      </c>
      <c r="BO67" s="44"/>
      <c r="BP67" s="44">
        <v>66065.136190472651</v>
      </c>
      <c r="BQ67" s="44">
        <v>73537.343181634424</v>
      </c>
      <c r="BR67" s="44">
        <v>66171.554072827799</v>
      </c>
      <c r="BS67" s="44">
        <v>93450.91907825497</v>
      </c>
      <c r="BT67" s="44">
        <v>91248.030083292804</v>
      </c>
      <c r="BU67" s="44">
        <v>105080.30622876083</v>
      </c>
      <c r="BV67" s="44">
        <v>133893.24253703101</v>
      </c>
      <c r="BW67" s="44">
        <v>115786.4321851081</v>
      </c>
      <c r="BX67" s="44">
        <v>107291.1125461309</v>
      </c>
      <c r="BY67" s="44">
        <v>133962.77285264828</v>
      </c>
      <c r="BZ67" s="44">
        <v>110244.45259088938</v>
      </c>
      <c r="CA67" s="44">
        <v>125049.70171768284</v>
      </c>
      <c r="CB67" s="44">
        <v>122025.43736892195</v>
      </c>
      <c r="CC67" s="44">
        <v>134736.262650088</v>
      </c>
      <c r="CD67" s="44">
        <v>129299.09264402356</v>
      </c>
      <c r="CE67" s="44">
        <v>128486.49933593701</v>
      </c>
      <c r="CF67" s="44">
        <v>132134.60712050507</v>
      </c>
      <c r="CG67" s="44">
        <v>156479.20661112646</v>
      </c>
      <c r="CH67" s="44">
        <v>134493.28928505827</v>
      </c>
      <c r="CI67" s="44">
        <v>199605.64640877506</v>
      </c>
      <c r="CJ67" s="44">
        <v>184545.04358272476</v>
      </c>
      <c r="CK67" s="44">
        <v>184309.82700310685</v>
      </c>
      <c r="CL67" s="44">
        <v>245120.29068527266</v>
      </c>
      <c r="CM67" s="44">
        <v>202020.66796184855</v>
      </c>
      <c r="CN67" s="44">
        <v>176393.41055173177</v>
      </c>
      <c r="CO67" s="44">
        <v>210230.3139995017</v>
      </c>
      <c r="CP67" s="44">
        <v>201510.42267088019</v>
      </c>
      <c r="CQ67" s="44">
        <v>222361.8669235268</v>
      </c>
      <c r="CR67" s="44">
        <v>209440.1792397706</v>
      </c>
      <c r="CS67" s="44">
        <v>224591.38463956513</v>
      </c>
      <c r="CT67" s="44">
        <v>212472.32981661911</v>
      </c>
      <c r="CU67" s="44">
        <v>225935.85503159149</v>
      </c>
      <c r="CV67" s="44">
        <v>77166.162365548749</v>
      </c>
      <c r="CW67" s="44">
        <v>75230.868036647487</v>
      </c>
      <c r="CX67" s="44">
        <v>107457.48187082667</v>
      </c>
      <c r="CY67" s="44">
        <v>104008.38789225923</v>
      </c>
      <c r="CZ67" s="44">
        <v>157759.78693387128</v>
      </c>
      <c r="DA67" s="44">
        <v>162947.72967627092</v>
      </c>
      <c r="DB67" s="44">
        <v>178145.54925992666</v>
      </c>
      <c r="DC67" s="44">
        <v>216667.09552489253</v>
      </c>
      <c r="DD67" s="44">
        <v>192829.91508326196</v>
      </c>
      <c r="DE67" s="44">
        <v>203883.48482003223</v>
      </c>
      <c r="DF67" s="44">
        <v>220078.15763051104</v>
      </c>
      <c r="DG67" s="44">
        <v>246810.57692168735</v>
      </c>
      <c r="DH67" s="44">
        <v>223712.02010965359</v>
      </c>
      <c r="DI67" s="44">
        <v>236170.57881393138</v>
      </c>
      <c r="DJ67" s="44">
        <v>219622.78930659065</v>
      </c>
      <c r="DK67" s="44">
        <v>224871.31007132336</v>
      </c>
      <c r="DL67" s="44">
        <v>30868.375544872924</v>
      </c>
      <c r="DM67" s="44">
        <v>29331.871531620614</v>
      </c>
      <c r="DN67" s="44">
        <v>41349.280840196348</v>
      </c>
      <c r="DO67" s="44">
        <v>32221.835218444041</v>
      </c>
      <c r="DP67" s="44">
        <v>48118.512406414586</v>
      </c>
      <c r="DQ67" s="44">
        <v>44796.765990361098</v>
      </c>
      <c r="DR67" s="44">
        <v>43652.147111136714</v>
      </c>
      <c r="DS67" s="44">
        <v>46926.01677146116</v>
      </c>
      <c r="DT67" s="44">
        <v>49080.957451525115</v>
      </c>
      <c r="DU67" s="44">
        <v>48610.028329246961</v>
      </c>
      <c r="DV67" s="44">
        <v>51818.998204494485</v>
      </c>
      <c r="DW67" s="44">
        <v>57786.983440151133</v>
      </c>
      <c r="DX67" s="44">
        <v>52937.891674247432</v>
      </c>
      <c r="DY67" s="44">
        <v>53634.272194042125</v>
      </c>
      <c r="DZ67" s="44">
        <v>49345.63598548092</v>
      </c>
      <c r="EA67" s="44">
        <v>41083.749115778162</v>
      </c>
      <c r="EB67" s="44">
        <v>57202.655944338527</v>
      </c>
      <c r="EC67" s="44">
        <v>55196.345153138602</v>
      </c>
      <c r="ED67" s="44">
        <v>78331.438580282032</v>
      </c>
      <c r="EE67" s="44">
        <v>62339.820791720973</v>
      </c>
      <c r="EF67" s="44">
        <v>94866.731222878225</v>
      </c>
      <c r="EG67" s="44">
        <v>85641.110991520691</v>
      </c>
      <c r="EH67" s="44">
        <v>80235.814519545747</v>
      </c>
      <c r="EI67" s="44">
        <v>88037.384100204581</v>
      </c>
      <c r="EJ67" s="44">
        <v>91356.307425268824</v>
      </c>
      <c r="EK67" s="44">
        <v>91686.227198338485</v>
      </c>
      <c r="EL67" s="44">
        <v>102427.94667964641</v>
      </c>
      <c r="EM67" s="44">
        <v>116032.78493498696</v>
      </c>
      <c r="EN67" s="44">
        <v>103499.17356200122</v>
      </c>
      <c r="EO67" s="44">
        <v>106208.15425227443</v>
      </c>
      <c r="EP67" s="44">
        <v>98504.584140417704</v>
      </c>
      <c r="EQ67" s="44">
        <v>81066.271620752712</v>
      </c>
      <c r="ER67" s="44">
        <v>52185.573586990315</v>
      </c>
      <c r="ES67" s="44">
        <v>55572.488160651483</v>
      </c>
      <c r="ET67" s="44">
        <v>47077.656234095848</v>
      </c>
      <c r="EU67" s="44">
        <v>65607.32312507226</v>
      </c>
      <c r="EV67" s="44">
        <v>59426.161823027498</v>
      </c>
      <c r="EW67" s="44">
        <v>62299.36293715662</v>
      </c>
      <c r="EX67" s="44">
        <v>74955.152337285865</v>
      </c>
      <c r="EY67" s="44">
        <v>61395.514029348757</v>
      </c>
      <c r="EZ67" s="44">
        <v>53149.777281317874</v>
      </c>
      <c r="FA67" s="44">
        <v>65702.786189820385</v>
      </c>
      <c r="FB67" s="44">
        <v>56883.684273943407</v>
      </c>
      <c r="FC67" s="44">
        <v>51399.708952987348</v>
      </c>
      <c r="FD67" s="44">
        <v>53606.855911073777</v>
      </c>
      <c r="FE67" s="44">
        <v>57014.631869690253</v>
      </c>
      <c r="FF67" s="44">
        <v>58717.03801476326</v>
      </c>
      <c r="FG67" s="44">
        <v>54165.762857440801</v>
      </c>
      <c r="FH67" s="44">
        <v>44659.767556178762</v>
      </c>
      <c r="FI67" s="44">
        <v>43536.755252479532</v>
      </c>
      <c r="FJ67" s="44">
        <v>68143.506311451391</v>
      </c>
      <c r="FK67" s="44">
        <v>53714.787935686712</v>
      </c>
      <c r="FL67" s="44">
        <v>92441.821569843945</v>
      </c>
      <c r="FM67" s="44">
        <v>95510.794679751663</v>
      </c>
      <c r="FN67" s="44">
        <v>89905.945878179395</v>
      </c>
      <c r="FO67" s="44">
        <v>97737.566978252333</v>
      </c>
      <c r="FP67" s="44">
        <v>104277.86603665858</v>
      </c>
      <c r="FQ67" s="44">
        <v>140954.33572673134</v>
      </c>
      <c r="FR67" s="44">
        <v>193988.82269335267</v>
      </c>
      <c r="FS67" s="44">
        <v>175508.28546698805</v>
      </c>
      <c r="FT67" s="44">
        <v>156854.81501464473</v>
      </c>
      <c r="FU67" s="44">
        <v>158596.23573879062</v>
      </c>
      <c r="FV67" s="44">
        <v>141143.13841016838</v>
      </c>
      <c r="FW67" s="44">
        <v>110840.53567223175</v>
      </c>
      <c r="FX67" s="44">
        <v>33462.180441931996</v>
      </c>
      <c r="FY67" s="44">
        <v>38353.561171084941</v>
      </c>
      <c r="FZ67" s="44">
        <v>39170.048809817381</v>
      </c>
      <c r="GA67" s="44">
        <v>43790.937803814457</v>
      </c>
      <c r="GB67" s="44">
        <v>54249.121228730321</v>
      </c>
      <c r="GC67" s="44">
        <v>60601.703961751329</v>
      </c>
      <c r="GD67" s="44">
        <v>59333.989955363068</v>
      </c>
      <c r="GE67" s="44">
        <v>67665.581104219935</v>
      </c>
      <c r="GF67" s="44">
        <v>56447.629102591098</v>
      </c>
      <c r="GG67" s="44">
        <v>57869.436108062553</v>
      </c>
      <c r="GH67" s="44">
        <v>66287.164709816148</v>
      </c>
      <c r="GI67" s="44">
        <v>67669.043934353613</v>
      </c>
      <c r="GJ67" s="44">
        <v>63744.168275471122</v>
      </c>
      <c r="GK67" s="44">
        <v>68284.376503685999</v>
      </c>
      <c r="GL67" s="44">
        <v>67077.854753578751</v>
      </c>
      <c r="GM67" s="44">
        <v>66920.700984618074</v>
      </c>
      <c r="GN67" s="44">
        <v>37731.437448443889</v>
      </c>
      <c r="GO67" s="44">
        <v>36064.224384784255</v>
      </c>
      <c r="GP67" s="44">
        <v>53816.912511731622</v>
      </c>
      <c r="GQ67" s="44">
        <v>41115.938306715485</v>
      </c>
      <c r="GR67" s="44">
        <v>67373.492073271496</v>
      </c>
      <c r="GS67" s="44">
        <v>64434.041350836618</v>
      </c>
      <c r="GT67" s="44">
        <v>61074.978459019687</v>
      </c>
      <c r="GU67" s="44">
        <v>65956.024489682022</v>
      </c>
      <c r="GV67" s="44">
        <v>68491.697424406113</v>
      </c>
      <c r="GW67" s="44">
        <v>70386.582737462057</v>
      </c>
      <c r="GX67" s="44">
        <v>74380.523600439876</v>
      </c>
      <c r="GY67" s="44">
        <v>82429.349708218913</v>
      </c>
      <c r="GZ67" s="44">
        <v>71752.853933697392</v>
      </c>
      <c r="HA67" s="44">
        <v>72062.463305074169</v>
      </c>
      <c r="HB67" s="44">
        <v>66498.339985482889</v>
      </c>
      <c r="HC67" s="44">
        <v>56398.680332559081</v>
      </c>
    </row>
    <row r="68" spans="1:211" s="31" customFormat="1" ht="12.9" customHeight="1" x14ac:dyDescent="0.35">
      <c r="A68" s="31" t="s">
        <v>97</v>
      </c>
      <c r="B68" s="31" t="s">
        <v>51</v>
      </c>
      <c r="C68" s="43" t="s">
        <v>66</v>
      </c>
      <c r="D68" s="44">
        <v>66.261829292384306</v>
      </c>
      <c r="E68" s="44">
        <v>57.492781450561012</v>
      </c>
      <c r="F68" s="44">
        <v>72.415348874789217</v>
      </c>
      <c r="G68" s="44">
        <v>62.290303429489299</v>
      </c>
      <c r="H68" s="44">
        <v>81.655418840250064</v>
      </c>
      <c r="I68" s="44">
        <v>77.82758456702787</v>
      </c>
      <c r="J68" s="44">
        <v>72.924239889474691</v>
      </c>
      <c r="K68" s="44">
        <v>76.151286461170358</v>
      </c>
      <c r="L68" s="44">
        <v>61.328672798067011</v>
      </c>
      <c r="M68" s="44">
        <v>62.176775760851513</v>
      </c>
      <c r="N68" s="44">
        <v>67.490217198500829</v>
      </c>
      <c r="O68" s="44">
        <v>67.5212404331849</v>
      </c>
      <c r="P68" s="44">
        <v>62.779421774136701</v>
      </c>
      <c r="Q68" s="44">
        <v>73.389309645197159</v>
      </c>
      <c r="R68" s="44">
        <v>92.548240993240057</v>
      </c>
      <c r="S68" s="44">
        <v>89.415907985980652</v>
      </c>
      <c r="T68" s="44">
        <v>40034.405033614057</v>
      </c>
      <c r="U68" s="44">
        <v>40729.167991299473</v>
      </c>
      <c r="V68" s="44">
        <v>46698.382823078857</v>
      </c>
      <c r="W68" s="44">
        <v>51080.484697342748</v>
      </c>
      <c r="X68" s="44">
        <v>56708.252597788225</v>
      </c>
      <c r="Y68" s="44">
        <v>69374.143464224093</v>
      </c>
      <c r="Z68" s="44">
        <v>87969.376795814198</v>
      </c>
      <c r="AA68" s="44">
        <v>99388.345411530754</v>
      </c>
      <c r="AB68" s="44">
        <v>88206.714476411536</v>
      </c>
      <c r="AC68" s="44">
        <v>112012.67914259025</v>
      </c>
      <c r="AD68" s="44">
        <v>108358.75569637518</v>
      </c>
      <c r="AE68" s="44">
        <v>115745.65899605719</v>
      </c>
      <c r="AF68" s="44">
        <v>104393.11943848118</v>
      </c>
      <c r="AG68" s="44">
        <v>107989.82976699213</v>
      </c>
      <c r="AH68" s="44">
        <v>94895.388440176044</v>
      </c>
      <c r="AI68" s="44">
        <v>95468.234446293252</v>
      </c>
      <c r="AJ68" s="44">
        <v>7465.3757939300385</v>
      </c>
      <c r="AK68" s="44">
        <v>7264.3022739606404</v>
      </c>
      <c r="AL68" s="44">
        <v>10520.624965965613</v>
      </c>
      <c r="AM68" s="44">
        <v>8354.6790413413073</v>
      </c>
      <c r="AN68" s="44">
        <v>13085.513736144147</v>
      </c>
      <c r="AO68" s="44">
        <v>12592.576108597063</v>
      </c>
      <c r="AP68" s="44">
        <v>11859.075538877783</v>
      </c>
      <c r="AQ68" s="44">
        <v>12595.609271827718</v>
      </c>
      <c r="AR68" s="44">
        <v>12776.41232837739</v>
      </c>
      <c r="AS68" s="44">
        <v>12580.563443937937</v>
      </c>
      <c r="AT68" s="44">
        <v>13630.762433928692</v>
      </c>
      <c r="AU68" s="44">
        <v>15530.93504225713</v>
      </c>
      <c r="AV68" s="44">
        <v>13296.287703741509</v>
      </c>
      <c r="AW68" s="44">
        <v>13406.465390019923</v>
      </c>
      <c r="AX68" s="44">
        <v>12411.155439923668</v>
      </c>
      <c r="AY68" s="44">
        <v>10406.289357420013</v>
      </c>
      <c r="AZ68" s="44">
        <v>6988.4675555982403</v>
      </c>
      <c r="BA68" s="44">
        <v>6624.4856682308491</v>
      </c>
      <c r="BB68" s="44">
        <v>8619.5565463994571</v>
      </c>
      <c r="BC68" s="44">
        <v>7971.40861307055</v>
      </c>
      <c r="BD68" s="44">
        <v>9893.1902442711016</v>
      </c>
      <c r="BE68" s="44">
        <v>8485.2283652255865</v>
      </c>
      <c r="BF68" s="44">
        <v>6630.7911853254491</v>
      </c>
      <c r="BG68" s="44">
        <v>6615.7810382524276</v>
      </c>
      <c r="BH68" s="44">
        <v>5635.2562673900084</v>
      </c>
      <c r="BI68" s="44">
        <v>9633.8534104742757</v>
      </c>
      <c r="BJ68" s="44">
        <v>9926.3579836693352</v>
      </c>
      <c r="BK68" s="44">
        <v>9809.0347373826862</v>
      </c>
      <c r="BL68" s="44">
        <v>16278.98643860083</v>
      </c>
      <c r="BM68" s="44">
        <v>16423.88639620394</v>
      </c>
      <c r="BN68" s="44">
        <v>15886.479956840642</v>
      </c>
      <c r="BO68" s="44"/>
      <c r="BP68" s="44">
        <v>21820.635966823713</v>
      </c>
      <c r="BQ68" s="44">
        <v>26170.815985658312</v>
      </c>
      <c r="BR68" s="44">
        <v>25273.250293618166</v>
      </c>
      <c r="BS68" s="44">
        <v>38432.004654463308</v>
      </c>
      <c r="BT68" s="44">
        <v>39511.102930341192</v>
      </c>
      <c r="BU68" s="44">
        <v>47959.123797625485</v>
      </c>
      <c r="BV68" s="44">
        <v>63533.3486870989</v>
      </c>
      <c r="BW68" s="44">
        <v>52774.852174892956</v>
      </c>
      <c r="BX68" s="44">
        <v>46582.11664367609</v>
      </c>
      <c r="BY68" s="44">
        <v>56045.52590399397</v>
      </c>
      <c r="BZ68" s="44">
        <v>47863.014911511404</v>
      </c>
      <c r="CA68" s="44">
        <v>50913.586872708365</v>
      </c>
      <c r="CB68" s="44">
        <v>46398.280570222123</v>
      </c>
      <c r="CC68" s="44">
        <v>47567.708829667281</v>
      </c>
      <c r="CD68" s="44">
        <v>43479.58694995015</v>
      </c>
      <c r="CE68" s="44">
        <v>41123.2725669102</v>
      </c>
      <c r="CF68" s="44">
        <v>1656.0767176111513</v>
      </c>
      <c r="CG68" s="44">
        <v>1718.5342368620604</v>
      </c>
      <c r="CH68" s="44">
        <v>1740.2119999442998</v>
      </c>
      <c r="CI68" s="44">
        <v>4097.3749783354278</v>
      </c>
      <c r="CJ68" s="44">
        <v>4168.016968340562</v>
      </c>
      <c r="CK68" s="44">
        <v>5993.1514416553728</v>
      </c>
      <c r="CL68" s="44">
        <v>7509.8072404552786</v>
      </c>
      <c r="CM68" s="44">
        <v>6019.7500293186313</v>
      </c>
      <c r="CN68" s="44">
        <v>5096.3663878054422</v>
      </c>
      <c r="CO68" s="44">
        <v>5841.0081538319137</v>
      </c>
      <c r="CP68" s="44">
        <v>4281.6522207456301</v>
      </c>
      <c r="CQ68" s="44">
        <v>4581.5334439001281</v>
      </c>
      <c r="CR68" s="44">
        <v>4226.0760886324897</v>
      </c>
      <c r="CS68" s="44">
        <v>4264.3049868034614</v>
      </c>
      <c r="CT68" s="44">
        <v>3874.2475765873455</v>
      </c>
      <c r="CU68" s="44">
        <v>4361.7396597237612</v>
      </c>
      <c r="CV68" s="44">
        <v>1250.4159400342185</v>
      </c>
      <c r="CW68" s="44">
        <v>1099.4440553152324</v>
      </c>
      <c r="CX68" s="44">
        <v>1352.673333292445</v>
      </c>
      <c r="CY68" s="44">
        <v>1220.4481653514115</v>
      </c>
      <c r="CZ68" s="44">
        <v>1634.3243862799486</v>
      </c>
      <c r="DA68" s="44">
        <v>2451.2908227844605</v>
      </c>
      <c r="DB68" s="44">
        <v>2278.7495906144641</v>
      </c>
      <c r="DC68" s="44">
        <v>2295.1831771518841</v>
      </c>
      <c r="DD68" s="44">
        <v>1245.2986591975102</v>
      </c>
      <c r="DE68" s="44">
        <v>1618.158287404942</v>
      </c>
      <c r="DF68" s="44">
        <v>1652.2515310198719</v>
      </c>
      <c r="DG68" s="44">
        <v>1785.9181887254774</v>
      </c>
      <c r="DH68" s="44">
        <v>1617.9449470431111</v>
      </c>
      <c r="DI68" s="44">
        <v>1743.1968088102078</v>
      </c>
      <c r="DJ68" s="44">
        <v>1855.2841870027978</v>
      </c>
      <c r="DK68" s="44">
        <v>1914.1466832489566</v>
      </c>
      <c r="DL68" s="44">
        <v>145.42571290330682</v>
      </c>
      <c r="DM68" s="44">
        <v>146.85062357475374</v>
      </c>
      <c r="DN68" s="44">
        <v>230.11160365902418</v>
      </c>
      <c r="DO68" s="44">
        <v>181.03013435849232</v>
      </c>
      <c r="DP68" s="44">
        <v>307.47138224642327</v>
      </c>
      <c r="DQ68" s="44">
        <v>273.13414699730828</v>
      </c>
      <c r="DR68" s="44">
        <v>269.2603356265206</v>
      </c>
      <c r="DS68" s="44">
        <v>300.0248290630052</v>
      </c>
      <c r="DT68" s="44">
        <v>325.15649146608541</v>
      </c>
      <c r="DU68" s="44">
        <v>329.77789316682475</v>
      </c>
      <c r="DV68" s="44">
        <v>371.26336816933451</v>
      </c>
      <c r="DW68" s="44">
        <v>407.30929691121787</v>
      </c>
      <c r="DX68" s="44">
        <v>383.00322059517401</v>
      </c>
      <c r="DY68" s="44">
        <v>414.78715017118213</v>
      </c>
      <c r="DZ68" s="44">
        <v>384.38022015891204</v>
      </c>
      <c r="EA68" s="44">
        <v>308.35916042596364</v>
      </c>
      <c r="EB68" s="44">
        <v>263.06698577144141</v>
      </c>
      <c r="EC68" s="44">
        <v>253.84024404680326</v>
      </c>
      <c r="ED68" s="44">
        <v>360.23529149602319</v>
      </c>
      <c r="EE68" s="44">
        <v>286.69208585642576</v>
      </c>
      <c r="EF68" s="44">
        <v>436.27878147958654</v>
      </c>
      <c r="EG68" s="44">
        <v>393.85144893585186</v>
      </c>
      <c r="EH68" s="44">
        <v>368.99324914409675</v>
      </c>
      <c r="EI68" s="44">
        <v>404.8715726238155</v>
      </c>
      <c r="EJ68" s="44">
        <v>420.13483515450656</v>
      </c>
      <c r="EK68" s="44">
        <v>421.6520898835908</v>
      </c>
      <c r="EL68" s="44">
        <v>471.05156813594385</v>
      </c>
      <c r="EM68" s="44">
        <v>533.61849165211481</v>
      </c>
      <c r="EN68" s="44">
        <v>475.97817215488197</v>
      </c>
      <c r="EO68" s="44">
        <v>488.43600565452073</v>
      </c>
      <c r="EP68" s="44">
        <v>453.00916165357415</v>
      </c>
      <c r="EQ68" s="44">
        <v>372.81176092124815</v>
      </c>
      <c r="ER68" s="44">
        <v>1505.4938164507685</v>
      </c>
      <c r="ES68" s="44">
        <v>1652.1804488415446</v>
      </c>
      <c r="ET68" s="44">
        <v>1418.810833125332</v>
      </c>
      <c r="EU68" s="44">
        <v>2082.8201381454724</v>
      </c>
      <c r="EV68" s="44">
        <v>1965.0739772762208</v>
      </c>
      <c r="EW68" s="44">
        <v>2209.5100022461902</v>
      </c>
      <c r="EX68" s="44">
        <v>2831.2645202175408</v>
      </c>
      <c r="EY68" s="44">
        <v>2301.0065972429197</v>
      </c>
      <c r="EZ68" s="44">
        <v>1974.3421682079588</v>
      </c>
      <c r="FA68" s="44">
        <v>2589.9687779260348</v>
      </c>
      <c r="FB68" s="44">
        <v>1544.7992534646294</v>
      </c>
      <c r="FC68" s="44">
        <v>1471.051741732201</v>
      </c>
      <c r="FD68" s="44">
        <v>1343.0677442143331</v>
      </c>
      <c r="FE68" s="44">
        <v>1377.1894616840107</v>
      </c>
      <c r="FF68" s="44">
        <v>1229.4270101805096</v>
      </c>
      <c r="FG68" s="44">
        <v>1225.3360764032038</v>
      </c>
      <c r="FH68" s="50">
        <v>433.40549122076681</v>
      </c>
      <c r="FI68" s="50">
        <v>409.99944896152016</v>
      </c>
      <c r="FJ68" s="50">
        <v>559.3881851872145</v>
      </c>
      <c r="FK68" s="50">
        <v>347.81983803506961</v>
      </c>
      <c r="FL68" s="50">
        <v>469.43174090139456</v>
      </c>
      <c r="FM68" s="50">
        <v>520.93825782000556</v>
      </c>
      <c r="FN68" s="50">
        <v>488.0588883850395</v>
      </c>
      <c r="FO68" s="50">
        <v>1277.971475583081</v>
      </c>
      <c r="FP68" s="50">
        <v>1270.8790665752424</v>
      </c>
      <c r="FQ68" s="50">
        <v>1178.7039651689797</v>
      </c>
      <c r="FR68" s="50">
        <v>1277.9350065080337</v>
      </c>
      <c r="FS68" s="50">
        <v>1510.9910127830788</v>
      </c>
      <c r="FT68" s="50">
        <v>1430.6687541641054</v>
      </c>
      <c r="FU68" s="50">
        <v>1451.0578390341991</v>
      </c>
      <c r="FV68" s="50">
        <v>1643.4577612278433</v>
      </c>
      <c r="FW68" s="50">
        <v>1541.4854490320938</v>
      </c>
      <c r="FX68" s="44">
        <v>522.16568918670782</v>
      </c>
      <c r="FY68" s="44">
        <v>625.61268450706064</v>
      </c>
      <c r="FZ68" s="44">
        <v>632.51759468479872</v>
      </c>
      <c r="GA68" s="44">
        <v>684.03754451408247</v>
      </c>
      <c r="GB68" s="44">
        <v>815.25448059251585</v>
      </c>
      <c r="GC68" s="44">
        <v>873.89061204173106</v>
      </c>
      <c r="GD68" s="44">
        <v>813.24827068013974</v>
      </c>
      <c r="GE68" s="44">
        <v>927.36396445140804</v>
      </c>
      <c r="GF68" s="44">
        <v>702.2180634185936</v>
      </c>
      <c r="GG68" s="44">
        <v>689.90817352543479</v>
      </c>
      <c r="GH68" s="44">
        <v>775.15707081542371</v>
      </c>
      <c r="GI68" s="44">
        <v>773.12162513669023</v>
      </c>
      <c r="GJ68" s="44">
        <v>688.62825344214878</v>
      </c>
      <c r="GK68" s="44">
        <v>695.27421173500272</v>
      </c>
      <c r="GL68" s="44">
        <v>616.35793265054679</v>
      </c>
      <c r="GM68" s="44">
        <v>596.1630099539442</v>
      </c>
      <c r="GN68" s="44">
        <v>2510.3128615438704</v>
      </c>
      <c r="GO68" s="44">
        <v>2471.9506114792944</v>
      </c>
      <c r="GP68" s="44">
        <v>4153.1197932492714</v>
      </c>
      <c r="GQ68" s="44">
        <v>3044.6927918921206</v>
      </c>
      <c r="GR68" s="44">
        <v>5398.1133367948896</v>
      </c>
      <c r="GS68" s="44">
        <v>6596.1467447526975</v>
      </c>
      <c r="GT68" s="44">
        <v>6007.5342159740785</v>
      </c>
      <c r="GU68" s="44">
        <v>6617.7324038131528</v>
      </c>
      <c r="GV68" s="44">
        <v>6663.6896082514986</v>
      </c>
      <c r="GW68" s="44">
        <v>6580.0026483016873</v>
      </c>
      <c r="GX68" s="44">
        <v>6893.944415355616</v>
      </c>
      <c r="GY68" s="44">
        <v>7404.9658360688691</v>
      </c>
      <c r="GZ68" s="44">
        <v>7483.0647126159893</v>
      </c>
      <c r="HA68" s="44">
        <v>7515.3531448010253</v>
      </c>
      <c r="HB68" s="44">
        <v>6935.0739726583752</v>
      </c>
      <c r="HC68" s="44">
        <v>5881.7864646865337</v>
      </c>
    </row>
    <row r="69" spans="1:211" s="31" customFormat="1" ht="12.9" customHeight="1" x14ac:dyDescent="0.35">
      <c r="A69" s="31" t="s">
        <v>98</v>
      </c>
      <c r="B69" s="31" t="s">
        <v>51</v>
      </c>
      <c r="C69" s="43" t="s">
        <v>66</v>
      </c>
      <c r="D69" s="44">
        <v>18206.858323511988</v>
      </c>
      <c r="E69" s="44">
        <v>16345.78790317633</v>
      </c>
      <c r="F69" s="44">
        <v>21175.029184301118</v>
      </c>
      <c r="G69" s="44">
        <v>18959.61872866757</v>
      </c>
      <c r="H69" s="44">
        <v>25912.805184809371</v>
      </c>
      <c r="I69" s="44">
        <v>25720.77971341661</v>
      </c>
      <c r="J69" s="44">
        <v>25189.708775134062</v>
      </c>
      <c r="K69" s="44">
        <v>27570.454057407856</v>
      </c>
      <c r="L69" s="44">
        <v>22779.562918321095</v>
      </c>
      <c r="M69" s="44">
        <v>24488.828092498032</v>
      </c>
      <c r="N69" s="44">
        <v>27102.920156901015</v>
      </c>
      <c r="O69" s="44">
        <v>28591.553536362815</v>
      </c>
      <c r="P69" s="44">
        <v>25792.754936270616</v>
      </c>
      <c r="Q69" s="44">
        <v>26930.560363705961</v>
      </c>
      <c r="R69" s="44">
        <v>26502.326151986381</v>
      </c>
      <c r="S69" s="44">
        <v>26180.857362213941</v>
      </c>
      <c r="T69" s="44">
        <v>99978.178015089768</v>
      </c>
      <c r="U69" s="44">
        <v>92939.520966024444</v>
      </c>
      <c r="V69" s="44">
        <v>132925.56992568602</v>
      </c>
      <c r="W69" s="44">
        <v>126821.92393642661</v>
      </c>
      <c r="X69" s="44">
        <v>184359.85385138917</v>
      </c>
      <c r="Y69" s="44">
        <v>192324.14873554828</v>
      </c>
      <c r="Z69" s="44">
        <v>206977.25007760114</v>
      </c>
      <c r="AA69" s="44">
        <v>245478.27537370031</v>
      </c>
      <c r="AB69" s="44">
        <v>207711.23387480644</v>
      </c>
      <c r="AC69" s="44">
        <v>229417.75543407313</v>
      </c>
      <c r="AD69" s="44">
        <v>240795.46318231017</v>
      </c>
      <c r="AE69" s="44">
        <v>263611.38602180919</v>
      </c>
      <c r="AF69" s="44">
        <v>225382.74280802376</v>
      </c>
      <c r="AG69" s="44">
        <v>234169.14403727016</v>
      </c>
      <c r="AH69" s="44">
        <v>221079.62748269446</v>
      </c>
      <c r="AI69" s="44">
        <v>227791.79300362474</v>
      </c>
      <c r="AJ69" s="44">
        <v>37974.442268080449</v>
      </c>
      <c r="AK69" s="44">
        <v>36951.633103948952</v>
      </c>
      <c r="AL69" s="44">
        <v>53515.707235934082</v>
      </c>
      <c r="AM69" s="44">
        <v>42498.098646516883</v>
      </c>
      <c r="AN69" s="44">
        <v>66562.635242744727</v>
      </c>
      <c r="AO69" s="44">
        <v>64055.188598963934</v>
      </c>
      <c r="AP69" s="44">
        <v>60324.060279736266</v>
      </c>
      <c r="AQ69" s="44">
        <v>64070.617518441337</v>
      </c>
      <c r="AR69" s="44">
        <v>64990.316060398327</v>
      </c>
      <c r="AS69" s="44">
        <v>63994.08327042115</v>
      </c>
      <c r="AT69" s="44">
        <v>69336.176300391584</v>
      </c>
      <c r="AU69" s="44">
        <v>79001.863055714071</v>
      </c>
      <c r="AV69" s="44">
        <v>67634.788083416061</v>
      </c>
      <c r="AW69" s="44">
        <v>68195.236299395314</v>
      </c>
      <c r="AX69" s="44">
        <v>63132.348521243133</v>
      </c>
      <c r="AY69" s="44">
        <v>52934.109455144986</v>
      </c>
      <c r="AZ69" s="44">
        <v>65652.657653763061</v>
      </c>
      <c r="BA69" s="44">
        <v>60633.852417866496</v>
      </c>
      <c r="BB69" s="44">
        <v>81707.130012463633</v>
      </c>
      <c r="BC69" s="44">
        <v>74474.409003175417</v>
      </c>
      <c r="BD69" s="44">
        <v>104062.38179438641</v>
      </c>
      <c r="BE69" s="44">
        <v>103769.8488047526</v>
      </c>
      <c r="BF69" s="44">
        <v>111873.46623552074</v>
      </c>
      <c r="BG69" s="44">
        <v>118546.33098147799</v>
      </c>
      <c r="BH69" s="44">
        <v>96634.025185584149</v>
      </c>
      <c r="BI69" s="44">
        <v>112135.7826096616</v>
      </c>
      <c r="BJ69" s="44">
        <v>119283.40524608953</v>
      </c>
      <c r="BK69" s="44">
        <v>130250.31537301329</v>
      </c>
      <c r="BL69" s="44">
        <v>103327.13686244992</v>
      </c>
      <c r="BM69" s="44">
        <v>105713.17393536383</v>
      </c>
      <c r="BN69" s="44">
        <v>98512.628354633722</v>
      </c>
      <c r="BO69" s="44"/>
      <c r="BP69" s="44">
        <v>61546.76575112198</v>
      </c>
      <c r="BQ69" s="44">
        <v>72638.489805756632</v>
      </c>
      <c r="BR69" s="44">
        <v>63022.565226275059</v>
      </c>
      <c r="BS69" s="44">
        <v>103695.18155476348</v>
      </c>
      <c r="BT69" s="44">
        <v>96592.802686825889</v>
      </c>
      <c r="BU69" s="44">
        <v>112093.74060121347</v>
      </c>
      <c r="BV69" s="44">
        <v>150862.5530004531</v>
      </c>
      <c r="BW69" s="44">
        <v>117387.02332274757</v>
      </c>
      <c r="BX69" s="44">
        <v>102762.64808157938</v>
      </c>
      <c r="BY69" s="44">
        <v>143623.292069805</v>
      </c>
      <c r="BZ69" s="44">
        <v>121870.46941896359</v>
      </c>
      <c r="CA69" s="44">
        <v>128397.16285612513</v>
      </c>
      <c r="CB69" s="44">
        <v>114069.29659887796</v>
      </c>
      <c r="CC69" s="44">
        <v>117249.653042381</v>
      </c>
      <c r="CD69" s="44">
        <v>104126.41564674978</v>
      </c>
      <c r="CE69" s="44">
        <v>98931.826535350352</v>
      </c>
      <c r="CF69" s="44">
        <v>17920.451299050372</v>
      </c>
      <c r="CG69" s="44">
        <v>18314.922535651454</v>
      </c>
      <c r="CH69" s="44">
        <v>17003.400200565549</v>
      </c>
      <c r="CI69" s="44">
        <v>29430.157436183701</v>
      </c>
      <c r="CJ69" s="44">
        <v>27703.769421214995</v>
      </c>
      <c r="CK69" s="44">
        <v>34430.128843602244</v>
      </c>
      <c r="CL69" s="44">
        <v>47077.784450692146</v>
      </c>
      <c r="CM69" s="44">
        <v>37348.592744176502</v>
      </c>
      <c r="CN69" s="44">
        <v>31539.014745681368</v>
      </c>
      <c r="CO69" s="44">
        <v>39793.949564263385</v>
      </c>
      <c r="CP69" s="44">
        <v>34153.113213542878</v>
      </c>
      <c r="CQ69" s="44">
        <v>37089.79157693361</v>
      </c>
      <c r="CR69" s="44">
        <v>33125.94909380281</v>
      </c>
      <c r="CS69" s="44">
        <v>34241.799940480603</v>
      </c>
      <c r="CT69" s="44">
        <v>30515.160385546635</v>
      </c>
      <c r="CU69" s="44">
        <v>29764.396569698874</v>
      </c>
      <c r="CV69" s="44">
        <v>18033.735701660375</v>
      </c>
      <c r="CW69" s="44">
        <v>16642.136967935399</v>
      </c>
      <c r="CX69" s="44">
        <v>21332.323514416334</v>
      </c>
      <c r="CY69" s="44">
        <v>20833.378411402082</v>
      </c>
      <c r="CZ69" s="44">
        <v>31600.041168796146</v>
      </c>
      <c r="DA69" s="44">
        <v>41361.922260012834</v>
      </c>
      <c r="DB69" s="44">
        <v>42043.583848857044</v>
      </c>
      <c r="DC69" s="44">
        <v>45768.697000821805</v>
      </c>
      <c r="DD69" s="44">
        <v>31886.497478650523</v>
      </c>
      <c r="DE69" s="44">
        <v>40072.778757125379</v>
      </c>
      <c r="DF69" s="44">
        <v>42083.114232718042</v>
      </c>
      <c r="DG69" s="44">
        <v>43899.287445062473</v>
      </c>
      <c r="DH69" s="44">
        <v>37598.572063765278</v>
      </c>
      <c r="DI69" s="44">
        <v>37912.870486247244</v>
      </c>
      <c r="DJ69" s="44">
        <v>33805.795155155734</v>
      </c>
      <c r="DK69" s="44">
        <v>33080.823447745199</v>
      </c>
      <c r="DL69" s="44">
        <v>2221.316597098687</v>
      </c>
      <c r="DM69" s="44">
        <v>2110.7483599983952</v>
      </c>
      <c r="DN69" s="44">
        <v>2975.5321485868849</v>
      </c>
      <c r="DO69" s="44">
        <v>2318.7127957433772</v>
      </c>
      <c r="DP69" s="44">
        <v>3462.6522565364185</v>
      </c>
      <c r="DQ69" s="44">
        <v>3223.6163398388803</v>
      </c>
      <c r="DR69" s="44">
        <v>3141.2485161716545</v>
      </c>
      <c r="DS69" s="44">
        <v>3376.8391776447506</v>
      </c>
      <c r="DT69" s="44">
        <v>3531.9106841265534</v>
      </c>
      <c r="DU69" s="44">
        <v>3498.0221928500046</v>
      </c>
      <c r="DV69" s="44">
        <v>3728.9426063040605</v>
      </c>
      <c r="DW69" s="44">
        <v>4158.4042939115789</v>
      </c>
      <c r="DX69" s="44">
        <v>3809.4592059266811</v>
      </c>
      <c r="DY69" s="44">
        <v>3859.5713864095046</v>
      </c>
      <c r="DZ69" s="44">
        <v>3550.9571940252208</v>
      </c>
      <c r="EA69" s="44">
        <v>2956.4242423205365</v>
      </c>
      <c r="EB69" s="44">
        <v>29133.476839248509</v>
      </c>
      <c r="EC69" s="44">
        <v>28111.656995347701</v>
      </c>
      <c r="ED69" s="44">
        <v>39894.426473558211</v>
      </c>
      <c r="EE69" s="44">
        <v>31749.849639250187</v>
      </c>
      <c r="EF69" s="44">
        <v>48315.898471327455</v>
      </c>
      <c r="EG69" s="44">
        <v>43617.263610745256</v>
      </c>
      <c r="EH69" s="44">
        <v>40864.330604823524</v>
      </c>
      <c r="EI69" s="44">
        <v>44837.692382099674</v>
      </c>
      <c r="EJ69" s="44">
        <v>46528.029556584763</v>
      </c>
      <c r="EK69" s="44">
        <v>46696.058643851022</v>
      </c>
      <c r="EL69" s="44">
        <v>52166.847989077156</v>
      </c>
      <c r="EM69" s="44">
        <v>59095.83037169282</v>
      </c>
      <c r="EN69" s="44">
        <v>52712.426129024083</v>
      </c>
      <c r="EO69" s="44">
        <v>54092.117368770661</v>
      </c>
      <c r="EP69" s="44">
        <v>50168.66709781743</v>
      </c>
      <c r="EQ69" s="44">
        <v>41287.285287272382</v>
      </c>
      <c r="ER69" s="44">
        <v>88478.722577497785</v>
      </c>
      <c r="ES69" s="44">
        <v>93467.223400760558</v>
      </c>
      <c r="ET69" s="44">
        <v>80998.759123939817</v>
      </c>
      <c r="EU69" s="44">
        <v>111415.97324063111</v>
      </c>
      <c r="EV69" s="44">
        <v>101487.19819197764</v>
      </c>
      <c r="EW69" s="44">
        <v>100501.65621277751</v>
      </c>
      <c r="EX69" s="44">
        <v>119282.98210926604</v>
      </c>
      <c r="EY69" s="44">
        <v>99622.376025718724</v>
      </c>
      <c r="EZ69" s="44">
        <v>89470.831549183815</v>
      </c>
      <c r="FA69" s="44">
        <v>111812.90521245713</v>
      </c>
      <c r="FB69" s="44">
        <v>99196.876168333372</v>
      </c>
      <c r="FC69" s="44">
        <v>100835.69417385856</v>
      </c>
      <c r="FD69" s="44">
        <v>96147.494483540591</v>
      </c>
      <c r="FE69" s="44">
        <v>102422.22829833966</v>
      </c>
      <c r="FF69" s="44">
        <v>98738.922065209626</v>
      </c>
      <c r="FG69" s="44">
        <v>96023.749731206262</v>
      </c>
      <c r="FH69" s="50">
        <v>28054.397732227986</v>
      </c>
      <c r="FI69" s="50">
        <v>27361.450885165817</v>
      </c>
      <c r="FJ69" s="50">
        <v>42908.343623190456</v>
      </c>
      <c r="FK69" s="50">
        <v>33916.04655975174</v>
      </c>
      <c r="FL69" s="50">
        <v>58497.83491999573</v>
      </c>
      <c r="FM69" s="50">
        <v>60403.980823527709</v>
      </c>
      <c r="FN69" s="50">
        <v>56861.610286981231</v>
      </c>
      <c r="FO69" s="50">
        <v>61067.372622157862</v>
      </c>
      <c r="FP69" s="50">
        <v>61125.472494368041</v>
      </c>
      <c r="FQ69" s="50">
        <v>37520.810880812372</v>
      </c>
      <c r="FR69" s="50">
        <v>51982.387104691217</v>
      </c>
      <c r="FS69" s="50">
        <v>53650.139459359649</v>
      </c>
      <c r="FT69" s="50">
        <v>52175.278429292521</v>
      </c>
      <c r="FU69" s="50">
        <v>57106.462725165758</v>
      </c>
      <c r="FV69" s="50">
        <v>54951.220753362853</v>
      </c>
      <c r="FW69" s="50">
        <v>44585.820980377604</v>
      </c>
      <c r="FX69" s="44">
        <v>15967.351191735095</v>
      </c>
      <c r="FY69" s="44">
        <v>17818.967779060604</v>
      </c>
      <c r="FZ69" s="44">
        <v>17527.275319315635</v>
      </c>
      <c r="GA69" s="44">
        <v>20321.927327153593</v>
      </c>
      <c r="GB69" s="44">
        <v>25805.030932288748</v>
      </c>
      <c r="GC69" s="44">
        <v>28912.930656703596</v>
      </c>
      <c r="GD69" s="44">
        <v>27516.424938303997</v>
      </c>
      <c r="GE69" s="44">
        <v>32034.052672983751</v>
      </c>
      <c r="GF69" s="44">
        <v>24339.289685507869</v>
      </c>
      <c r="GG69" s="44">
        <v>24098.894771402065</v>
      </c>
      <c r="GH69" s="44">
        <v>27688.835710542939</v>
      </c>
      <c r="GI69" s="44">
        <v>27890.135079964184</v>
      </c>
      <c r="GJ69" s="44">
        <v>25143.127072814743</v>
      </c>
      <c r="GK69" s="44">
        <v>26268.743188390723</v>
      </c>
      <c r="GL69" s="44">
        <v>23724.388890204278</v>
      </c>
      <c r="GM69" s="44">
        <v>23087.386308874742</v>
      </c>
      <c r="GN69" s="44">
        <v>16936.370313033865</v>
      </c>
      <c r="GO69" s="44">
        <v>16188.354459903245</v>
      </c>
      <c r="GP69" s="44">
        <v>24158.61177693526</v>
      </c>
      <c r="GQ69" s="44">
        <v>18456.886602874129</v>
      </c>
      <c r="GR69" s="44">
        <v>30245.458046750464</v>
      </c>
      <c r="GS69" s="44">
        <v>28926.570324950673</v>
      </c>
      <c r="GT69" s="44">
        <v>27418.575995726274</v>
      </c>
      <c r="GU69" s="44">
        <v>29609.838848486055</v>
      </c>
      <c r="GV69" s="44">
        <v>30750.042353324279</v>
      </c>
      <c r="GW69" s="44">
        <v>31601.193686841874</v>
      </c>
      <c r="GX69" s="44">
        <v>33394.555891307129</v>
      </c>
      <c r="GY69" s="44">
        <v>37008.093288026736</v>
      </c>
      <c r="GZ69" s="44">
        <v>32212.227136705293</v>
      </c>
      <c r="HA69" s="44">
        <v>32351.221770804288</v>
      </c>
      <c r="HB69" s="44">
        <v>29853.301665939231</v>
      </c>
      <c r="HC69" s="44">
        <v>25319.231213362295</v>
      </c>
    </row>
    <row r="70" spans="1:211" s="31" customFormat="1" ht="12.9" customHeight="1" x14ac:dyDescent="0.35">
      <c r="A70" s="31" t="s">
        <v>99</v>
      </c>
      <c r="B70" s="31" t="s">
        <v>51</v>
      </c>
      <c r="C70" s="43" t="s">
        <v>66</v>
      </c>
      <c r="D70" s="44" t="s">
        <v>100</v>
      </c>
      <c r="E70" s="44" t="s">
        <v>100</v>
      </c>
      <c r="F70" s="44" t="s">
        <v>100</v>
      </c>
      <c r="G70" s="44" t="s">
        <v>100</v>
      </c>
      <c r="H70" s="44" t="s">
        <v>100</v>
      </c>
      <c r="I70" s="44" t="s">
        <v>100</v>
      </c>
      <c r="J70" s="44" t="s">
        <v>100</v>
      </c>
      <c r="K70" s="44" t="s">
        <v>100</v>
      </c>
      <c r="L70" s="44" t="s">
        <v>100</v>
      </c>
      <c r="M70" s="44" t="s">
        <v>100</v>
      </c>
      <c r="N70" s="44" t="s">
        <v>100</v>
      </c>
      <c r="O70" s="44" t="s">
        <v>100</v>
      </c>
      <c r="P70" s="44" t="s">
        <v>100</v>
      </c>
      <c r="Q70" s="44" t="s">
        <v>100</v>
      </c>
      <c r="R70" s="44" t="s">
        <v>100</v>
      </c>
      <c r="S70" s="44" t="s">
        <v>100</v>
      </c>
      <c r="T70" s="44">
        <v>763.68826477999994</v>
      </c>
      <c r="U70" s="44">
        <v>877.90448660400011</v>
      </c>
      <c r="V70" s="44">
        <v>661.07192226199993</v>
      </c>
      <c r="W70" s="44">
        <v>1543.9881853219999</v>
      </c>
      <c r="X70" s="44">
        <v>375.53985780220864</v>
      </c>
      <c r="Y70" s="44">
        <v>1327.5311291959997</v>
      </c>
      <c r="Z70" s="44">
        <v>1010.3225848129999</v>
      </c>
      <c r="AA70" s="44">
        <v>3783.2771947397746</v>
      </c>
      <c r="AB70" s="44">
        <v>24518.432652297015</v>
      </c>
      <c r="AC70" s="44">
        <v>107184.86111693137</v>
      </c>
      <c r="AD70" s="44">
        <v>91932.834166560482</v>
      </c>
      <c r="AE70" s="44"/>
      <c r="AF70" s="44"/>
      <c r="AG70" s="44"/>
      <c r="AH70" s="44"/>
      <c r="AI70" s="44"/>
      <c r="AJ70" s="44">
        <v>0</v>
      </c>
      <c r="AK70" s="44">
        <v>0</v>
      </c>
      <c r="AL70" s="44">
        <v>0</v>
      </c>
      <c r="AM70" s="44">
        <v>0</v>
      </c>
      <c r="AN70" s="44">
        <v>262.62482999999997</v>
      </c>
      <c r="AO70" s="44">
        <v>0</v>
      </c>
      <c r="AP70" s="44">
        <v>0</v>
      </c>
      <c r="AQ70" s="44">
        <v>0</v>
      </c>
      <c r="AR70" s="44">
        <v>220.75220000000002</v>
      </c>
      <c r="AS70" s="44">
        <v>61.833379999999998</v>
      </c>
      <c r="AT70" s="44">
        <v>0</v>
      </c>
      <c r="AU70" s="44"/>
      <c r="AV70" s="44"/>
      <c r="AW70" s="44"/>
      <c r="AX70" s="44"/>
      <c r="AY70" s="44"/>
      <c r="AZ70" s="44">
        <v>129.72319999999999</v>
      </c>
      <c r="BA70" s="44">
        <v>819.42359500000009</v>
      </c>
      <c r="BB70" s="44">
        <v>226.48902500000003</v>
      </c>
      <c r="BC70" s="44">
        <v>299.52653000000004</v>
      </c>
      <c r="BD70" s="44">
        <v>730.37938000000008</v>
      </c>
      <c r="BE70" s="44">
        <v>2857.3059299999995</v>
      </c>
      <c r="BF70" s="44">
        <v>4022.9328940000005</v>
      </c>
      <c r="BG70" s="44">
        <v>8366.1746366130355</v>
      </c>
      <c r="BH70" s="44">
        <v>5925.6105399999997</v>
      </c>
      <c r="BI70" s="44">
        <v>13191.392915</v>
      </c>
      <c r="BJ70" s="44">
        <v>29735.641680000197</v>
      </c>
      <c r="BK70" s="44"/>
      <c r="BL70" s="44"/>
      <c r="BM70" s="44"/>
      <c r="BN70" s="44"/>
      <c r="BO70" s="44"/>
      <c r="BP70" s="44">
        <v>870.12828999999999</v>
      </c>
      <c r="BQ70" s="44">
        <v>1761.6268700000001</v>
      </c>
      <c r="BR70" s="44">
        <v>4990.8720000000003</v>
      </c>
      <c r="BS70" s="44">
        <v>1608.1049400000002</v>
      </c>
      <c r="BT70" s="44">
        <v>723.14180999999996</v>
      </c>
      <c r="BU70" s="44">
        <v>783.14275999999995</v>
      </c>
      <c r="BV70" s="44">
        <v>9700.9972600000001</v>
      </c>
      <c r="BW70" s="44">
        <v>50969.120219999997</v>
      </c>
      <c r="BX70" s="44">
        <v>18179.33511</v>
      </c>
      <c r="BY70" s="44">
        <v>25538.354770000002</v>
      </c>
      <c r="BZ70" s="44">
        <v>9846.6134000000002</v>
      </c>
      <c r="CA70" s="44"/>
      <c r="CB70" s="44"/>
      <c r="CC70" s="44"/>
      <c r="CD70" s="44"/>
      <c r="CE70" s="44"/>
      <c r="CF70" s="44">
        <v>3175.6152500000003</v>
      </c>
      <c r="CG70" s="44">
        <v>5553.8678600000003</v>
      </c>
      <c r="CH70" s="44">
        <v>797.36264000000028</v>
      </c>
      <c r="CI70" s="44">
        <v>5757.3021900000031</v>
      </c>
      <c r="CJ70" s="44">
        <v>2593.0153</v>
      </c>
      <c r="CK70" s="44">
        <v>1805.1259999999997</v>
      </c>
      <c r="CL70" s="44">
        <v>9975.8496999999988</v>
      </c>
      <c r="CM70" s="44">
        <v>34639.749159999999</v>
      </c>
      <c r="CN70" s="44">
        <v>9668.1984300000004</v>
      </c>
      <c r="CO70" s="44">
        <v>14564.074199999999</v>
      </c>
      <c r="CP70" s="44">
        <v>43065.472000000002</v>
      </c>
      <c r="CQ70" s="44"/>
      <c r="CR70" s="44"/>
      <c r="CS70" s="44"/>
      <c r="CT70" s="44"/>
      <c r="CU70" s="44"/>
      <c r="CV70" s="44" t="s">
        <v>100</v>
      </c>
      <c r="CW70" s="44" t="s">
        <v>100</v>
      </c>
      <c r="CX70" s="44" t="s">
        <v>100</v>
      </c>
      <c r="CY70" s="44" t="s">
        <v>100</v>
      </c>
      <c r="CZ70" s="44" t="s">
        <v>100</v>
      </c>
      <c r="DA70" s="44" t="s">
        <v>100</v>
      </c>
      <c r="DB70" s="44" t="s">
        <v>100</v>
      </c>
      <c r="DC70" s="44" t="s">
        <v>100</v>
      </c>
      <c r="DD70" s="44" t="s">
        <v>100</v>
      </c>
      <c r="DE70" s="44" t="s">
        <v>100</v>
      </c>
      <c r="DF70" s="44" t="s">
        <v>100</v>
      </c>
      <c r="DG70" s="44"/>
      <c r="DH70" s="44"/>
      <c r="DI70" s="44"/>
      <c r="DJ70" s="44"/>
      <c r="DK70" s="44"/>
      <c r="DL70" s="44" t="s">
        <v>100</v>
      </c>
      <c r="DM70" s="44" t="s">
        <v>100</v>
      </c>
      <c r="DN70" s="44" t="s">
        <v>100</v>
      </c>
      <c r="DO70" s="44" t="s">
        <v>100</v>
      </c>
      <c r="DP70" s="44" t="s">
        <v>100</v>
      </c>
      <c r="DQ70" s="44" t="s">
        <v>100</v>
      </c>
      <c r="DR70" s="44" t="s">
        <v>100</v>
      </c>
      <c r="DS70" s="44" t="s">
        <v>100</v>
      </c>
      <c r="DT70" s="44" t="s">
        <v>100</v>
      </c>
      <c r="DU70" s="44" t="s">
        <v>100</v>
      </c>
      <c r="DV70" s="44" t="s">
        <v>100</v>
      </c>
      <c r="DW70" s="44"/>
      <c r="DX70" s="44"/>
      <c r="DY70" s="44"/>
      <c r="DZ70" s="44"/>
      <c r="EA70" s="44"/>
      <c r="EB70" s="44">
        <v>0</v>
      </c>
      <c r="EC70" s="44">
        <v>424.70625000000001</v>
      </c>
      <c r="ED70" s="44">
        <v>0</v>
      </c>
      <c r="EE70" s="44">
        <v>0</v>
      </c>
      <c r="EF70" s="44">
        <v>5.5</v>
      </c>
      <c r="EG70" s="44">
        <v>0</v>
      </c>
      <c r="EH70" s="44">
        <v>110.31816999999999</v>
      </c>
      <c r="EI70" s="44">
        <v>0</v>
      </c>
      <c r="EJ70" s="44">
        <v>3396.4450900000002</v>
      </c>
      <c r="EK70" s="44">
        <v>720.71735999999999</v>
      </c>
      <c r="EL70" s="44">
        <v>900.55780000000004</v>
      </c>
      <c r="EM70" s="44"/>
      <c r="EN70" s="44"/>
      <c r="EO70" s="44"/>
      <c r="EP70" s="44"/>
      <c r="EQ70" s="44"/>
      <c r="ER70" s="44">
        <v>396.60700000000003</v>
      </c>
      <c r="ES70" s="44">
        <v>71.936000000000007</v>
      </c>
      <c r="ET70" s="44">
        <v>211.691</v>
      </c>
      <c r="EU70" s="44">
        <v>30.355720000000002</v>
      </c>
      <c r="EV70" s="44">
        <v>648.86116000000004</v>
      </c>
      <c r="EW70" s="44">
        <v>516.06671574022698</v>
      </c>
      <c r="EX70" s="44">
        <v>196.27403099158326</v>
      </c>
      <c r="EY70" s="44">
        <v>385.34553945648662</v>
      </c>
      <c r="EZ70" s="44">
        <v>403.7713342806037</v>
      </c>
      <c r="FA70" s="44">
        <v>748.78215681882091</v>
      </c>
      <c r="FB70" s="44">
        <v>1484.2232623819475</v>
      </c>
      <c r="FC70" s="44"/>
      <c r="FD70" s="44"/>
      <c r="FE70" s="44"/>
      <c r="FF70" s="44"/>
      <c r="FG70" s="44"/>
      <c r="FH70" s="44">
        <v>37.815416470611069</v>
      </c>
      <c r="FI70" s="44">
        <v>231.45997204702647</v>
      </c>
      <c r="FJ70" s="44">
        <v>116.86397826619422</v>
      </c>
      <c r="FK70" s="44">
        <v>-55.278659818988324</v>
      </c>
      <c r="FL70" s="44">
        <v>205.99044705226453</v>
      </c>
      <c r="FM70" s="44">
        <v>634.27048785182978</v>
      </c>
      <c r="FN70" s="44">
        <v>1080.005909301525</v>
      </c>
      <c r="FO70" s="44">
        <v>396.05947700999991</v>
      </c>
      <c r="FP70" s="44">
        <v>1222.6067514790004</v>
      </c>
      <c r="FQ70" s="44">
        <v>1644.522458035</v>
      </c>
      <c r="FR70" s="44">
        <v>4714.16</v>
      </c>
      <c r="FS70" s="44"/>
      <c r="FT70" s="44"/>
      <c r="FU70" s="44"/>
      <c r="FV70" s="44"/>
      <c r="FW70" s="44"/>
      <c r="FX70" s="44">
        <v>0</v>
      </c>
      <c r="FY70" s="44">
        <v>1602.1668200000001</v>
      </c>
      <c r="FZ70" s="44">
        <v>1378.4127899999999</v>
      </c>
      <c r="GA70" s="44">
        <v>1302.6264000000001</v>
      </c>
      <c r="GB70" s="44">
        <v>104.92769</v>
      </c>
      <c r="GC70" s="44">
        <v>5257.9698999999991</v>
      </c>
      <c r="GD70" s="44">
        <v>19455.05747</v>
      </c>
      <c r="GE70" s="44">
        <v>4556.5378700000001</v>
      </c>
      <c r="GF70" s="44">
        <v>12422.038010000006</v>
      </c>
      <c r="GG70" s="44">
        <v>43.870410000000007</v>
      </c>
      <c r="GH70" s="44">
        <v>292.33742000000001</v>
      </c>
      <c r="GI70" s="44"/>
      <c r="GJ70" s="44"/>
      <c r="GK70" s="44"/>
      <c r="GL70" s="44"/>
      <c r="GM70" s="44"/>
      <c r="GN70" s="44">
        <v>0</v>
      </c>
      <c r="GO70" s="44">
        <v>0</v>
      </c>
      <c r="GP70" s="44">
        <v>0</v>
      </c>
      <c r="GQ70" s="44">
        <v>0</v>
      </c>
      <c r="GR70" s="44">
        <v>0</v>
      </c>
      <c r="GS70" s="44">
        <v>0</v>
      </c>
      <c r="GT70" s="44">
        <v>0</v>
      </c>
      <c r="GU70" s="44">
        <v>0</v>
      </c>
      <c r="GV70" s="44">
        <v>0</v>
      </c>
      <c r="GW70" s="44">
        <v>0</v>
      </c>
      <c r="GX70" s="44">
        <v>0</v>
      </c>
      <c r="GY70" s="44"/>
      <c r="GZ70" s="44"/>
      <c r="HA70" s="44"/>
      <c r="HB70" s="44"/>
      <c r="HC70" s="44"/>
    </row>
    <row r="71" spans="1:211" s="31" customFormat="1" ht="12.9" customHeight="1" x14ac:dyDescent="0.35">
      <c r="A71" s="31" t="s">
        <v>101</v>
      </c>
      <c r="B71" s="31" t="s">
        <v>102</v>
      </c>
      <c r="C71" s="43" t="s">
        <v>66</v>
      </c>
      <c r="D71" s="44" t="e">
        <v>#VALUE!</v>
      </c>
      <c r="E71" s="44" t="e">
        <v>#VALUE!</v>
      </c>
      <c r="F71" s="44" t="e">
        <v>#VALUE!</v>
      </c>
      <c r="G71" s="44" t="e">
        <v>#VALUE!</v>
      </c>
      <c r="H71" s="44" t="e">
        <v>#VALUE!</v>
      </c>
      <c r="I71" s="44" t="e">
        <v>#VALUE!</v>
      </c>
      <c r="J71" s="44" t="e">
        <v>#VALUE!</v>
      </c>
      <c r="K71" s="44" t="e">
        <v>#VALUE!</v>
      </c>
      <c r="L71" s="44" t="e">
        <v>#VALUE!</v>
      </c>
      <c r="M71" s="44" t="e">
        <v>#VALUE!</v>
      </c>
      <c r="N71" s="44" t="e">
        <v>#VALUE!</v>
      </c>
      <c r="O71" s="44" t="e">
        <v>#VALUE!</v>
      </c>
      <c r="P71" s="44" t="e">
        <v>#VALUE!</v>
      </c>
      <c r="Q71" s="44" t="e">
        <v>#VALUE!</v>
      </c>
      <c r="R71" s="44" t="e">
        <v>#VALUE!</v>
      </c>
      <c r="S71" s="44" t="e">
        <v>#VALUE!</v>
      </c>
      <c r="T71" s="44">
        <v>2.134194083713925E-3</v>
      </c>
      <c r="U71" s="44">
        <v>2.7735883620297417E-3</v>
      </c>
      <c r="V71" s="44">
        <v>1.4131231968927871E-3</v>
      </c>
      <c r="W71" s="44">
        <v>3.500889971607342E-3</v>
      </c>
      <c r="X71" s="44">
        <v>7.3464674224368572E-4</v>
      </c>
      <c r="Y71" s="44">
        <v>2.6200331795807785E-3</v>
      </c>
      <c r="Z71" s="44">
        <v>1.7491701325932419E-3</v>
      </c>
      <c r="AA71" s="44">
        <v>8.0303610056632006E-3</v>
      </c>
      <c r="AB71" s="44">
        <v>4.5440723539479651E-2</v>
      </c>
      <c r="AC71" s="44">
        <v>0.1656060385583113</v>
      </c>
      <c r="AD71" s="44">
        <v>0.15630081155198558</v>
      </c>
      <c r="AE71" s="44"/>
      <c r="AF71" s="44"/>
      <c r="AG71" s="44"/>
      <c r="AH71" s="44"/>
      <c r="AI71" s="44"/>
      <c r="AJ71" s="44">
        <v>0</v>
      </c>
      <c r="AK71" s="44">
        <v>0</v>
      </c>
      <c r="AL71" s="44">
        <v>0</v>
      </c>
      <c r="AM71" s="44">
        <v>0</v>
      </c>
      <c r="AN71" s="44">
        <v>6.2116340168371338E-3</v>
      </c>
      <c r="AO71" s="44">
        <v>0</v>
      </c>
      <c r="AP71" s="44">
        <v>0</v>
      </c>
      <c r="AQ71" s="44">
        <v>0</v>
      </c>
      <c r="AR71" s="44">
        <v>4.0027143131179249E-3</v>
      </c>
      <c r="AS71" s="44">
        <v>1.1426334451510101E-3</v>
      </c>
      <c r="AT71" s="44">
        <v>0</v>
      </c>
      <c r="AU71" s="44"/>
      <c r="AV71" s="44"/>
      <c r="AW71" s="44"/>
      <c r="AX71" s="44"/>
      <c r="AY71" s="44"/>
      <c r="AZ71" s="44">
        <v>8.2718487433993825E-4</v>
      </c>
      <c r="BA71" s="44">
        <v>4.6336639542320238E-3</v>
      </c>
      <c r="BB71" s="44">
        <v>1.0092731294193127E-3</v>
      </c>
      <c r="BC71" s="44">
        <v>1.3987984457628762E-3</v>
      </c>
      <c r="BD71" s="44">
        <v>3.4708712171029497E-3</v>
      </c>
      <c r="BE71" s="44">
        <v>1.2447190256347003E-2</v>
      </c>
      <c r="BF71" s="44">
        <v>1.6703887129406448E-2</v>
      </c>
      <c r="BG71" s="44">
        <v>3.7576250718915891E-2</v>
      </c>
      <c r="BH71" s="44">
        <v>2.2938854218682612E-2</v>
      </c>
      <c r="BI71" s="44">
        <v>4.868491230156987E-2</v>
      </c>
      <c r="BJ71" s="44">
        <v>0.10057258291295443</v>
      </c>
      <c r="BK71" s="44"/>
      <c r="BL71" s="44"/>
      <c r="BM71" s="44"/>
      <c r="BN71" s="44"/>
      <c r="BO71" s="44"/>
      <c r="BP71" s="44">
        <v>4.5968781340508013E-3</v>
      </c>
      <c r="BQ71" s="44">
        <v>7.6592530891874608E-3</v>
      </c>
      <c r="BR71" s="44">
        <v>2.0025946441242691E-2</v>
      </c>
      <c r="BS71" s="44">
        <v>5.9693718958336505E-3</v>
      </c>
      <c r="BT71" s="44">
        <v>2.5941426579672217E-3</v>
      </c>
      <c r="BU71" s="44">
        <v>2.4655994068637902E-3</v>
      </c>
      <c r="BV71" s="44">
        <v>2.7641423989948538E-2</v>
      </c>
      <c r="BW71" s="44">
        <v>0.13140503033937295</v>
      </c>
      <c r="BX71" s="44">
        <v>4.9705820534248733E-2</v>
      </c>
      <c r="BY71" s="44">
        <v>6.6948700410543308E-2</v>
      </c>
      <c r="BZ71" s="44">
        <v>2.8549710122295284E-2</v>
      </c>
      <c r="CA71" s="44"/>
      <c r="CB71" s="44"/>
      <c r="CC71" s="44">
        <v>0</v>
      </c>
      <c r="CD71" s="44">
        <v>0</v>
      </c>
      <c r="CE71" s="44">
        <v>0</v>
      </c>
      <c r="CF71" s="44">
        <v>1.2215883263955238E-2</v>
      </c>
      <c r="CG71" s="44">
        <v>2.2960258077836953E-2</v>
      </c>
      <c r="CH71" s="44">
        <v>2.959143537419899E-3</v>
      </c>
      <c r="CI71" s="44">
        <v>2.1286555281820298E-2</v>
      </c>
      <c r="CJ71" s="44">
        <v>9.5817148070764316E-3</v>
      </c>
      <c r="CK71" s="44">
        <v>5.2303987478536547E-3</v>
      </c>
      <c r="CL71" s="44">
        <v>2.7407951140763959E-2</v>
      </c>
      <c r="CM71" s="44">
        <v>0.11605342904445964</v>
      </c>
      <c r="CN71" s="44">
        <v>3.1385530471411363E-2</v>
      </c>
      <c r="CO71" s="44">
        <v>4.0140197526904176E-2</v>
      </c>
      <c r="CP71" s="44">
        <v>0.11588952484760702</v>
      </c>
      <c r="CQ71" s="44"/>
      <c r="CR71" s="44"/>
      <c r="CS71" s="44"/>
      <c r="CT71" s="44"/>
      <c r="CU71" s="44"/>
      <c r="CV71" s="44" t="e">
        <v>#VALUE!</v>
      </c>
      <c r="CW71" s="44" t="e">
        <v>#VALUE!</v>
      </c>
      <c r="CX71" s="44" t="e">
        <v>#VALUE!</v>
      </c>
      <c r="CY71" s="44" t="e">
        <v>#VALUE!</v>
      </c>
      <c r="CZ71" s="44" t="e">
        <v>#VALUE!</v>
      </c>
      <c r="DA71" s="44" t="e">
        <v>#VALUE!</v>
      </c>
      <c r="DB71" s="44" t="e">
        <v>#VALUE!</v>
      </c>
      <c r="DC71" s="44" t="e">
        <v>#VALUE!</v>
      </c>
      <c r="DD71" s="44" t="e">
        <v>#VALUE!</v>
      </c>
      <c r="DE71" s="44" t="e">
        <v>#VALUE!</v>
      </c>
      <c r="DF71" s="44" t="e">
        <v>#VALUE!</v>
      </c>
      <c r="DG71" s="44"/>
      <c r="DH71" s="44"/>
      <c r="DI71" s="44"/>
      <c r="DJ71" s="44"/>
      <c r="DK71" s="44"/>
      <c r="DL71" s="44" t="e">
        <v>#VALUE!</v>
      </c>
      <c r="DM71" s="44" t="e">
        <v>#VALUE!</v>
      </c>
      <c r="DN71" s="44" t="e">
        <v>#VALUE!</v>
      </c>
      <c r="DO71" s="44" t="e">
        <v>#VALUE!</v>
      </c>
      <c r="DP71" s="44" t="e">
        <v>#VALUE!</v>
      </c>
      <c r="DQ71" s="44" t="e">
        <v>#VALUE!</v>
      </c>
      <c r="DR71" s="44" t="e">
        <v>#VALUE!</v>
      </c>
      <c r="DS71" s="44" t="e">
        <v>#VALUE!</v>
      </c>
      <c r="DT71" s="44" t="e">
        <v>#VALUE!</v>
      </c>
      <c r="DU71" s="44" t="e">
        <v>#VALUE!</v>
      </c>
      <c r="DV71" s="44" t="e">
        <v>#VALUE!</v>
      </c>
      <c r="DW71" s="44"/>
      <c r="DX71" s="44"/>
      <c r="DY71" s="44"/>
      <c r="DZ71" s="44"/>
      <c r="EA71" s="44"/>
      <c r="EB71" s="44">
        <v>0</v>
      </c>
      <c r="EC71" s="44">
        <v>3.9931174889658826E-3</v>
      </c>
      <c r="ED71" s="44">
        <v>0</v>
      </c>
      <c r="EE71" s="44">
        <v>0</v>
      </c>
      <c r="EF71" s="44">
        <v>4.3211749569681752E-5</v>
      </c>
      <c r="EG71" s="44">
        <v>0</v>
      </c>
      <c r="EH71" s="44">
        <v>6.5765026601311905E-4</v>
      </c>
      <c r="EI71" s="44">
        <v>0</v>
      </c>
      <c r="EJ71" s="44">
        <v>1.9852942827882424E-2</v>
      </c>
      <c r="EK71" s="44">
        <v>3.8587614188262498E-3</v>
      </c>
      <c r="EL71" s="44">
        <v>5.5880577088024512E-3</v>
      </c>
      <c r="EM71" s="44"/>
      <c r="EN71" s="44"/>
      <c r="EO71" s="44"/>
      <c r="EP71" s="44"/>
      <c r="EQ71" s="44"/>
      <c r="ER71" s="44">
        <v>3.5251907811399579E-3</v>
      </c>
      <c r="ES71" s="44">
        <v>6.6001426917526292E-4</v>
      </c>
      <c r="ET71" s="44">
        <v>1.6682037594290223E-3</v>
      </c>
      <c r="EU71" s="44">
        <v>2.0860902389826846E-4</v>
      </c>
      <c r="EV71" s="44">
        <v>4.3854855893671572E-3</v>
      </c>
      <c r="EW71" s="44">
        <v>2.6945868219012399E-3</v>
      </c>
      <c r="EX71" s="44">
        <v>9.6509925705347472E-4</v>
      </c>
      <c r="EY71" s="44">
        <v>1.7325702993264038E-3</v>
      </c>
      <c r="EZ71" s="44">
        <v>1.7266275413394849E-3</v>
      </c>
      <c r="FA71" s="44">
        <v>3.0146941504060076E-3</v>
      </c>
      <c r="FB71" s="44">
        <v>7.0054426589657914E-3</v>
      </c>
      <c r="FC71" s="44"/>
      <c r="FD71" s="44"/>
      <c r="FE71" s="44"/>
      <c r="FF71" s="44"/>
      <c r="FG71" s="44"/>
      <c r="FH71" s="44">
        <v>4.6541699313378644E-4</v>
      </c>
      <c r="FI71" s="44">
        <v>2.2426252108048929E-3</v>
      </c>
      <c r="FJ71" s="44">
        <v>1.0072959118385693E-3</v>
      </c>
      <c r="FK71" s="44">
        <v>-4.0090903886763022E-4</v>
      </c>
      <c r="FL71" s="44">
        <v>1.4941963428982484E-3</v>
      </c>
      <c r="FM71" s="44">
        <v>4.4095612357621435E-3</v>
      </c>
      <c r="FN71" s="44">
        <v>6.8700079149426807E-3</v>
      </c>
      <c r="FO71" s="44">
        <v>2.2055432721274529E-3</v>
      </c>
      <c r="FP71" s="44">
        <v>6.4413264210459731E-3</v>
      </c>
      <c r="FQ71" s="44">
        <v>8.0357175951844256E-3</v>
      </c>
      <c r="FR71" s="44">
        <v>2.0547446173023415E-2</v>
      </c>
      <c r="FS71" s="44"/>
      <c r="FT71" s="44"/>
      <c r="FU71" s="44"/>
      <c r="FV71" s="44"/>
      <c r="FW71" s="44"/>
      <c r="FX71" s="44">
        <v>0</v>
      </c>
      <c r="FY71" s="44">
        <v>3.1570965665387619E-2</v>
      </c>
      <c r="FZ71" s="44">
        <v>2.5866730362644304E-2</v>
      </c>
      <c r="GA71" s="44">
        <v>2.1019017349916368E-2</v>
      </c>
      <c r="GB71" s="44">
        <v>1.3983277889350256E-3</v>
      </c>
      <c r="GC71" s="44">
        <v>7.0199696762897931E-2</v>
      </c>
      <c r="GD71" s="44">
        <v>0.2305927309487617</v>
      </c>
      <c r="GE71" s="44">
        <v>6.4472038700927936E-2</v>
      </c>
      <c r="GF71" s="44">
        <v>0.16769346368294744</v>
      </c>
      <c r="GG71" s="44">
        <v>6.845325339838237E-4</v>
      </c>
      <c r="GH71" s="44">
        <v>4.180440599081345E-3</v>
      </c>
      <c r="GI71" s="44"/>
      <c r="GJ71" s="44"/>
      <c r="GK71" s="44"/>
      <c r="GL71" s="44"/>
      <c r="GM71" s="44"/>
      <c r="GN71" s="44">
        <v>0</v>
      </c>
      <c r="GO71" s="44">
        <v>0</v>
      </c>
      <c r="GP71" s="44">
        <v>0</v>
      </c>
      <c r="GQ71" s="44">
        <v>0</v>
      </c>
      <c r="GR71" s="44">
        <v>0</v>
      </c>
      <c r="GS71" s="44">
        <v>0</v>
      </c>
      <c r="GT71" s="44">
        <v>0</v>
      </c>
      <c r="GU71" s="44">
        <v>0</v>
      </c>
      <c r="GV71" s="44">
        <v>0</v>
      </c>
      <c r="GW71" s="44">
        <v>0</v>
      </c>
      <c r="GX71" s="44">
        <v>0</v>
      </c>
      <c r="GY71" s="44"/>
      <c r="GZ71" s="44"/>
      <c r="HA71" s="44"/>
      <c r="HB71" s="44"/>
      <c r="HC71" s="44"/>
    </row>
    <row r="73" spans="1:211" s="6" customFormat="1" ht="12.9" customHeight="1" x14ac:dyDescent="0.35">
      <c r="A73" s="4" t="s">
        <v>118</v>
      </c>
      <c r="B73" s="5"/>
      <c r="C73" s="5"/>
    </row>
    <row r="75" spans="1:211" ht="12.9" customHeight="1" x14ac:dyDescent="0.35">
      <c r="Q75" s="39"/>
      <c r="R75" s="39"/>
      <c r="S75" s="39"/>
    </row>
    <row r="76" spans="1:211" ht="12.9" customHeight="1" x14ac:dyDescent="0.35">
      <c r="R76" s="40"/>
      <c r="S76" s="40"/>
    </row>
  </sheetData>
  <hyperlinks>
    <hyperlink ref="A2" location="Index!A1" display="Index"/>
  </hyperlink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A1:U60"/>
  <sheetViews>
    <sheetView zoomScaleNormal="100" workbookViewId="0"/>
  </sheetViews>
  <sheetFormatPr defaultColWidth="8.6328125" defaultRowHeight="12.9" customHeight="1" x14ac:dyDescent="0.35"/>
  <cols>
    <col min="1" max="1" width="8.6328125" style="8"/>
    <col min="2" max="17" width="11" style="8" customWidth="1"/>
    <col min="18" max="21" width="11.90625" style="8" customWidth="1"/>
    <col min="22" max="22" width="8.6328125" style="8" customWidth="1"/>
    <col min="23" max="16384" width="8.6328125" style="8"/>
  </cols>
  <sheetData>
    <row r="1" spans="1:17" s="2" customFormat="1" ht="15.65" customHeight="1" x14ac:dyDescent="0.35">
      <c r="A1" s="1" t="s">
        <v>115</v>
      </c>
    </row>
    <row r="2" spans="1:17" s="2" customFormat="1" ht="12.9" customHeight="1" x14ac:dyDescent="0.35">
      <c r="A2" s="87" t="s">
        <v>65</v>
      </c>
    </row>
    <row r="3" spans="1:17" s="2" customFormat="1" ht="12.9" customHeight="1" x14ac:dyDescent="0.35">
      <c r="A3" s="3" t="s">
        <v>443</v>
      </c>
    </row>
    <row r="4" spans="1:17" s="2" customFormat="1" ht="12.9" customHeight="1" x14ac:dyDescent="0.35"/>
    <row r="5" spans="1:17" s="6" customFormat="1" ht="12.9" customHeight="1" x14ac:dyDescent="0.35">
      <c r="A5" s="4" t="s">
        <v>413</v>
      </c>
      <c r="B5" s="5"/>
      <c r="C5" s="5"/>
    </row>
    <row r="6" spans="1:17" s="2" customFormat="1" ht="12.9" customHeight="1" x14ac:dyDescent="0.35"/>
    <row r="7" spans="1:17" s="2" customFormat="1" ht="12.9" customHeight="1" x14ac:dyDescent="0.35">
      <c r="B7" s="36" t="s">
        <v>34</v>
      </c>
      <c r="C7" s="36" t="s">
        <v>35</v>
      </c>
      <c r="D7" s="36" t="s">
        <v>36</v>
      </c>
      <c r="E7" s="36" t="s">
        <v>37</v>
      </c>
      <c r="F7" s="36" t="s">
        <v>38</v>
      </c>
      <c r="G7" s="36" t="s">
        <v>39</v>
      </c>
      <c r="H7" s="36" t="s">
        <v>40</v>
      </c>
      <c r="I7" s="36" t="s">
        <v>41</v>
      </c>
      <c r="J7" s="36" t="s">
        <v>42</v>
      </c>
      <c r="K7" s="36" t="s">
        <v>43</v>
      </c>
      <c r="L7" s="36" t="s">
        <v>44</v>
      </c>
      <c r="M7" s="36" t="s">
        <v>45</v>
      </c>
      <c r="N7" s="36" t="s">
        <v>46</v>
      </c>
      <c r="O7" s="36" t="s">
        <v>47</v>
      </c>
      <c r="P7" s="36" t="s">
        <v>48</v>
      </c>
      <c r="Q7" s="36" t="s">
        <v>114</v>
      </c>
    </row>
    <row r="8" spans="1:17" s="62" customFormat="1" ht="12.9" customHeight="1" x14ac:dyDescent="0.35">
      <c r="A8" s="61" t="s">
        <v>22</v>
      </c>
      <c r="B8" s="89">
        <v>2006</v>
      </c>
      <c r="C8" s="89">
        <v>2007</v>
      </c>
      <c r="D8" s="89">
        <v>2008</v>
      </c>
      <c r="E8" s="89">
        <v>2009</v>
      </c>
      <c r="F8" s="89">
        <v>2010</v>
      </c>
      <c r="G8" s="89">
        <v>2011</v>
      </c>
      <c r="H8" s="89">
        <v>2012</v>
      </c>
      <c r="I8" s="89">
        <v>2013</v>
      </c>
      <c r="J8" s="89">
        <v>2014</v>
      </c>
      <c r="K8" s="89">
        <v>2015</v>
      </c>
      <c r="L8" s="89">
        <v>2016</v>
      </c>
      <c r="M8" s="89">
        <v>2017</v>
      </c>
      <c r="N8" s="89">
        <v>2018</v>
      </c>
      <c r="O8" s="89">
        <v>2019</v>
      </c>
      <c r="P8" s="89">
        <v>2020</v>
      </c>
      <c r="Q8" s="89">
        <v>2021</v>
      </c>
    </row>
    <row r="9" spans="1:17" s="31" customFormat="1" ht="12.9" customHeight="1" x14ac:dyDescent="0.35">
      <c r="A9" s="31" t="s">
        <v>552</v>
      </c>
      <c r="B9" s="55">
        <f>VLOOKUP($A9, Table_Data_capex_pivot_table, MATCH(B$7, Header_Table_Data_capex_pivot_table, 0), FALSE)</f>
        <v>23420400.071125001</v>
      </c>
      <c r="C9" s="55">
        <f t="shared" ref="B9:Q21" si="0">VLOOKUP($A9, Table_Data_capex_pivot_table, MATCH(C$7, Header_Table_Data_capex_pivot_table, 0), FALSE)</f>
        <v>29528094.713099901</v>
      </c>
      <c r="D9" s="55">
        <f t="shared" si="0"/>
        <v>35599297.561774999</v>
      </c>
      <c r="E9" s="55">
        <f t="shared" si="0"/>
        <v>37286541.253426</v>
      </c>
      <c r="F9" s="55">
        <f t="shared" si="0"/>
        <v>66573637.705501102</v>
      </c>
      <c r="G9" s="55">
        <f t="shared" si="0"/>
        <v>72571430.675276801</v>
      </c>
      <c r="H9" s="55">
        <f t="shared" si="0"/>
        <v>69038734.9144288</v>
      </c>
      <c r="I9" s="55">
        <f t="shared" si="0"/>
        <v>67720427.720247105</v>
      </c>
      <c r="J9" s="55">
        <f t="shared" si="0"/>
        <v>85270235.633975103</v>
      </c>
      <c r="K9" s="55">
        <f t="shared" si="0"/>
        <v>80624819</v>
      </c>
      <c r="L9" s="55">
        <f t="shared" si="0"/>
        <v>61436645</v>
      </c>
      <c r="M9" s="55">
        <f t="shared" si="0"/>
        <v>54926637</v>
      </c>
      <c r="N9" s="55">
        <f t="shared" si="0"/>
        <v>72644605</v>
      </c>
      <c r="O9" s="55">
        <f t="shared" si="0"/>
        <v>70040725</v>
      </c>
      <c r="P9" s="55">
        <f t="shared" si="0"/>
        <v>57144801.439999998</v>
      </c>
      <c r="Q9" s="55">
        <f t="shared" si="0"/>
        <v>51737944.259999998</v>
      </c>
    </row>
    <row r="10" spans="1:17" s="31" customFormat="1" ht="12.9" customHeight="1" x14ac:dyDescent="0.35">
      <c r="A10" s="31" t="s">
        <v>1</v>
      </c>
      <c r="B10" s="55">
        <f t="shared" si="0"/>
        <v>579048228</v>
      </c>
      <c r="C10" s="55">
        <f t="shared" si="0"/>
        <v>765472413</v>
      </c>
      <c r="D10" s="55">
        <f t="shared" si="0"/>
        <v>923492347</v>
      </c>
      <c r="E10" s="55">
        <f t="shared" si="0"/>
        <v>1105381205</v>
      </c>
      <c r="F10" s="55">
        <f t="shared" si="0"/>
        <v>1332144672</v>
      </c>
      <c r="G10" s="55">
        <f t="shared" si="0"/>
        <v>1541821620</v>
      </c>
      <c r="H10" s="55">
        <f t="shared" si="0"/>
        <v>1704512613</v>
      </c>
      <c r="I10" s="55">
        <f t="shared" si="0"/>
        <v>1246641089</v>
      </c>
      <c r="J10" s="55">
        <f t="shared" si="0"/>
        <v>1107800796.0072701</v>
      </c>
      <c r="K10" s="55">
        <f t="shared" si="0"/>
        <v>608113829.05236495</v>
      </c>
      <c r="L10" s="55">
        <f t="shared" si="0"/>
        <v>489554936.84261501</v>
      </c>
      <c r="M10" s="55">
        <f t="shared" si="0"/>
        <v>470476245.54327798</v>
      </c>
      <c r="N10" s="55">
        <f t="shared" si="0"/>
        <v>641232299.66999996</v>
      </c>
      <c r="O10" s="55">
        <f t="shared" si="0"/>
        <v>908562742.80999994</v>
      </c>
      <c r="P10" s="55">
        <f t="shared" si="0"/>
        <v>568597374.46000004</v>
      </c>
      <c r="Q10" s="55">
        <f t="shared" si="0"/>
        <v>440382524.35000002</v>
      </c>
    </row>
    <row r="11" spans="1:17" s="31" customFormat="1" ht="12.9" customHeight="1" x14ac:dyDescent="0.35">
      <c r="A11" s="31" t="s">
        <v>3</v>
      </c>
      <c r="B11" s="55">
        <f t="shared" si="0"/>
        <v>68904914.278072998</v>
      </c>
      <c r="C11" s="55">
        <f t="shared" si="0"/>
        <v>60946961.002315603</v>
      </c>
      <c r="D11" s="55">
        <f t="shared" si="0"/>
        <v>65890668.173606902</v>
      </c>
      <c r="E11" s="55">
        <f t="shared" si="0"/>
        <v>79107821.976089403</v>
      </c>
      <c r="F11" s="55">
        <f t="shared" si="0"/>
        <v>105462551.43153299</v>
      </c>
      <c r="G11" s="55">
        <f t="shared" si="0"/>
        <v>117067586.589074</v>
      </c>
      <c r="H11" s="55">
        <f t="shared" si="0"/>
        <v>97987923.8105703</v>
      </c>
      <c r="I11" s="55">
        <f t="shared" si="0"/>
        <v>116268354.52417301</v>
      </c>
      <c r="J11" s="55">
        <f t="shared" si="0"/>
        <v>130039914.74350201</v>
      </c>
      <c r="K11" s="55">
        <f t="shared" si="0"/>
        <v>124491643.50499099</v>
      </c>
      <c r="L11" s="55">
        <f t="shared" si="0"/>
        <v>101864319</v>
      </c>
      <c r="M11" s="55">
        <f t="shared" si="0"/>
        <v>92294962.3039653</v>
      </c>
      <c r="N11" s="55">
        <f t="shared" si="0"/>
        <v>84914530.750323504</v>
      </c>
      <c r="O11" s="55">
        <f t="shared" si="0"/>
        <v>96021163</v>
      </c>
      <c r="P11" s="55">
        <f t="shared" si="0"/>
        <v>118676984</v>
      </c>
      <c r="Q11" s="55">
        <f t="shared" si="0"/>
        <v>121424012</v>
      </c>
    </row>
    <row r="12" spans="1:17" s="31" customFormat="1" ht="12.9" customHeight="1" x14ac:dyDescent="0.35">
      <c r="A12" s="31" t="s">
        <v>4</v>
      </c>
      <c r="B12" s="55">
        <f t="shared" si="0"/>
        <v>337440996.16323298</v>
      </c>
      <c r="C12" s="55">
        <f t="shared" si="0"/>
        <v>381686388.24476498</v>
      </c>
      <c r="D12" s="55">
        <f t="shared" si="0"/>
        <v>374790182.81153101</v>
      </c>
      <c r="E12" s="55">
        <f t="shared" si="0"/>
        <v>465036157.07499498</v>
      </c>
      <c r="F12" s="55">
        <f t="shared" si="0"/>
        <v>422665231.43731201</v>
      </c>
      <c r="G12" s="55">
        <f t="shared" si="0"/>
        <v>508207777.25413603</v>
      </c>
      <c r="H12" s="55">
        <f t="shared" si="0"/>
        <v>646401007.03489602</v>
      </c>
      <c r="I12" s="55">
        <f t="shared" si="0"/>
        <v>589205820.73191094</v>
      </c>
      <c r="J12" s="55">
        <f t="shared" si="0"/>
        <v>455307638.73613</v>
      </c>
      <c r="K12" s="55">
        <f t="shared" si="0"/>
        <v>375716010.72367603</v>
      </c>
      <c r="L12" s="55">
        <f t="shared" si="0"/>
        <v>254850900.892373</v>
      </c>
      <c r="M12" s="55">
        <f t="shared" si="0"/>
        <v>204452474.434127</v>
      </c>
      <c r="N12" s="55">
        <f t="shared" si="0"/>
        <v>361174888.04937202</v>
      </c>
      <c r="O12" s="55">
        <f t="shared" si="0"/>
        <v>427512143.398974</v>
      </c>
      <c r="P12" s="55">
        <f t="shared" si="0"/>
        <v>335577745.63470697</v>
      </c>
      <c r="Q12" s="55">
        <f t="shared" si="0"/>
        <v>353213468.112266</v>
      </c>
    </row>
    <row r="13" spans="1:17" s="31" customFormat="1" ht="12.9" customHeight="1" x14ac:dyDescent="0.35">
      <c r="A13" s="31" t="s">
        <v>5</v>
      </c>
      <c r="B13" s="55">
        <f t="shared" si="0"/>
        <v>569144266.439798</v>
      </c>
      <c r="C13" s="55">
        <f t="shared" si="0"/>
        <v>532370287.300713</v>
      </c>
      <c r="D13" s="55">
        <f t="shared" si="0"/>
        <v>470609552.19716001</v>
      </c>
      <c r="E13" s="55">
        <f t="shared" si="0"/>
        <v>632189957.88572705</v>
      </c>
      <c r="F13" s="55">
        <f t="shared" si="0"/>
        <v>910975076.91779196</v>
      </c>
      <c r="G13" s="55">
        <f t="shared" si="0"/>
        <v>745416696.94824898</v>
      </c>
      <c r="H13" s="55">
        <f t="shared" si="0"/>
        <v>757590598.23429799</v>
      </c>
      <c r="I13" s="55">
        <f t="shared" si="0"/>
        <v>775122357.44989502</v>
      </c>
      <c r="J13" s="55">
        <f t="shared" si="0"/>
        <v>651391328.90145802</v>
      </c>
      <c r="K13" s="55">
        <f t="shared" si="0"/>
        <v>551693995.17821002</v>
      </c>
      <c r="L13" s="55">
        <f t="shared" si="0"/>
        <v>476890092.50353497</v>
      </c>
      <c r="M13" s="55">
        <f t="shared" si="0"/>
        <v>453604770</v>
      </c>
      <c r="N13" s="55">
        <f t="shared" si="0"/>
        <v>437518348.26834798</v>
      </c>
      <c r="O13" s="55">
        <f t="shared" si="0"/>
        <v>416417022</v>
      </c>
      <c r="P13" s="55">
        <f t="shared" si="0"/>
        <v>414026288</v>
      </c>
      <c r="Q13" s="55">
        <f t="shared" si="0"/>
        <v>384334745.63</v>
      </c>
    </row>
    <row r="14" spans="1:17" s="31" customFormat="1" ht="12.9" customHeight="1" x14ac:dyDescent="0.35">
      <c r="A14" s="31" t="s">
        <v>6</v>
      </c>
      <c r="B14" s="55">
        <f t="shared" si="0"/>
        <v>486827919.74075401</v>
      </c>
      <c r="C14" s="55">
        <f t="shared" si="0"/>
        <v>521327000.99305898</v>
      </c>
      <c r="D14" s="55">
        <f t="shared" si="0"/>
        <v>541157217.15842497</v>
      </c>
      <c r="E14" s="55">
        <f t="shared" si="0"/>
        <v>551389282.07127297</v>
      </c>
      <c r="F14" s="55">
        <f t="shared" si="0"/>
        <v>657497762.62056804</v>
      </c>
      <c r="G14" s="55">
        <f t="shared" si="0"/>
        <v>662116012.84347904</v>
      </c>
      <c r="H14" s="55">
        <f t="shared" si="0"/>
        <v>695492756.65752804</v>
      </c>
      <c r="I14" s="55">
        <f t="shared" si="0"/>
        <v>675168698.42029905</v>
      </c>
      <c r="J14" s="55">
        <f t="shared" si="0"/>
        <v>613523022.17440403</v>
      </c>
      <c r="K14" s="55">
        <f t="shared" si="0"/>
        <v>560997263.98581302</v>
      </c>
      <c r="L14" s="55">
        <f t="shared" si="0"/>
        <v>541868894.68368101</v>
      </c>
      <c r="M14" s="55">
        <f t="shared" si="0"/>
        <v>452980174.883448</v>
      </c>
      <c r="N14" s="55">
        <f t="shared" si="0"/>
        <v>436913733.93549502</v>
      </c>
      <c r="O14" s="55">
        <f t="shared" si="0"/>
        <v>495682509.82484001</v>
      </c>
      <c r="P14" s="55">
        <f t="shared" si="0"/>
        <v>680860591.98783398</v>
      </c>
      <c r="Q14" s="55">
        <f t="shared" si="0"/>
        <v>661074213.73000002</v>
      </c>
    </row>
    <row r="15" spans="1:17" s="31" customFormat="1" ht="12.9" customHeight="1" x14ac:dyDescent="0.35">
      <c r="A15" s="31" t="s">
        <v>7</v>
      </c>
      <c r="B15" s="55">
        <f t="shared" si="0"/>
        <v>371225196.78173602</v>
      </c>
      <c r="C15" s="55">
        <f t="shared" si="0"/>
        <v>464766042.281461</v>
      </c>
      <c r="D15" s="55">
        <f t="shared" si="0"/>
        <v>527550653.25261801</v>
      </c>
      <c r="E15" s="55">
        <f t="shared" si="0"/>
        <v>637971363.568452</v>
      </c>
      <c r="F15" s="55">
        <f t="shared" si="0"/>
        <v>673439128.52133799</v>
      </c>
      <c r="G15" s="55">
        <f t="shared" si="0"/>
        <v>727184831.53363705</v>
      </c>
      <c r="H15" s="55">
        <f t="shared" si="0"/>
        <v>775495182.11535096</v>
      </c>
      <c r="I15" s="55">
        <f t="shared" si="0"/>
        <v>656287792.88978601</v>
      </c>
      <c r="J15" s="55">
        <f t="shared" si="0"/>
        <v>647896611.39507699</v>
      </c>
      <c r="K15" s="55">
        <f t="shared" si="0"/>
        <v>491722413.26875001</v>
      </c>
      <c r="L15" s="55">
        <f t="shared" si="0"/>
        <v>430585646</v>
      </c>
      <c r="M15" s="55">
        <f t="shared" si="0"/>
        <v>416250060.48139399</v>
      </c>
      <c r="N15" s="55">
        <f t="shared" si="0"/>
        <v>392078504.930278</v>
      </c>
      <c r="O15" s="55">
        <f t="shared" si="0"/>
        <v>454283882</v>
      </c>
      <c r="P15" s="55">
        <f t="shared" si="0"/>
        <v>475981092.54000002</v>
      </c>
      <c r="Q15" s="55">
        <f t="shared" si="0"/>
        <v>399509378.63999999</v>
      </c>
    </row>
    <row r="16" spans="1:17" s="31" customFormat="1" ht="12.9" customHeight="1" x14ac:dyDescent="0.35">
      <c r="A16" s="31" t="s">
        <v>8</v>
      </c>
      <c r="B16" s="55">
        <f t="shared" si="0"/>
        <v>50952907.170412302</v>
      </c>
      <c r="C16" s="55">
        <f t="shared" si="0"/>
        <v>54594790.806106597</v>
      </c>
      <c r="D16" s="55">
        <f t="shared" si="0"/>
        <v>34722806.731957696</v>
      </c>
      <c r="E16" s="55">
        <f t="shared" si="0"/>
        <v>65418407.571030296</v>
      </c>
      <c r="F16" s="55">
        <f t="shared" si="0"/>
        <v>83539316.7415573</v>
      </c>
      <c r="G16" s="55">
        <f t="shared" si="0"/>
        <v>114252519.069462</v>
      </c>
      <c r="H16" s="55">
        <f t="shared" si="0"/>
        <v>104682679.592951</v>
      </c>
      <c r="I16" s="55">
        <f t="shared" si="0"/>
        <v>112219405.48046599</v>
      </c>
      <c r="J16" s="55">
        <f t="shared" si="0"/>
        <v>114524673.319262</v>
      </c>
      <c r="K16" s="55">
        <f t="shared" si="0"/>
        <v>111151078.599675</v>
      </c>
      <c r="L16" s="55">
        <f t="shared" si="0"/>
        <v>101135449.53342301</v>
      </c>
      <c r="M16" s="55">
        <f t="shared" si="0"/>
        <v>123542608.607935</v>
      </c>
      <c r="N16" s="55">
        <f t="shared" si="0"/>
        <v>118004465.82870901</v>
      </c>
      <c r="O16" s="55">
        <f t="shared" si="0"/>
        <v>92708900.598375395</v>
      </c>
      <c r="P16" s="55">
        <f t="shared" si="0"/>
        <v>99743789.133831993</v>
      </c>
      <c r="Q16" s="55">
        <f t="shared" si="0"/>
        <v>116285377.726667</v>
      </c>
    </row>
    <row r="17" spans="1:21" s="31" customFormat="1" ht="12.9" customHeight="1" x14ac:dyDescent="0.35">
      <c r="A17" s="31" t="s">
        <v>9</v>
      </c>
      <c r="B17" s="55">
        <f t="shared" si="0"/>
        <v>142464072.72172901</v>
      </c>
      <c r="C17" s="55">
        <f t="shared" si="0"/>
        <v>141748336.75135401</v>
      </c>
      <c r="D17" s="55">
        <f t="shared" si="0"/>
        <v>146555699.87816</v>
      </c>
      <c r="E17" s="55">
        <f t="shared" si="0"/>
        <v>140471714.17571899</v>
      </c>
      <c r="F17" s="55">
        <f t="shared" si="0"/>
        <v>181678523.352552</v>
      </c>
      <c r="G17" s="55">
        <f t="shared" si="0"/>
        <v>210519914.20794299</v>
      </c>
      <c r="H17" s="55">
        <f t="shared" si="0"/>
        <v>229213161.94823301</v>
      </c>
      <c r="I17" s="55">
        <f t="shared" si="0"/>
        <v>255081449.45299399</v>
      </c>
      <c r="J17" s="55">
        <f t="shared" si="0"/>
        <v>296383718.60063398</v>
      </c>
      <c r="K17" s="55">
        <f t="shared" si="0"/>
        <v>285059665.131441</v>
      </c>
      <c r="L17" s="55">
        <f t="shared" si="0"/>
        <v>234618127</v>
      </c>
      <c r="M17" s="55">
        <f t="shared" si="0"/>
        <v>304528516.768534</v>
      </c>
      <c r="N17" s="55">
        <f t="shared" si="0"/>
        <v>303722267.91662103</v>
      </c>
      <c r="O17" s="55">
        <f t="shared" si="0"/>
        <v>315092074</v>
      </c>
      <c r="P17" s="55">
        <f t="shared" si="0"/>
        <v>355209321</v>
      </c>
      <c r="Q17" s="55">
        <f t="shared" si="0"/>
        <v>361232113</v>
      </c>
    </row>
    <row r="18" spans="1:21" s="31" customFormat="1" ht="12.9" customHeight="1" x14ac:dyDescent="0.35">
      <c r="A18" s="31" t="s">
        <v>10</v>
      </c>
      <c r="B18" s="55">
        <f t="shared" si="0"/>
        <v>135926143.18108001</v>
      </c>
      <c r="C18" s="55">
        <f t="shared" si="0"/>
        <v>110547572.370902</v>
      </c>
      <c r="D18" s="55">
        <f t="shared" si="0"/>
        <v>101717472.28543399</v>
      </c>
      <c r="E18" s="55">
        <f t="shared" si="0"/>
        <v>152968611.88463199</v>
      </c>
      <c r="F18" s="55">
        <f t="shared" si="0"/>
        <v>118018310.94273899</v>
      </c>
      <c r="G18" s="55">
        <f t="shared" si="0"/>
        <v>260457713.13800901</v>
      </c>
      <c r="H18" s="55">
        <f t="shared" si="0"/>
        <v>314244317.07689101</v>
      </c>
      <c r="I18" s="55">
        <f t="shared" si="0"/>
        <v>323359849.93660402</v>
      </c>
      <c r="J18" s="55">
        <f t="shared" si="0"/>
        <v>278951926.28526801</v>
      </c>
      <c r="K18" s="55">
        <f t="shared" si="0"/>
        <v>305232975.06277001</v>
      </c>
      <c r="L18" s="55">
        <f t="shared" si="0"/>
        <v>236435436.058792</v>
      </c>
      <c r="M18" s="55">
        <f t="shared" si="0"/>
        <v>262623569.44</v>
      </c>
      <c r="N18" s="55">
        <f t="shared" si="0"/>
        <v>361496634.82999998</v>
      </c>
      <c r="O18" s="55">
        <f t="shared" si="0"/>
        <v>378582511.76999998</v>
      </c>
      <c r="P18" s="55">
        <f t="shared" si="0"/>
        <v>290679131.98000002</v>
      </c>
      <c r="Q18" s="55">
        <f t="shared" si="0"/>
        <v>305621677.62</v>
      </c>
    </row>
    <row r="19" spans="1:21" s="31" customFormat="1" ht="12.9" customHeight="1" x14ac:dyDescent="0.35">
      <c r="A19" s="31" t="s">
        <v>2</v>
      </c>
      <c r="B19" s="55">
        <f t="shared" si="0"/>
        <v>119200640.36278801</v>
      </c>
      <c r="C19" s="55">
        <f t="shared" si="0"/>
        <v>129699661.149782</v>
      </c>
      <c r="D19" s="55">
        <f t="shared" si="0"/>
        <v>188932858.040463</v>
      </c>
      <c r="E19" s="55">
        <f t="shared" si="0"/>
        <v>235768123.866696</v>
      </c>
      <c r="F19" s="55">
        <f t="shared" si="0"/>
        <v>256945311.34784999</v>
      </c>
      <c r="G19" s="55">
        <f t="shared" si="0"/>
        <v>272384929.105726</v>
      </c>
      <c r="H19" s="55">
        <f t="shared" si="0"/>
        <v>322240395.99040198</v>
      </c>
      <c r="I19" s="55">
        <f t="shared" si="0"/>
        <v>379421116.173406</v>
      </c>
      <c r="J19" s="55">
        <f t="shared" si="0"/>
        <v>401205417.57601202</v>
      </c>
      <c r="K19" s="55">
        <f t="shared" si="0"/>
        <v>328154167.91792601</v>
      </c>
      <c r="L19" s="55">
        <f t="shared" si="0"/>
        <v>291506767.81074101</v>
      </c>
      <c r="M19" s="55">
        <f t="shared" si="0"/>
        <v>332989806.60169798</v>
      </c>
      <c r="N19" s="55">
        <f t="shared" si="0"/>
        <v>367853593.62890399</v>
      </c>
      <c r="O19" s="55">
        <f t="shared" si="0"/>
        <v>395126617.34276402</v>
      </c>
      <c r="P19" s="55">
        <f t="shared" si="0"/>
        <v>351029084.75423098</v>
      </c>
      <c r="Q19" s="55">
        <f t="shared" si="0"/>
        <v>321600679.57635403</v>
      </c>
    </row>
    <row r="20" spans="1:21" s="31" customFormat="1" ht="12.9" customHeight="1" x14ac:dyDescent="0.35">
      <c r="A20" s="31" t="s">
        <v>11</v>
      </c>
      <c r="B20" s="55">
        <f t="shared" si="0"/>
        <v>101629940.694619</v>
      </c>
      <c r="C20" s="55">
        <f t="shared" si="0"/>
        <v>85969683.107540503</v>
      </c>
      <c r="D20" s="55">
        <f t="shared" si="0"/>
        <v>97820491.146347702</v>
      </c>
      <c r="E20" s="55">
        <f t="shared" si="0"/>
        <v>114954684.43023799</v>
      </c>
      <c r="F20" s="55">
        <f t="shared" si="0"/>
        <v>133282791.75777</v>
      </c>
      <c r="G20" s="55">
        <f t="shared" si="0"/>
        <v>129998855.226988</v>
      </c>
      <c r="H20" s="55">
        <f t="shared" si="0"/>
        <v>104682904.785556</v>
      </c>
      <c r="I20" s="55">
        <f t="shared" si="0"/>
        <v>84657268.206771806</v>
      </c>
      <c r="J20" s="55">
        <f t="shared" si="0"/>
        <v>95477124.1541747</v>
      </c>
      <c r="K20" s="55">
        <f t="shared" si="0"/>
        <v>83202459.249480397</v>
      </c>
      <c r="L20" s="55">
        <f t="shared" si="0"/>
        <v>99398965</v>
      </c>
      <c r="M20" s="55">
        <f t="shared" si="0"/>
        <v>129232589.16361301</v>
      </c>
      <c r="N20" s="55">
        <f t="shared" si="0"/>
        <v>154093449.99134299</v>
      </c>
      <c r="O20" s="55">
        <f t="shared" si="0"/>
        <v>104564391.54253</v>
      </c>
      <c r="P20" s="55">
        <f t="shared" si="0"/>
        <v>111706299.09201901</v>
      </c>
      <c r="Q20" s="55">
        <f t="shared" si="0"/>
        <v>131026070.29968099</v>
      </c>
    </row>
    <row r="21" spans="1:21" s="31" customFormat="1" ht="12.9" customHeight="1" x14ac:dyDescent="0.35">
      <c r="A21" s="31" t="s">
        <v>12</v>
      </c>
      <c r="B21" s="55">
        <f t="shared" si="0"/>
        <v>80468178.781472102</v>
      </c>
      <c r="C21" s="55">
        <f t="shared" si="0"/>
        <v>70756843.035853505</v>
      </c>
      <c r="D21" s="55">
        <f t="shared" si="0"/>
        <v>73490640.026684701</v>
      </c>
      <c r="E21" s="55">
        <f t="shared" si="0"/>
        <v>105496601.81718101</v>
      </c>
      <c r="F21" s="55">
        <f t="shared" si="0"/>
        <v>117041042.61797699</v>
      </c>
      <c r="G21" s="55">
        <f t="shared" si="0"/>
        <v>175848879.703439</v>
      </c>
      <c r="H21" s="55">
        <f t="shared" si="0"/>
        <v>192163144.77324301</v>
      </c>
      <c r="I21" s="55">
        <f t="shared" si="0"/>
        <v>180154035.643796</v>
      </c>
      <c r="J21" s="55">
        <f t="shared" si="0"/>
        <v>205573269.03436199</v>
      </c>
      <c r="K21" s="55">
        <f t="shared" si="0"/>
        <v>204711741.26140499</v>
      </c>
      <c r="L21" s="55">
        <f t="shared" si="0"/>
        <v>167086395.051525</v>
      </c>
      <c r="M21" s="55">
        <f t="shared" si="0"/>
        <v>151363615.129812</v>
      </c>
      <c r="N21" s="55">
        <f t="shared" si="0"/>
        <v>128827779.782805</v>
      </c>
      <c r="O21" s="55">
        <f t="shared" si="0"/>
        <v>135557932</v>
      </c>
      <c r="P21" s="55">
        <f t="shared" si="0"/>
        <v>163316142</v>
      </c>
      <c r="Q21" s="55">
        <f t="shared" si="0"/>
        <v>179240949</v>
      </c>
    </row>
    <row r="22" spans="1:21" ht="12.9" customHeight="1" x14ac:dyDescent="0.35">
      <c r="F22" s="31"/>
      <c r="G22" s="31"/>
      <c r="H22" s="31"/>
      <c r="I22" s="31"/>
      <c r="J22" s="31"/>
      <c r="K22" s="31"/>
      <c r="L22" s="31"/>
      <c r="M22" s="31"/>
      <c r="N22" s="31"/>
      <c r="O22" s="31"/>
      <c r="P22" s="31"/>
      <c r="Q22" s="31"/>
      <c r="R22" s="31"/>
      <c r="S22" s="31"/>
      <c r="T22" s="31"/>
      <c r="U22" s="31"/>
    </row>
    <row r="23" spans="1:21" s="6" customFormat="1" ht="12.9" customHeight="1" x14ac:dyDescent="0.35">
      <c r="A23" s="4" t="s">
        <v>418</v>
      </c>
      <c r="B23" s="5"/>
      <c r="C23" s="5"/>
    </row>
    <row r="25" spans="1:21" ht="12.9" customHeight="1" x14ac:dyDescent="0.35">
      <c r="A25" s="52" t="s">
        <v>31</v>
      </c>
      <c r="B25" s="52" t="s">
        <v>32</v>
      </c>
      <c r="C25" s="52"/>
      <c r="D25" s="52"/>
      <c r="E25" s="52"/>
      <c r="F25" s="52"/>
      <c r="G25" s="52"/>
      <c r="H25" s="52"/>
      <c r="I25" s="52"/>
      <c r="J25" s="52"/>
      <c r="K25" s="52"/>
      <c r="L25" s="52"/>
      <c r="M25" s="52"/>
      <c r="N25" s="52"/>
      <c r="O25" s="52"/>
      <c r="P25" s="52"/>
      <c r="Q25" s="52"/>
    </row>
    <row r="26" spans="1:21" ht="12.9" customHeight="1" x14ac:dyDescent="0.35">
      <c r="A26" s="52" t="s">
        <v>33</v>
      </c>
      <c r="B26" s="93" t="s">
        <v>34</v>
      </c>
      <c r="C26" s="52" t="s">
        <v>35</v>
      </c>
      <c r="D26" s="52" t="s">
        <v>36</v>
      </c>
      <c r="E26" s="52" t="s">
        <v>37</v>
      </c>
      <c r="F26" s="52" t="s">
        <v>38</v>
      </c>
      <c r="G26" s="52" t="s">
        <v>39</v>
      </c>
      <c r="H26" s="52" t="s">
        <v>40</v>
      </c>
      <c r="I26" s="52" t="s">
        <v>41</v>
      </c>
      <c r="J26" s="52" t="s">
        <v>42</v>
      </c>
      <c r="K26" s="52" t="s">
        <v>43</v>
      </c>
      <c r="L26" s="52" t="s">
        <v>44</v>
      </c>
      <c r="M26" s="52" t="s">
        <v>45</v>
      </c>
      <c r="N26" s="52" t="s">
        <v>46</v>
      </c>
      <c r="O26" s="52" t="s">
        <v>47</v>
      </c>
      <c r="P26" s="52" t="s">
        <v>48</v>
      </c>
      <c r="Q26" s="52" t="s">
        <v>114</v>
      </c>
    </row>
    <row r="27" spans="1:21" s="31" customFormat="1" ht="12.9" customHeight="1" x14ac:dyDescent="0.35">
      <c r="A27" s="53" t="s">
        <v>1</v>
      </c>
      <c r="B27" s="54">
        <v>579048228</v>
      </c>
      <c r="C27" s="54">
        <v>765472413</v>
      </c>
      <c r="D27" s="54">
        <v>923492347</v>
      </c>
      <c r="E27" s="54">
        <v>1105381205</v>
      </c>
      <c r="F27" s="54">
        <v>1332144672</v>
      </c>
      <c r="G27" s="54">
        <v>1541821620</v>
      </c>
      <c r="H27" s="54">
        <v>1704512613</v>
      </c>
      <c r="I27" s="54">
        <v>1246641089</v>
      </c>
      <c r="J27" s="54">
        <v>1107800796.0072701</v>
      </c>
      <c r="K27" s="54">
        <v>608113829.05236495</v>
      </c>
      <c r="L27" s="54">
        <v>489554936.84261501</v>
      </c>
      <c r="M27" s="54">
        <v>470476245.54327798</v>
      </c>
      <c r="N27" s="54">
        <v>641232299.66999996</v>
      </c>
      <c r="O27" s="54">
        <v>908562742.80999994</v>
      </c>
      <c r="P27" s="54">
        <v>568597374.46000004</v>
      </c>
      <c r="Q27" s="54">
        <v>440382524.35000002</v>
      </c>
    </row>
    <row r="28" spans="1:21" s="31" customFormat="1" ht="12.9" customHeight="1" x14ac:dyDescent="0.35">
      <c r="A28" s="53" t="s">
        <v>2</v>
      </c>
      <c r="B28" s="54">
        <v>119200640.36278801</v>
      </c>
      <c r="C28" s="54">
        <v>129699661.149782</v>
      </c>
      <c r="D28" s="54">
        <v>188932858.040463</v>
      </c>
      <c r="E28" s="54">
        <v>235768123.866696</v>
      </c>
      <c r="F28" s="54">
        <v>256945311.34784999</v>
      </c>
      <c r="G28" s="54">
        <v>272384929.105726</v>
      </c>
      <c r="H28" s="54">
        <v>322240395.99040198</v>
      </c>
      <c r="I28" s="54">
        <v>379421116.173406</v>
      </c>
      <c r="J28" s="54">
        <v>401205417.57601202</v>
      </c>
      <c r="K28" s="54">
        <v>328154167.91792601</v>
      </c>
      <c r="L28" s="54">
        <v>291506767.81074101</v>
      </c>
      <c r="M28" s="54">
        <v>332989806.60169798</v>
      </c>
      <c r="N28" s="54">
        <v>367853593.62890399</v>
      </c>
      <c r="O28" s="54">
        <v>395126617.34276402</v>
      </c>
      <c r="P28" s="54">
        <v>351029084.75423098</v>
      </c>
      <c r="Q28" s="54">
        <v>321600679.57635403</v>
      </c>
    </row>
    <row r="29" spans="1:21" s="31" customFormat="1" ht="12.9" customHeight="1" x14ac:dyDescent="0.35">
      <c r="A29" s="53" t="s">
        <v>3</v>
      </c>
      <c r="B29" s="54">
        <v>68904914.278072998</v>
      </c>
      <c r="C29" s="54">
        <v>60946961.002315603</v>
      </c>
      <c r="D29" s="54">
        <v>65890668.173606902</v>
      </c>
      <c r="E29" s="54">
        <v>79107821.976089403</v>
      </c>
      <c r="F29" s="54">
        <v>105462551.43153299</v>
      </c>
      <c r="G29" s="54">
        <v>117067586.589074</v>
      </c>
      <c r="H29" s="54">
        <v>97987923.8105703</v>
      </c>
      <c r="I29" s="54">
        <v>116268354.52417301</v>
      </c>
      <c r="J29" s="54">
        <v>130039914.74350201</v>
      </c>
      <c r="K29" s="54">
        <v>124491643.50499099</v>
      </c>
      <c r="L29" s="54">
        <v>101864319</v>
      </c>
      <c r="M29" s="54">
        <v>92294962.3039653</v>
      </c>
      <c r="N29" s="54">
        <v>84914530.750323504</v>
      </c>
      <c r="O29" s="54">
        <v>96021163</v>
      </c>
      <c r="P29" s="54">
        <v>118676984</v>
      </c>
      <c r="Q29" s="54">
        <v>121424012</v>
      </c>
    </row>
    <row r="30" spans="1:21" s="31" customFormat="1" ht="12.9" customHeight="1" x14ac:dyDescent="0.35">
      <c r="A30" s="53" t="s">
        <v>4</v>
      </c>
      <c r="B30" s="54">
        <v>337440996.16323298</v>
      </c>
      <c r="C30" s="54">
        <v>381686388.24476498</v>
      </c>
      <c r="D30" s="54">
        <v>374790182.81153101</v>
      </c>
      <c r="E30" s="54">
        <v>465036157.07499498</v>
      </c>
      <c r="F30" s="54">
        <v>422665231.43731201</v>
      </c>
      <c r="G30" s="54">
        <v>508207777.25413603</v>
      </c>
      <c r="H30" s="54">
        <v>646401007.03489602</v>
      </c>
      <c r="I30" s="54">
        <v>589205820.73191094</v>
      </c>
      <c r="J30" s="54">
        <v>455307638.73613</v>
      </c>
      <c r="K30" s="54">
        <v>375716010.72367603</v>
      </c>
      <c r="L30" s="54">
        <v>254850900.892373</v>
      </c>
      <c r="M30" s="54">
        <v>204452474.434127</v>
      </c>
      <c r="N30" s="54">
        <v>361174888.04937202</v>
      </c>
      <c r="O30" s="54">
        <v>427512143.398974</v>
      </c>
      <c r="P30" s="54">
        <v>335577745.63470697</v>
      </c>
      <c r="Q30" s="54">
        <v>353213468.112266</v>
      </c>
    </row>
    <row r="31" spans="1:21" s="31" customFormat="1" ht="12.9" customHeight="1" x14ac:dyDescent="0.35">
      <c r="A31" s="53" t="s">
        <v>5</v>
      </c>
      <c r="B31" s="54">
        <v>569144266.439798</v>
      </c>
      <c r="C31" s="54">
        <v>532370287.300713</v>
      </c>
      <c r="D31" s="54">
        <v>470609552.19716001</v>
      </c>
      <c r="E31" s="54">
        <v>632189957.88572705</v>
      </c>
      <c r="F31" s="54">
        <v>910975076.91779196</v>
      </c>
      <c r="G31" s="54">
        <v>745416696.94824898</v>
      </c>
      <c r="H31" s="54">
        <v>757590598.23429799</v>
      </c>
      <c r="I31" s="54">
        <v>775122357.44989502</v>
      </c>
      <c r="J31" s="54">
        <v>651391328.90145802</v>
      </c>
      <c r="K31" s="54">
        <v>551693995.17821002</v>
      </c>
      <c r="L31" s="54">
        <v>476890092.50353497</v>
      </c>
      <c r="M31" s="54">
        <v>453604770</v>
      </c>
      <c r="N31" s="54">
        <v>437518348.26834798</v>
      </c>
      <c r="O31" s="54">
        <v>416417022</v>
      </c>
      <c r="P31" s="54">
        <v>414026288</v>
      </c>
      <c r="Q31" s="54">
        <v>384334745.63</v>
      </c>
    </row>
    <row r="32" spans="1:21" s="31" customFormat="1" ht="12.9" customHeight="1" x14ac:dyDescent="0.35">
      <c r="A32" s="53" t="s">
        <v>6</v>
      </c>
      <c r="B32" s="54">
        <v>486827919.74075401</v>
      </c>
      <c r="C32" s="54">
        <v>521327000.99305898</v>
      </c>
      <c r="D32" s="54">
        <v>541157217.15842497</v>
      </c>
      <c r="E32" s="54">
        <v>551389282.07127297</v>
      </c>
      <c r="F32" s="54">
        <v>657497762.62056804</v>
      </c>
      <c r="G32" s="54">
        <v>662116012.84347904</v>
      </c>
      <c r="H32" s="54">
        <v>695492756.65752804</v>
      </c>
      <c r="I32" s="54">
        <v>675168698.42029905</v>
      </c>
      <c r="J32" s="54">
        <v>613523022.17440403</v>
      </c>
      <c r="K32" s="54">
        <v>560997263.98581302</v>
      </c>
      <c r="L32" s="54">
        <v>541868894.68368101</v>
      </c>
      <c r="M32" s="54">
        <v>452980174.883448</v>
      </c>
      <c r="N32" s="54">
        <v>436913733.93549502</v>
      </c>
      <c r="O32" s="54">
        <v>495682509.82484001</v>
      </c>
      <c r="P32" s="54">
        <v>680860591.98783398</v>
      </c>
      <c r="Q32" s="54">
        <v>661074213.73000002</v>
      </c>
    </row>
    <row r="33" spans="1:17" s="31" customFormat="1" ht="12.9" customHeight="1" x14ac:dyDescent="0.35">
      <c r="A33" s="53" t="s">
        <v>7</v>
      </c>
      <c r="B33" s="54">
        <v>371225196.78173602</v>
      </c>
      <c r="C33" s="54">
        <v>464766042.281461</v>
      </c>
      <c r="D33" s="54">
        <v>527550653.25261801</v>
      </c>
      <c r="E33" s="54">
        <v>637971363.568452</v>
      </c>
      <c r="F33" s="54">
        <v>673439128.52133799</v>
      </c>
      <c r="G33" s="54">
        <v>727184831.53363705</v>
      </c>
      <c r="H33" s="54">
        <v>775495182.11535096</v>
      </c>
      <c r="I33" s="54">
        <v>656287792.88978601</v>
      </c>
      <c r="J33" s="54">
        <v>647896611.39507699</v>
      </c>
      <c r="K33" s="54">
        <v>491722413.26875001</v>
      </c>
      <c r="L33" s="54">
        <v>430585646</v>
      </c>
      <c r="M33" s="54">
        <v>416250060.48139399</v>
      </c>
      <c r="N33" s="54">
        <v>392078504.930278</v>
      </c>
      <c r="O33" s="54">
        <v>454283882</v>
      </c>
      <c r="P33" s="54">
        <v>475981092.54000002</v>
      </c>
      <c r="Q33" s="54">
        <v>399509378.63999999</v>
      </c>
    </row>
    <row r="34" spans="1:17" s="31" customFormat="1" ht="12.9" customHeight="1" x14ac:dyDescent="0.35">
      <c r="A34" s="53" t="s">
        <v>552</v>
      </c>
      <c r="B34" s="54">
        <v>23420400.071125001</v>
      </c>
      <c r="C34" s="54">
        <v>29528094.713099901</v>
      </c>
      <c r="D34" s="54">
        <v>35599297.561774999</v>
      </c>
      <c r="E34" s="54">
        <v>37286541.253426</v>
      </c>
      <c r="F34" s="54">
        <v>66573637.705501102</v>
      </c>
      <c r="G34" s="54">
        <v>72571430.675276801</v>
      </c>
      <c r="H34" s="54">
        <v>69038734.9144288</v>
      </c>
      <c r="I34" s="54">
        <v>67720427.720247105</v>
      </c>
      <c r="J34" s="54">
        <v>85270235.633975103</v>
      </c>
      <c r="K34" s="54">
        <v>80624819</v>
      </c>
      <c r="L34" s="54">
        <v>61436645</v>
      </c>
      <c r="M34" s="54">
        <v>54926637</v>
      </c>
      <c r="N34" s="54">
        <v>72644605</v>
      </c>
      <c r="O34" s="54">
        <v>70040725</v>
      </c>
      <c r="P34" s="54">
        <v>57144801.439999998</v>
      </c>
      <c r="Q34" s="54">
        <v>51737944.259999998</v>
      </c>
    </row>
    <row r="35" spans="1:17" s="31" customFormat="1" ht="12.9" customHeight="1" x14ac:dyDescent="0.35">
      <c r="A35" s="53" t="s">
        <v>8</v>
      </c>
      <c r="B35" s="54">
        <v>50952907.170412302</v>
      </c>
      <c r="C35" s="54">
        <v>54594790.806106597</v>
      </c>
      <c r="D35" s="54">
        <v>34722806.731957696</v>
      </c>
      <c r="E35" s="54">
        <v>65418407.571030296</v>
      </c>
      <c r="F35" s="54">
        <v>83539316.7415573</v>
      </c>
      <c r="G35" s="54">
        <v>114252519.069462</v>
      </c>
      <c r="H35" s="54">
        <v>104682679.592951</v>
      </c>
      <c r="I35" s="54">
        <v>112219405.48046599</v>
      </c>
      <c r="J35" s="54">
        <v>114524673.319262</v>
      </c>
      <c r="K35" s="54">
        <v>111151078.599675</v>
      </c>
      <c r="L35" s="54">
        <v>101135449.53342301</v>
      </c>
      <c r="M35" s="54">
        <v>123542608.607935</v>
      </c>
      <c r="N35" s="54">
        <v>118004465.82870901</v>
      </c>
      <c r="O35" s="54">
        <v>92708900.598375395</v>
      </c>
      <c r="P35" s="54">
        <v>99743789.133831993</v>
      </c>
      <c r="Q35" s="54">
        <v>116285377.726667</v>
      </c>
    </row>
    <row r="36" spans="1:17" s="31" customFormat="1" ht="12.9" customHeight="1" x14ac:dyDescent="0.35">
      <c r="A36" s="53" t="s">
        <v>105</v>
      </c>
      <c r="B36" s="54">
        <v>19590876.056853801</v>
      </c>
      <c r="C36" s="54">
        <v>24707753.6528081</v>
      </c>
      <c r="D36" s="54">
        <v>39951160.586863101</v>
      </c>
      <c r="E36" s="54">
        <v>50415550.462819301</v>
      </c>
      <c r="F36" s="54">
        <v>73094112.819036901</v>
      </c>
      <c r="G36" s="54">
        <v>84826977.304125801</v>
      </c>
      <c r="H36" s="54">
        <v>71344403.448748305</v>
      </c>
      <c r="I36" s="54">
        <v>98233303.2929122</v>
      </c>
      <c r="J36" s="54">
        <v>87666403.2036383</v>
      </c>
      <c r="K36" s="54">
        <v>71572561.125540495</v>
      </c>
      <c r="L36" s="54">
        <v>61366927.411174104</v>
      </c>
      <c r="M36" s="54">
        <v>43319728.3725411</v>
      </c>
      <c r="N36" s="54">
        <v>36083884</v>
      </c>
      <c r="O36" s="54">
        <v>34906682</v>
      </c>
      <c r="P36" s="54">
        <v>62206710</v>
      </c>
      <c r="Q36" s="54">
        <v>42430687</v>
      </c>
    </row>
    <row r="37" spans="1:17" s="31" customFormat="1" ht="12.9" customHeight="1" x14ac:dyDescent="0.35">
      <c r="A37" s="53" t="s">
        <v>9</v>
      </c>
      <c r="B37" s="54">
        <v>142464072.72172901</v>
      </c>
      <c r="C37" s="54">
        <v>141748336.75135401</v>
      </c>
      <c r="D37" s="54">
        <v>146555699.87816</v>
      </c>
      <c r="E37" s="54">
        <v>140471714.17571899</v>
      </c>
      <c r="F37" s="54">
        <v>181678523.352552</v>
      </c>
      <c r="G37" s="54">
        <v>210519914.20794299</v>
      </c>
      <c r="H37" s="54">
        <v>229213161.94823301</v>
      </c>
      <c r="I37" s="54">
        <v>255081449.45299399</v>
      </c>
      <c r="J37" s="54">
        <v>296383718.60063398</v>
      </c>
      <c r="K37" s="54">
        <v>285059665.131441</v>
      </c>
      <c r="L37" s="54">
        <v>234618127</v>
      </c>
      <c r="M37" s="54">
        <v>304528516.768534</v>
      </c>
      <c r="N37" s="54">
        <v>303722267.91662103</v>
      </c>
      <c r="O37" s="54">
        <v>315092074</v>
      </c>
      <c r="P37" s="54">
        <v>355209321</v>
      </c>
      <c r="Q37" s="54">
        <v>361232113</v>
      </c>
    </row>
    <row r="38" spans="1:17" s="31" customFormat="1" ht="12.9" customHeight="1" x14ac:dyDescent="0.35">
      <c r="A38" s="53" t="s">
        <v>10</v>
      </c>
      <c r="B38" s="54">
        <v>135926143.18108001</v>
      </c>
      <c r="C38" s="54">
        <v>110547572.370902</v>
      </c>
      <c r="D38" s="54">
        <v>101717472.28543399</v>
      </c>
      <c r="E38" s="54">
        <v>152968611.88463199</v>
      </c>
      <c r="F38" s="54">
        <v>118018310.94273899</v>
      </c>
      <c r="G38" s="54">
        <v>260457713.13800901</v>
      </c>
      <c r="H38" s="54">
        <v>314244317.07689101</v>
      </c>
      <c r="I38" s="54">
        <v>323359849.93660402</v>
      </c>
      <c r="J38" s="54">
        <v>278951926.28526801</v>
      </c>
      <c r="K38" s="54">
        <v>305232975.06277001</v>
      </c>
      <c r="L38" s="54">
        <v>236435436.058792</v>
      </c>
      <c r="M38" s="54">
        <v>262623569.44</v>
      </c>
      <c r="N38" s="54">
        <v>361496634.82999998</v>
      </c>
      <c r="O38" s="54">
        <v>378582511.76999998</v>
      </c>
      <c r="P38" s="54">
        <v>290679131.98000002</v>
      </c>
      <c r="Q38" s="54">
        <v>305621677.62</v>
      </c>
    </row>
    <row r="39" spans="1:17" s="31" customFormat="1" ht="12.9" customHeight="1" x14ac:dyDescent="0.35">
      <c r="A39" s="53" t="s">
        <v>11</v>
      </c>
      <c r="B39" s="54">
        <v>101629940.694619</v>
      </c>
      <c r="C39" s="54">
        <v>85969683.107540503</v>
      </c>
      <c r="D39" s="54">
        <v>97820491.146347702</v>
      </c>
      <c r="E39" s="54">
        <v>114954684.43023799</v>
      </c>
      <c r="F39" s="54">
        <v>133282791.75777</v>
      </c>
      <c r="G39" s="54">
        <v>129998855.226988</v>
      </c>
      <c r="H39" s="54">
        <v>104682904.785556</v>
      </c>
      <c r="I39" s="54">
        <v>84657268.206771806</v>
      </c>
      <c r="J39" s="54">
        <v>95477124.1541747</v>
      </c>
      <c r="K39" s="54">
        <v>83202459.249480397</v>
      </c>
      <c r="L39" s="54">
        <v>99398965</v>
      </c>
      <c r="M39" s="54">
        <v>129232589.16361301</v>
      </c>
      <c r="N39" s="54">
        <v>154093449.99134299</v>
      </c>
      <c r="O39" s="54">
        <v>104564391.54253</v>
      </c>
      <c r="P39" s="54">
        <v>111706299.09201901</v>
      </c>
      <c r="Q39" s="54">
        <v>131026070.29968099</v>
      </c>
    </row>
    <row r="40" spans="1:17" s="31" customFormat="1" ht="12.9" customHeight="1" x14ac:dyDescent="0.35">
      <c r="A40" s="53" t="s">
        <v>12</v>
      </c>
      <c r="B40" s="54">
        <v>80468178.781472102</v>
      </c>
      <c r="C40" s="54">
        <v>70756843.035853505</v>
      </c>
      <c r="D40" s="54">
        <v>73490640.026684701</v>
      </c>
      <c r="E40" s="54">
        <v>105496601.81718101</v>
      </c>
      <c r="F40" s="54">
        <v>117041042.61797699</v>
      </c>
      <c r="G40" s="54">
        <v>175848879.703439</v>
      </c>
      <c r="H40" s="54">
        <v>192163144.77324301</v>
      </c>
      <c r="I40" s="54">
        <v>180154035.643796</v>
      </c>
      <c r="J40" s="54">
        <v>205573269.03436199</v>
      </c>
      <c r="K40" s="54">
        <v>204711741.26140499</v>
      </c>
      <c r="L40" s="54">
        <v>167086395.051525</v>
      </c>
      <c r="M40" s="54">
        <v>151363615.129812</v>
      </c>
      <c r="N40" s="54">
        <v>128827779.782805</v>
      </c>
      <c r="O40" s="54">
        <v>135557932</v>
      </c>
      <c r="P40" s="54">
        <v>163316142</v>
      </c>
      <c r="Q40" s="54">
        <v>179240949</v>
      </c>
    </row>
    <row r="42" spans="1:17" s="6" customFormat="1" ht="12.9" customHeight="1" x14ac:dyDescent="0.35">
      <c r="A42" s="4" t="s">
        <v>417</v>
      </c>
      <c r="B42" s="5"/>
      <c r="C42" s="5"/>
    </row>
    <row r="60" spans="1:3" s="6" customFormat="1" ht="12.9" customHeight="1" x14ac:dyDescent="0.35">
      <c r="A60" s="4" t="s">
        <v>118</v>
      </c>
      <c r="B60" s="5"/>
      <c r="C60" s="5"/>
    </row>
  </sheetData>
  <hyperlinks>
    <hyperlink ref="A2" location="Index!A1" display="Index"/>
  </hyperlinks>
  <pageMargins left="0.7" right="0.7" top="0.75" bottom="0.75" header="0.3" footer="0.3"/>
  <pageSetup paperSize="9" orientation="portrait" r:id="rId2"/>
  <ignoredErrors>
    <ignoredError sqref="B7:Q7" numberStoredAsText="1"/>
  </ignoredErrors>
  <drawing r:id="rId3"/>
  <extLst>
    <ext xmlns:x14="http://schemas.microsoft.com/office/spreadsheetml/2009/9/main" uri="{A8765BA9-456A-4dab-B4F3-ACF838C121DE}">
      <x14:slicerList>
        <x14:slicer r:id="rId4"/>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A1:T16"/>
  <sheetViews>
    <sheetView workbookViewId="0">
      <selection activeCell="A2" sqref="A2"/>
    </sheetView>
  </sheetViews>
  <sheetFormatPr defaultColWidth="8.90625" defaultRowHeight="13.25" customHeight="1" x14ac:dyDescent="0.35"/>
  <cols>
    <col min="1" max="1" width="8.90625" style="8"/>
    <col min="2" max="2" width="17" style="8" bestFit="1" customWidth="1"/>
    <col min="3" max="3" width="12.54296875" style="8" bestFit="1" customWidth="1"/>
    <col min="4" max="4" width="8.36328125" style="8" bestFit="1" customWidth="1"/>
    <col min="5" max="11" width="7.1796875" style="8" bestFit="1" customWidth="1"/>
    <col min="12" max="13" width="8.1796875" style="8" bestFit="1" customWidth="1"/>
    <col min="14" max="18" width="7.1796875" style="8" bestFit="1" customWidth="1"/>
    <col min="19" max="19" width="7" style="102" customWidth="1"/>
    <col min="20" max="20" width="8.90625" style="102"/>
    <col min="21" max="16384" width="8.90625" style="8"/>
  </cols>
  <sheetData>
    <row r="1" spans="1:20" s="1" customFormat="1" ht="15.65" customHeight="1" x14ac:dyDescent="0.35">
      <c r="A1" s="1" t="s">
        <v>115</v>
      </c>
      <c r="S1" s="150"/>
      <c r="T1" s="150"/>
    </row>
    <row r="2" spans="1:20" s="2" customFormat="1" ht="13.25" customHeight="1" x14ac:dyDescent="0.35">
      <c r="A2" s="87" t="s">
        <v>65</v>
      </c>
      <c r="S2" s="149"/>
      <c r="T2" s="149"/>
    </row>
    <row r="3" spans="1:20" ht="13.25" customHeight="1" x14ac:dyDescent="0.35">
      <c r="A3" s="3" t="s">
        <v>535</v>
      </c>
    </row>
    <row r="5" spans="1:20" s="73" customFormat="1" ht="13.25" customHeight="1" x14ac:dyDescent="0.35">
      <c r="A5" s="4" t="s">
        <v>534</v>
      </c>
      <c r="B5" s="5"/>
      <c r="C5" s="5"/>
      <c r="S5" s="146"/>
      <c r="T5" s="146"/>
    </row>
    <row r="7" spans="1:20" ht="13.25" customHeight="1" x14ac:dyDescent="0.35">
      <c r="S7" s="105"/>
    </row>
    <row r="8" spans="1:20" ht="13.25" customHeight="1" x14ac:dyDescent="0.35">
      <c r="A8" s="32" t="s">
        <v>22</v>
      </c>
      <c r="B8" s="32" t="s">
        <v>533</v>
      </c>
      <c r="C8" s="32" t="s">
        <v>532</v>
      </c>
      <c r="D8" s="36">
        <v>2006</v>
      </c>
      <c r="E8" s="36">
        <v>2007</v>
      </c>
      <c r="F8" s="36">
        <v>2008</v>
      </c>
      <c r="G8" s="36">
        <v>2009</v>
      </c>
      <c r="H8" s="36">
        <v>2010</v>
      </c>
      <c r="I8" s="36">
        <v>2011</v>
      </c>
      <c r="J8" s="36">
        <v>2012</v>
      </c>
      <c r="K8" s="36">
        <v>2013</v>
      </c>
      <c r="L8" s="36">
        <v>2014</v>
      </c>
      <c r="M8" s="36">
        <v>2015</v>
      </c>
      <c r="N8" s="36">
        <v>2016</v>
      </c>
      <c r="O8" s="36">
        <v>2017</v>
      </c>
      <c r="P8" s="36">
        <v>2018</v>
      </c>
      <c r="Q8" s="36">
        <v>2019</v>
      </c>
      <c r="R8" s="36">
        <v>2020</v>
      </c>
      <c r="S8" s="105"/>
      <c r="T8" s="105"/>
    </row>
    <row r="9" spans="1:20" s="145" customFormat="1" ht="13.25" customHeight="1" x14ac:dyDescent="0.35">
      <c r="A9" s="145" t="s">
        <v>3</v>
      </c>
      <c r="B9" s="148" t="s">
        <v>531</v>
      </c>
      <c r="C9" s="145" t="s">
        <v>530</v>
      </c>
      <c r="D9" s="151">
        <v>26412.589009526593</v>
      </c>
      <c r="E9" s="151">
        <v>31329.710649259305</v>
      </c>
      <c r="F9" s="151">
        <v>31120.531390019252</v>
      </c>
      <c r="G9" s="151">
        <v>37629.540867755153</v>
      </c>
      <c r="H9" s="151">
        <v>42279.50798262329</v>
      </c>
      <c r="I9" s="151">
        <v>40682.50401969807</v>
      </c>
      <c r="J9" s="151">
        <v>52808.972782802135</v>
      </c>
      <c r="K9" s="151">
        <v>52531.24811007821</v>
      </c>
      <c r="L9" s="151">
        <v>55150.625983108068</v>
      </c>
      <c r="M9" s="151">
        <v>54114.799686988088</v>
      </c>
      <c r="N9" s="152">
        <v>55415.462309842158</v>
      </c>
      <c r="O9" s="152">
        <v>54481.132864804567</v>
      </c>
      <c r="P9" s="152">
        <v>48229.038177939627</v>
      </c>
      <c r="Q9" s="152">
        <v>55345.957048282646</v>
      </c>
      <c r="R9" s="152">
        <v>52908.678577752442</v>
      </c>
      <c r="S9" s="147"/>
      <c r="T9" s="147"/>
    </row>
    <row r="10" spans="1:20" s="145" customFormat="1" ht="13.25" customHeight="1" x14ac:dyDescent="0.35">
      <c r="A10" s="145" t="s">
        <v>3</v>
      </c>
      <c r="B10" s="145" t="s">
        <v>112</v>
      </c>
      <c r="C10" s="145" t="s">
        <v>530</v>
      </c>
      <c r="D10" s="151">
        <v>35152</v>
      </c>
      <c r="E10" s="151">
        <v>42405</v>
      </c>
      <c r="F10" s="151">
        <v>41673</v>
      </c>
      <c r="G10" s="151">
        <v>50084</v>
      </c>
      <c r="H10" s="151">
        <v>54375</v>
      </c>
      <c r="I10" s="151">
        <v>55382.999999999993</v>
      </c>
      <c r="J10" s="151">
        <v>68475</v>
      </c>
      <c r="K10" s="151">
        <v>68793</v>
      </c>
      <c r="L10" s="151">
        <v>73746.000000000015</v>
      </c>
      <c r="M10" s="151">
        <v>71998.082561418501</v>
      </c>
      <c r="N10" s="152">
        <v>73453.923770187699</v>
      </c>
      <c r="O10" s="151">
        <v>73056</v>
      </c>
      <c r="P10" s="151">
        <v>67694</v>
      </c>
      <c r="Q10" s="151">
        <v>75670.10500000001</v>
      </c>
      <c r="R10" s="151">
        <v>74131.675000000003</v>
      </c>
      <c r="S10" s="147"/>
      <c r="T10" s="147"/>
    </row>
    <row r="11" spans="1:20" s="145" customFormat="1" ht="13.25" customHeight="1" x14ac:dyDescent="0.35">
      <c r="A11" s="145" t="s">
        <v>9</v>
      </c>
      <c r="B11" s="148" t="s">
        <v>531</v>
      </c>
      <c r="C11" s="145" t="s">
        <v>530</v>
      </c>
      <c r="D11" s="151">
        <v>116861.47857915258</v>
      </c>
      <c r="E11" s="151">
        <v>106359.56772461215</v>
      </c>
      <c r="F11" s="151">
        <v>113514.72915098233</v>
      </c>
      <c r="G11" s="151">
        <v>128379.6119855967</v>
      </c>
      <c r="H11" s="151">
        <v>127280.19704758523</v>
      </c>
      <c r="I11" s="151">
        <v>137174.04028031268</v>
      </c>
      <c r="J11" s="151">
        <v>167745.95206778086</v>
      </c>
      <c r="K11" s="151">
        <v>183726.35284227453</v>
      </c>
      <c r="L11" s="151">
        <v>171080.18289509552</v>
      </c>
      <c r="M11" s="151">
        <v>186774.27334163259</v>
      </c>
      <c r="N11" s="152">
        <v>161157.56975476799</v>
      </c>
      <c r="O11" s="152">
        <v>177216.06576257499</v>
      </c>
      <c r="P11" s="152">
        <v>186388.80132767701</v>
      </c>
      <c r="Q11" s="152">
        <v>184353.73967465901</v>
      </c>
      <c r="R11" s="152">
        <v>176109.71939909199</v>
      </c>
      <c r="S11" s="147"/>
      <c r="T11" s="147"/>
    </row>
    <row r="12" spans="1:20" s="145" customFormat="1" ht="13.25" customHeight="1" x14ac:dyDescent="0.35">
      <c r="A12" s="145" t="s">
        <v>9</v>
      </c>
      <c r="B12" s="145" t="s">
        <v>112</v>
      </c>
      <c r="C12" s="145" t="s">
        <v>530</v>
      </c>
      <c r="D12" s="151">
        <v>137392.99999999997</v>
      </c>
      <c r="E12" s="151">
        <v>133798.99999999997</v>
      </c>
      <c r="F12" s="151">
        <v>126115.00000000001</v>
      </c>
      <c r="G12" s="151">
        <v>151644.99999999997</v>
      </c>
      <c r="H12" s="151">
        <v>154679</v>
      </c>
      <c r="I12" s="151">
        <v>162070.00000000003</v>
      </c>
      <c r="J12" s="151">
        <v>197828</v>
      </c>
      <c r="K12" s="151">
        <v>214972</v>
      </c>
      <c r="L12" s="151">
        <v>208619</v>
      </c>
      <c r="M12" s="151">
        <v>225578.94115525673</v>
      </c>
      <c r="N12" s="152">
        <v>193868.33946270801</v>
      </c>
      <c r="O12" s="151">
        <v>211012</v>
      </c>
      <c r="P12" s="151">
        <v>221767</v>
      </c>
      <c r="Q12" s="151">
        <v>221423.82200000001</v>
      </c>
      <c r="R12" s="151">
        <v>214972.49</v>
      </c>
      <c r="S12" s="147"/>
      <c r="T12" s="147"/>
    </row>
    <row r="13" spans="1:20" s="145" customFormat="1" ht="13.25" customHeight="1" x14ac:dyDescent="0.35">
      <c r="A13" s="145" t="s">
        <v>6</v>
      </c>
      <c r="B13" s="148" t="s">
        <v>531</v>
      </c>
      <c r="C13" s="145" t="s">
        <v>530</v>
      </c>
      <c r="D13" s="151">
        <v>259957.891</v>
      </c>
      <c r="E13" s="151">
        <v>241890.48055000001</v>
      </c>
      <c r="F13" s="151">
        <v>269457.2365</v>
      </c>
      <c r="G13" s="151">
        <v>270466.59799000004</v>
      </c>
      <c r="H13" s="151">
        <v>270621.21470000001</v>
      </c>
      <c r="I13" s="151">
        <v>345122.06182</v>
      </c>
      <c r="J13" s="151">
        <v>363976.48437000008</v>
      </c>
      <c r="K13" s="151">
        <v>298481.04830000014</v>
      </c>
      <c r="L13" s="151">
        <v>308046.36037000001</v>
      </c>
      <c r="M13" s="151">
        <v>362830.15773000004</v>
      </c>
      <c r="N13" s="151">
        <v>371607.978</v>
      </c>
      <c r="O13" s="151">
        <v>341013.31</v>
      </c>
      <c r="P13" s="151">
        <v>357962.68099999998</v>
      </c>
      <c r="Q13" s="151">
        <v>368947.33100000001</v>
      </c>
      <c r="R13" s="151">
        <v>390182.78992536996</v>
      </c>
      <c r="S13" s="147"/>
      <c r="T13" s="147"/>
    </row>
    <row r="14" spans="1:20" s="145" customFormat="1" ht="13.25" customHeight="1" x14ac:dyDescent="0.35">
      <c r="A14" s="145" t="s">
        <v>6</v>
      </c>
      <c r="B14" s="145" t="s">
        <v>112</v>
      </c>
      <c r="C14" s="145" t="s">
        <v>530</v>
      </c>
      <c r="D14" s="151">
        <v>259957.891</v>
      </c>
      <c r="E14" s="151">
        <v>247444.34841000004</v>
      </c>
      <c r="F14" s="151">
        <v>270254.59914000001</v>
      </c>
      <c r="G14" s="151">
        <v>276223.90017999994</v>
      </c>
      <c r="H14" s="151">
        <v>273214.23</v>
      </c>
      <c r="I14" s="151">
        <v>346927.18781999999</v>
      </c>
      <c r="J14" s="151">
        <v>373952.3340700001</v>
      </c>
      <c r="K14" s="151">
        <v>352740.79746000015</v>
      </c>
      <c r="L14" s="151">
        <v>320593.15643000003</v>
      </c>
      <c r="M14" s="151">
        <v>398817.23193000001</v>
      </c>
      <c r="N14" s="151">
        <v>390563.55900000001</v>
      </c>
      <c r="O14" s="151">
        <v>349036.95</v>
      </c>
      <c r="P14" s="151">
        <v>382621.151934519</v>
      </c>
      <c r="Q14" s="151">
        <v>388763.88</v>
      </c>
      <c r="R14" s="151">
        <v>398134.06300000002</v>
      </c>
      <c r="S14" s="147"/>
      <c r="T14" s="147"/>
    </row>
    <row r="16" spans="1:20" s="73" customFormat="1" ht="13.25" customHeight="1" x14ac:dyDescent="0.35">
      <c r="A16" s="4" t="s">
        <v>118</v>
      </c>
      <c r="B16" s="5"/>
      <c r="C16" s="5"/>
      <c r="S16" s="146"/>
      <c r="T16" s="146"/>
    </row>
  </sheetData>
  <hyperlinks>
    <hyperlink ref="A2" location="Index!A1" display="Index"/>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A1:AC71"/>
  <sheetViews>
    <sheetView workbookViewId="0"/>
  </sheetViews>
  <sheetFormatPr defaultRowHeight="12.9" customHeight="1" x14ac:dyDescent="0.35"/>
  <cols>
    <col min="1" max="15" width="8.6328125" style="8"/>
    <col min="16" max="16" width="8.6328125" style="8" customWidth="1"/>
    <col min="17" max="19" width="8.6328125" style="8"/>
    <col min="20" max="20" width="29.453125" style="8" customWidth="1"/>
    <col min="21" max="21" width="8.6328125" style="8"/>
    <col min="22" max="22" width="18.6328125" style="8" bestFit="1" customWidth="1"/>
    <col min="23" max="23" width="8.6328125" style="8"/>
    <col min="24" max="24" width="26" style="8" bestFit="1" customWidth="1"/>
    <col min="25" max="277" width="8.6328125" style="8"/>
    <col min="278" max="278" width="8.6328125" style="8" customWidth="1"/>
    <col min="279" max="279" width="8.6328125" style="8"/>
    <col min="280" max="280" width="8.6328125" style="8" customWidth="1"/>
    <col min="281" max="533" width="8.6328125" style="8"/>
    <col min="534" max="534" width="8.6328125" style="8" customWidth="1"/>
    <col min="535" max="535" width="8.6328125" style="8"/>
    <col min="536" max="536" width="8.6328125" style="8" customWidth="1"/>
    <col min="537" max="789" width="8.6328125" style="8"/>
    <col min="790" max="790" width="8.6328125" style="8" customWidth="1"/>
    <col min="791" max="791" width="8.6328125" style="8"/>
    <col min="792" max="792" width="8.6328125" style="8" customWidth="1"/>
    <col min="793" max="1045" width="8.6328125" style="8"/>
    <col min="1046" max="1046" width="8.6328125" style="8" customWidth="1"/>
    <col min="1047" max="1047" width="8.6328125" style="8"/>
    <col min="1048" max="1048" width="8.6328125" style="8" customWidth="1"/>
    <col min="1049" max="1301" width="8.6328125" style="8"/>
    <col min="1302" max="1302" width="8.6328125" style="8" customWidth="1"/>
    <col min="1303" max="1303" width="8.6328125" style="8"/>
    <col min="1304" max="1304" width="8.6328125" style="8" customWidth="1"/>
    <col min="1305" max="1557" width="8.6328125" style="8"/>
    <col min="1558" max="1558" width="8.6328125" style="8" customWidth="1"/>
    <col min="1559" max="1559" width="8.6328125" style="8"/>
    <col min="1560" max="1560" width="8.6328125" style="8" customWidth="1"/>
    <col min="1561" max="1813" width="8.6328125" style="8"/>
    <col min="1814" max="1814" width="8.6328125" style="8" customWidth="1"/>
    <col min="1815" max="1815" width="8.6328125" style="8"/>
    <col min="1816" max="1816" width="8.6328125" style="8" customWidth="1"/>
    <col min="1817" max="2069" width="8.6328125" style="8"/>
    <col min="2070" max="2070" width="8.6328125" style="8" customWidth="1"/>
    <col min="2071" max="2071" width="8.6328125" style="8"/>
    <col min="2072" max="2072" width="8.6328125" style="8" customWidth="1"/>
    <col min="2073" max="2325" width="8.6328125" style="8"/>
    <col min="2326" max="2326" width="8.6328125" style="8" customWidth="1"/>
    <col min="2327" max="2327" width="8.6328125" style="8"/>
    <col min="2328" max="2328" width="8.6328125" style="8" customWidth="1"/>
    <col min="2329" max="2581" width="8.6328125" style="8"/>
    <col min="2582" max="2582" width="8.6328125" style="8" customWidth="1"/>
    <col min="2583" max="2583" width="8.6328125" style="8"/>
    <col min="2584" max="2584" width="8.6328125" style="8" customWidth="1"/>
    <col min="2585" max="2837" width="8.6328125" style="8"/>
    <col min="2838" max="2838" width="8.6328125" style="8" customWidth="1"/>
    <col min="2839" max="2839" width="8.6328125" style="8"/>
    <col min="2840" max="2840" width="8.6328125" style="8" customWidth="1"/>
    <col min="2841" max="3093" width="8.6328125" style="8"/>
    <col min="3094" max="3094" width="8.6328125" style="8" customWidth="1"/>
    <col min="3095" max="3095" width="8.6328125" style="8"/>
    <col min="3096" max="3096" width="8.6328125" style="8" customWidth="1"/>
    <col min="3097" max="3349" width="8.6328125" style="8"/>
    <col min="3350" max="3350" width="8.6328125" style="8" customWidth="1"/>
    <col min="3351" max="3351" width="8.6328125" style="8"/>
    <col min="3352" max="3352" width="8.6328125" style="8" customWidth="1"/>
    <col min="3353" max="3605" width="8.6328125" style="8"/>
    <col min="3606" max="3606" width="8.6328125" style="8" customWidth="1"/>
    <col min="3607" max="3607" width="8.6328125" style="8"/>
    <col min="3608" max="3608" width="8.6328125" style="8" customWidth="1"/>
    <col min="3609" max="3861" width="8.6328125" style="8"/>
    <col min="3862" max="3862" width="8.6328125" style="8" customWidth="1"/>
    <col min="3863" max="3863" width="8.6328125" style="8"/>
    <col min="3864" max="3864" width="8.6328125" style="8" customWidth="1"/>
    <col min="3865" max="4117" width="8.6328125" style="8"/>
    <col min="4118" max="4118" width="8.6328125" style="8" customWidth="1"/>
    <col min="4119" max="4119" width="8.6328125" style="8"/>
    <col min="4120" max="4120" width="8.6328125" style="8" customWidth="1"/>
    <col min="4121" max="4373" width="8.6328125" style="8"/>
    <col min="4374" max="4374" width="8.6328125" style="8" customWidth="1"/>
    <col min="4375" max="4375" width="8.6328125" style="8"/>
    <col min="4376" max="4376" width="8.6328125" style="8" customWidth="1"/>
    <col min="4377" max="4629" width="8.6328125" style="8"/>
    <col min="4630" max="4630" width="8.6328125" style="8" customWidth="1"/>
    <col min="4631" max="4631" width="8.6328125" style="8"/>
    <col min="4632" max="4632" width="8.6328125" style="8" customWidth="1"/>
    <col min="4633" max="4885" width="8.6328125" style="8"/>
    <col min="4886" max="4886" width="8.6328125" style="8" customWidth="1"/>
    <col min="4887" max="4887" width="8.6328125" style="8"/>
    <col min="4888" max="4888" width="8.6328125" style="8" customWidth="1"/>
    <col min="4889" max="5141" width="8.6328125" style="8"/>
    <col min="5142" max="5142" width="8.6328125" style="8" customWidth="1"/>
    <col min="5143" max="5143" width="8.6328125" style="8"/>
    <col min="5144" max="5144" width="8.6328125" style="8" customWidth="1"/>
    <col min="5145" max="5397" width="8.6328125" style="8"/>
    <col min="5398" max="5398" width="8.6328125" style="8" customWidth="1"/>
    <col min="5399" max="5399" width="8.6328125" style="8"/>
    <col min="5400" max="5400" width="8.6328125" style="8" customWidth="1"/>
    <col min="5401" max="5653" width="8.6328125" style="8"/>
    <col min="5654" max="5654" width="8.6328125" style="8" customWidth="1"/>
    <col min="5655" max="5655" width="8.6328125" style="8"/>
    <col min="5656" max="5656" width="8.6328125" style="8" customWidth="1"/>
    <col min="5657" max="5909" width="8.6328125" style="8"/>
    <col min="5910" max="5910" width="8.6328125" style="8" customWidth="1"/>
    <col min="5911" max="5911" width="8.6328125" style="8"/>
    <col min="5912" max="5912" width="8.6328125" style="8" customWidth="1"/>
    <col min="5913" max="6165" width="8.6328125" style="8"/>
    <col min="6166" max="6166" width="8.6328125" style="8" customWidth="1"/>
    <col min="6167" max="6167" width="8.6328125" style="8"/>
    <col min="6168" max="6168" width="8.6328125" style="8" customWidth="1"/>
    <col min="6169" max="6421" width="8.6328125" style="8"/>
    <col min="6422" max="6422" width="8.6328125" style="8" customWidth="1"/>
    <col min="6423" max="6423" width="8.6328125" style="8"/>
    <col min="6424" max="6424" width="8.6328125" style="8" customWidth="1"/>
    <col min="6425" max="6677" width="8.6328125" style="8"/>
    <col min="6678" max="6678" width="8.6328125" style="8" customWidth="1"/>
    <col min="6679" max="6679" width="8.6328125" style="8"/>
    <col min="6680" max="6680" width="8.6328125" style="8" customWidth="1"/>
    <col min="6681" max="6933" width="8.6328125" style="8"/>
    <col min="6934" max="6934" width="8.6328125" style="8" customWidth="1"/>
    <col min="6935" max="6935" width="8.6328125" style="8"/>
    <col min="6936" max="6936" width="8.6328125" style="8" customWidth="1"/>
    <col min="6937" max="7189" width="8.6328125" style="8"/>
    <col min="7190" max="7190" width="8.6328125" style="8" customWidth="1"/>
    <col min="7191" max="7191" width="8.6328125" style="8"/>
    <col min="7192" max="7192" width="8.6328125" style="8" customWidth="1"/>
    <col min="7193" max="7445" width="8.6328125" style="8"/>
    <col min="7446" max="7446" width="8.6328125" style="8" customWidth="1"/>
    <col min="7447" max="7447" width="8.6328125" style="8"/>
    <col min="7448" max="7448" width="8.6328125" style="8" customWidth="1"/>
    <col min="7449" max="7701" width="8.6328125" style="8"/>
    <col min="7702" max="7702" width="8.6328125" style="8" customWidth="1"/>
    <col min="7703" max="7703" width="8.6328125" style="8"/>
    <col min="7704" max="7704" width="8.6328125" style="8" customWidth="1"/>
    <col min="7705" max="7957" width="8.6328125" style="8"/>
    <col min="7958" max="7958" width="8.6328125" style="8" customWidth="1"/>
    <col min="7959" max="7959" width="8.6328125" style="8"/>
    <col min="7960" max="7960" width="8.6328125" style="8" customWidth="1"/>
    <col min="7961" max="8213" width="8.6328125" style="8"/>
    <col min="8214" max="8214" width="8.6328125" style="8" customWidth="1"/>
    <col min="8215" max="8215" width="8.6328125" style="8"/>
    <col min="8216" max="8216" width="8.6328125" style="8" customWidth="1"/>
    <col min="8217" max="8469" width="8.6328125" style="8"/>
    <col min="8470" max="8470" width="8.6328125" style="8" customWidth="1"/>
    <col min="8471" max="8471" width="8.6328125" style="8"/>
    <col min="8472" max="8472" width="8.6328125" style="8" customWidth="1"/>
    <col min="8473" max="8725" width="8.6328125" style="8"/>
    <col min="8726" max="8726" width="8.6328125" style="8" customWidth="1"/>
    <col min="8727" max="8727" width="8.6328125" style="8"/>
    <col min="8728" max="8728" width="8.6328125" style="8" customWidth="1"/>
    <col min="8729" max="8981" width="8.6328125" style="8"/>
    <col min="8982" max="8982" width="8.6328125" style="8" customWidth="1"/>
    <col min="8983" max="8983" width="8.6328125" style="8"/>
    <col min="8984" max="8984" width="8.6328125" style="8" customWidth="1"/>
    <col min="8985" max="9237" width="8.6328125" style="8"/>
    <col min="9238" max="9238" width="8.6328125" style="8" customWidth="1"/>
    <col min="9239" max="9239" width="8.6328125" style="8"/>
    <col min="9240" max="9240" width="8.6328125" style="8" customWidth="1"/>
    <col min="9241" max="9493" width="8.6328125" style="8"/>
    <col min="9494" max="9494" width="8.6328125" style="8" customWidth="1"/>
    <col min="9495" max="9495" width="8.6328125" style="8"/>
    <col min="9496" max="9496" width="8.6328125" style="8" customWidth="1"/>
    <col min="9497" max="9749" width="8.6328125" style="8"/>
    <col min="9750" max="9750" width="8.6328125" style="8" customWidth="1"/>
    <col min="9751" max="9751" width="8.6328125" style="8"/>
    <col min="9752" max="9752" width="8.6328125" style="8" customWidth="1"/>
    <col min="9753" max="10005" width="8.6328125" style="8"/>
    <col min="10006" max="10006" width="8.6328125" style="8" customWidth="1"/>
    <col min="10007" max="10007" width="8.6328125" style="8"/>
    <col min="10008" max="10008" width="8.6328125" style="8" customWidth="1"/>
    <col min="10009" max="10261" width="8.6328125" style="8"/>
    <col min="10262" max="10262" width="8.6328125" style="8" customWidth="1"/>
    <col min="10263" max="10263" width="8.6328125" style="8"/>
    <col min="10264" max="10264" width="8.6328125" style="8" customWidth="1"/>
    <col min="10265" max="10517" width="8.6328125" style="8"/>
    <col min="10518" max="10518" width="8.6328125" style="8" customWidth="1"/>
    <col min="10519" max="10519" width="8.6328125" style="8"/>
    <col min="10520" max="10520" width="8.6328125" style="8" customWidth="1"/>
    <col min="10521" max="10773" width="8.6328125" style="8"/>
    <col min="10774" max="10774" width="8.6328125" style="8" customWidth="1"/>
    <col min="10775" max="10775" width="8.6328125" style="8"/>
    <col min="10776" max="10776" width="8.6328125" style="8" customWidth="1"/>
    <col min="10777" max="11029" width="8.6328125" style="8"/>
    <col min="11030" max="11030" width="8.6328125" style="8" customWidth="1"/>
    <col min="11031" max="11031" width="8.6328125" style="8"/>
    <col min="11032" max="11032" width="8.6328125" style="8" customWidth="1"/>
    <col min="11033" max="11285" width="8.6328125" style="8"/>
    <col min="11286" max="11286" width="8.6328125" style="8" customWidth="1"/>
    <col min="11287" max="11287" width="8.6328125" style="8"/>
    <col min="11288" max="11288" width="8.6328125" style="8" customWidth="1"/>
    <col min="11289" max="11541" width="8.6328125" style="8"/>
    <col min="11542" max="11542" width="8.6328125" style="8" customWidth="1"/>
    <col min="11543" max="11543" width="8.6328125" style="8"/>
    <col min="11544" max="11544" width="8.6328125" style="8" customWidth="1"/>
    <col min="11545" max="11797" width="8.6328125" style="8"/>
    <col min="11798" max="11798" width="8.6328125" style="8" customWidth="1"/>
    <col min="11799" max="11799" width="8.6328125" style="8"/>
    <col min="11800" max="11800" width="8.6328125" style="8" customWidth="1"/>
    <col min="11801" max="12053" width="8.6328125" style="8"/>
    <col min="12054" max="12054" width="8.6328125" style="8" customWidth="1"/>
    <col min="12055" max="12055" width="8.6328125" style="8"/>
    <col min="12056" max="12056" width="8.6328125" style="8" customWidth="1"/>
    <col min="12057" max="12309" width="8.6328125" style="8"/>
    <col min="12310" max="12310" width="8.6328125" style="8" customWidth="1"/>
    <col min="12311" max="12311" width="8.6328125" style="8"/>
    <col min="12312" max="12312" width="8.6328125" style="8" customWidth="1"/>
    <col min="12313" max="12565" width="8.6328125" style="8"/>
    <col min="12566" max="12566" width="8.6328125" style="8" customWidth="1"/>
    <col min="12567" max="12567" width="8.6328125" style="8"/>
    <col min="12568" max="12568" width="8.6328125" style="8" customWidth="1"/>
    <col min="12569" max="12821" width="8.6328125" style="8"/>
    <col min="12822" max="12822" width="8.6328125" style="8" customWidth="1"/>
    <col min="12823" max="12823" width="8.6328125" style="8"/>
    <col min="12824" max="12824" width="8.6328125" style="8" customWidth="1"/>
    <col min="12825" max="13077" width="8.6328125" style="8"/>
    <col min="13078" max="13078" width="8.6328125" style="8" customWidth="1"/>
    <col min="13079" max="13079" width="8.6328125" style="8"/>
    <col min="13080" max="13080" width="8.6328125" style="8" customWidth="1"/>
    <col min="13081" max="13333" width="8.6328125" style="8"/>
    <col min="13334" max="13334" width="8.6328125" style="8" customWidth="1"/>
    <col min="13335" max="13335" width="8.6328125" style="8"/>
    <col min="13336" max="13336" width="8.6328125" style="8" customWidth="1"/>
    <col min="13337" max="13589" width="8.6328125" style="8"/>
    <col min="13590" max="13590" width="8.6328125" style="8" customWidth="1"/>
    <col min="13591" max="13591" width="8.6328125" style="8"/>
    <col min="13592" max="13592" width="8.6328125" style="8" customWidth="1"/>
    <col min="13593" max="13845" width="8.6328125" style="8"/>
    <col min="13846" max="13846" width="8.6328125" style="8" customWidth="1"/>
    <col min="13847" max="13847" width="8.6328125" style="8"/>
    <col min="13848" max="13848" width="8.6328125" style="8" customWidth="1"/>
    <col min="13849" max="14101" width="8.6328125" style="8"/>
    <col min="14102" max="14102" width="8.6328125" style="8" customWidth="1"/>
    <col min="14103" max="14103" width="8.6328125" style="8"/>
    <col min="14104" max="14104" width="8.6328125" style="8" customWidth="1"/>
    <col min="14105" max="14357" width="8.6328125" style="8"/>
    <col min="14358" max="14358" width="8.6328125" style="8" customWidth="1"/>
    <col min="14359" max="14359" width="8.6328125" style="8"/>
    <col min="14360" max="14360" width="8.6328125" style="8" customWidth="1"/>
    <col min="14361" max="14613" width="8.6328125" style="8"/>
    <col min="14614" max="14614" width="8.6328125" style="8" customWidth="1"/>
    <col min="14615" max="14615" width="8.6328125" style="8"/>
    <col min="14616" max="14616" width="8.6328125" style="8" customWidth="1"/>
    <col min="14617" max="14869" width="8.6328125" style="8"/>
    <col min="14870" max="14870" width="8.6328125" style="8" customWidth="1"/>
    <col min="14871" max="14871" width="8.6328125" style="8"/>
    <col min="14872" max="14872" width="8.6328125" style="8" customWidth="1"/>
    <col min="14873" max="15125" width="8.6328125" style="8"/>
    <col min="15126" max="15126" width="8.6328125" style="8" customWidth="1"/>
    <col min="15127" max="15127" width="8.6328125" style="8"/>
    <col min="15128" max="15128" width="8.6328125" style="8" customWidth="1"/>
    <col min="15129" max="15381" width="8.6328125" style="8"/>
    <col min="15382" max="15382" width="8.6328125" style="8" customWidth="1"/>
    <col min="15383" max="15383" width="8.6328125" style="8"/>
    <col min="15384" max="15384" width="8.6328125" style="8" customWidth="1"/>
    <col min="15385" max="15637" width="8.6328125" style="8"/>
    <col min="15638" max="15638" width="8.6328125" style="8" customWidth="1"/>
    <col min="15639" max="15639" width="8.6328125" style="8"/>
    <col min="15640" max="15640" width="8.6328125" style="8" customWidth="1"/>
    <col min="15641" max="15893" width="8.6328125" style="8"/>
    <col min="15894" max="15894" width="8.6328125" style="8" customWidth="1"/>
    <col min="15895" max="15895" width="8.6328125" style="8"/>
    <col min="15896" max="15896" width="8.6328125" style="8" customWidth="1"/>
    <col min="15897" max="16149" width="8.6328125" style="8"/>
    <col min="16150" max="16150" width="8.6328125" style="8" customWidth="1"/>
    <col min="16151" max="16151" width="8.6328125" style="8"/>
    <col min="16152" max="16152" width="8.6328125" style="8" customWidth="1"/>
    <col min="16153" max="16384" width="8.6328125" style="8"/>
  </cols>
  <sheetData>
    <row r="1" spans="1:29" s="2" customFormat="1" ht="15.65" customHeight="1" x14ac:dyDescent="0.35">
      <c r="A1" s="1" t="s">
        <v>115</v>
      </c>
    </row>
    <row r="2" spans="1:29" s="2" customFormat="1" ht="12.9" customHeight="1" x14ac:dyDescent="0.35">
      <c r="A2" s="88" t="s">
        <v>65</v>
      </c>
    </row>
    <row r="3" spans="1:29" s="2" customFormat="1" ht="12.9" customHeight="1" x14ac:dyDescent="0.35">
      <c r="A3" s="3" t="s">
        <v>445</v>
      </c>
    </row>
    <row r="4" spans="1:29" s="2" customFormat="1" ht="12.9" customHeight="1" x14ac:dyDescent="0.35"/>
    <row r="5" spans="1:29" s="6" customFormat="1" ht="13.4" customHeight="1" x14ac:dyDescent="0.35">
      <c r="A5" s="4" t="s">
        <v>117</v>
      </c>
      <c r="B5" s="5"/>
      <c r="C5" s="5"/>
    </row>
    <row r="6" spans="1:29" ht="12.9" customHeight="1" x14ac:dyDescent="0.35">
      <c r="A6" s="7"/>
      <c r="B6" s="7"/>
      <c r="C6" s="7"/>
      <c r="D6" s="7"/>
      <c r="E6" s="7"/>
      <c r="F6" s="7"/>
      <c r="G6" s="7"/>
      <c r="H6" s="7"/>
      <c r="I6" s="7"/>
      <c r="J6" s="7"/>
      <c r="K6" s="7"/>
      <c r="L6" s="7"/>
      <c r="M6" s="7"/>
      <c r="N6" s="7"/>
      <c r="O6" s="7"/>
      <c r="P6" s="7"/>
      <c r="Q6" s="7"/>
      <c r="R6" s="7"/>
      <c r="S6" s="7"/>
      <c r="T6" s="7"/>
      <c r="U6" s="7"/>
      <c r="V6" s="7"/>
      <c r="W6" s="7"/>
      <c r="X6" s="7"/>
      <c r="Y6" s="7"/>
      <c r="Z6" s="7"/>
      <c r="AA6" s="7"/>
      <c r="AB6" s="7"/>
      <c r="AC6" s="7"/>
    </row>
    <row r="7" spans="1:29" s="60" customFormat="1" ht="12.9" customHeight="1" x14ac:dyDescent="0.35">
      <c r="A7" s="57" t="s">
        <v>22</v>
      </c>
      <c r="B7" s="89">
        <v>2006</v>
      </c>
      <c r="C7" s="89">
        <v>2007</v>
      </c>
      <c r="D7" s="89">
        <v>2008</v>
      </c>
      <c r="E7" s="89">
        <v>2009</v>
      </c>
      <c r="F7" s="89">
        <v>2010</v>
      </c>
      <c r="G7" s="89">
        <v>2011</v>
      </c>
      <c r="H7" s="89">
        <v>2012</v>
      </c>
      <c r="I7" s="89">
        <v>2013</v>
      </c>
      <c r="J7" s="89">
        <v>2014</v>
      </c>
      <c r="K7" s="89">
        <v>2015</v>
      </c>
      <c r="L7" s="89">
        <v>2016</v>
      </c>
      <c r="M7" s="89">
        <v>2017</v>
      </c>
      <c r="N7" s="89">
        <v>2018</v>
      </c>
      <c r="O7" s="89">
        <v>2019</v>
      </c>
      <c r="P7" s="89">
        <v>2020</v>
      </c>
      <c r="Q7" s="89">
        <v>2021</v>
      </c>
      <c r="R7" s="59"/>
      <c r="S7" s="59"/>
      <c r="T7" s="58"/>
      <c r="U7" s="59"/>
      <c r="V7" s="59"/>
      <c r="W7" s="59"/>
      <c r="X7" s="59"/>
      <c r="Y7" s="59"/>
      <c r="Z7" s="59"/>
      <c r="AA7" s="59"/>
      <c r="AB7" s="59"/>
      <c r="AC7" s="59"/>
    </row>
    <row r="8" spans="1:29" s="27" customFormat="1" ht="12.9" customHeight="1" x14ac:dyDescent="0.35">
      <c r="A8" s="10" t="s">
        <v>552</v>
      </c>
      <c r="B8" s="28">
        <v>1</v>
      </c>
      <c r="C8" s="28">
        <v>0.98830507521797495</v>
      </c>
      <c r="D8" s="28">
        <v>0.99906070333272456</v>
      </c>
      <c r="E8" s="28">
        <v>0.98587985741077711</v>
      </c>
      <c r="F8" s="28">
        <v>0.94789996558737977</v>
      </c>
      <c r="G8" s="28">
        <v>0.87002296356314623</v>
      </c>
      <c r="H8" s="28">
        <v>0.90892052776934695</v>
      </c>
      <c r="I8" s="28">
        <v>0.88328056888397011</v>
      </c>
      <c r="J8" s="28">
        <v>0.82270134462527078</v>
      </c>
      <c r="K8" s="28">
        <v>0.85700454042820295</v>
      </c>
      <c r="L8" s="28">
        <v>1.06362839500617</v>
      </c>
      <c r="M8" s="28">
        <v>1.0166719516563416</v>
      </c>
      <c r="N8" s="28">
        <v>0.98620546316216651</v>
      </c>
      <c r="O8" s="28">
        <v>0.9881773830296211</v>
      </c>
      <c r="P8" s="28">
        <v>1.011204983920015</v>
      </c>
      <c r="Q8" s="28"/>
      <c r="R8" s="10"/>
      <c r="S8" s="10"/>
      <c r="T8" s="10"/>
      <c r="U8" s="10"/>
      <c r="V8" s="10"/>
      <c r="W8" s="10"/>
      <c r="X8" s="10"/>
      <c r="Y8" s="10"/>
      <c r="Z8" s="10"/>
      <c r="AA8" s="10"/>
      <c r="AB8" s="10"/>
      <c r="AC8" s="10"/>
    </row>
    <row r="9" spans="1:29" s="27" customFormat="1" ht="12.9" customHeight="1" x14ac:dyDescent="0.35">
      <c r="A9" s="10" t="s">
        <v>1</v>
      </c>
      <c r="B9" s="28">
        <v>0.93167525094252079</v>
      </c>
      <c r="C9" s="28">
        <v>0.98441041387962869</v>
      </c>
      <c r="D9" s="28">
        <v>0.84851617687490088</v>
      </c>
      <c r="E9" s="28">
        <v>0.85959615882272034</v>
      </c>
      <c r="F9" s="28">
        <v>0.86290332059510166</v>
      </c>
      <c r="G9" s="28">
        <v>0.86773685218365393</v>
      </c>
      <c r="H9" s="28">
        <v>0.82664977287731778</v>
      </c>
      <c r="I9" s="28">
        <v>0.89451641188677999</v>
      </c>
      <c r="J9" s="28">
        <v>0.83969911149348875</v>
      </c>
      <c r="K9" s="28">
        <v>0.78714621570416898</v>
      </c>
      <c r="L9" s="28">
        <v>0.81411148081214812</v>
      </c>
      <c r="M9" s="28">
        <v>0.85155855732677521</v>
      </c>
      <c r="N9" s="28">
        <v>0.91008112969914989</v>
      </c>
      <c r="O9" s="28">
        <v>0.91430544435965755</v>
      </c>
      <c r="P9" s="28">
        <v>0.92920213088701087</v>
      </c>
      <c r="Q9" s="28"/>
      <c r="R9" s="10"/>
      <c r="S9" s="10"/>
      <c r="T9" s="10"/>
      <c r="U9" s="10"/>
      <c r="V9" s="10"/>
      <c r="W9" s="10"/>
      <c r="X9" s="10"/>
      <c r="Y9" s="10"/>
      <c r="Z9" s="10"/>
      <c r="AA9" s="10"/>
      <c r="AB9" s="10"/>
      <c r="AC9" s="10"/>
    </row>
    <row r="10" spans="1:29" s="27" customFormat="1" ht="12.9" customHeight="1" x14ac:dyDescent="0.35">
      <c r="A10" s="10" t="s">
        <v>3</v>
      </c>
      <c r="B10" s="28">
        <v>1.5037048889747573</v>
      </c>
      <c r="C10" s="28">
        <v>1.4888212497585867</v>
      </c>
      <c r="D10" s="28">
        <v>1.5329119181394424</v>
      </c>
      <c r="E10" s="28">
        <v>1.429770965192771</v>
      </c>
      <c r="F10" s="28">
        <v>1.373899836170889</v>
      </c>
      <c r="G10" s="28">
        <v>1.4484685121476781</v>
      </c>
      <c r="H10" s="28">
        <v>1.3171534203515556</v>
      </c>
      <c r="I10" s="28">
        <v>1.3281500893032125</v>
      </c>
      <c r="J10" s="28">
        <v>1.2978583231472274</v>
      </c>
      <c r="K10" s="28">
        <v>1.3321069305571651</v>
      </c>
      <c r="L10" s="28">
        <v>1.3268107983687494</v>
      </c>
      <c r="M10" s="28">
        <v>1.3530126514606591</v>
      </c>
      <c r="N10" s="28">
        <v>1.4158521953504533</v>
      </c>
      <c r="O10" s="28">
        <v>1.385908002374094</v>
      </c>
      <c r="P10" s="28">
        <v>1.370331633406435</v>
      </c>
      <c r="Q10" s="28"/>
      <c r="R10" s="10"/>
      <c r="S10" s="10"/>
      <c r="T10" s="10"/>
      <c r="U10" s="10"/>
      <c r="V10" s="10"/>
      <c r="W10" s="10"/>
      <c r="X10" s="10"/>
      <c r="Y10" s="10"/>
      <c r="Z10" s="10"/>
      <c r="AA10" s="10"/>
      <c r="AB10" s="10"/>
      <c r="AC10" s="10"/>
    </row>
    <row r="11" spans="1:29" s="27" customFormat="1" ht="12.9" customHeight="1" x14ac:dyDescent="0.35">
      <c r="A11" s="10" t="s">
        <v>4</v>
      </c>
      <c r="B11" s="28">
        <v>1.3888952835193706</v>
      </c>
      <c r="C11" s="28">
        <v>1.3213627914242392</v>
      </c>
      <c r="D11" s="28">
        <v>1.195840768390634</v>
      </c>
      <c r="E11" s="28">
        <v>1.2569143926203765</v>
      </c>
      <c r="F11" s="28">
        <v>1.3000832890124669</v>
      </c>
      <c r="G11" s="28">
        <v>1.2883175306657597</v>
      </c>
      <c r="H11" s="28">
        <v>1.2307290197881295</v>
      </c>
      <c r="I11" s="28">
        <v>1.2429649590642533</v>
      </c>
      <c r="J11" s="28">
        <v>1.2006229751932982</v>
      </c>
      <c r="K11" s="28">
        <v>1.1693406635536185</v>
      </c>
      <c r="L11" s="28">
        <v>1.143073768283845</v>
      </c>
      <c r="M11" s="28">
        <v>1.2276667859320853</v>
      </c>
      <c r="N11" s="28">
        <v>1.2536991808255118</v>
      </c>
      <c r="O11" s="28">
        <v>1.26700313352807</v>
      </c>
      <c r="P11" s="28">
        <v>1.2930119347572677</v>
      </c>
      <c r="Q11" s="28"/>
      <c r="R11" s="10"/>
      <c r="S11" s="10"/>
      <c r="T11" s="10"/>
      <c r="U11" s="10"/>
      <c r="V11" s="10"/>
      <c r="W11" s="10"/>
      <c r="X11" s="10"/>
      <c r="Y11" s="10"/>
      <c r="Z11" s="10"/>
      <c r="AA11" s="10"/>
      <c r="AB11" s="10"/>
      <c r="AC11" s="10"/>
    </row>
    <row r="12" spans="1:29" s="27" customFormat="1" ht="12.9" customHeight="1" x14ac:dyDescent="0.35">
      <c r="A12" s="10" t="s">
        <v>5</v>
      </c>
      <c r="B12" s="28">
        <v>1.2385401702812977</v>
      </c>
      <c r="C12" s="28">
        <v>1.2641533165118526</v>
      </c>
      <c r="D12" s="28">
        <v>1.2170175116704542</v>
      </c>
      <c r="E12" s="28">
        <v>1.2245604886729919</v>
      </c>
      <c r="F12" s="28">
        <v>1.2313974724376688</v>
      </c>
      <c r="G12" s="28">
        <v>1.1852055738844962</v>
      </c>
      <c r="H12" s="28">
        <v>1.1690585532128637</v>
      </c>
      <c r="I12" s="28">
        <v>1.1230366239272607</v>
      </c>
      <c r="J12" s="28">
        <v>1.1480275074789004</v>
      </c>
      <c r="K12" s="28">
        <v>1.1103029769688157</v>
      </c>
      <c r="L12" s="28">
        <v>1.1744281023590983</v>
      </c>
      <c r="M12" s="28">
        <v>1.1891630631256773</v>
      </c>
      <c r="N12" s="28">
        <v>1.1835138536162058</v>
      </c>
      <c r="O12" s="28">
        <v>1.2089551078239027</v>
      </c>
      <c r="P12" s="28">
        <v>1.2253571071875369</v>
      </c>
      <c r="Q12" s="28"/>
      <c r="R12" s="10"/>
      <c r="S12" s="10"/>
      <c r="T12" s="10"/>
      <c r="U12" s="10"/>
      <c r="V12" s="10"/>
      <c r="W12" s="10"/>
      <c r="X12" s="10"/>
      <c r="Y12" s="10"/>
      <c r="Z12" s="10"/>
      <c r="AA12" s="10"/>
      <c r="AB12" s="10"/>
      <c r="AC12" s="10"/>
    </row>
    <row r="13" spans="1:29" s="27" customFormat="1" ht="12.9" customHeight="1" x14ac:dyDescent="0.35">
      <c r="A13" s="10" t="s">
        <v>6</v>
      </c>
      <c r="B13" s="28">
        <v>1.2291289890291128</v>
      </c>
      <c r="C13" s="28">
        <v>1.4518375237579837</v>
      </c>
      <c r="D13" s="28">
        <v>1.3702950272545904</v>
      </c>
      <c r="E13" s="28">
        <v>1.3225803993306551</v>
      </c>
      <c r="F13" s="28">
        <v>1.3392170525651288</v>
      </c>
      <c r="G13" s="28">
        <v>1.2822031740613258</v>
      </c>
      <c r="H13" s="28">
        <v>1.3015444179733162</v>
      </c>
      <c r="I13" s="28">
        <v>1.4434485951837919</v>
      </c>
      <c r="J13" s="28">
        <v>1.449228446074335</v>
      </c>
      <c r="K13" s="28">
        <v>1.3116612771884617</v>
      </c>
      <c r="L13" s="28">
        <v>1.2888286015478183</v>
      </c>
      <c r="M13" s="28">
        <v>1.373467025833897</v>
      </c>
      <c r="N13" s="28">
        <v>1.3289042498026034</v>
      </c>
      <c r="O13" s="28">
        <v>1.2799363989272987</v>
      </c>
      <c r="P13" s="28">
        <v>1.2713577495929484</v>
      </c>
      <c r="Q13" s="28"/>
      <c r="R13" s="10"/>
      <c r="S13" s="10"/>
      <c r="T13" s="10"/>
      <c r="U13" s="10"/>
      <c r="V13" s="10"/>
      <c r="W13" s="10"/>
      <c r="X13" s="10"/>
      <c r="Y13" s="10"/>
      <c r="Z13" s="10"/>
      <c r="AA13" s="10"/>
      <c r="AB13" s="10"/>
      <c r="AC13" s="10"/>
    </row>
    <row r="14" spans="1:29" s="27" customFormat="1" ht="12.9" customHeight="1" x14ac:dyDescent="0.35">
      <c r="A14" s="10" t="s">
        <v>7</v>
      </c>
      <c r="B14" s="28">
        <v>1.4460055437055719</v>
      </c>
      <c r="C14" s="28">
        <v>1.3912104151633602</v>
      </c>
      <c r="D14" s="28">
        <v>1.3007842022753475</v>
      </c>
      <c r="E14" s="28">
        <v>1.2518765408872159</v>
      </c>
      <c r="F14" s="28">
        <v>1.2534389405078707</v>
      </c>
      <c r="G14" s="28">
        <v>1.2096756306302068</v>
      </c>
      <c r="H14" s="28">
        <v>1.0691728183038554</v>
      </c>
      <c r="I14" s="28">
        <v>1.0963570576129742</v>
      </c>
      <c r="J14" s="28">
        <v>1.2285001913336311</v>
      </c>
      <c r="K14" s="28">
        <v>1.1609198851897702</v>
      </c>
      <c r="L14" s="28">
        <v>1.2327765091947855</v>
      </c>
      <c r="M14" s="28">
        <v>1.1948669931427041</v>
      </c>
      <c r="N14" s="28">
        <v>1.2047642388312458</v>
      </c>
      <c r="O14" s="28">
        <v>1.1254440373164367</v>
      </c>
      <c r="P14" s="28">
        <v>1.1160899640355326</v>
      </c>
      <c r="Q14" s="28"/>
      <c r="R14" s="10"/>
      <c r="S14" s="10"/>
      <c r="T14" s="10"/>
      <c r="U14" s="10"/>
      <c r="V14" s="10"/>
      <c r="W14" s="10"/>
      <c r="X14" s="10"/>
      <c r="Y14" s="10"/>
      <c r="Z14" s="10"/>
      <c r="AA14" s="10"/>
      <c r="AB14" s="10"/>
      <c r="AC14" s="10"/>
    </row>
    <row r="15" spans="1:29" s="27" customFormat="1" ht="12.9" customHeight="1" x14ac:dyDescent="0.35">
      <c r="A15" s="10" t="s">
        <v>8</v>
      </c>
      <c r="B15" s="28">
        <v>1.077991542566628</v>
      </c>
      <c r="C15" s="28">
        <v>1.0860362876861325</v>
      </c>
      <c r="D15" s="28">
        <v>1.217455750979324</v>
      </c>
      <c r="E15" s="28">
        <v>1.1701916923735134</v>
      </c>
      <c r="F15" s="28">
        <v>1.1262258588677041</v>
      </c>
      <c r="G15" s="28">
        <v>1.1275360127841523</v>
      </c>
      <c r="H15" s="28">
        <v>1.0746238465622862</v>
      </c>
      <c r="I15" s="28">
        <v>1.0716684079353025</v>
      </c>
      <c r="J15" s="28">
        <v>1.0704530386645459</v>
      </c>
      <c r="K15" s="28">
        <v>1.0709872667420548</v>
      </c>
      <c r="L15" s="28">
        <v>1.0449171550629281</v>
      </c>
      <c r="M15" s="28">
        <v>1.0435771768037141</v>
      </c>
      <c r="N15" s="28">
        <v>1.0659717683191741</v>
      </c>
      <c r="O15" s="28">
        <v>1.0302109001568214</v>
      </c>
      <c r="P15" s="28">
        <v>1.0892922669628577</v>
      </c>
      <c r="Q15" s="28"/>
      <c r="R15" s="10"/>
      <c r="S15" s="10"/>
      <c r="T15" s="10"/>
      <c r="U15" s="10"/>
      <c r="V15" s="10"/>
      <c r="W15" s="10"/>
      <c r="X15" s="10"/>
      <c r="Y15" s="10"/>
      <c r="Z15" s="10"/>
      <c r="AA15" s="10"/>
      <c r="AB15" s="10"/>
      <c r="AC15" s="10"/>
    </row>
    <row r="16" spans="1:29" s="27" customFormat="1" ht="12.9" customHeight="1" x14ac:dyDescent="0.35">
      <c r="A16" s="10" t="s">
        <v>9</v>
      </c>
      <c r="B16" s="28">
        <v>1.4482487066946297</v>
      </c>
      <c r="C16" s="28">
        <v>1.4982594489102075</v>
      </c>
      <c r="D16" s="28">
        <v>1.5128649286674078</v>
      </c>
      <c r="E16" s="28">
        <v>1.4030788968349275</v>
      </c>
      <c r="F16" s="28">
        <v>1.3872711012795058</v>
      </c>
      <c r="G16" s="28">
        <v>1.4439741366558758</v>
      </c>
      <c r="H16" s="28">
        <v>1.3742456986487905</v>
      </c>
      <c r="I16" s="28">
        <v>1.3061739734131019</v>
      </c>
      <c r="J16" s="28">
        <v>1.2939444965175224</v>
      </c>
      <c r="K16" s="28">
        <v>1.3143716363348015</v>
      </c>
      <c r="L16" s="28">
        <v>1.3664719822708711</v>
      </c>
      <c r="M16" s="28">
        <v>1.3613535681046978</v>
      </c>
      <c r="N16" s="28">
        <v>1.3115647818921292</v>
      </c>
      <c r="O16" s="28">
        <v>1.3199645169600449</v>
      </c>
      <c r="P16" s="28">
        <v>1.3515698145767443</v>
      </c>
      <c r="Q16" s="28"/>
      <c r="R16" s="10"/>
      <c r="S16" s="10"/>
      <c r="T16" s="10"/>
      <c r="U16" s="10"/>
      <c r="V16" s="10"/>
      <c r="W16" s="10"/>
      <c r="X16" s="10"/>
      <c r="Y16" s="10"/>
      <c r="Z16" s="10"/>
      <c r="AA16" s="10"/>
      <c r="AB16" s="10"/>
      <c r="AC16" s="10"/>
    </row>
    <row r="17" spans="1:29" s="27" customFormat="1" ht="12.9" customHeight="1" x14ac:dyDescent="0.35">
      <c r="A17" s="10" t="s">
        <v>10</v>
      </c>
      <c r="B17" s="28">
        <v>1.845162836765545</v>
      </c>
      <c r="C17" s="28">
        <v>1.7959499163560613</v>
      </c>
      <c r="D17" s="28">
        <v>1.8977163805662403</v>
      </c>
      <c r="E17" s="28">
        <v>1.8449990319423628</v>
      </c>
      <c r="F17" s="28">
        <v>1.7276278450221429</v>
      </c>
      <c r="G17" s="28">
        <v>1.6269827623081146</v>
      </c>
      <c r="H17" s="28">
        <v>1.6475528733148992</v>
      </c>
      <c r="I17" s="28">
        <v>1.5801891033645736</v>
      </c>
      <c r="J17" s="28">
        <v>1.5135888271502862</v>
      </c>
      <c r="K17" s="28">
        <v>1.5518310073793919</v>
      </c>
      <c r="L17" s="28">
        <v>1.6225377636875025</v>
      </c>
      <c r="M17" s="28">
        <v>1.5186539036734128</v>
      </c>
      <c r="N17" s="28">
        <v>1.5562250885000966</v>
      </c>
      <c r="O17" s="28">
        <v>1.507879439838282</v>
      </c>
      <c r="P17" s="28">
        <v>1.6025394842603002</v>
      </c>
      <c r="Q17" s="28"/>
      <c r="R17" s="10"/>
      <c r="S17" s="10"/>
      <c r="T17" s="10"/>
      <c r="U17" s="10"/>
      <c r="V17" s="10"/>
      <c r="W17" s="10"/>
      <c r="X17" s="10"/>
      <c r="Y17" s="10"/>
      <c r="Z17" s="10"/>
      <c r="AA17" s="10"/>
      <c r="AB17" s="10"/>
      <c r="AC17" s="10"/>
    </row>
    <row r="18" spans="1:29" s="27" customFormat="1" ht="12.9" customHeight="1" x14ac:dyDescent="0.35">
      <c r="A18" s="10" t="s">
        <v>2</v>
      </c>
      <c r="B18" s="28">
        <v>1.2622504963617946</v>
      </c>
      <c r="C18" s="28">
        <v>1.2064149120047101</v>
      </c>
      <c r="D18" s="28">
        <v>1.2519057752033766</v>
      </c>
      <c r="E18" s="28">
        <v>1.122895711504396</v>
      </c>
      <c r="F18" s="28">
        <v>1.1951675170767642</v>
      </c>
      <c r="G18" s="28">
        <v>1.1642694961477489</v>
      </c>
      <c r="H18" s="28">
        <v>1.1548930372603348</v>
      </c>
      <c r="I18" s="28">
        <v>1.0920573320208942</v>
      </c>
      <c r="J18" s="28">
        <v>1.0441678045040828</v>
      </c>
      <c r="K18" s="28">
        <v>1.0181521829034954</v>
      </c>
      <c r="L18" s="28">
        <v>0.91452166409385083</v>
      </c>
      <c r="M18" s="28">
        <v>1.0319504416651124</v>
      </c>
      <c r="N18" s="28">
        <v>1.003604621632014</v>
      </c>
      <c r="O18" s="28">
        <v>1.0008827832858225</v>
      </c>
      <c r="P18" s="28">
        <v>1.010735139553125</v>
      </c>
      <c r="Q18" s="28"/>
      <c r="R18" s="10"/>
      <c r="S18" s="10"/>
      <c r="T18" s="10"/>
      <c r="U18" s="10"/>
      <c r="V18" s="10"/>
      <c r="W18" s="10"/>
      <c r="X18" s="10"/>
      <c r="Y18" s="10"/>
      <c r="Z18" s="10"/>
      <c r="AA18" s="10"/>
      <c r="AB18" s="10"/>
      <c r="AC18" s="10"/>
    </row>
    <row r="19" spans="1:29" s="27" customFormat="1" ht="12.9" customHeight="1" x14ac:dyDescent="0.35">
      <c r="A19" s="10" t="s">
        <v>11</v>
      </c>
      <c r="B19" s="28">
        <v>1.2763658953323291</v>
      </c>
      <c r="C19" s="28">
        <v>1.2332754738317542</v>
      </c>
      <c r="D19" s="28">
        <v>1.2211863453638849</v>
      </c>
      <c r="E19" s="28">
        <v>1.10040913603378</v>
      </c>
      <c r="F19" s="28">
        <v>1.025369067130105</v>
      </c>
      <c r="G19" s="28">
        <v>1.1037766820109434</v>
      </c>
      <c r="H19" s="28">
        <v>1.0466351870958746</v>
      </c>
      <c r="I19" s="28">
        <v>1.1293440529951768</v>
      </c>
      <c r="J19" s="28">
        <v>1.0772853332783334</v>
      </c>
      <c r="K19" s="28">
        <v>1.1803175920293303</v>
      </c>
      <c r="L19" s="28">
        <v>1.1303154100296502</v>
      </c>
      <c r="M19" s="28">
        <v>1.0453824777531842</v>
      </c>
      <c r="N19" s="28">
        <v>1.0376124050417559</v>
      </c>
      <c r="O19" s="28">
        <v>1.0842738081031735</v>
      </c>
      <c r="P19" s="28">
        <v>1.0755770270562204</v>
      </c>
      <c r="Q19" s="28"/>
      <c r="R19" s="10"/>
      <c r="S19" s="10"/>
      <c r="T19" s="10"/>
      <c r="U19" s="10"/>
      <c r="V19" s="10"/>
      <c r="W19" s="10"/>
      <c r="X19" s="10"/>
      <c r="Y19" s="10"/>
      <c r="Z19" s="10"/>
      <c r="AA19" s="10"/>
      <c r="AB19" s="10"/>
      <c r="AC19" s="10"/>
    </row>
    <row r="20" spans="1:29" s="27" customFormat="1" ht="12.9" customHeight="1" x14ac:dyDescent="0.35">
      <c r="A20" s="10" t="s">
        <v>12</v>
      </c>
      <c r="B20" s="28">
        <v>1.2622525814861132</v>
      </c>
      <c r="C20" s="28">
        <v>1.2770993429324202</v>
      </c>
      <c r="D20" s="28">
        <v>1.281895998600779</v>
      </c>
      <c r="E20" s="28">
        <v>1.3116572613442454</v>
      </c>
      <c r="F20" s="28">
        <v>1.2857365246001904</v>
      </c>
      <c r="G20" s="28">
        <v>1.1715992190368336</v>
      </c>
      <c r="H20" s="28">
        <v>1.1119117950388537</v>
      </c>
      <c r="I20" s="28">
        <v>1.1659191891015284</v>
      </c>
      <c r="J20" s="28">
        <v>1.1378459068900326</v>
      </c>
      <c r="K20" s="28">
        <v>1.1798755614719674</v>
      </c>
      <c r="L20" s="28">
        <v>1.1530306407743445</v>
      </c>
      <c r="M20" s="28">
        <v>1.2010558739494832</v>
      </c>
      <c r="N20" s="28">
        <v>1.2913785180008117</v>
      </c>
      <c r="O20" s="28">
        <v>1.2922672604688668</v>
      </c>
      <c r="P20" s="28">
        <v>1.2924941967428665</v>
      </c>
      <c r="Q20" s="28"/>
      <c r="R20" s="10"/>
      <c r="S20" s="10"/>
      <c r="T20" s="10"/>
      <c r="U20" s="10"/>
      <c r="V20" s="10"/>
      <c r="W20" s="10"/>
      <c r="X20" s="10"/>
      <c r="Y20" s="10"/>
      <c r="Z20" s="10"/>
      <c r="AA20" s="10"/>
      <c r="AB20" s="10"/>
      <c r="AC20" s="10"/>
    </row>
    <row r="21" spans="1:29" ht="12.9" customHeight="1" x14ac:dyDescent="0.35">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row>
    <row r="22" spans="1:29" s="6" customFormat="1" ht="13.4" customHeight="1" x14ac:dyDescent="0.35">
      <c r="A22" s="4" t="s">
        <v>419</v>
      </c>
      <c r="B22" s="5"/>
      <c r="C22" s="5"/>
    </row>
    <row r="23" spans="1:29" ht="12.9" customHeight="1" x14ac:dyDescent="0.35">
      <c r="A23" s="7"/>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row>
    <row r="24" spans="1:29" ht="12.9" customHeight="1" x14ac:dyDescent="0.35">
      <c r="A24" s="9" t="s">
        <v>22</v>
      </c>
      <c r="B24" s="89">
        <v>2006</v>
      </c>
      <c r="C24" s="89">
        <v>2007</v>
      </c>
      <c r="D24" s="89">
        <v>2008</v>
      </c>
      <c r="E24" s="89">
        <v>2009</v>
      </c>
      <c r="F24" s="89">
        <v>2010</v>
      </c>
      <c r="G24" s="89">
        <v>2011</v>
      </c>
      <c r="H24" s="89">
        <v>2012</v>
      </c>
      <c r="I24" s="89">
        <v>2013</v>
      </c>
      <c r="J24" s="89">
        <v>2014</v>
      </c>
      <c r="K24" s="89">
        <v>2015</v>
      </c>
      <c r="L24" s="89">
        <v>2016</v>
      </c>
      <c r="M24" s="89">
        <v>2017</v>
      </c>
      <c r="N24" s="89">
        <v>2018</v>
      </c>
      <c r="O24" s="89">
        <v>2019</v>
      </c>
      <c r="P24" s="89">
        <v>2020</v>
      </c>
      <c r="Q24" s="89">
        <v>2021</v>
      </c>
      <c r="R24" s="9"/>
      <c r="S24" s="7"/>
      <c r="T24" s="9"/>
      <c r="U24" s="9"/>
      <c r="V24" s="7"/>
      <c r="W24" s="7"/>
      <c r="X24" s="9"/>
      <c r="Y24" s="9"/>
      <c r="Z24" s="9"/>
      <c r="AA24" s="9"/>
      <c r="AB24" s="9"/>
      <c r="AC24" s="9"/>
    </row>
    <row r="25" spans="1:29" s="27" customFormat="1" ht="12.9" customHeight="1" x14ac:dyDescent="0.35">
      <c r="A25" s="10" t="s">
        <v>552</v>
      </c>
      <c r="B25" s="28">
        <v>1</v>
      </c>
      <c r="C25" s="28">
        <v>0.99302278490854468</v>
      </c>
      <c r="D25" s="28">
        <v>0.97565362773243092</v>
      </c>
      <c r="E25" s="28">
        <v>0.95544659726331838</v>
      </c>
      <c r="F25" s="28">
        <v>0.8626489065596149</v>
      </c>
      <c r="G25" s="28">
        <v>0.74911809935887741</v>
      </c>
      <c r="H25" s="28">
        <v>0.75885249706783486</v>
      </c>
      <c r="I25" s="28">
        <v>0.70444376488807825</v>
      </c>
      <c r="J25" s="28">
        <v>0.62694205488529386</v>
      </c>
      <c r="K25" s="28">
        <v>0.67764579980715689</v>
      </c>
      <c r="L25" s="28">
        <v>1.2551093674492022</v>
      </c>
      <c r="M25" s="28">
        <v>1.10301556559998</v>
      </c>
      <c r="N25" s="28">
        <v>0.96929393569187272</v>
      </c>
      <c r="O25" s="28">
        <v>1.0084719951976526</v>
      </c>
      <c r="P25" s="28">
        <v>1.0782838198071636</v>
      </c>
      <c r="Q25" s="28"/>
      <c r="R25" s="10"/>
      <c r="S25" s="10"/>
      <c r="T25" s="10"/>
      <c r="U25" s="10"/>
      <c r="V25" s="10"/>
      <c r="W25" s="10"/>
      <c r="X25" s="26"/>
      <c r="Y25" s="10"/>
      <c r="Z25" s="10"/>
      <c r="AA25" s="10"/>
      <c r="AB25" s="10"/>
      <c r="AC25" s="10"/>
    </row>
    <row r="26" spans="1:29" s="27" customFormat="1" ht="12.9" customHeight="1" x14ac:dyDescent="0.35">
      <c r="A26" s="10" t="s">
        <v>1</v>
      </c>
      <c r="B26" s="28">
        <v>0.76967475273344166</v>
      </c>
      <c r="C26" s="28">
        <v>0.91503741151415363</v>
      </c>
      <c r="D26" s="28">
        <v>0.64089504210428316</v>
      </c>
      <c r="E26" s="28">
        <v>0.70323808335032412</v>
      </c>
      <c r="F26" s="28">
        <v>0.65307531643727834</v>
      </c>
      <c r="G26" s="28">
        <v>0.6848445927745852</v>
      </c>
      <c r="H26" s="28">
        <v>0.63016682480869224</v>
      </c>
      <c r="I26" s="28">
        <v>0.80553898731639395</v>
      </c>
      <c r="J26" s="28">
        <v>0.71507269517965388</v>
      </c>
      <c r="K26" s="28">
        <v>0.61484487279116751</v>
      </c>
      <c r="L26" s="28">
        <v>0.68519348055175355</v>
      </c>
      <c r="M26" s="28">
        <v>0.77439646982371646</v>
      </c>
      <c r="N26" s="28">
        <v>0.9200162035589966</v>
      </c>
      <c r="O26" s="28">
        <v>0.97423633850345137</v>
      </c>
      <c r="P26" s="28">
        <v>1.0687531956596013</v>
      </c>
      <c r="Q26" s="28"/>
      <c r="R26" s="10"/>
      <c r="S26" s="10"/>
      <c r="T26" s="10"/>
      <c r="U26" s="10"/>
      <c r="V26" s="10"/>
      <c r="W26" s="10"/>
      <c r="X26" s="26"/>
      <c r="Y26" s="10"/>
      <c r="Z26" s="10"/>
      <c r="AA26" s="10"/>
      <c r="AB26" s="10"/>
      <c r="AC26" s="10"/>
    </row>
    <row r="27" spans="1:29" s="27" customFormat="1" ht="12.9" customHeight="1" x14ac:dyDescent="0.35">
      <c r="A27" s="10" t="s">
        <v>3</v>
      </c>
      <c r="B27" s="28">
        <v>1.8500766948403966</v>
      </c>
      <c r="C27" s="28">
        <v>1.6776544798982811</v>
      </c>
      <c r="D27" s="28">
        <v>1.8235033325584697</v>
      </c>
      <c r="E27" s="28">
        <v>1.5062609937986506</v>
      </c>
      <c r="F27" s="28">
        <v>1.3937040597047758</v>
      </c>
      <c r="G27" s="28">
        <v>1.5631995860295471</v>
      </c>
      <c r="H27" s="28">
        <v>1.2210370145076592</v>
      </c>
      <c r="I27" s="28">
        <v>1.2757839263833137</v>
      </c>
      <c r="J27" s="28">
        <v>1.2378685740212152</v>
      </c>
      <c r="K27" s="28">
        <v>1.3126586423737661</v>
      </c>
      <c r="L27" s="28">
        <v>1.3188685355740613</v>
      </c>
      <c r="M27" s="28">
        <v>1.3997887936216689</v>
      </c>
      <c r="N27" s="28">
        <v>1.6152359722693816</v>
      </c>
      <c r="O27" s="28">
        <v>1.4553605329831039</v>
      </c>
      <c r="P27" s="28">
        <v>1.5079869623649906</v>
      </c>
      <c r="Q27" s="28"/>
      <c r="R27" s="10"/>
      <c r="S27" s="10"/>
      <c r="T27" s="10"/>
      <c r="U27" s="10"/>
      <c r="V27" s="10"/>
      <c r="W27" s="10"/>
      <c r="X27" s="26"/>
      <c r="Y27" s="10"/>
      <c r="Z27" s="10"/>
      <c r="AA27" s="10"/>
      <c r="AB27" s="10"/>
      <c r="AC27" s="10"/>
    </row>
    <row r="28" spans="1:29" s="27" customFormat="1" ht="12.9" customHeight="1" x14ac:dyDescent="0.35">
      <c r="A28" s="10" t="s">
        <v>4</v>
      </c>
      <c r="B28" s="28">
        <v>1.1996384198582448</v>
      </c>
      <c r="C28" s="28">
        <v>1.1272575251172625</v>
      </c>
      <c r="D28" s="28">
        <v>0.92481745763134626</v>
      </c>
      <c r="E28" s="28">
        <v>1.0421267392181681</v>
      </c>
      <c r="F28" s="28">
        <v>1.1168929592194232</v>
      </c>
      <c r="G28" s="28">
        <v>1.0867105759479536</v>
      </c>
      <c r="H28" s="28">
        <v>1.0447466165608099</v>
      </c>
      <c r="I28" s="28">
        <v>1.1548335750111998</v>
      </c>
      <c r="J28" s="28">
        <v>1.0582995500268266</v>
      </c>
      <c r="K28" s="28">
        <v>1.030197394986297</v>
      </c>
      <c r="L28" s="28">
        <v>0.97632009883826865</v>
      </c>
      <c r="M28" s="28">
        <v>1.1136561804869636</v>
      </c>
      <c r="N28" s="28">
        <v>1.237367094721664</v>
      </c>
      <c r="O28" s="28">
        <v>1.3089274519969265</v>
      </c>
      <c r="P28" s="28">
        <v>1.451486660418678</v>
      </c>
      <c r="Q28" s="28"/>
      <c r="R28" s="10"/>
      <c r="S28" s="10"/>
      <c r="T28" s="10"/>
      <c r="U28" s="10"/>
      <c r="V28" s="10"/>
      <c r="W28" s="10"/>
      <c r="X28" s="26"/>
      <c r="Y28" s="10"/>
      <c r="Z28" s="10"/>
      <c r="AA28" s="10"/>
      <c r="AB28" s="10"/>
      <c r="AC28" s="10"/>
    </row>
    <row r="29" spans="1:29" s="27" customFormat="1" ht="12.9" customHeight="1" x14ac:dyDescent="0.35">
      <c r="A29" s="10" t="s">
        <v>5</v>
      </c>
      <c r="B29" s="28">
        <v>1.208096787141113</v>
      </c>
      <c r="C29" s="28">
        <v>1.1680999990081296</v>
      </c>
      <c r="D29" s="28">
        <v>1.127971027181595</v>
      </c>
      <c r="E29" s="28">
        <v>1.1394160640021893</v>
      </c>
      <c r="F29" s="28">
        <v>1.1637388024613675</v>
      </c>
      <c r="G29" s="28">
        <v>1.0769757541851319</v>
      </c>
      <c r="H29" s="28">
        <v>1.0324349586018369</v>
      </c>
      <c r="I29" s="28">
        <v>0.96270114496410708</v>
      </c>
      <c r="J29" s="28">
        <v>1.0467654489821476</v>
      </c>
      <c r="K29" s="28">
        <v>1.0135611088773835</v>
      </c>
      <c r="L29" s="28">
        <v>1.1642252948894056</v>
      </c>
      <c r="M29" s="28">
        <v>1.1860764234936636</v>
      </c>
      <c r="N29" s="28">
        <v>1.1804470638357503</v>
      </c>
      <c r="O29" s="28">
        <v>1.2570581784960988</v>
      </c>
      <c r="P29" s="28">
        <v>1.3260542311581085</v>
      </c>
      <c r="Q29" s="28"/>
      <c r="R29" s="10"/>
      <c r="S29" s="10"/>
      <c r="T29" s="10"/>
      <c r="U29" s="10"/>
      <c r="V29" s="10"/>
      <c r="W29" s="10"/>
      <c r="X29" s="26"/>
      <c r="Y29" s="10"/>
      <c r="Z29" s="10"/>
      <c r="AA29" s="10"/>
      <c r="AB29" s="10"/>
      <c r="AC29" s="10"/>
    </row>
    <row r="30" spans="1:29" s="27" customFormat="1" ht="12.9" customHeight="1" x14ac:dyDescent="0.35">
      <c r="A30" s="10" t="s">
        <v>6</v>
      </c>
      <c r="B30" s="28">
        <v>0.90855761506318977</v>
      </c>
      <c r="C30" s="28">
        <v>1.1748727516152411</v>
      </c>
      <c r="D30" s="28">
        <v>1.0784333753475861</v>
      </c>
      <c r="E30" s="28">
        <v>1.0855290139456537</v>
      </c>
      <c r="F30" s="28">
        <v>1.1388657441142389</v>
      </c>
      <c r="G30" s="28">
        <v>0.96502367646621845</v>
      </c>
      <c r="H30" s="28">
        <v>0.97775033464188488</v>
      </c>
      <c r="I30" s="28">
        <v>1.2573986665250636</v>
      </c>
      <c r="J30" s="28">
        <v>1.2937057884358643</v>
      </c>
      <c r="K30" s="28">
        <v>1.089759240992531</v>
      </c>
      <c r="L30" s="28">
        <v>1.0725231225469929</v>
      </c>
      <c r="M30" s="28">
        <v>1.2505245505562292</v>
      </c>
      <c r="N30" s="28">
        <v>1.1959390267086081</v>
      </c>
      <c r="O30" s="28">
        <v>1.1457191422300206</v>
      </c>
      <c r="P30" s="28">
        <v>1.1128898081228711</v>
      </c>
      <c r="Q30" s="28"/>
      <c r="R30" s="10"/>
      <c r="S30" s="10"/>
      <c r="T30" s="10"/>
      <c r="U30" s="10"/>
      <c r="V30" s="10"/>
      <c r="W30" s="10"/>
      <c r="X30" s="26"/>
      <c r="Y30" s="10"/>
      <c r="Z30" s="10"/>
      <c r="AA30" s="10"/>
      <c r="AB30" s="10"/>
      <c r="AC30" s="10"/>
    </row>
    <row r="31" spans="1:29" s="27" customFormat="1" ht="12.9" customHeight="1" x14ac:dyDescent="0.35">
      <c r="A31" s="10" t="s">
        <v>7</v>
      </c>
      <c r="B31" s="28">
        <v>1.4108945442368637</v>
      </c>
      <c r="C31" s="28">
        <v>1.2702955593785177</v>
      </c>
      <c r="D31" s="28">
        <v>1.0773276882212504</v>
      </c>
      <c r="E31" s="28">
        <v>1.1120118249059752</v>
      </c>
      <c r="F31" s="28">
        <v>1.1122402588223959</v>
      </c>
      <c r="G31" s="28">
        <v>1.0973919843116897</v>
      </c>
      <c r="H31" s="28">
        <v>0.8816823858486158</v>
      </c>
      <c r="I31" s="28">
        <v>0.985011246133081</v>
      </c>
      <c r="J31" s="28">
        <v>1.1323603852702873</v>
      </c>
      <c r="K31" s="28">
        <v>1.126103597723052</v>
      </c>
      <c r="L31" s="28">
        <v>1.4205004344164756</v>
      </c>
      <c r="M31" s="28">
        <v>1.3877329043723852</v>
      </c>
      <c r="N31" s="28">
        <v>1.3552493826483698</v>
      </c>
      <c r="O31" s="28">
        <v>1.1762956692657471</v>
      </c>
      <c r="P31" s="28">
        <v>1.2100607175871696</v>
      </c>
      <c r="Q31" s="28"/>
      <c r="R31" s="10"/>
      <c r="S31" s="10"/>
      <c r="T31" s="10"/>
      <c r="U31" s="10"/>
      <c r="V31" s="10"/>
      <c r="W31" s="10"/>
      <c r="X31" s="26"/>
      <c r="Y31" s="10"/>
      <c r="Z31" s="10"/>
      <c r="AA31" s="10"/>
      <c r="AB31" s="10"/>
      <c r="AC31" s="10"/>
    </row>
    <row r="32" spans="1:29" s="27" customFormat="1" ht="12.9" customHeight="1" x14ac:dyDescent="0.35">
      <c r="A32" s="10" t="s">
        <v>8</v>
      </c>
      <c r="B32" s="28">
        <v>0.91058350143670097</v>
      </c>
      <c r="C32" s="28">
        <v>0.89641560844062818</v>
      </c>
      <c r="D32" s="28">
        <v>1.1594897538393374</v>
      </c>
      <c r="E32" s="28">
        <v>1.0734997051150783</v>
      </c>
      <c r="F32" s="28">
        <v>0.93672090445115985</v>
      </c>
      <c r="G32" s="28">
        <v>0.96602524277283375</v>
      </c>
      <c r="H32" s="28">
        <v>0.86289318918739921</v>
      </c>
      <c r="I32" s="28">
        <v>0.88675545425577329</v>
      </c>
      <c r="J32" s="28">
        <v>0.90235728454566866</v>
      </c>
      <c r="K32" s="28">
        <v>0.90647414240232904</v>
      </c>
      <c r="L32" s="28">
        <v>0.86390030755635705</v>
      </c>
      <c r="M32" s="28">
        <v>0.83943925010542808</v>
      </c>
      <c r="N32" s="28">
        <v>0.92344856173451595</v>
      </c>
      <c r="O32" s="28">
        <v>0.88399563292442962</v>
      </c>
      <c r="P32" s="28">
        <v>1.0348422602161342</v>
      </c>
      <c r="Q32" s="28"/>
      <c r="R32" s="10"/>
      <c r="S32" s="10"/>
      <c r="T32" s="10"/>
      <c r="U32" s="10"/>
      <c r="V32" s="10"/>
      <c r="W32" s="10"/>
      <c r="X32" s="26"/>
      <c r="Y32" s="10"/>
      <c r="Z32" s="10"/>
      <c r="AA32" s="10"/>
      <c r="AB32" s="10"/>
      <c r="AC32" s="10"/>
    </row>
    <row r="33" spans="1:29" s="27" customFormat="1" ht="12.9" customHeight="1" x14ac:dyDescent="0.35">
      <c r="A33" s="10" t="s">
        <v>9</v>
      </c>
      <c r="B33" s="28">
        <v>1.6965963330225096</v>
      </c>
      <c r="C33" s="28">
        <v>1.9321359775375218</v>
      </c>
      <c r="D33" s="28">
        <v>2.0009440516041184</v>
      </c>
      <c r="E33" s="28">
        <v>1.7577391593674592</v>
      </c>
      <c r="F33" s="28">
        <v>1.8932661182976165</v>
      </c>
      <c r="G33" s="28">
        <v>1.8787292742880002</v>
      </c>
      <c r="H33" s="28">
        <v>1.5838448747033189</v>
      </c>
      <c r="I33" s="28">
        <v>1.4745551522202913</v>
      </c>
      <c r="J33" s="28">
        <v>1.586082118954236</v>
      </c>
      <c r="K33" s="28">
        <v>1.5500184134614148</v>
      </c>
      <c r="L33" s="28">
        <v>1.842424221042527</v>
      </c>
      <c r="M33" s="28">
        <v>1.7818243996320087</v>
      </c>
      <c r="N33" s="28">
        <v>1.6792164489207335</v>
      </c>
      <c r="O33" s="28">
        <v>1.755942383669973</v>
      </c>
      <c r="P33" s="28">
        <v>1.8945235136875322</v>
      </c>
      <c r="Q33" s="28"/>
      <c r="R33" s="10"/>
      <c r="S33" s="10"/>
      <c r="T33" s="10"/>
      <c r="U33" s="10"/>
      <c r="V33" s="10"/>
      <c r="W33" s="10"/>
      <c r="X33" s="26"/>
      <c r="Y33" s="10"/>
      <c r="Z33" s="10"/>
      <c r="AA33" s="10"/>
      <c r="AB33" s="10"/>
      <c r="AC33" s="10"/>
    </row>
    <row r="34" spans="1:29" s="27" customFormat="1" ht="12.9" customHeight="1" x14ac:dyDescent="0.35">
      <c r="A34" s="10" t="s">
        <v>10</v>
      </c>
      <c r="B34" s="28">
        <v>2.018018741264425</v>
      </c>
      <c r="C34" s="28">
        <v>2.119464480500616</v>
      </c>
      <c r="D34" s="28">
        <v>2.0856973653087967</v>
      </c>
      <c r="E34" s="28">
        <v>1.945222867761256</v>
      </c>
      <c r="F34" s="28">
        <v>1.8603205254050814</v>
      </c>
      <c r="G34" s="28">
        <v>1.5286091884998707</v>
      </c>
      <c r="H34" s="28">
        <v>1.5452731068480261</v>
      </c>
      <c r="I34" s="28">
        <v>1.4409060955777857</v>
      </c>
      <c r="J34" s="28">
        <v>1.3710773179217683</v>
      </c>
      <c r="K34" s="28">
        <v>1.3776980195430228</v>
      </c>
      <c r="L34" s="28">
        <v>1.6200652055887319</v>
      </c>
      <c r="M34" s="28">
        <v>1.3904454939917801</v>
      </c>
      <c r="N34" s="28">
        <v>1.4535952781983106</v>
      </c>
      <c r="O34" s="28">
        <v>1.3943705812280651</v>
      </c>
      <c r="P34" s="28">
        <v>1.6090504655253426</v>
      </c>
      <c r="Q34" s="28"/>
      <c r="R34" s="10"/>
      <c r="S34" s="10"/>
      <c r="T34" s="10"/>
      <c r="U34" s="10"/>
      <c r="V34" s="10"/>
      <c r="W34" s="10"/>
      <c r="X34" s="26"/>
      <c r="Y34" s="10"/>
      <c r="Z34" s="10"/>
      <c r="AA34" s="10"/>
      <c r="AB34" s="10"/>
      <c r="AC34" s="10"/>
    </row>
    <row r="35" spans="1:29" s="27" customFormat="1" ht="12.9" customHeight="1" x14ac:dyDescent="0.35">
      <c r="A35" s="10" t="s">
        <v>2</v>
      </c>
      <c r="B35" s="28">
        <v>1.5204716262510614</v>
      </c>
      <c r="C35" s="28">
        <v>1.2976580858569398</v>
      </c>
      <c r="D35" s="28">
        <v>1.3238136583854014</v>
      </c>
      <c r="E35" s="28">
        <v>1.1066434477355691</v>
      </c>
      <c r="F35" s="28">
        <v>1.2346460801664116</v>
      </c>
      <c r="G35" s="28">
        <v>1.2040072421615438</v>
      </c>
      <c r="H35" s="28">
        <v>1.1726886192989878</v>
      </c>
      <c r="I35" s="28">
        <v>1.0524149003617509</v>
      </c>
      <c r="J35" s="28">
        <v>1.0030160662692658</v>
      </c>
      <c r="K35" s="28">
        <v>0.97576335129925995</v>
      </c>
      <c r="L35" s="28">
        <v>0.8542070063124485</v>
      </c>
      <c r="M35" s="28">
        <v>1.0381638714198802</v>
      </c>
      <c r="N35" s="28">
        <v>1.0717939180602847</v>
      </c>
      <c r="O35" s="28">
        <v>1.0494987570003074</v>
      </c>
      <c r="P35" s="28">
        <v>1.0279140909274875</v>
      </c>
      <c r="Q35" s="28"/>
      <c r="R35" s="10"/>
      <c r="S35" s="10"/>
      <c r="T35" s="10"/>
      <c r="U35" s="10"/>
      <c r="V35" s="10"/>
      <c r="W35" s="10"/>
      <c r="X35" s="26"/>
      <c r="Y35" s="10"/>
      <c r="Z35" s="10"/>
      <c r="AA35" s="10"/>
      <c r="AB35" s="10"/>
      <c r="AC35" s="10"/>
    </row>
    <row r="36" spans="1:29" s="27" customFormat="1" ht="12.9" customHeight="1" x14ac:dyDescent="0.35">
      <c r="A36" s="10" t="s">
        <v>11</v>
      </c>
      <c r="B36" s="28">
        <v>1.5150942479838525</v>
      </c>
      <c r="C36" s="28">
        <v>1.4806457872541132</v>
      </c>
      <c r="D36" s="28">
        <v>1.4801229564460705</v>
      </c>
      <c r="E36" s="28">
        <v>1.2852196010145891</v>
      </c>
      <c r="F36" s="28">
        <v>1.097395246497628</v>
      </c>
      <c r="G36" s="28">
        <v>1.2404441221538121</v>
      </c>
      <c r="H36" s="28">
        <v>1.1140361492245014</v>
      </c>
      <c r="I36" s="28">
        <v>1.4106110915546533</v>
      </c>
      <c r="J36" s="28">
        <v>1.3173292223178874</v>
      </c>
      <c r="K36" s="28">
        <v>1.6356958318105106</v>
      </c>
      <c r="L36" s="28">
        <v>1.5159496513415534</v>
      </c>
      <c r="M36" s="28">
        <v>1.1707169761626655</v>
      </c>
      <c r="N36" s="28">
        <v>1.2643797907378092</v>
      </c>
      <c r="O36" s="28">
        <v>1.4287846759319824</v>
      </c>
      <c r="P36" s="28">
        <v>1.3976319519430294</v>
      </c>
      <c r="Q36" s="28"/>
      <c r="R36" s="10"/>
      <c r="S36" s="10"/>
      <c r="T36" s="10"/>
      <c r="U36" s="10"/>
      <c r="V36" s="10"/>
      <c r="W36" s="10"/>
      <c r="X36" s="26"/>
      <c r="Y36" s="10"/>
      <c r="Z36" s="10"/>
      <c r="AA36" s="10"/>
      <c r="AB36" s="10"/>
      <c r="AC36" s="10"/>
    </row>
    <row r="37" spans="1:29" s="27" customFormat="1" ht="12.9" customHeight="1" x14ac:dyDescent="0.35">
      <c r="A37" s="10" t="s">
        <v>12</v>
      </c>
      <c r="B37" s="28">
        <v>1.1067714526992556</v>
      </c>
      <c r="C37" s="28">
        <v>1.1803692397737886</v>
      </c>
      <c r="D37" s="28">
        <v>1.2065891226983028</v>
      </c>
      <c r="E37" s="28">
        <v>1.231155646293953</v>
      </c>
      <c r="F37" s="28">
        <v>1.1974640278235198</v>
      </c>
      <c r="G37" s="28">
        <v>0.97135800812789808</v>
      </c>
      <c r="H37" s="28">
        <v>0.93868119250880899</v>
      </c>
      <c r="I37" s="28">
        <v>1.0627346435788996</v>
      </c>
      <c r="J37" s="28">
        <v>1.0300504255835812</v>
      </c>
      <c r="K37" s="28">
        <v>1.1106951760949575</v>
      </c>
      <c r="L37" s="28">
        <v>0.98835935286897092</v>
      </c>
      <c r="M37" s="28">
        <v>1.0892008598797278</v>
      </c>
      <c r="N37" s="28">
        <v>1.3622980006493799</v>
      </c>
      <c r="O37" s="28">
        <v>1.370517715015793</v>
      </c>
      <c r="P37" s="28">
        <v>1.3326622273438129</v>
      </c>
      <c r="Q37" s="28"/>
      <c r="R37" s="10"/>
      <c r="S37" s="10"/>
      <c r="T37" s="10"/>
      <c r="U37" s="10"/>
      <c r="V37" s="10"/>
      <c r="W37" s="10"/>
      <c r="X37" s="26"/>
      <c r="Y37" s="10"/>
      <c r="Z37" s="10"/>
      <c r="AA37" s="10"/>
      <c r="AB37" s="10"/>
      <c r="AC37" s="10"/>
    </row>
    <row r="38" spans="1:29" ht="12.9" customHeight="1" x14ac:dyDescent="0.35">
      <c r="A38" s="7"/>
      <c r="B38" s="7"/>
      <c r="C38" s="7"/>
      <c r="D38" s="7"/>
      <c r="E38" s="7"/>
      <c r="F38" s="7"/>
      <c r="G38" s="7"/>
      <c r="H38" s="7"/>
      <c r="I38" s="7"/>
      <c r="J38" s="7"/>
      <c r="K38" s="7"/>
      <c r="L38" s="7"/>
      <c r="M38" s="7"/>
      <c r="N38" s="7"/>
      <c r="O38" s="7"/>
      <c r="P38" s="7"/>
      <c r="Q38" s="7"/>
      <c r="R38" s="7"/>
      <c r="S38" s="7"/>
      <c r="T38" s="7"/>
      <c r="U38" s="7"/>
      <c r="V38" s="7"/>
      <c r="W38" s="7"/>
      <c r="X38" s="9"/>
      <c r="Y38" s="7"/>
      <c r="Z38" s="7"/>
      <c r="AA38" s="7"/>
      <c r="AB38" s="7"/>
      <c r="AC38" s="7"/>
    </row>
    <row r="39" spans="1:29" s="6" customFormat="1" ht="13.4" customHeight="1" x14ac:dyDescent="0.35">
      <c r="A39" s="4" t="s">
        <v>420</v>
      </c>
      <c r="B39" s="5"/>
      <c r="C39" s="5"/>
    </row>
    <row r="40" spans="1:29" ht="12.9" customHeight="1" x14ac:dyDescent="0.35">
      <c r="A40" s="7"/>
      <c r="B40" s="7"/>
      <c r="C40" s="7"/>
      <c r="D40" s="7"/>
      <c r="E40" s="7"/>
      <c r="F40" s="7"/>
      <c r="G40" s="7"/>
      <c r="H40" s="7"/>
      <c r="I40" s="7"/>
      <c r="J40" s="7"/>
      <c r="K40" s="7"/>
      <c r="L40" s="7"/>
      <c r="M40" s="7"/>
      <c r="N40" s="7"/>
      <c r="O40" s="7"/>
      <c r="P40" s="7"/>
      <c r="Q40" s="7"/>
      <c r="R40" s="7"/>
      <c r="S40" s="7"/>
      <c r="T40" s="7"/>
      <c r="U40" s="7"/>
      <c r="V40" s="7"/>
      <c r="W40" s="7"/>
      <c r="X40" s="7"/>
      <c r="Y40" s="7"/>
      <c r="Z40" s="7"/>
      <c r="AA40" s="7"/>
      <c r="AB40" s="7"/>
      <c r="AC40" s="7"/>
    </row>
    <row r="41" spans="1:29" ht="12.9" customHeight="1" x14ac:dyDescent="0.35">
      <c r="A41" s="9" t="s">
        <v>22</v>
      </c>
      <c r="B41" s="89">
        <v>2006</v>
      </c>
      <c r="C41" s="89">
        <v>2007</v>
      </c>
      <c r="D41" s="89">
        <v>2008</v>
      </c>
      <c r="E41" s="89">
        <v>2009</v>
      </c>
      <c r="F41" s="89">
        <v>2010</v>
      </c>
      <c r="G41" s="89">
        <v>2011</v>
      </c>
      <c r="H41" s="89">
        <v>2012</v>
      </c>
      <c r="I41" s="89">
        <v>2013</v>
      </c>
      <c r="J41" s="89">
        <v>2014</v>
      </c>
      <c r="K41" s="89">
        <v>2015</v>
      </c>
      <c r="L41" s="89">
        <v>2016</v>
      </c>
      <c r="M41" s="89">
        <v>2017</v>
      </c>
      <c r="N41" s="89">
        <v>2018</v>
      </c>
      <c r="O41" s="89">
        <v>2019</v>
      </c>
      <c r="P41" s="89">
        <v>2020</v>
      </c>
      <c r="Q41" s="89">
        <v>2021</v>
      </c>
      <c r="R41" s="9"/>
      <c r="S41" s="9"/>
      <c r="T41" s="9"/>
      <c r="U41" s="9"/>
      <c r="V41" s="9"/>
      <c r="W41" s="9"/>
      <c r="X41" s="9"/>
      <c r="Y41" s="9"/>
      <c r="Z41" s="9"/>
      <c r="AA41" s="9"/>
      <c r="AB41" s="9"/>
      <c r="AC41" s="9"/>
    </row>
    <row r="42" spans="1:29" s="27" customFormat="1" ht="12.9" customHeight="1" x14ac:dyDescent="0.35">
      <c r="A42" s="10" t="s">
        <v>552</v>
      </c>
      <c r="B42" s="28">
        <v>1</v>
      </c>
      <c r="C42" s="28">
        <v>0.97962061981976356</v>
      </c>
      <c r="D42" s="28">
        <v>1.0142509214650481</v>
      </c>
      <c r="E42" s="28">
        <v>1.0011429577994573</v>
      </c>
      <c r="F42" s="28">
        <v>1.0042756367271777</v>
      </c>
      <c r="G42" s="28">
        <v>0.9537194695874962</v>
      </c>
      <c r="H42" s="28">
        <v>1.0171558922869228</v>
      </c>
      <c r="I42" s="28">
        <v>1.0188884297380347</v>
      </c>
      <c r="J42" s="28">
        <v>0.99385196399678299</v>
      </c>
      <c r="K42" s="28">
        <v>0.99961685244805754</v>
      </c>
      <c r="L42" s="28">
        <v>0.99549867361768229</v>
      </c>
      <c r="M42" s="28">
        <v>0.98682492355207663</v>
      </c>
      <c r="N42" s="28">
        <v>1.0004792108033214</v>
      </c>
      <c r="O42" s="28">
        <v>0.98203695637736954</v>
      </c>
      <c r="P42" s="28">
        <v>0.98190311989168311</v>
      </c>
      <c r="Q42" s="28"/>
      <c r="R42" s="10"/>
      <c r="S42" s="10"/>
      <c r="T42" s="26"/>
      <c r="U42" s="10"/>
      <c r="V42" s="10"/>
      <c r="W42" s="10"/>
      <c r="X42" s="10"/>
      <c r="Y42" s="10"/>
      <c r="Z42" s="10"/>
      <c r="AA42" s="10"/>
      <c r="AB42" s="10"/>
      <c r="AC42" s="10"/>
    </row>
    <row r="43" spans="1:29" s="27" customFormat="1" ht="12.9" customHeight="1" x14ac:dyDescent="0.35">
      <c r="A43" s="10" t="s">
        <v>1</v>
      </c>
      <c r="B43" s="28">
        <v>1.0473485720966518</v>
      </c>
      <c r="C43" s="28">
        <v>1.0237229784444211</v>
      </c>
      <c r="D43" s="28">
        <v>1.0162342761009457</v>
      </c>
      <c r="E43" s="28">
        <v>0.97299983344815799</v>
      </c>
      <c r="F43" s="28">
        <v>1.0257045632097006</v>
      </c>
      <c r="G43" s="28">
        <v>1.0030851454243348</v>
      </c>
      <c r="H43" s="28">
        <v>0.97519625792892606</v>
      </c>
      <c r="I43" s="28">
        <v>0.96637178332425511</v>
      </c>
      <c r="J43" s="28">
        <v>0.92953669247491977</v>
      </c>
      <c r="K43" s="28">
        <v>0.91598801945747799</v>
      </c>
      <c r="L43" s="28">
        <v>0.90765332181501646</v>
      </c>
      <c r="M43" s="28">
        <v>0.91367705497230645</v>
      </c>
      <c r="N43" s="28">
        <v>0.92352320002968791</v>
      </c>
      <c r="O43" s="28">
        <v>0.90579598689813468</v>
      </c>
      <c r="P43" s="28">
        <v>0.88281961428661415</v>
      </c>
      <c r="Q43" s="28"/>
      <c r="R43" s="10"/>
      <c r="S43" s="10"/>
      <c r="T43" s="26"/>
      <c r="U43" s="10"/>
      <c r="V43" s="10"/>
      <c r="W43" s="10"/>
      <c r="X43" s="10"/>
      <c r="Y43" s="10"/>
      <c r="Z43" s="10"/>
      <c r="AA43" s="10"/>
      <c r="AB43" s="10"/>
      <c r="AC43" s="10"/>
    </row>
    <row r="44" spans="1:29" s="27" customFormat="1" ht="12.9" customHeight="1" x14ac:dyDescent="0.35">
      <c r="A44" s="10" t="s">
        <v>3</v>
      </c>
      <c r="B44" s="28">
        <v>1.4423722690238421</v>
      </c>
      <c r="C44" s="28">
        <v>1.4594381987036826</v>
      </c>
      <c r="D44" s="28">
        <v>1.5012823380492395</v>
      </c>
      <c r="E44" s="28">
        <v>1.4390685213004106</v>
      </c>
      <c r="F44" s="28">
        <v>1.4304259085563922</v>
      </c>
      <c r="G44" s="28">
        <v>1.4610102891637748</v>
      </c>
      <c r="H44" s="28">
        <v>1.4066748693062083</v>
      </c>
      <c r="I44" s="28">
        <v>1.3983519595625469</v>
      </c>
      <c r="J44" s="28">
        <v>1.3694500935142544</v>
      </c>
      <c r="K44" s="28">
        <v>1.3850457387312027</v>
      </c>
      <c r="L44" s="28">
        <v>1.380508099609955</v>
      </c>
      <c r="M44" s="28">
        <v>1.3966398166596983</v>
      </c>
      <c r="N44" s="28">
        <v>1.4000746513845572</v>
      </c>
      <c r="O44" s="28">
        <v>1.4099644338375905</v>
      </c>
      <c r="P44" s="28">
        <v>1.3634943319842598</v>
      </c>
      <c r="Q44" s="28"/>
      <c r="R44" s="10"/>
      <c r="S44" s="10"/>
      <c r="T44" s="26"/>
      <c r="U44" s="10"/>
      <c r="V44" s="10"/>
      <c r="W44" s="10"/>
      <c r="X44" s="10"/>
      <c r="Y44" s="10"/>
      <c r="Z44" s="10"/>
      <c r="AA44" s="10"/>
      <c r="AB44" s="10"/>
      <c r="AC44" s="10"/>
    </row>
    <row r="45" spans="1:29" s="27" customFormat="1" ht="12.9" customHeight="1" x14ac:dyDescent="0.35">
      <c r="A45" s="10" t="s">
        <v>4</v>
      </c>
      <c r="B45" s="28">
        <v>1.5189632467006473</v>
      </c>
      <c r="C45" s="28">
        <v>1.4612538417980079</v>
      </c>
      <c r="D45" s="28">
        <v>1.4108762335437519</v>
      </c>
      <c r="E45" s="28">
        <v>1.415606310336895</v>
      </c>
      <c r="F45" s="28">
        <v>1.4215362856395537</v>
      </c>
      <c r="G45" s="28">
        <v>1.4271291080730657</v>
      </c>
      <c r="H45" s="28">
        <v>1.3598141519280231</v>
      </c>
      <c r="I45" s="28">
        <v>1.3018243192164398</v>
      </c>
      <c r="J45" s="28">
        <v>1.298577609360557</v>
      </c>
      <c r="K45" s="28">
        <v>1.2649060532716789</v>
      </c>
      <c r="L45" s="28">
        <v>1.2622079575677916</v>
      </c>
      <c r="M45" s="28">
        <v>1.3038429915452627</v>
      </c>
      <c r="N45" s="28">
        <v>1.2624250539651962</v>
      </c>
      <c r="O45" s="28">
        <v>1.2442462154311333</v>
      </c>
      <c r="P45" s="28">
        <v>1.2129780121469964</v>
      </c>
      <c r="Q45" s="28"/>
      <c r="R45" s="10"/>
      <c r="S45" s="10"/>
      <c r="T45" s="26"/>
      <c r="U45" s="10"/>
      <c r="V45" s="10"/>
      <c r="W45" s="10"/>
      <c r="X45" s="10"/>
      <c r="Y45" s="10"/>
      <c r="Z45" s="10"/>
      <c r="AA45" s="10"/>
      <c r="AB45" s="10"/>
      <c r="AC45" s="10"/>
    </row>
    <row r="46" spans="1:29" s="27" customFormat="1" ht="12.9" customHeight="1" x14ac:dyDescent="0.35">
      <c r="A46" s="10" t="s">
        <v>5</v>
      </c>
      <c r="B46" s="28">
        <v>1.2592559545406667</v>
      </c>
      <c r="C46" s="28">
        <v>1.3261239252653008</v>
      </c>
      <c r="D46" s="28">
        <v>1.2716089588102373</v>
      </c>
      <c r="E46" s="28">
        <v>1.2820634139614711</v>
      </c>
      <c r="F46" s="28">
        <v>1.277087816302692</v>
      </c>
      <c r="G46" s="28">
        <v>1.2574888121654266</v>
      </c>
      <c r="H46" s="28">
        <v>1.2610606660631858</v>
      </c>
      <c r="I46" s="28">
        <v>1.2325270258446503</v>
      </c>
      <c r="J46" s="28">
        <v>1.2131139563947002</v>
      </c>
      <c r="K46" s="28">
        <v>1.1758963105989031</v>
      </c>
      <c r="L46" s="28">
        <v>1.1841041611666105</v>
      </c>
      <c r="M46" s="28">
        <v>1.1972652563130579</v>
      </c>
      <c r="N46" s="28">
        <v>1.1874831620406689</v>
      </c>
      <c r="O46" s="28">
        <v>1.1878263622516894</v>
      </c>
      <c r="P46" s="28">
        <v>1.1741138859017091</v>
      </c>
      <c r="Q46" s="28"/>
      <c r="R46" s="10"/>
      <c r="S46" s="10"/>
      <c r="T46" s="26"/>
      <c r="U46" s="10"/>
      <c r="V46" s="10"/>
      <c r="W46" s="10"/>
      <c r="X46" s="10"/>
      <c r="Y46" s="10"/>
      <c r="Z46" s="10"/>
      <c r="AA46" s="10"/>
      <c r="AB46" s="10"/>
      <c r="AC46" s="10"/>
    </row>
    <row r="47" spans="1:29" s="27" customFormat="1" ht="12.9" customHeight="1" x14ac:dyDescent="0.35">
      <c r="A47" s="10" t="s">
        <v>6</v>
      </c>
      <c r="B47" s="28">
        <v>1.4703854824965521</v>
      </c>
      <c r="C47" s="28">
        <v>1.6375705315343834</v>
      </c>
      <c r="D47" s="28">
        <v>1.5784263746616498</v>
      </c>
      <c r="E47" s="28">
        <v>1.4787646260627498</v>
      </c>
      <c r="F47" s="28">
        <v>1.4688579221272675</v>
      </c>
      <c r="G47" s="28">
        <v>1.5106861081022707</v>
      </c>
      <c r="H47" s="28">
        <v>1.5229692924344671</v>
      </c>
      <c r="I47" s="28">
        <v>1.5615447081495697</v>
      </c>
      <c r="J47" s="28">
        <v>1.5459127561646804</v>
      </c>
      <c r="K47" s="28">
        <v>1.4580195316378022</v>
      </c>
      <c r="L47" s="28">
        <v>1.4315011268990439</v>
      </c>
      <c r="M47" s="28">
        <v>1.4500789636303428</v>
      </c>
      <c r="N47" s="28">
        <v>1.4102058506890214</v>
      </c>
      <c r="O47" s="28">
        <v>1.3628559635795234</v>
      </c>
      <c r="P47" s="28">
        <v>1.3712083497354943</v>
      </c>
      <c r="Q47" s="28"/>
      <c r="R47" s="10"/>
      <c r="S47" s="10"/>
      <c r="T47" s="26"/>
      <c r="U47" s="10"/>
      <c r="V47" s="10"/>
      <c r="W47" s="10"/>
      <c r="X47" s="10"/>
      <c r="Y47" s="10"/>
      <c r="Z47" s="10"/>
      <c r="AA47" s="10"/>
      <c r="AB47" s="10"/>
      <c r="AC47" s="10"/>
    </row>
    <row r="48" spans="1:29" s="27" customFormat="1" ht="12.9" customHeight="1" x14ac:dyDescent="0.35">
      <c r="A48" s="10" t="s">
        <v>7</v>
      </c>
      <c r="B48" s="28">
        <v>1.4507954018420852</v>
      </c>
      <c r="C48" s="28">
        <v>1.4532573111279117</v>
      </c>
      <c r="D48" s="28">
        <v>1.4501466100782501</v>
      </c>
      <c r="E48" s="28">
        <v>1.3318201785695407</v>
      </c>
      <c r="F48" s="28">
        <v>1.3379119562316606</v>
      </c>
      <c r="G48" s="28">
        <v>1.2753825330164583</v>
      </c>
      <c r="H48" s="28">
        <v>1.1972295536939568</v>
      </c>
      <c r="I48" s="28">
        <v>1.1621718223975832</v>
      </c>
      <c r="J48" s="28">
        <v>1.2836300755537564</v>
      </c>
      <c r="K48" s="28">
        <v>1.168931244495264</v>
      </c>
      <c r="L48" s="28">
        <v>1.1405498788687722</v>
      </c>
      <c r="M48" s="28">
        <v>1.1057821828343237</v>
      </c>
      <c r="N48" s="28">
        <v>1.1171402662331238</v>
      </c>
      <c r="O48" s="28">
        <v>1.0823633638640191</v>
      </c>
      <c r="P48" s="28">
        <v>1.0367124779632335</v>
      </c>
      <c r="Q48" s="28"/>
      <c r="R48" s="10"/>
      <c r="S48" s="10"/>
      <c r="T48" s="26"/>
      <c r="U48" s="10"/>
      <c r="V48" s="10"/>
      <c r="W48" s="10"/>
      <c r="X48" s="10"/>
      <c r="Y48" s="10"/>
      <c r="Z48" s="10"/>
      <c r="AA48" s="10"/>
      <c r="AB48" s="10"/>
      <c r="AC48" s="10"/>
    </row>
    <row r="49" spans="1:29" s="27" customFormat="1" ht="12.9" customHeight="1" x14ac:dyDescent="0.35">
      <c r="A49" s="10" t="s">
        <v>8</v>
      </c>
      <c r="B49" s="28">
        <v>1.2111110080294201</v>
      </c>
      <c r="C49" s="28">
        <v>1.2472272232272721</v>
      </c>
      <c r="D49" s="28">
        <v>1.2551121055983279</v>
      </c>
      <c r="E49" s="28">
        <v>1.2389490164519321</v>
      </c>
      <c r="F49" s="28">
        <v>1.2657276130014168</v>
      </c>
      <c r="G49" s="28">
        <v>1.2484996178553127</v>
      </c>
      <c r="H49" s="28">
        <v>1.2525159451058938</v>
      </c>
      <c r="I49" s="28">
        <v>1.2126319117359436</v>
      </c>
      <c r="J49" s="28">
        <v>1.1938976106150807</v>
      </c>
      <c r="K49" s="28">
        <v>1.1936076680190693</v>
      </c>
      <c r="L49" s="28">
        <v>1.1773497148173724</v>
      </c>
      <c r="M49" s="28">
        <v>1.2030899203284675</v>
      </c>
      <c r="N49" s="28">
        <v>1.1701720680048966</v>
      </c>
      <c r="O49" s="28">
        <v>1.1389473115001967</v>
      </c>
      <c r="P49" s="28">
        <v>1.1270471436922018</v>
      </c>
      <c r="Q49" s="28"/>
      <c r="R49" s="10"/>
      <c r="S49" s="10"/>
      <c r="T49" s="26"/>
      <c r="U49" s="10"/>
      <c r="V49" s="10"/>
      <c r="W49" s="10"/>
      <c r="X49" s="10"/>
      <c r="Y49" s="10"/>
      <c r="Z49" s="10"/>
      <c r="AA49" s="10"/>
      <c r="AB49" s="10"/>
      <c r="AC49" s="10"/>
    </row>
    <row r="50" spans="1:29" s="27" customFormat="1" ht="12.9" customHeight="1" x14ac:dyDescent="0.35">
      <c r="A50" s="10" t="s">
        <v>9</v>
      </c>
      <c r="B50" s="28">
        <v>1.262383466034132</v>
      </c>
      <c r="C50" s="28">
        <v>1.2349257868460664</v>
      </c>
      <c r="D50" s="28">
        <v>1.275452125114295</v>
      </c>
      <c r="E50" s="28">
        <v>1.17285844610639</v>
      </c>
      <c r="F50" s="28">
        <v>1.1645704197252931</v>
      </c>
      <c r="G50" s="28">
        <v>1.2214643247965484</v>
      </c>
      <c r="H50" s="28">
        <v>1.2233379506529112</v>
      </c>
      <c r="I50" s="28">
        <v>1.179679233454928</v>
      </c>
      <c r="J50" s="28">
        <v>1.1171491600346897</v>
      </c>
      <c r="K50" s="28">
        <v>1.1562307859697505</v>
      </c>
      <c r="L50" s="28">
        <v>1.1388783536878462</v>
      </c>
      <c r="M50" s="28">
        <v>1.1587882329043595</v>
      </c>
      <c r="N50" s="28">
        <v>1.1144534371062136</v>
      </c>
      <c r="O50" s="28">
        <v>1.1070020249940735</v>
      </c>
      <c r="P50" s="28">
        <v>1.0973270723343811</v>
      </c>
      <c r="Q50" s="28"/>
      <c r="R50" s="10"/>
      <c r="S50" s="10"/>
      <c r="T50" s="26"/>
      <c r="U50" s="10"/>
      <c r="V50" s="10"/>
      <c r="W50" s="10"/>
      <c r="X50" s="10"/>
      <c r="Y50" s="10"/>
      <c r="Z50" s="10"/>
      <c r="AA50" s="10"/>
      <c r="AB50" s="10"/>
      <c r="AC50" s="10"/>
    </row>
    <row r="51" spans="1:29" s="27" customFormat="1" ht="12.9" customHeight="1" x14ac:dyDescent="0.35">
      <c r="A51" s="10" t="s">
        <v>10</v>
      </c>
      <c r="B51" s="28">
        <v>1.7727430809377593</v>
      </c>
      <c r="C51" s="28">
        <v>1.6726577940819269</v>
      </c>
      <c r="D51" s="28">
        <v>1.8087367669517009</v>
      </c>
      <c r="E51" s="28">
        <v>1.8092269275798025</v>
      </c>
      <c r="F51" s="28">
        <v>1.6733650010728782</v>
      </c>
      <c r="G51" s="28">
        <v>1.6883996160495485</v>
      </c>
      <c r="H51" s="28">
        <v>1.7122807137237821</v>
      </c>
      <c r="I51" s="28">
        <v>1.6694180911514722</v>
      </c>
      <c r="J51" s="28">
        <v>1.6073023676239135</v>
      </c>
      <c r="K51" s="28">
        <v>1.6646951214648957</v>
      </c>
      <c r="L51" s="28">
        <v>1.6242887456917674</v>
      </c>
      <c r="M51" s="28">
        <v>1.6004670419683382</v>
      </c>
      <c r="N51" s="28">
        <v>1.6211140594058671</v>
      </c>
      <c r="O51" s="28">
        <v>1.5802563358823702</v>
      </c>
      <c r="P51" s="28">
        <v>1.6016286525900882</v>
      </c>
      <c r="Q51" s="28"/>
      <c r="R51" s="10"/>
      <c r="S51" s="10"/>
      <c r="T51" s="26"/>
      <c r="U51" s="10"/>
      <c r="V51" s="10"/>
      <c r="W51" s="10"/>
      <c r="X51" s="10"/>
      <c r="Y51" s="10"/>
      <c r="Z51" s="10"/>
      <c r="AA51" s="10"/>
      <c r="AB51" s="10"/>
      <c r="AC51" s="10"/>
    </row>
    <row r="52" spans="1:29" s="27" customFormat="1" ht="12.9" customHeight="1" x14ac:dyDescent="0.35">
      <c r="A52" s="10" t="s">
        <v>2</v>
      </c>
      <c r="B52" s="28">
        <v>1.1137196013396347</v>
      </c>
      <c r="C52" s="28">
        <v>1.1266847680206933</v>
      </c>
      <c r="D52" s="28">
        <v>1.2028782937432905</v>
      </c>
      <c r="E52" s="28">
        <v>1.111523703215201</v>
      </c>
      <c r="F52" s="28">
        <v>1.1717953622133011</v>
      </c>
      <c r="G52" s="28">
        <v>1.14513309674946</v>
      </c>
      <c r="H52" s="28">
        <v>1.13612373514918</v>
      </c>
      <c r="I52" s="28">
        <v>1.1108372754508629</v>
      </c>
      <c r="J52" s="28">
        <v>1.0631286875915369</v>
      </c>
      <c r="K52" s="28">
        <v>1.0342301698353462</v>
      </c>
      <c r="L52" s="28">
        <v>0.9468643959269899</v>
      </c>
      <c r="M52" s="28">
        <v>1.0273713194996517</v>
      </c>
      <c r="N52" s="28">
        <v>0.96420660976576178</v>
      </c>
      <c r="O52" s="28">
        <v>0.97059765403892473</v>
      </c>
      <c r="P52" s="28">
        <v>0.99343358402610793</v>
      </c>
      <c r="Q52" s="28"/>
      <c r="R52" s="10"/>
      <c r="S52" s="10"/>
      <c r="T52" s="26"/>
      <c r="U52" s="10"/>
      <c r="V52" s="10"/>
      <c r="W52" s="10"/>
      <c r="X52" s="10"/>
      <c r="Y52" s="10"/>
      <c r="Z52" s="10"/>
      <c r="AA52" s="10"/>
      <c r="AB52" s="10"/>
      <c r="AC52" s="10"/>
    </row>
    <row r="53" spans="1:29" s="27" customFormat="1" ht="12.9" customHeight="1" x14ac:dyDescent="0.35">
      <c r="A53" s="10" t="s">
        <v>11</v>
      </c>
      <c r="B53" s="28">
        <v>1.1589193601174261</v>
      </c>
      <c r="C53" s="28">
        <v>1.1249909679594041</v>
      </c>
      <c r="D53" s="28">
        <v>1.101951008883679</v>
      </c>
      <c r="E53" s="28">
        <v>0.99942861699902152</v>
      </c>
      <c r="F53" s="28">
        <v>0.98493418978237368</v>
      </c>
      <c r="G53" s="28">
        <v>1.041896380952511</v>
      </c>
      <c r="H53" s="28">
        <v>1.008410960087206</v>
      </c>
      <c r="I53" s="28">
        <v>1.0228452422738259</v>
      </c>
      <c r="J53" s="28">
        <v>0.96310040533879826</v>
      </c>
      <c r="K53" s="28">
        <v>1.0060508321478367</v>
      </c>
      <c r="L53" s="28">
        <v>0.98308142946405752</v>
      </c>
      <c r="M53" s="28">
        <v>0.97328112518188159</v>
      </c>
      <c r="N53" s="28">
        <v>0.90870351594095577</v>
      </c>
      <c r="O53" s="28">
        <v>0.94119168869716285</v>
      </c>
      <c r="P53" s="28">
        <v>0.92617671993404471</v>
      </c>
      <c r="Q53" s="28"/>
      <c r="R53" s="10"/>
      <c r="S53" s="10"/>
      <c r="T53" s="26"/>
      <c r="U53" s="10"/>
      <c r="V53" s="10"/>
      <c r="W53" s="10"/>
      <c r="X53" s="10"/>
      <c r="Y53" s="10"/>
      <c r="Z53" s="10"/>
      <c r="AA53" s="10"/>
      <c r="AB53" s="10"/>
      <c r="AC53" s="10"/>
    </row>
    <row r="54" spans="1:29" s="27" customFormat="1" ht="12.9" customHeight="1" x14ac:dyDescent="0.35">
      <c r="A54" s="10" t="s">
        <v>12</v>
      </c>
      <c r="B54" s="28">
        <v>1.3651114501657562</v>
      </c>
      <c r="C54" s="28">
        <v>1.3358866463610597</v>
      </c>
      <c r="D54" s="28">
        <v>1.3285701593643471</v>
      </c>
      <c r="E54" s="28">
        <v>1.3585780193372994</v>
      </c>
      <c r="F54" s="28">
        <v>1.340388411273207</v>
      </c>
      <c r="G54" s="28">
        <v>1.3205867575050521</v>
      </c>
      <c r="H54" s="28">
        <v>1.2378750839579884</v>
      </c>
      <c r="I54" s="28">
        <v>1.2314421719105182</v>
      </c>
      <c r="J54" s="28">
        <v>1.2067491932051511</v>
      </c>
      <c r="K54" s="28">
        <v>1.2221261587965417</v>
      </c>
      <c r="L54" s="28">
        <v>1.2625358877656767</v>
      </c>
      <c r="M54" s="28">
        <v>1.2721749535075051</v>
      </c>
      <c r="N54" s="28">
        <v>1.25703635300238</v>
      </c>
      <c r="O54" s="28">
        <v>1.2538354036769466</v>
      </c>
      <c r="P54" s="28">
        <v>1.2687364328522035</v>
      </c>
      <c r="Q54" s="28"/>
      <c r="R54" s="10"/>
      <c r="S54" s="10"/>
      <c r="T54" s="26"/>
      <c r="U54" s="10"/>
      <c r="V54" s="10"/>
      <c r="W54" s="10"/>
      <c r="X54" s="10"/>
      <c r="Y54" s="10"/>
      <c r="Z54" s="10"/>
      <c r="AA54" s="10"/>
      <c r="AB54" s="10"/>
      <c r="AC54" s="10"/>
    </row>
    <row r="55" spans="1:29" ht="12.9" customHeight="1" x14ac:dyDescent="0.35">
      <c r="A55" s="7"/>
      <c r="B55" s="7"/>
      <c r="C55" s="7"/>
      <c r="D55" s="7"/>
      <c r="E55" s="7"/>
      <c r="F55" s="7"/>
      <c r="G55" s="7"/>
      <c r="H55" s="7"/>
      <c r="I55" s="7"/>
      <c r="J55" s="7"/>
      <c r="K55" s="7"/>
      <c r="L55" s="7"/>
      <c r="M55" s="7"/>
      <c r="N55" s="7"/>
      <c r="O55" s="7"/>
      <c r="P55" s="7"/>
      <c r="Q55" s="7"/>
      <c r="R55" s="7"/>
      <c r="S55" s="7"/>
      <c r="T55" s="7"/>
      <c r="U55" s="7"/>
      <c r="V55" s="7"/>
      <c r="W55" s="7"/>
      <c r="X55" s="7"/>
      <c r="Y55" s="7"/>
      <c r="Z55" s="7"/>
      <c r="AA55" s="7"/>
      <c r="AB55" s="7"/>
      <c r="AC55" s="7"/>
    </row>
    <row r="56" spans="1:29" s="6" customFormat="1" ht="13.4" customHeight="1" x14ac:dyDescent="0.35">
      <c r="A56" s="4" t="s">
        <v>118</v>
      </c>
      <c r="B56" s="5"/>
      <c r="C56" s="5"/>
    </row>
    <row r="57" spans="1:29" ht="12.9" customHeight="1" x14ac:dyDescent="0.35">
      <c r="A57" s="11"/>
      <c r="B57" s="11"/>
      <c r="C57" s="11"/>
      <c r="D57" s="11"/>
      <c r="E57" s="11"/>
      <c r="F57" s="11"/>
      <c r="G57" s="11"/>
      <c r="H57" s="11"/>
      <c r="I57" s="11"/>
      <c r="J57" s="11"/>
      <c r="K57" s="11"/>
      <c r="L57" s="11"/>
      <c r="M57" s="11"/>
      <c r="N57" s="11"/>
      <c r="O57" s="11"/>
      <c r="P57" s="12"/>
      <c r="Q57" s="12"/>
      <c r="R57" s="12"/>
      <c r="S57" s="12"/>
      <c r="T57" s="12"/>
      <c r="U57" s="12"/>
      <c r="V57" s="11"/>
      <c r="W57" s="12"/>
      <c r="X57" s="13"/>
      <c r="Y57" s="12"/>
      <c r="Z57" s="13"/>
      <c r="AA57" s="13"/>
      <c r="AB57" s="12"/>
      <c r="AC57" s="12"/>
    </row>
    <row r="58" spans="1:29" ht="12.9" customHeight="1" x14ac:dyDescent="0.35">
      <c r="A58" s="11"/>
      <c r="B58" s="14"/>
      <c r="C58" s="14"/>
      <c r="D58" s="14"/>
      <c r="E58" s="14"/>
      <c r="F58" s="14"/>
      <c r="G58" s="14"/>
      <c r="H58" s="14"/>
      <c r="I58" s="14"/>
      <c r="J58" s="14"/>
      <c r="K58" s="14"/>
      <c r="L58" s="14"/>
      <c r="M58" s="14"/>
      <c r="N58" s="14"/>
      <c r="O58" s="14"/>
      <c r="P58" s="14"/>
      <c r="Q58" s="14"/>
      <c r="R58" s="15"/>
      <c r="S58" s="12"/>
      <c r="T58" s="14"/>
      <c r="U58" s="14"/>
      <c r="V58" s="16"/>
      <c r="W58" s="17"/>
      <c r="X58" s="12"/>
      <c r="Y58" s="12"/>
      <c r="Z58" s="12"/>
      <c r="AA58" s="18"/>
      <c r="AB58" s="19"/>
      <c r="AC58" s="12"/>
    </row>
    <row r="59" spans="1:29" ht="12.9" customHeight="1" x14ac:dyDescent="0.35">
      <c r="A59" s="11"/>
      <c r="B59" s="14"/>
      <c r="C59" s="14"/>
      <c r="D59" s="14"/>
      <c r="E59" s="14"/>
      <c r="F59" s="14"/>
      <c r="G59" s="14"/>
      <c r="H59" s="14"/>
      <c r="I59" s="14"/>
      <c r="J59" s="14"/>
      <c r="K59" s="14"/>
      <c r="L59" s="14"/>
      <c r="M59" s="14"/>
      <c r="N59" s="14"/>
      <c r="O59" s="14"/>
      <c r="P59" s="14"/>
      <c r="Q59" s="14"/>
      <c r="R59" s="15"/>
      <c r="S59" s="12"/>
      <c r="T59" s="14"/>
      <c r="U59" s="14"/>
      <c r="V59" s="16"/>
      <c r="W59" s="17"/>
      <c r="X59" s="12"/>
      <c r="Y59" s="12"/>
      <c r="Z59" s="12"/>
      <c r="AA59" s="18"/>
      <c r="AB59" s="19"/>
      <c r="AC59" s="12"/>
    </row>
    <row r="60" spans="1:29" ht="12.9" customHeight="1" x14ac:dyDescent="0.35">
      <c r="A60" s="11"/>
      <c r="B60" s="14"/>
      <c r="C60" s="14"/>
      <c r="D60" s="14"/>
      <c r="E60" s="14"/>
      <c r="F60" s="14"/>
      <c r="G60" s="14"/>
      <c r="H60" s="14"/>
      <c r="I60" s="14"/>
      <c r="J60" s="14"/>
      <c r="K60" s="14"/>
      <c r="L60" s="14"/>
      <c r="M60" s="14"/>
      <c r="N60" s="14"/>
      <c r="O60" s="14"/>
      <c r="P60" s="14"/>
      <c r="Q60" s="14"/>
      <c r="R60" s="15"/>
      <c r="S60" s="12"/>
      <c r="T60" s="14"/>
      <c r="U60" s="14"/>
      <c r="V60" s="16"/>
      <c r="W60" s="17"/>
      <c r="X60" s="20"/>
      <c r="Y60" s="21"/>
      <c r="Z60" s="22"/>
      <c r="AA60" s="18"/>
      <c r="AB60" s="19"/>
      <c r="AC60" s="12"/>
    </row>
    <row r="61" spans="1:29" ht="12.9" customHeight="1" x14ac:dyDescent="0.35">
      <c r="A61" s="11"/>
      <c r="B61" s="14"/>
      <c r="C61" s="14"/>
      <c r="D61" s="14"/>
      <c r="E61" s="14"/>
      <c r="F61" s="14"/>
      <c r="G61" s="14"/>
      <c r="H61" s="14"/>
      <c r="I61" s="14"/>
      <c r="J61" s="14"/>
      <c r="K61" s="14"/>
      <c r="L61" s="14"/>
      <c r="M61" s="14"/>
      <c r="N61" s="14"/>
      <c r="O61" s="14"/>
      <c r="P61" s="14"/>
      <c r="Q61" s="14"/>
      <c r="R61" s="15"/>
      <c r="S61" s="12"/>
      <c r="T61" s="14"/>
      <c r="U61" s="14"/>
      <c r="V61" s="16"/>
      <c r="W61" s="17"/>
      <c r="X61" s="20"/>
      <c r="Y61" s="12"/>
      <c r="Z61" s="22"/>
      <c r="AA61" s="18"/>
      <c r="AB61" s="19"/>
      <c r="AC61" s="12"/>
    </row>
    <row r="62" spans="1:29" ht="12.9" customHeight="1" x14ac:dyDescent="0.35">
      <c r="A62" s="11"/>
      <c r="B62" s="14"/>
      <c r="C62" s="14"/>
      <c r="D62" s="14"/>
      <c r="E62" s="14"/>
      <c r="F62" s="14"/>
      <c r="G62" s="14"/>
      <c r="H62" s="14"/>
      <c r="I62" s="14"/>
      <c r="J62" s="14"/>
      <c r="K62" s="14"/>
      <c r="L62" s="14"/>
      <c r="M62" s="14"/>
      <c r="N62" s="14"/>
      <c r="O62" s="14"/>
      <c r="P62" s="14"/>
      <c r="Q62" s="14"/>
      <c r="R62" s="15"/>
      <c r="S62" s="12"/>
      <c r="T62" s="14"/>
      <c r="U62" s="14"/>
      <c r="V62" s="16"/>
      <c r="W62" s="17"/>
      <c r="X62" s="20"/>
      <c r="Y62" s="12"/>
      <c r="Z62" s="22"/>
      <c r="AA62" s="18"/>
      <c r="AB62" s="19"/>
      <c r="AC62" s="12"/>
    </row>
    <row r="63" spans="1:29" ht="12.9" customHeight="1" x14ac:dyDescent="0.35">
      <c r="A63" s="11"/>
      <c r="B63" s="14"/>
      <c r="C63" s="14"/>
      <c r="D63" s="14"/>
      <c r="E63" s="14"/>
      <c r="F63" s="14"/>
      <c r="G63" s="14"/>
      <c r="H63" s="14"/>
      <c r="I63" s="14"/>
      <c r="J63" s="14"/>
      <c r="K63" s="14"/>
      <c r="L63" s="14"/>
      <c r="M63" s="14"/>
      <c r="N63" s="14"/>
      <c r="O63" s="14"/>
      <c r="P63" s="14"/>
      <c r="Q63" s="14"/>
      <c r="R63" s="15"/>
      <c r="S63" s="12"/>
      <c r="T63" s="14"/>
      <c r="U63" s="14"/>
      <c r="V63" s="16"/>
      <c r="W63" s="17"/>
      <c r="X63" s="20"/>
      <c r="Y63" s="12"/>
      <c r="Z63" s="22"/>
      <c r="AA63" s="18"/>
      <c r="AB63" s="19"/>
      <c r="AC63" s="12"/>
    </row>
    <row r="64" spans="1:29" ht="12.9" customHeight="1" x14ac:dyDescent="0.35">
      <c r="A64" s="11"/>
      <c r="B64" s="14"/>
      <c r="C64" s="14"/>
      <c r="D64" s="14"/>
      <c r="E64" s="14"/>
      <c r="F64" s="14"/>
      <c r="G64" s="14"/>
      <c r="H64" s="14"/>
      <c r="I64" s="14"/>
      <c r="J64" s="14"/>
      <c r="K64" s="14"/>
      <c r="L64" s="14"/>
      <c r="M64" s="14"/>
      <c r="N64" s="14"/>
      <c r="O64" s="14"/>
      <c r="P64" s="14"/>
      <c r="Q64" s="14"/>
      <c r="R64" s="15"/>
      <c r="S64" s="12"/>
      <c r="T64" s="14"/>
      <c r="U64" s="14"/>
      <c r="V64" s="16"/>
      <c r="W64" s="17"/>
      <c r="X64" s="20"/>
      <c r="Y64" s="12"/>
      <c r="Z64" s="22"/>
      <c r="AA64" s="18"/>
      <c r="AB64" s="19"/>
      <c r="AC64" s="12"/>
    </row>
    <row r="65" spans="1:29" ht="12.9" customHeight="1" x14ac:dyDescent="0.35">
      <c r="A65" s="11"/>
      <c r="B65" s="14"/>
      <c r="C65" s="14"/>
      <c r="D65" s="14"/>
      <c r="E65" s="14"/>
      <c r="F65" s="14"/>
      <c r="G65" s="14"/>
      <c r="H65" s="14"/>
      <c r="I65" s="14"/>
      <c r="J65" s="14"/>
      <c r="K65" s="14"/>
      <c r="L65" s="14"/>
      <c r="M65" s="14"/>
      <c r="N65" s="14"/>
      <c r="O65" s="14"/>
      <c r="P65" s="14"/>
      <c r="Q65" s="14"/>
      <c r="R65" s="15"/>
      <c r="S65" s="12"/>
      <c r="T65" s="14"/>
      <c r="U65" s="14"/>
      <c r="V65" s="16"/>
      <c r="W65" s="17"/>
      <c r="X65" s="20"/>
      <c r="Y65" s="12"/>
      <c r="Z65" s="22"/>
      <c r="AA65" s="18"/>
      <c r="AB65" s="23"/>
      <c r="AC65" s="12"/>
    </row>
    <row r="66" spans="1:29" ht="12.9" customHeight="1" x14ac:dyDescent="0.35">
      <c r="A66" s="11"/>
      <c r="B66" s="14"/>
      <c r="C66" s="14"/>
      <c r="D66" s="14"/>
      <c r="E66" s="14"/>
      <c r="F66" s="14"/>
      <c r="G66" s="14"/>
      <c r="H66" s="14"/>
      <c r="I66" s="14"/>
      <c r="J66" s="14"/>
      <c r="K66" s="14"/>
      <c r="L66" s="14"/>
      <c r="M66" s="14"/>
      <c r="N66" s="14"/>
      <c r="O66" s="14"/>
      <c r="P66" s="14"/>
      <c r="Q66" s="14"/>
      <c r="R66" s="15"/>
      <c r="S66" s="12"/>
      <c r="T66" s="14"/>
      <c r="U66" s="14"/>
      <c r="V66" s="16"/>
      <c r="W66" s="17"/>
      <c r="X66" s="20"/>
      <c r="Y66" s="21"/>
      <c r="Z66" s="22"/>
      <c r="AA66" s="18"/>
      <c r="AB66" s="19"/>
      <c r="AC66" s="12"/>
    </row>
    <row r="67" spans="1:29" ht="12.9" customHeight="1" x14ac:dyDescent="0.35">
      <c r="A67" s="11"/>
      <c r="B67" s="14"/>
      <c r="C67" s="14"/>
      <c r="D67" s="14"/>
      <c r="E67" s="14"/>
      <c r="F67" s="14"/>
      <c r="G67" s="14"/>
      <c r="H67" s="14"/>
      <c r="I67" s="14"/>
      <c r="J67" s="14"/>
      <c r="K67" s="14"/>
      <c r="L67" s="14"/>
      <c r="M67" s="14"/>
      <c r="N67" s="14"/>
      <c r="O67" s="14"/>
      <c r="P67" s="14"/>
      <c r="Q67" s="14"/>
      <c r="R67" s="15"/>
      <c r="S67" s="12"/>
      <c r="T67" s="14"/>
      <c r="U67" s="14"/>
      <c r="V67" s="16"/>
      <c r="W67" s="17"/>
      <c r="X67" s="20"/>
      <c r="Y67" s="21"/>
      <c r="Z67" s="22"/>
      <c r="AA67" s="18"/>
      <c r="AB67" s="19"/>
      <c r="AC67" s="12"/>
    </row>
    <row r="68" spans="1:29" ht="12.9" customHeight="1" x14ac:dyDescent="0.35">
      <c r="A68" s="11"/>
      <c r="B68" s="14"/>
      <c r="C68" s="14"/>
      <c r="D68" s="14"/>
      <c r="E68" s="14"/>
      <c r="F68" s="14"/>
      <c r="G68" s="14"/>
      <c r="H68" s="14"/>
      <c r="I68" s="14"/>
      <c r="J68" s="14"/>
      <c r="K68" s="14"/>
      <c r="L68" s="14"/>
      <c r="M68" s="14"/>
      <c r="N68" s="14"/>
      <c r="O68" s="14"/>
      <c r="P68" s="14"/>
      <c r="Q68" s="14"/>
      <c r="R68" s="15"/>
      <c r="S68" s="12"/>
      <c r="T68" s="14"/>
      <c r="U68" s="14"/>
      <c r="V68" s="16"/>
      <c r="W68" s="17"/>
      <c r="X68" s="20"/>
      <c r="Y68" s="12"/>
      <c r="Z68" s="22"/>
      <c r="AA68" s="18"/>
      <c r="AB68" s="19"/>
      <c r="AC68" s="12"/>
    </row>
    <row r="69" spans="1:29" ht="12.9" customHeight="1" x14ac:dyDescent="0.35">
      <c r="A69" s="11"/>
      <c r="B69" s="14"/>
      <c r="C69" s="14"/>
      <c r="D69" s="14"/>
      <c r="E69" s="14"/>
      <c r="F69" s="14"/>
      <c r="G69" s="14"/>
      <c r="H69" s="14"/>
      <c r="I69" s="14"/>
      <c r="J69" s="14"/>
      <c r="K69" s="14"/>
      <c r="L69" s="14"/>
      <c r="M69" s="14"/>
      <c r="N69" s="14"/>
      <c r="O69" s="14"/>
      <c r="P69" s="14"/>
      <c r="Q69" s="14"/>
      <c r="R69" s="15"/>
      <c r="S69" s="12"/>
      <c r="T69" s="14"/>
      <c r="U69" s="14"/>
      <c r="V69" s="16"/>
      <c r="W69" s="17"/>
      <c r="X69" s="20"/>
      <c r="Y69" s="12"/>
      <c r="Z69" s="22"/>
      <c r="AA69" s="18"/>
      <c r="AB69" s="19"/>
      <c r="AC69" s="12"/>
    </row>
    <row r="70" spans="1:29" ht="12.9" customHeight="1" x14ac:dyDescent="0.35">
      <c r="A70" s="11"/>
      <c r="B70" s="14"/>
      <c r="C70" s="14"/>
      <c r="D70" s="14"/>
      <c r="E70" s="14"/>
      <c r="F70" s="14"/>
      <c r="G70" s="14"/>
      <c r="H70" s="14"/>
      <c r="I70" s="14"/>
      <c r="J70" s="14"/>
      <c r="K70" s="14"/>
      <c r="L70" s="14"/>
      <c r="M70" s="14"/>
      <c r="N70" s="14"/>
      <c r="O70" s="14"/>
      <c r="P70" s="14"/>
      <c r="Q70" s="14"/>
      <c r="R70" s="15"/>
      <c r="S70" s="12"/>
      <c r="T70" s="14"/>
      <c r="U70" s="14"/>
      <c r="V70" s="16"/>
      <c r="W70" s="17"/>
      <c r="X70" s="20"/>
      <c r="Y70" s="21"/>
      <c r="Z70" s="22"/>
      <c r="AA70" s="18"/>
      <c r="AB70" s="19"/>
      <c r="AC70" s="12"/>
    </row>
    <row r="71" spans="1:29" ht="12.9" customHeight="1" x14ac:dyDescent="0.35">
      <c r="A71" s="12"/>
      <c r="B71" s="12"/>
      <c r="C71" s="12"/>
      <c r="D71" s="12"/>
      <c r="E71" s="12"/>
      <c r="F71" s="12"/>
      <c r="G71" s="12"/>
      <c r="H71" s="12"/>
      <c r="I71" s="12"/>
      <c r="J71" s="12"/>
      <c r="K71" s="12"/>
      <c r="L71" s="12"/>
      <c r="M71" s="12"/>
      <c r="N71" s="12"/>
      <c r="O71" s="12"/>
      <c r="P71" s="12"/>
      <c r="Q71" s="12"/>
      <c r="R71" s="12"/>
      <c r="S71" s="12"/>
      <c r="T71" s="12"/>
      <c r="U71" s="12"/>
      <c r="V71" s="12"/>
      <c r="W71" s="12"/>
      <c r="X71" s="20"/>
      <c r="Y71" s="12"/>
      <c r="Z71" s="24"/>
      <c r="AA71" s="12"/>
      <c r="AB71" s="12"/>
      <c r="AC71" s="12"/>
    </row>
  </sheetData>
  <hyperlinks>
    <hyperlink ref="A2" location="Index!A1" display="Index"/>
  </hyperlinks>
  <pageMargins left="0.12" right="0.16"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A1:AC54"/>
  <sheetViews>
    <sheetView workbookViewId="0">
      <selection activeCell="G37" sqref="G37"/>
    </sheetView>
  </sheetViews>
  <sheetFormatPr defaultRowHeight="10" x14ac:dyDescent="0.35"/>
  <cols>
    <col min="1" max="15" width="8.6328125" style="8"/>
    <col min="16" max="16" width="8.6328125" style="8" customWidth="1"/>
    <col min="17" max="19" width="8.6328125" style="8"/>
    <col min="20" max="20" width="29.453125" style="8" customWidth="1"/>
    <col min="21" max="21" width="8.6328125" style="8"/>
    <col min="22" max="22" width="18.6328125" style="8" bestFit="1" customWidth="1"/>
    <col min="23" max="23" width="8.6328125" style="8"/>
    <col min="24" max="24" width="26" style="8" bestFit="1" customWidth="1"/>
    <col min="25" max="277" width="8.6328125" style="8"/>
    <col min="278" max="278" width="8.6328125" style="8" customWidth="1"/>
    <col min="279" max="279" width="8.6328125" style="8"/>
    <col min="280" max="280" width="8.6328125" style="8" customWidth="1"/>
    <col min="281" max="533" width="8.6328125" style="8"/>
    <col min="534" max="534" width="8.6328125" style="8" customWidth="1"/>
    <col min="535" max="535" width="8.6328125" style="8"/>
    <col min="536" max="536" width="8.6328125" style="8" customWidth="1"/>
    <col min="537" max="789" width="8.6328125" style="8"/>
    <col min="790" max="790" width="8.6328125" style="8" customWidth="1"/>
    <col min="791" max="791" width="8.6328125" style="8"/>
    <col min="792" max="792" width="8.6328125" style="8" customWidth="1"/>
    <col min="793" max="1045" width="8.6328125" style="8"/>
    <col min="1046" max="1046" width="8.6328125" style="8" customWidth="1"/>
    <col min="1047" max="1047" width="8.6328125" style="8"/>
    <col min="1048" max="1048" width="8.6328125" style="8" customWidth="1"/>
    <col min="1049" max="1301" width="8.6328125" style="8"/>
    <col min="1302" max="1302" width="8.6328125" style="8" customWidth="1"/>
    <col min="1303" max="1303" width="8.6328125" style="8"/>
    <col min="1304" max="1304" width="8.6328125" style="8" customWidth="1"/>
    <col min="1305" max="1557" width="8.6328125" style="8"/>
    <col min="1558" max="1558" width="8.6328125" style="8" customWidth="1"/>
    <col min="1559" max="1559" width="8.6328125" style="8"/>
    <col min="1560" max="1560" width="8.6328125" style="8" customWidth="1"/>
    <col min="1561" max="1813" width="8.6328125" style="8"/>
    <col min="1814" max="1814" width="8.6328125" style="8" customWidth="1"/>
    <col min="1815" max="1815" width="8.6328125" style="8"/>
    <col min="1816" max="1816" width="8.6328125" style="8" customWidth="1"/>
    <col min="1817" max="2069" width="8.6328125" style="8"/>
    <col min="2070" max="2070" width="8.6328125" style="8" customWidth="1"/>
    <col min="2071" max="2071" width="8.6328125" style="8"/>
    <col min="2072" max="2072" width="8.6328125" style="8" customWidth="1"/>
    <col min="2073" max="2325" width="8.6328125" style="8"/>
    <col min="2326" max="2326" width="8.6328125" style="8" customWidth="1"/>
    <col min="2327" max="2327" width="8.6328125" style="8"/>
    <col min="2328" max="2328" width="8.6328125" style="8" customWidth="1"/>
    <col min="2329" max="2581" width="8.6328125" style="8"/>
    <col min="2582" max="2582" width="8.6328125" style="8" customWidth="1"/>
    <col min="2583" max="2583" width="8.6328125" style="8"/>
    <col min="2584" max="2584" width="8.6328125" style="8" customWidth="1"/>
    <col min="2585" max="2837" width="8.6328125" style="8"/>
    <col min="2838" max="2838" width="8.6328125" style="8" customWidth="1"/>
    <col min="2839" max="2839" width="8.6328125" style="8"/>
    <col min="2840" max="2840" width="8.6328125" style="8" customWidth="1"/>
    <col min="2841" max="3093" width="8.6328125" style="8"/>
    <col min="3094" max="3094" width="8.6328125" style="8" customWidth="1"/>
    <col min="3095" max="3095" width="8.6328125" style="8"/>
    <col min="3096" max="3096" width="8.6328125" style="8" customWidth="1"/>
    <col min="3097" max="3349" width="8.6328125" style="8"/>
    <col min="3350" max="3350" width="8.6328125" style="8" customWidth="1"/>
    <col min="3351" max="3351" width="8.6328125" style="8"/>
    <col min="3352" max="3352" width="8.6328125" style="8" customWidth="1"/>
    <col min="3353" max="3605" width="8.6328125" style="8"/>
    <col min="3606" max="3606" width="8.6328125" style="8" customWidth="1"/>
    <col min="3607" max="3607" width="8.6328125" style="8"/>
    <col min="3608" max="3608" width="8.6328125" style="8" customWidth="1"/>
    <col min="3609" max="3861" width="8.6328125" style="8"/>
    <col min="3862" max="3862" width="8.6328125" style="8" customWidth="1"/>
    <col min="3863" max="3863" width="8.6328125" style="8"/>
    <col min="3864" max="3864" width="8.6328125" style="8" customWidth="1"/>
    <col min="3865" max="4117" width="8.6328125" style="8"/>
    <col min="4118" max="4118" width="8.6328125" style="8" customWidth="1"/>
    <col min="4119" max="4119" width="8.6328125" style="8"/>
    <col min="4120" max="4120" width="8.6328125" style="8" customWidth="1"/>
    <col min="4121" max="4373" width="8.6328125" style="8"/>
    <col min="4374" max="4374" width="8.6328125" style="8" customWidth="1"/>
    <col min="4375" max="4375" width="8.6328125" style="8"/>
    <col min="4376" max="4376" width="8.6328125" style="8" customWidth="1"/>
    <col min="4377" max="4629" width="8.6328125" style="8"/>
    <col min="4630" max="4630" width="8.6328125" style="8" customWidth="1"/>
    <col min="4631" max="4631" width="8.6328125" style="8"/>
    <col min="4632" max="4632" width="8.6328125" style="8" customWidth="1"/>
    <col min="4633" max="4885" width="8.6328125" style="8"/>
    <col min="4886" max="4886" width="8.6328125" style="8" customWidth="1"/>
    <col min="4887" max="4887" width="8.6328125" style="8"/>
    <col min="4888" max="4888" width="8.6328125" style="8" customWidth="1"/>
    <col min="4889" max="5141" width="8.6328125" style="8"/>
    <col min="5142" max="5142" width="8.6328125" style="8" customWidth="1"/>
    <col min="5143" max="5143" width="8.6328125" style="8"/>
    <col min="5144" max="5144" width="8.6328125" style="8" customWidth="1"/>
    <col min="5145" max="5397" width="8.6328125" style="8"/>
    <col min="5398" max="5398" width="8.6328125" style="8" customWidth="1"/>
    <col min="5399" max="5399" width="8.6328125" style="8"/>
    <col min="5400" max="5400" width="8.6328125" style="8" customWidth="1"/>
    <col min="5401" max="5653" width="8.6328125" style="8"/>
    <col min="5654" max="5654" width="8.6328125" style="8" customWidth="1"/>
    <col min="5655" max="5655" width="8.6328125" style="8"/>
    <col min="5656" max="5656" width="8.6328125" style="8" customWidth="1"/>
    <col min="5657" max="5909" width="8.6328125" style="8"/>
    <col min="5910" max="5910" width="8.6328125" style="8" customWidth="1"/>
    <col min="5911" max="5911" width="8.6328125" style="8"/>
    <col min="5912" max="5912" width="8.6328125" style="8" customWidth="1"/>
    <col min="5913" max="6165" width="8.6328125" style="8"/>
    <col min="6166" max="6166" width="8.6328125" style="8" customWidth="1"/>
    <col min="6167" max="6167" width="8.6328125" style="8"/>
    <col min="6168" max="6168" width="8.6328125" style="8" customWidth="1"/>
    <col min="6169" max="6421" width="8.6328125" style="8"/>
    <col min="6422" max="6422" width="8.6328125" style="8" customWidth="1"/>
    <col min="6423" max="6423" width="8.6328125" style="8"/>
    <col min="6424" max="6424" width="8.6328125" style="8" customWidth="1"/>
    <col min="6425" max="6677" width="8.6328125" style="8"/>
    <col min="6678" max="6678" width="8.6328125" style="8" customWidth="1"/>
    <col min="6679" max="6679" width="8.6328125" style="8"/>
    <col min="6680" max="6680" width="8.6328125" style="8" customWidth="1"/>
    <col min="6681" max="6933" width="8.6328125" style="8"/>
    <col min="6934" max="6934" width="8.6328125" style="8" customWidth="1"/>
    <col min="6935" max="6935" width="8.6328125" style="8"/>
    <col min="6936" max="6936" width="8.6328125" style="8" customWidth="1"/>
    <col min="6937" max="7189" width="8.6328125" style="8"/>
    <col min="7190" max="7190" width="8.6328125" style="8" customWidth="1"/>
    <col min="7191" max="7191" width="8.6328125" style="8"/>
    <col min="7192" max="7192" width="8.6328125" style="8" customWidth="1"/>
    <col min="7193" max="7445" width="8.6328125" style="8"/>
    <col min="7446" max="7446" width="8.6328125" style="8" customWidth="1"/>
    <col min="7447" max="7447" width="8.6328125" style="8"/>
    <col min="7448" max="7448" width="8.6328125" style="8" customWidth="1"/>
    <col min="7449" max="7701" width="8.6328125" style="8"/>
    <col min="7702" max="7702" width="8.6328125" style="8" customWidth="1"/>
    <col min="7703" max="7703" width="8.6328125" style="8"/>
    <col min="7704" max="7704" width="8.6328125" style="8" customWidth="1"/>
    <col min="7705" max="7957" width="8.6328125" style="8"/>
    <col min="7958" max="7958" width="8.6328125" style="8" customWidth="1"/>
    <col min="7959" max="7959" width="8.6328125" style="8"/>
    <col min="7960" max="7960" width="8.6328125" style="8" customWidth="1"/>
    <col min="7961" max="8213" width="8.6328125" style="8"/>
    <col min="8214" max="8214" width="8.6328125" style="8" customWidth="1"/>
    <col min="8215" max="8215" width="8.6328125" style="8"/>
    <col min="8216" max="8216" width="8.6328125" style="8" customWidth="1"/>
    <col min="8217" max="8469" width="8.6328125" style="8"/>
    <col min="8470" max="8470" width="8.6328125" style="8" customWidth="1"/>
    <col min="8471" max="8471" width="8.6328125" style="8"/>
    <col min="8472" max="8472" width="8.6328125" style="8" customWidth="1"/>
    <col min="8473" max="8725" width="8.6328125" style="8"/>
    <col min="8726" max="8726" width="8.6328125" style="8" customWidth="1"/>
    <col min="8727" max="8727" width="8.6328125" style="8"/>
    <col min="8728" max="8728" width="8.6328125" style="8" customWidth="1"/>
    <col min="8729" max="8981" width="8.6328125" style="8"/>
    <col min="8982" max="8982" width="8.6328125" style="8" customWidth="1"/>
    <col min="8983" max="8983" width="8.6328125" style="8"/>
    <col min="8984" max="8984" width="8.6328125" style="8" customWidth="1"/>
    <col min="8985" max="9237" width="8.6328125" style="8"/>
    <col min="9238" max="9238" width="8.6328125" style="8" customWidth="1"/>
    <col min="9239" max="9239" width="8.6328125" style="8"/>
    <col min="9240" max="9240" width="8.6328125" style="8" customWidth="1"/>
    <col min="9241" max="9493" width="8.6328125" style="8"/>
    <col min="9494" max="9494" width="8.6328125" style="8" customWidth="1"/>
    <col min="9495" max="9495" width="8.6328125" style="8"/>
    <col min="9496" max="9496" width="8.6328125" style="8" customWidth="1"/>
    <col min="9497" max="9749" width="8.6328125" style="8"/>
    <col min="9750" max="9750" width="8.6328125" style="8" customWidth="1"/>
    <col min="9751" max="9751" width="8.6328125" style="8"/>
    <col min="9752" max="9752" width="8.6328125" style="8" customWidth="1"/>
    <col min="9753" max="10005" width="8.6328125" style="8"/>
    <col min="10006" max="10006" width="8.6328125" style="8" customWidth="1"/>
    <col min="10007" max="10007" width="8.6328125" style="8"/>
    <col min="10008" max="10008" width="8.6328125" style="8" customWidth="1"/>
    <col min="10009" max="10261" width="8.6328125" style="8"/>
    <col min="10262" max="10262" width="8.6328125" style="8" customWidth="1"/>
    <col min="10263" max="10263" width="8.6328125" style="8"/>
    <col min="10264" max="10264" width="8.6328125" style="8" customWidth="1"/>
    <col min="10265" max="10517" width="8.6328125" style="8"/>
    <col min="10518" max="10518" width="8.6328125" style="8" customWidth="1"/>
    <col min="10519" max="10519" width="8.6328125" style="8"/>
    <col min="10520" max="10520" width="8.6328125" style="8" customWidth="1"/>
    <col min="10521" max="10773" width="8.6328125" style="8"/>
    <col min="10774" max="10774" width="8.6328125" style="8" customWidth="1"/>
    <col min="10775" max="10775" width="8.6328125" style="8"/>
    <col min="10776" max="10776" width="8.6328125" style="8" customWidth="1"/>
    <col min="10777" max="11029" width="8.6328125" style="8"/>
    <col min="11030" max="11030" width="8.6328125" style="8" customWidth="1"/>
    <col min="11031" max="11031" width="8.6328125" style="8"/>
    <col min="11032" max="11032" width="8.6328125" style="8" customWidth="1"/>
    <col min="11033" max="11285" width="8.6328125" style="8"/>
    <col min="11286" max="11286" width="8.6328125" style="8" customWidth="1"/>
    <col min="11287" max="11287" width="8.6328125" style="8"/>
    <col min="11288" max="11288" width="8.6328125" style="8" customWidth="1"/>
    <col min="11289" max="11541" width="8.6328125" style="8"/>
    <col min="11542" max="11542" width="8.6328125" style="8" customWidth="1"/>
    <col min="11543" max="11543" width="8.6328125" style="8"/>
    <col min="11544" max="11544" width="8.6328125" style="8" customWidth="1"/>
    <col min="11545" max="11797" width="8.6328125" style="8"/>
    <col min="11798" max="11798" width="8.6328125" style="8" customWidth="1"/>
    <col min="11799" max="11799" width="8.6328125" style="8"/>
    <col min="11800" max="11800" width="8.6328125" style="8" customWidth="1"/>
    <col min="11801" max="12053" width="8.6328125" style="8"/>
    <col min="12054" max="12054" width="8.6328125" style="8" customWidth="1"/>
    <col min="12055" max="12055" width="8.6328125" style="8"/>
    <col min="12056" max="12056" width="8.6328125" style="8" customWidth="1"/>
    <col min="12057" max="12309" width="8.6328125" style="8"/>
    <col min="12310" max="12310" width="8.6328125" style="8" customWidth="1"/>
    <col min="12311" max="12311" width="8.6328125" style="8"/>
    <col min="12312" max="12312" width="8.6328125" style="8" customWidth="1"/>
    <col min="12313" max="12565" width="8.6328125" style="8"/>
    <col min="12566" max="12566" width="8.6328125" style="8" customWidth="1"/>
    <col min="12567" max="12567" width="8.6328125" style="8"/>
    <col min="12568" max="12568" width="8.6328125" style="8" customWidth="1"/>
    <col min="12569" max="12821" width="8.6328125" style="8"/>
    <col min="12822" max="12822" width="8.6328125" style="8" customWidth="1"/>
    <col min="12823" max="12823" width="8.6328125" style="8"/>
    <col min="12824" max="12824" width="8.6328125" style="8" customWidth="1"/>
    <col min="12825" max="13077" width="8.6328125" style="8"/>
    <col min="13078" max="13078" width="8.6328125" style="8" customWidth="1"/>
    <col min="13079" max="13079" width="8.6328125" style="8"/>
    <col min="13080" max="13080" width="8.6328125" style="8" customWidth="1"/>
    <col min="13081" max="13333" width="8.6328125" style="8"/>
    <col min="13334" max="13334" width="8.6328125" style="8" customWidth="1"/>
    <col min="13335" max="13335" width="8.6328125" style="8"/>
    <col min="13336" max="13336" width="8.6328125" style="8" customWidth="1"/>
    <col min="13337" max="13589" width="8.6328125" style="8"/>
    <col min="13590" max="13590" width="8.6328125" style="8" customWidth="1"/>
    <col min="13591" max="13591" width="8.6328125" style="8"/>
    <col min="13592" max="13592" width="8.6328125" style="8" customWidth="1"/>
    <col min="13593" max="13845" width="8.6328125" style="8"/>
    <col min="13846" max="13846" width="8.6328125" style="8" customWidth="1"/>
    <col min="13847" max="13847" width="8.6328125" style="8"/>
    <col min="13848" max="13848" width="8.6328125" style="8" customWidth="1"/>
    <col min="13849" max="14101" width="8.6328125" style="8"/>
    <col min="14102" max="14102" width="8.6328125" style="8" customWidth="1"/>
    <col min="14103" max="14103" width="8.6328125" style="8"/>
    <col min="14104" max="14104" width="8.6328125" style="8" customWidth="1"/>
    <col min="14105" max="14357" width="8.6328125" style="8"/>
    <col min="14358" max="14358" width="8.6328125" style="8" customWidth="1"/>
    <col min="14359" max="14359" width="8.6328125" style="8"/>
    <col min="14360" max="14360" width="8.6328125" style="8" customWidth="1"/>
    <col min="14361" max="14613" width="8.6328125" style="8"/>
    <col min="14614" max="14614" width="8.6328125" style="8" customWidth="1"/>
    <col min="14615" max="14615" width="8.6328125" style="8"/>
    <col min="14616" max="14616" width="8.6328125" style="8" customWidth="1"/>
    <col min="14617" max="14869" width="8.6328125" style="8"/>
    <col min="14870" max="14870" width="8.6328125" style="8" customWidth="1"/>
    <col min="14871" max="14871" width="8.6328125" style="8"/>
    <col min="14872" max="14872" width="8.6328125" style="8" customWidth="1"/>
    <col min="14873" max="15125" width="8.6328125" style="8"/>
    <col min="15126" max="15126" width="8.6328125" style="8" customWidth="1"/>
    <col min="15127" max="15127" width="8.6328125" style="8"/>
    <col min="15128" max="15128" width="8.6328125" style="8" customWidth="1"/>
    <col min="15129" max="15381" width="8.6328125" style="8"/>
    <col min="15382" max="15382" width="8.6328125" style="8" customWidth="1"/>
    <col min="15383" max="15383" width="8.6328125" style="8"/>
    <col min="15384" max="15384" width="8.6328125" style="8" customWidth="1"/>
    <col min="15385" max="15637" width="8.6328125" style="8"/>
    <col min="15638" max="15638" width="8.6328125" style="8" customWidth="1"/>
    <col min="15639" max="15639" width="8.6328125" style="8"/>
    <col min="15640" max="15640" width="8.6328125" style="8" customWidth="1"/>
    <col min="15641" max="15893" width="8.6328125" style="8"/>
    <col min="15894" max="15894" width="8.6328125" style="8" customWidth="1"/>
    <col min="15895" max="15895" width="8.6328125" style="8"/>
    <col min="15896" max="15896" width="8.6328125" style="8" customWidth="1"/>
    <col min="15897" max="16149" width="8.6328125" style="8"/>
    <col min="16150" max="16150" width="8.6328125" style="8" customWidth="1"/>
    <col min="16151" max="16151" width="8.6328125" style="8"/>
    <col min="16152" max="16152" width="8.6328125" style="8" customWidth="1"/>
    <col min="16153" max="16384" width="8.6328125" style="8"/>
  </cols>
  <sheetData>
    <row r="1" spans="1:29" s="2" customFormat="1" ht="15.65" customHeight="1" x14ac:dyDescent="0.35">
      <c r="A1" s="1" t="s">
        <v>115</v>
      </c>
    </row>
    <row r="2" spans="1:29" s="2" customFormat="1" ht="12.9" customHeight="1" x14ac:dyDescent="0.35">
      <c r="A2" s="88" t="s">
        <v>65</v>
      </c>
    </row>
    <row r="3" spans="1:29" s="2" customFormat="1" ht="12.9" customHeight="1" x14ac:dyDescent="0.35">
      <c r="A3" s="3" t="s">
        <v>499</v>
      </c>
    </row>
    <row r="4" spans="1:29" s="2" customFormat="1" ht="12.9" customHeight="1" x14ac:dyDescent="0.35"/>
    <row r="5" spans="1:29" s="6" customFormat="1" ht="13.4" customHeight="1" x14ac:dyDescent="0.35">
      <c r="A5" s="4" t="s">
        <v>500</v>
      </c>
      <c r="B5" s="5"/>
      <c r="C5" s="5"/>
    </row>
    <row r="6" spans="1:29" ht="12.9" customHeight="1" x14ac:dyDescent="0.35">
      <c r="A6" s="7"/>
      <c r="B6" s="7"/>
      <c r="C6" s="7"/>
      <c r="D6" s="7"/>
      <c r="E6" s="7"/>
      <c r="F6" s="7"/>
      <c r="G6" s="7"/>
      <c r="H6" s="7"/>
      <c r="I6" s="7"/>
      <c r="J6" s="7"/>
      <c r="K6" s="7"/>
      <c r="L6" s="7"/>
      <c r="M6" s="7"/>
      <c r="N6" s="7"/>
      <c r="O6" s="7"/>
      <c r="P6" s="7"/>
      <c r="Q6" s="7"/>
      <c r="R6" s="7"/>
      <c r="S6" s="7"/>
      <c r="T6" s="7"/>
      <c r="U6" s="7"/>
      <c r="V6" s="7"/>
      <c r="W6" s="7"/>
      <c r="X6" s="7"/>
      <c r="Y6" s="7"/>
      <c r="Z6" s="7"/>
      <c r="AA6" s="7"/>
      <c r="AB6" s="7"/>
      <c r="AC6" s="7"/>
    </row>
    <row r="7" spans="1:29" s="60" customFormat="1" ht="12.9" customHeight="1" x14ac:dyDescent="0.35">
      <c r="A7" s="57" t="s">
        <v>22</v>
      </c>
      <c r="B7" s="89">
        <v>2006</v>
      </c>
      <c r="C7" s="89">
        <v>2007</v>
      </c>
      <c r="D7" s="89">
        <v>2008</v>
      </c>
      <c r="E7" s="89">
        <v>2009</v>
      </c>
      <c r="F7" s="89">
        <v>2010</v>
      </c>
      <c r="G7" s="89">
        <v>2011</v>
      </c>
      <c r="H7" s="89">
        <v>2012</v>
      </c>
      <c r="I7" s="89">
        <v>2013</v>
      </c>
      <c r="J7" s="89">
        <v>2014</v>
      </c>
      <c r="K7" s="89">
        <v>2015</v>
      </c>
      <c r="L7" s="89">
        <v>2016</v>
      </c>
      <c r="M7" s="89">
        <v>2017</v>
      </c>
      <c r="N7" s="89">
        <v>2018</v>
      </c>
      <c r="O7" s="89">
        <v>2019</v>
      </c>
      <c r="P7" s="89">
        <v>2020</v>
      </c>
      <c r="Q7" s="89">
        <v>2021</v>
      </c>
      <c r="R7" s="59"/>
      <c r="S7" s="59"/>
      <c r="T7" s="58"/>
      <c r="U7" s="59"/>
      <c r="V7" s="59"/>
      <c r="W7" s="59"/>
      <c r="X7" s="59"/>
      <c r="Y7" s="59"/>
      <c r="Z7" s="59"/>
      <c r="AA7" s="59"/>
      <c r="AB7" s="59"/>
      <c r="AC7" s="59"/>
    </row>
    <row r="8" spans="1:29" s="27" customFormat="1" ht="12.9" customHeight="1" x14ac:dyDescent="0.35">
      <c r="A8" s="10" t="s">
        <v>552</v>
      </c>
      <c r="B8" s="28">
        <v>0</v>
      </c>
      <c r="C8" s="28">
        <v>0</v>
      </c>
      <c r="D8" s="28">
        <v>0</v>
      </c>
      <c r="E8" s="28">
        <v>0</v>
      </c>
      <c r="F8" s="28">
        <v>0</v>
      </c>
      <c r="G8" s="28">
        <v>0</v>
      </c>
      <c r="H8" s="28">
        <v>0</v>
      </c>
      <c r="I8" s="28">
        <v>0</v>
      </c>
      <c r="J8" s="28">
        <v>0</v>
      </c>
      <c r="K8" s="28">
        <v>0</v>
      </c>
      <c r="L8" s="28">
        <v>0</v>
      </c>
      <c r="M8" s="134">
        <v>0</v>
      </c>
      <c r="N8" s="134">
        <v>0</v>
      </c>
      <c r="O8" s="134">
        <v>0</v>
      </c>
      <c r="P8" s="134">
        <v>0</v>
      </c>
      <c r="Q8" s="28">
        <v>0</v>
      </c>
      <c r="R8" s="10"/>
      <c r="S8" s="10"/>
      <c r="T8" s="10"/>
      <c r="U8" s="10"/>
      <c r="V8" s="10"/>
      <c r="W8" s="10"/>
      <c r="X8" s="10"/>
      <c r="Y8" s="10"/>
      <c r="Z8" s="10"/>
      <c r="AA8" s="10"/>
      <c r="AB8" s="10"/>
      <c r="AC8" s="10"/>
    </row>
    <row r="9" spans="1:29" s="27" customFormat="1" ht="12.9" customHeight="1" x14ac:dyDescent="0.35">
      <c r="A9" s="10" t="s">
        <v>1</v>
      </c>
      <c r="B9" s="28">
        <v>0</v>
      </c>
      <c r="C9" s="28">
        <v>0</v>
      </c>
      <c r="D9" s="28">
        <v>0</v>
      </c>
      <c r="E9" s="28">
        <v>0</v>
      </c>
      <c r="F9" s="28">
        <v>0</v>
      </c>
      <c r="G9" s="28">
        <v>0</v>
      </c>
      <c r="H9" s="28">
        <v>0</v>
      </c>
      <c r="I9" s="28">
        <v>0</v>
      </c>
      <c r="J9" s="28">
        <v>0</v>
      </c>
      <c r="K9" s="28">
        <v>0</v>
      </c>
      <c r="L9" s="28">
        <v>0</v>
      </c>
      <c r="M9" s="134">
        <v>0</v>
      </c>
      <c r="N9" s="134">
        <v>0</v>
      </c>
      <c r="O9" s="134">
        <v>0</v>
      </c>
      <c r="P9" s="134">
        <v>0</v>
      </c>
      <c r="Q9" s="28">
        <v>0</v>
      </c>
      <c r="R9" s="10"/>
      <c r="S9" s="10"/>
      <c r="T9" s="10"/>
      <c r="U9" s="10"/>
      <c r="V9" s="10"/>
      <c r="W9" s="10"/>
      <c r="X9" s="10"/>
      <c r="Y9" s="10"/>
      <c r="Z9" s="10"/>
      <c r="AA9" s="10"/>
      <c r="AB9" s="10"/>
      <c r="AC9" s="10"/>
    </row>
    <row r="10" spans="1:29" s="27" customFormat="1" ht="12.9" customHeight="1" x14ac:dyDescent="0.35">
      <c r="A10" s="10" t="s">
        <v>2</v>
      </c>
      <c r="B10" s="28">
        <v>0</v>
      </c>
      <c r="C10" s="28">
        <v>0</v>
      </c>
      <c r="D10" s="28">
        <v>0</v>
      </c>
      <c r="E10" s="28">
        <v>0</v>
      </c>
      <c r="F10" s="28">
        <v>0</v>
      </c>
      <c r="G10" s="28">
        <v>0</v>
      </c>
      <c r="H10" s="28">
        <v>0</v>
      </c>
      <c r="I10" s="28">
        <v>0</v>
      </c>
      <c r="J10" s="28">
        <v>0</v>
      </c>
      <c r="K10" s="28">
        <v>0</v>
      </c>
      <c r="L10" s="28">
        <v>0</v>
      </c>
      <c r="M10" s="134">
        <v>0</v>
      </c>
      <c r="N10" s="134">
        <v>0</v>
      </c>
      <c r="O10" s="134">
        <v>0</v>
      </c>
      <c r="P10" s="134">
        <v>0</v>
      </c>
      <c r="Q10" s="28">
        <v>0</v>
      </c>
      <c r="R10" s="10"/>
      <c r="S10" s="10"/>
      <c r="T10" s="10"/>
      <c r="U10" s="10"/>
      <c r="V10" s="10"/>
      <c r="W10" s="10"/>
      <c r="X10" s="10"/>
      <c r="Y10" s="10"/>
      <c r="Z10" s="10"/>
      <c r="AA10" s="10"/>
      <c r="AB10" s="10"/>
      <c r="AC10" s="10"/>
    </row>
    <row r="11" spans="1:29" s="27" customFormat="1" ht="12.9" customHeight="1" x14ac:dyDescent="0.35">
      <c r="A11" s="10" t="s">
        <v>3</v>
      </c>
      <c r="B11" s="28">
        <v>0</v>
      </c>
      <c r="C11" s="28">
        <v>0</v>
      </c>
      <c r="D11" s="28">
        <v>0</v>
      </c>
      <c r="E11" s="28">
        <v>0</v>
      </c>
      <c r="F11" s="28">
        <v>0</v>
      </c>
      <c r="G11" s="28">
        <v>0</v>
      </c>
      <c r="H11" s="28">
        <v>0</v>
      </c>
      <c r="I11" s="28">
        <v>0</v>
      </c>
      <c r="J11" s="28">
        <v>0</v>
      </c>
      <c r="K11" s="28">
        <v>0</v>
      </c>
      <c r="L11" s="28">
        <v>0</v>
      </c>
      <c r="M11" s="134">
        <v>1</v>
      </c>
      <c r="N11" s="134">
        <v>1</v>
      </c>
      <c r="O11" s="134">
        <v>1</v>
      </c>
      <c r="P11" s="134">
        <v>1</v>
      </c>
      <c r="Q11" s="28">
        <v>0</v>
      </c>
      <c r="R11" s="10"/>
      <c r="S11" s="10"/>
      <c r="T11" s="10"/>
      <c r="U11" s="10"/>
      <c r="V11" s="10"/>
      <c r="W11" s="10"/>
      <c r="X11" s="10"/>
      <c r="Y11" s="10"/>
      <c r="Z11" s="10"/>
      <c r="AA11" s="10"/>
      <c r="AB11" s="10"/>
      <c r="AC11" s="10"/>
    </row>
    <row r="12" spans="1:29" s="27" customFormat="1" ht="12.9" customHeight="1" x14ac:dyDescent="0.35">
      <c r="A12" s="10" t="s">
        <v>4</v>
      </c>
      <c r="B12" s="28">
        <v>0</v>
      </c>
      <c r="C12" s="28">
        <v>0</v>
      </c>
      <c r="D12" s="28">
        <v>0</v>
      </c>
      <c r="E12" s="28">
        <v>0</v>
      </c>
      <c r="F12" s="28">
        <v>0</v>
      </c>
      <c r="G12" s="28">
        <v>0</v>
      </c>
      <c r="H12" s="28">
        <v>0</v>
      </c>
      <c r="I12" s="28">
        <v>0</v>
      </c>
      <c r="J12" s="28">
        <v>0</v>
      </c>
      <c r="K12" s="28">
        <v>0</v>
      </c>
      <c r="L12" s="28">
        <v>0</v>
      </c>
      <c r="M12" s="134">
        <v>0</v>
      </c>
      <c r="N12" s="134">
        <v>0</v>
      </c>
      <c r="O12" s="134">
        <v>0</v>
      </c>
      <c r="P12" s="134">
        <v>0</v>
      </c>
      <c r="Q12" s="28">
        <v>0</v>
      </c>
      <c r="R12" s="10"/>
      <c r="S12" s="10"/>
      <c r="T12" s="10"/>
      <c r="U12" s="10"/>
      <c r="V12" s="10"/>
      <c r="W12" s="10"/>
      <c r="X12" s="10"/>
      <c r="Y12" s="10"/>
      <c r="Z12" s="10"/>
      <c r="AA12" s="10"/>
      <c r="AB12" s="10"/>
      <c r="AC12" s="10"/>
    </row>
    <row r="13" spans="1:29" s="27" customFormat="1" ht="12.9" customHeight="1" x14ac:dyDescent="0.35">
      <c r="A13" s="10" t="s">
        <v>5</v>
      </c>
      <c r="B13" s="28">
        <v>0</v>
      </c>
      <c r="C13" s="28">
        <v>0</v>
      </c>
      <c r="D13" s="28">
        <v>0</v>
      </c>
      <c r="E13" s="28">
        <v>0</v>
      </c>
      <c r="F13" s="28">
        <v>0</v>
      </c>
      <c r="G13" s="28">
        <v>0</v>
      </c>
      <c r="H13" s="28">
        <v>0</v>
      </c>
      <c r="I13" s="28">
        <v>0</v>
      </c>
      <c r="J13" s="28">
        <v>0</v>
      </c>
      <c r="K13" s="28">
        <v>0</v>
      </c>
      <c r="L13" s="28">
        <v>0</v>
      </c>
      <c r="M13" s="134">
        <v>0</v>
      </c>
      <c r="N13" s="134">
        <v>0</v>
      </c>
      <c r="O13" s="134">
        <v>0</v>
      </c>
      <c r="P13" s="134">
        <v>0</v>
      </c>
      <c r="Q13" s="28">
        <v>0</v>
      </c>
      <c r="R13" s="10"/>
      <c r="S13" s="10"/>
      <c r="T13" s="10"/>
      <c r="U13" s="10"/>
      <c r="V13" s="10"/>
      <c r="W13" s="10"/>
      <c r="X13" s="10"/>
      <c r="Y13" s="10"/>
      <c r="Z13" s="10"/>
      <c r="AA13" s="10"/>
      <c r="AB13" s="10"/>
      <c r="AC13" s="10"/>
    </row>
    <row r="14" spans="1:29" s="27" customFormat="1" ht="12.9" customHeight="1" x14ac:dyDescent="0.35">
      <c r="A14" s="10" t="s">
        <v>6</v>
      </c>
      <c r="B14" s="28">
        <v>0</v>
      </c>
      <c r="C14" s="28">
        <v>0</v>
      </c>
      <c r="D14" s="28">
        <v>0</v>
      </c>
      <c r="E14" s="28">
        <v>0</v>
      </c>
      <c r="F14" s="28">
        <v>0</v>
      </c>
      <c r="G14" s="28">
        <v>0</v>
      </c>
      <c r="H14" s="28">
        <v>0</v>
      </c>
      <c r="I14" s="28">
        <v>0</v>
      </c>
      <c r="J14" s="28">
        <v>0</v>
      </c>
      <c r="K14" s="28">
        <v>0</v>
      </c>
      <c r="L14" s="28">
        <v>0</v>
      </c>
      <c r="M14" s="134">
        <v>0</v>
      </c>
      <c r="N14" s="134">
        <v>0</v>
      </c>
      <c r="O14" s="134">
        <v>0</v>
      </c>
      <c r="P14" s="134">
        <v>0</v>
      </c>
      <c r="Q14" s="28">
        <v>0</v>
      </c>
      <c r="R14" s="10"/>
      <c r="S14" s="10"/>
      <c r="T14" s="10"/>
      <c r="U14" s="10"/>
      <c r="V14" s="10"/>
      <c r="W14" s="10"/>
      <c r="X14" s="10"/>
      <c r="Y14" s="10"/>
      <c r="Z14" s="10"/>
      <c r="AA14" s="10"/>
      <c r="AB14" s="10"/>
      <c r="AC14" s="10"/>
    </row>
    <row r="15" spans="1:29" s="27" customFormat="1" ht="12.9" customHeight="1" x14ac:dyDescent="0.35">
      <c r="A15" s="10" t="s">
        <v>7</v>
      </c>
      <c r="B15" s="28">
        <v>0</v>
      </c>
      <c r="C15" s="28">
        <v>0</v>
      </c>
      <c r="D15" s="28">
        <v>0</v>
      </c>
      <c r="E15" s="28">
        <v>0</v>
      </c>
      <c r="F15" s="28">
        <v>0</v>
      </c>
      <c r="G15" s="28">
        <v>0</v>
      </c>
      <c r="H15" s="28">
        <v>0</v>
      </c>
      <c r="I15" s="28">
        <v>0</v>
      </c>
      <c r="J15" s="28">
        <v>0</v>
      </c>
      <c r="K15" s="28">
        <v>0</v>
      </c>
      <c r="L15" s="28">
        <v>0</v>
      </c>
      <c r="M15" s="134">
        <v>0</v>
      </c>
      <c r="N15" s="134">
        <v>0</v>
      </c>
      <c r="O15" s="134">
        <v>0</v>
      </c>
      <c r="P15" s="134">
        <v>0</v>
      </c>
      <c r="Q15" s="28">
        <v>0</v>
      </c>
      <c r="R15" s="10"/>
      <c r="S15" s="10"/>
      <c r="T15" s="10"/>
      <c r="U15" s="10"/>
      <c r="V15" s="10"/>
      <c r="W15" s="10"/>
      <c r="X15" s="10"/>
      <c r="Y15" s="10"/>
      <c r="Z15" s="10"/>
      <c r="AA15" s="10"/>
      <c r="AB15" s="10"/>
      <c r="AC15" s="10"/>
    </row>
    <row r="16" spans="1:29" s="27" customFormat="1" ht="12.9" customHeight="1" x14ac:dyDescent="0.35">
      <c r="A16" s="10" t="s">
        <v>8</v>
      </c>
      <c r="B16" s="28">
        <v>0</v>
      </c>
      <c r="C16" s="28">
        <v>0</v>
      </c>
      <c r="D16" s="28">
        <v>0</v>
      </c>
      <c r="E16" s="28">
        <v>0</v>
      </c>
      <c r="F16" s="28">
        <v>0</v>
      </c>
      <c r="G16" s="28">
        <v>0</v>
      </c>
      <c r="H16" s="28">
        <v>0</v>
      </c>
      <c r="I16" s="28">
        <v>0</v>
      </c>
      <c r="J16" s="28">
        <v>0</v>
      </c>
      <c r="K16" s="28">
        <v>0</v>
      </c>
      <c r="L16" s="28">
        <v>0</v>
      </c>
      <c r="M16" s="134">
        <v>0</v>
      </c>
      <c r="N16" s="134">
        <v>0</v>
      </c>
      <c r="O16" s="134">
        <v>0</v>
      </c>
      <c r="P16" s="134">
        <v>0</v>
      </c>
      <c r="Q16" s="28">
        <v>0</v>
      </c>
      <c r="R16" s="10"/>
      <c r="S16" s="10"/>
      <c r="T16" s="10"/>
      <c r="U16" s="10"/>
      <c r="V16" s="10"/>
      <c r="W16" s="10"/>
      <c r="X16" s="10"/>
      <c r="Y16" s="10"/>
      <c r="Z16" s="10"/>
      <c r="AA16" s="10"/>
      <c r="AB16" s="10"/>
      <c r="AC16" s="10"/>
    </row>
    <row r="17" spans="1:29" s="27" customFormat="1" ht="12.9" customHeight="1" x14ac:dyDescent="0.35">
      <c r="A17" s="10" t="s">
        <v>9</v>
      </c>
      <c r="B17" s="28">
        <v>0</v>
      </c>
      <c r="C17" s="28">
        <v>0</v>
      </c>
      <c r="D17" s="28">
        <v>0</v>
      </c>
      <c r="E17" s="28">
        <v>0</v>
      </c>
      <c r="F17" s="28">
        <v>0</v>
      </c>
      <c r="G17" s="28">
        <v>0</v>
      </c>
      <c r="H17" s="28">
        <v>0</v>
      </c>
      <c r="I17" s="28">
        <v>0</v>
      </c>
      <c r="J17" s="28">
        <v>0</v>
      </c>
      <c r="K17" s="28">
        <v>0</v>
      </c>
      <c r="L17" s="28">
        <v>0</v>
      </c>
      <c r="M17" s="134">
        <v>1</v>
      </c>
      <c r="N17" s="134">
        <v>1</v>
      </c>
      <c r="O17" s="134">
        <v>1</v>
      </c>
      <c r="P17" s="134">
        <v>1</v>
      </c>
      <c r="Q17" s="28">
        <v>0</v>
      </c>
      <c r="R17" s="10"/>
      <c r="S17" s="10"/>
      <c r="T17" s="10"/>
      <c r="U17" s="10"/>
      <c r="V17" s="10"/>
      <c r="W17" s="10"/>
      <c r="X17" s="10"/>
      <c r="Y17" s="10"/>
      <c r="Z17" s="10"/>
      <c r="AA17" s="10"/>
      <c r="AB17" s="10"/>
      <c r="AC17" s="10"/>
    </row>
    <row r="18" spans="1:29" s="27" customFormat="1" ht="12.9" customHeight="1" x14ac:dyDescent="0.35">
      <c r="A18" s="10" t="s">
        <v>10</v>
      </c>
      <c r="B18" s="28">
        <v>0</v>
      </c>
      <c r="C18" s="28">
        <v>0</v>
      </c>
      <c r="D18" s="28">
        <v>0</v>
      </c>
      <c r="E18" s="28">
        <v>0</v>
      </c>
      <c r="F18" s="28">
        <v>0</v>
      </c>
      <c r="G18" s="28">
        <v>0</v>
      </c>
      <c r="H18" s="28">
        <v>0</v>
      </c>
      <c r="I18" s="28">
        <v>0</v>
      </c>
      <c r="J18" s="28">
        <v>0</v>
      </c>
      <c r="K18" s="28">
        <v>0</v>
      </c>
      <c r="L18" s="28">
        <v>0</v>
      </c>
      <c r="M18" s="134">
        <v>1</v>
      </c>
      <c r="N18" s="134">
        <v>1</v>
      </c>
      <c r="O18" s="134">
        <v>1</v>
      </c>
      <c r="P18" s="134">
        <v>1</v>
      </c>
      <c r="Q18" s="28">
        <v>0</v>
      </c>
      <c r="R18" s="10"/>
      <c r="S18" s="10"/>
      <c r="T18" s="10"/>
      <c r="U18" s="10"/>
      <c r="V18" s="10"/>
      <c r="W18" s="10"/>
      <c r="X18" s="10"/>
      <c r="Y18" s="10"/>
      <c r="Z18" s="10"/>
      <c r="AA18" s="10"/>
      <c r="AB18" s="10"/>
      <c r="AC18" s="10"/>
    </row>
    <row r="19" spans="1:29" s="27" customFormat="1" ht="12.9" customHeight="1" x14ac:dyDescent="0.35">
      <c r="A19" s="10" t="s">
        <v>11</v>
      </c>
      <c r="B19" s="28">
        <v>0</v>
      </c>
      <c r="C19" s="28">
        <v>0</v>
      </c>
      <c r="D19" s="28">
        <v>0</v>
      </c>
      <c r="E19" s="28">
        <v>0</v>
      </c>
      <c r="F19" s="28">
        <v>0</v>
      </c>
      <c r="G19" s="28">
        <v>0</v>
      </c>
      <c r="H19" s="28">
        <v>0</v>
      </c>
      <c r="I19" s="28">
        <v>0</v>
      </c>
      <c r="J19" s="28">
        <v>0</v>
      </c>
      <c r="K19" s="28">
        <v>0</v>
      </c>
      <c r="L19" s="28">
        <v>0</v>
      </c>
      <c r="M19" s="134">
        <v>0</v>
      </c>
      <c r="N19" s="134">
        <v>0</v>
      </c>
      <c r="O19" s="134">
        <v>1</v>
      </c>
      <c r="P19" s="134">
        <v>1</v>
      </c>
      <c r="Q19" s="28">
        <v>0</v>
      </c>
      <c r="R19" s="10"/>
      <c r="S19" s="10"/>
      <c r="T19" s="10"/>
      <c r="U19" s="10"/>
      <c r="V19" s="10"/>
      <c r="W19" s="10"/>
      <c r="X19" s="10"/>
      <c r="Y19" s="10"/>
      <c r="Z19" s="10"/>
      <c r="AA19" s="10"/>
      <c r="AB19" s="10"/>
      <c r="AC19" s="10"/>
    </row>
    <row r="20" spans="1:29" s="27" customFormat="1" ht="12.9" customHeight="1" x14ac:dyDescent="0.35">
      <c r="A20" s="10" t="s">
        <v>12</v>
      </c>
      <c r="B20" s="28">
        <v>0</v>
      </c>
      <c r="C20" s="28">
        <v>0</v>
      </c>
      <c r="D20" s="28">
        <v>0</v>
      </c>
      <c r="E20" s="28">
        <v>0</v>
      </c>
      <c r="F20" s="28">
        <v>0</v>
      </c>
      <c r="G20" s="28">
        <v>0</v>
      </c>
      <c r="H20" s="28">
        <v>0</v>
      </c>
      <c r="I20" s="28">
        <v>0</v>
      </c>
      <c r="J20" s="28">
        <v>0</v>
      </c>
      <c r="K20" s="28">
        <v>0</v>
      </c>
      <c r="L20" s="28">
        <v>0</v>
      </c>
      <c r="M20" s="134">
        <v>1</v>
      </c>
      <c r="N20" s="134">
        <v>1</v>
      </c>
      <c r="O20" s="134">
        <v>1</v>
      </c>
      <c r="P20" s="134">
        <v>1</v>
      </c>
      <c r="Q20" s="28">
        <v>0</v>
      </c>
      <c r="R20" s="10"/>
      <c r="S20" s="10"/>
      <c r="T20" s="10"/>
      <c r="U20" s="10"/>
      <c r="V20" s="10"/>
      <c r="W20" s="10"/>
      <c r="X20" s="10"/>
      <c r="Y20" s="10"/>
      <c r="Z20" s="10"/>
      <c r="AA20" s="10"/>
      <c r="AB20" s="10"/>
      <c r="AC20" s="10"/>
    </row>
    <row r="21" spans="1:29" ht="12.9" customHeight="1" x14ac:dyDescent="0.35">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row>
    <row r="22" spans="1:29" s="6" customFormat="1" ht="13.4" customHeight="1" x14ac:dyDescent="0.35">
      <c r="A22" s="4" t="s">
        <v>501</v>
      </c>
      <c r="B22" s="5"/>
      <c r="C22" s="5"/>
    </row>
    <row r="23" spans="1:29" ht="12.9" customHeight="1" x14ac:dyDescent="0.35">
      <c r="A23" s="7"/>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row>
    <row r="24" spans="1:29" s="60" customFormat="1" ht="12.9" customHeight="1" x14ac:dyDescent="0.35">
      <c r="A24" s="57" t="s">
        <v>22</v>
      </c>
      <c r="B24" s="89">
        <v>2012</v>
      </c>
      <c r="C24" s="89">
        <v>2013</v>
      </c>
      <c r="D24" s="89">
        <v>2014</v>
      </c>
      <c r="E24" s="89">
        <v>2015</v>
      </c>
      <c r="F24" s="89">
        <v>2016</v>
      </c>
      <c r="G24" s="89">
        <v>2017</v>
      </c>
      <c r="H24" s="89">
        <v>2018</v>
      </c>
      <c r="I24" s="89">
        <v>2019</v>
      </c>
      <c r="J24" s="89">
        <v>2020</v>
      </c>
      <c r="K24" s="89">
        <v>2021</v>
      </c>
      <c r="R24" s="59"/>
      <c r="S24" s="59"/>
      <c r="T24" s="58"/>
      <c r="U24" s="59"/>
      <c r="V24" s="59"/>
      <c r="W24" s="59"/>
      <c r="X24" s="59"/>
      <c r="Y24" s="59"/>
      <c r="Z24" s="59"/>
      <c r="AA24" s="59"/>
      <c r="AB24" s="59"/>
      <c r="AC24" s="59"/>
    </row>
    <row r="25" spans="1:29" s="27" customFormat="1" ht="12.9" customHeight="1" x14ac:dyDescent="0.35">
      <c r="A25" s="10" t="s">
        <v>552</v>
      </c>
      <c r="B25" s="28">
        <v>0</v>
      </c>
      <c r="C25" s="28">
        <v>0</v>
      </c>
      <c r="D25" s="28">
        <v>0</v>
      </c>
      <c r="E25" s="28">
        <v>0</v>
      </c>
      <c r="F25" s="28">
        <v>0</v>
      </c>
      <c r="G25" s="134">
        <v>0</v>
      </c>
      <c r="H25" s="134">
        <v>0</v>
      </c>
      <c r="I25" s="134">
        <v>0</v>
      </c>
      <c r="J25" s="134">
        <v>0</v>
      </c>
      <c r="K25" s="28">
        <v>0</v>
      </c>
      <c r="R25" s="10"/>
      <c r="S25" s="10"/>
      <c r="T25" s="10"/>
      <c r="U25" s="10"/>
      <c r="V25" s="10"/>
      <c r="W25" s="10"/>
      <c r="X25" s="10"/>
      <c r="Y25" s="10"/>
      <c r="Z25" s="10"/>
      <c r="AA25" s="10"/>
      <c r="AB25" s="10"/>
      <c r="AC25" s="10"/>
    </row>
    <row r="26" spans="1:29" s="27" customFormat="1" ht="12.9" customHeight="1" x14ac:dyDescent="0.35">
      <c r="A26" s="10" t="s">
        <v>1</v>
      </c>
      <c r="B26" s="28">
        <v>0</v>
      </c>
      <c r="C26" s="28">
        <v>0</v>
      </c>
      <c r="D26" s="28">
        <v>0</v>
      </c>
      <c r="E26" s="28">
        <v>0</v>
      </c>
      <c r="F26" s="28">
        <v>0</v>
      </c>
      <c r="G26" s="134">
        <v>0</v>
      </c>
      <c r="H26" s="134">
        <v>0</v>
      </c>
      <c r="I26" s="134">
        <v>0</v>
      </c>
      <c r="J26" s="134">
        <v>0</v>
      </c>
      <c r="K26" s="28">
        <v>0</v>
      </c>
      <c r="R26" s="10"/>
      <c r="S26" s="10"/>
      <c r="T26" s="10"/>
      <c r="U26" s="10"/>
      <c r="V26" s="10"/>
      <c r="W26" s="10"/>
      <c r="X26" s="10"/>
      <c r="Y26" s="10"/>
      <c r="Z26" s="10"/>
      <c r="AA26" s="10"/>
      <c r="AB26" s="10"/>
      <c r="AC26" s="10"/>
    </row>
    <row r="27" spans="1:29" s="27" customFormat="1" ht="12.9" customHeight="1" x14ac:dyDescent="0.35">
      <c r="A27" s="10" t="s">
        <v>2</v>
      </c>
      <c r="B27" s="28">
        <v>0</v>
      </c>
      <c r="C27" s="28">
        <v>0</v>
      </c>
      <c r="D27" s="28">
        <v>0</v>
      </c>
      <c r="E27" s="28">
        <v>0</v>
      </c>
      <c r="F27" s="28">
        <v>0</v>
      </c>
      <c r="G27" s="134">
        <v>0</v>
      </c>
      <c r="H27" s="134">
        <v>0</v>
      </c>
      <c r="I27" s="134">
        <v>0</v>
      </c>
      <c r="J27" s="134">
        <v>0</v>
      </c>
      <c r="K27" s="28">
        <v>0</v>
      </c>
      <c r="R27" s="10"/>
      <c r="S27" s="10"/>
      <c r="T27" s="10"/>
      <c r="U27" s="10"/>
      <c r="V27" s="10"/>
      <c r="W27" s="10"/>
      <c r="X27" s="10"/>
      <c r="Y27" s="10"/>
      <c r="Z27" s="10"/>
      <c r="AA27" s="10"/>
      <c r="AB27" s="10"/>
      <c r="AC27" s="10"/>
    </row>
    <row r="28" spans="1:29" s="27" customFormat="1" ht="12.9" customHeight="1" x14ac:dyDescent="0.35">
      <c r="A28" s="10" t="s">
        <v>3</v>
      </c>
      <c r="B28" s="28">
        <v>0</v>
      </c>
      <c r="C28" s="28">
        <v>0</v>
      </c>
      <c r="D28" s="28">
        <v>0</v>
      </c>
      <c r="E28" s="28">
        <v>0</v>
      </c>
      <c r="F28" s="28">
        <v>0</v>
      </c>
      <c r="G28" s="134">
        <v>1</v>
      </c>
      <c r="H28" s="134">
        <v>1</v>
      </c>
      <c r="I28" s="134">
        <v>1</v>
      </c>
      <c r="J28" s="134">
        <v>1</v>
      </c>
      <c r="K28" s="28">
        <v>0</v>
      </c>
      <c r="R28" s="10"/>
      <c r="S28" s="10"/>
      <c r="T28" s="10"/>
      <c r="U28" s="10"/>
      <c r="V28" s="10"/>
      <c r="W28" s="10"/>
      <c r="X28" s="10"/>
      <c r="Y28" s="10"/>
      <c r="Z28" s="10"/>
      <c r="AA28" s="10"/>
      <c r="AB28" s="10"/>
      <c r="AC28" s="10"/>
    </row>
    <row r="29" spans="1:29" s="27" customFormat="1" ht="12.9" customHeight="1" x14ac:dyDescent="0.35">
      <c r="A29" s="10" t="s">
        <v>4</v>
      </c>
      <c r="B29" s="28">
        <v>0</v>
      </c>
      <c r="C29" s="28">
        <v>0</v>
      </c>
      <c r="D29" s="28">
        <v>0</v>
      </c>
      <c r="E29" s="28">
        <v>0</v>
      </c>
      <c r="F29" s="28">
        <v>0</v>
      </c>
      <c r="G29" s="134">
        <v>0</v>
      </c>
      <c r="H29" s="134">
        <v>0</v>
      </c>
      <c r="I29" s="134">
        <v>0</v>
      </c>
      <c r="J29" s="134">
        <v>0</v>
      </c>
      <c r="K29" s="28">
        <v>0</v>
      </c>
      <c r="R29" s="10"/>
      <c r="S29" s="10"/>
      <c r="T29" s="10"/>
      <c r="U29" s="10"/>
      <c r="V29" s="10"/>
      <c r="W29" s="10"/>
      <c r="X29" s="10"/>
      <c r="Y29" s="10"/>
      <c r="Z29" s="10"/>
      <c r="AA29" s="10"/>
      <c r="AB29" s="10"/>
      <c r="AC29" s="10"/>
    </row>
    <row r="30" spans="1:29" s="27" customFormat="1" ht="12.9" customHeight="1" x14ac:dyDescent="0.35">
      <c r="A30" s="10" t="s">
        <v>5</v>
      </c>
      <c r="B30" s="28">
        <v>0</v>
      </c>
      <c r="C30" s="28">
        <v>0</v>
      </c>
      <c r="D30" s="28">
        <v>0</v>
      </c>
      <c r="E30" s="28">
        <v>0</v>
      </c>
      <c r="F30" s="28">
        <v>0</v>
      </c>
      <c r="G30" s="134">
        <v>0</v>
      </c>
      <c r="H30" s="134">
        <v>0</v>
      </c>
      <c r="I30" s="134">
        <v>0</v>
      </c>
      <c r="J30" s="134">
        <v>0</v>
      </c>
      <c r="K30" s="28">
        <v>0</v>
      </c>
      <c r="R30" s="10"/>
      <c r="S30" s="10"/>
      <c r="T30" s="10"/>
      <c r="U30" s="10"/>
      <c r="V30" s="10"/>
      <c r="W30" s="10"/>
      <c r="X30" s="10"/>
      <c r="Y30" s="10"/>
      <c r="Z30" s="10"/>
      <c r="AA30" s="10"/>
      <c r="AB30" s="10"/>
      <c r="AC30" s="10"/>
    </row>
    <row r="31" spans="1:29" s="27" customFormat="1" ht="12.9" customHeight="1" x14ac:dyDescent="0.35">
      <c r="A31" s="10" t="s">
        <v>6</v>
      </c>
      <c r="B31" s="28">
        <v>0</v>
      </c>
      <c r="C31" s="28">
        <v>0</v>
      </c>
      <c r="D31" s="28">
        <v>0</v>
      </c>
      <c r="E31" s="28">
        <v>0</v>
      </c>
      <c r="F31" s="28">
        <v>0</v>
      </c>
      <c r="G31" s="134">
        <v>0</v>
      </c>
      <c r="H31" s="134">
        <v>0</v>
      </c>
      <c r="I31" s="134">
        <v>0</v>
      </c>
      <c r="J31" s="134">
        <v>0</v>
      </c>
      <c r="K31" s="28">
        <v>0</v>
      </c>
      <c r="R31" s="10"/>
      <c r="S31" s="10"/>
      <c r="T31" s="10"/>
      <c r="U31" s="10"/>
      <c r="V31" s="10"/>
      <c r="W31" s="10"/>
      <c r="X31" s="10"/>
      <c r="Y31" s="10"/>
      <c r="Z31" s="10"/>
      <c r="AA31" s="10"/>
      <c r="AB31" s="10"/>
      <c r="AC31" s="10"/>
    </row>
    <row r="32" spans="1:29" s="27" customFormat="1" ht="12.9" customHeight="1" x14ac:dyDescent="0.35">
      <c r="A32" s="10" t="s">
        <v>7</v>
      </c>
      <c r="B32" s="28">
        <v>0</v>
      </c>
      <c r="C32" s="28">
        <v>0</v>
      </c>
      <c r="D32" s="28">
        <v>0</v>
      </c>
      <c r="E32" s="28">
        <v>0</v>
      </c>
      <c r="F32" s="28">
        <v>0</v>
      </c>
      <c r="G32" s="134">
        <v>0</v>
      </c>
      <c r="H32" s="134">
        <v>0</v>
      </c>
      <c r="I32" s="134">
        <v>0</v>
      </c>
      <c r="J32" s="134">
        <v>0</v>
      </c>
      <c r="K32" s="28">
        <v>0</v>
      </c>
      <c r="R32" s="10"/>
      <c r="S32" s="10"/>
      <c r="T32" s="10"/>
      <c r="U32" s="10"/>
      <c r="V32" s="10"/>
      <c r="W32" s="10"/>
      <c r="X32" s="10"/>
      <c r="Y32" s="10"/>
      <c r="Z32" s="10"/>
      <c r="AA32" s="10"/>
      <c r="AB32" s="10"/>
      <c r="AC32" s="10"/>
    </row>
    <row r="33" spans="1:29" s="27" customFormat="1" ht="12.9" customHeight="1" x14ac:dyDescent="0.35">
      <c r="A33" s="10" t="s">
        <v>8</v>
      </c>
      <c r="B33" s="28">
        <v>0</v>
      </c>
      <c r="C33" s="28">
        <v>0</v>
      </c>
      <c r="D33" s="28">
        <v>0</v>
      </c>
      <c r="E33" s="28">
        <v>0</v>
      </c>
      <c r="F33" s="28">
        <v>0</v>
      </c>
      <c r="G33" s="134">
        <v>0</v>
      </c>
      <c r="H33" s="134">
        <v>0</v>
      </c>
      <c r="I33" s="134">
        <v>0</v>
      </c>
      <c r="J33" s="134">
        <v>0</v>
      </c>
      <c r="K33" s="28">
        <v>0</v>
      </c>
      <c r="R33" s="10"/>
      <c r="S33" s="10"/>
      <c r="T33" s="10"/>
      <c r="U33" s="10"/>
      <c r="V33" s="10"/>
      <c r="W33" s="10"/>
      <c r="X33" s="10"/>
      <c r="Y33" s="10"/>
      <c r="Z33" s="10"/>
      <c r="AA33" s="10"/>
      <c r="AB33" s="10"/>
      <c r="AC33" s="10"/>
    </row>
    <row r="34" spans="1:29" s="27" customFormat="1" ht="12.9" customHeight="1" x14ac:dyDescent="0.35">
      <c r="A34" s="10" t="s">
        <v>9</v>
      </c>
      <c r="B34" s="28">
        <v>0</v>
      </c>
      <c r="C34" s="28">
        <v>0</v>
      </c>
      <c r="D34" s="28">
        <v>0</v>
      </c>
      <c r="E34" s="28">
        <v>0</v>
      </c>
      <c r="F34" s="28">
        <v>0</v>
      </c>
      <c r="G34" s="134">
        <v>1</v>
      </c>
      <c r="H34" s="134">
        <v>1</v>
      </c>
      <c r="I34" s="134">
        <v>1</v>
      </c>
      <c r="J34" s="134">
        <v>1</v>
      </c>
      <c r="K34" s="28">
        <v>0</v>
      </c>
      <c r="R34" s="10"/>
      <c r="S34" s="10"/>
      <c r="T34" s="10"/>
      <c r="U34" s="10"/>
      <c r="V34" s="10"/>
      <c r="W34" s="10"/>
      <c r="X34" s="10"/>
      <c r="Y34" s="10"/>
      <c r="Z34" s="10"/>
      <c r="AA34" s="10"/>
      <c r="AB34" s="10"/>
      <c r="AC34" s="10"/>
    </row>
    <row r="35" spans="1:29" s="27" customFormat="1" ht="12.9" customHeight="1" x14ac:dyDescent="0.35">
      <c r="A35" s="10" t="s">
        <v>10</v>
      </c>
      <c r="B35" s="28">
        <v>0</v>
      </c>
      <c r="C35" s="28">
        <v>0</v>
      </c>
      <c r="D35" s="28">
        <v>0</v>
      </c>
      <c r="E35" s="28">
        <v>0</v>
      </c>
      <c r="F35" s="28">
        <v>0</v>
      </c>
      <c r="G35" s="134">
        <v>0</v>
      </c>
      <c r="H35" s="134">
        <v>1</v>
      </c>
      <c r="I35" s="134">
        <v>1</v>
      </c>
      <c r="J35" s="134">
        <v>1</v>
      </c>
      <c r="K35" s="28">
        <v>0</v>
      </c>
      <c r="R35" s="10"/>
      <c r="S35" s="10"/>
      <c r="T35" s="10"/>
      <c r="U35" s="10"/>
      <c r="V35" s="10"/>
      <c r="W35" s="10"/>
      <c r="X35" s="10"/>
      <c r="Y35" s="10"/>
      <c r="Z35" s="10"/>
      <c r="AA35" s="10"/>
      <c r="AB35" s="10"/>
      <c r="AC35" s="10"/>
    </row>
    <row r="36" spans="1:29" s="27" customFormat="1" ht="12.9" customHeight="1" x14ac:dyDescent="0.35">
      <c r="A36" s="10" t="s">
        <v>11</v>
      </c>
      <c r="B36" s="28">
        <v>0</v>
      </c>
      <c r="C36" s="28">
        <v>0</v>
      </c>
      <c r="D36" s="28">
        <v>0</v>
      </c>
      <c r="E36" s="28">
        <v>0</v>
      </c>
      <c r="F36" s="28">
        <v>0</v>
      </c>
      <c r="G36" s="134">
        <v>0</v>
      </c>
      <c r="H36" s="134">
        <v>1</v>
      </c>
      <c r="I36" s="134">
        <v>1</v>
      </c>
      <c r="J36" s="134">
        <v>1</v>
      </c>
      <c r="K36" s="28">
        <v>0</v>
      </c>
      <c r="R36" s="10"/>
      <c r="S36" s="10"/>
      <c r="T36" s="10"/>
      <c r="U36" s="10"/>
      <c r="V36" s="10"/>
      <c r="W36" s="10"/>
      <c r="X36" s="10"/>
      <c r="Y36" s="10"/>
      <c r="Z36" s="10"/>
      <c r="AA36" s="10"/>
      <c r="AB36" s="10"/>
      <c r="AC36" s="10"/>
    </row>
    <row r="37" spans="1:29" s="27" customFormat="1" ht="12.9" customHeight="1" x14ac:dyDescent="0.35">
      <c r="A37" s="10" t="s">
        <v>12</v>
      </c>
      <c r="B37" s="28">
        <v>0</v>
      </c>
      <c r="C37" s="28">
        <v>0</v>
      </c>
      <c r="D37" s="28">
        <v>0</v>
      </c>
      <c r="E37" s="28">
        <v>0</v>
      </c>
      <c r="F37" s="28">
        <v>0</v>
      </c>
      <c r="G37" s="144">
        <v>1</v>
      </c>
      <c r="H37" s="134">
        <v>1</v>
      </c>
      <c r="I37" s="134">
        <v>1</v>
      </c>
      <c r="J37" s="134">
        <v>1</v>
      </c>
      <c r="K37" s="28">
        <v>0</v>
      </c>
      <c r="R37" s="10"/>
      <c r="S37" s="10"/>
      <c r="T37" s="10"/>
      <c r="U37" s="10"/>
      <c r="V37" s="10"/>
      <c r="W37" s="10"/>
      <c r="X37" s="10"/>
      <c r="Y37" s="10"/>
      <c r="Z37" s="10"/>
      <c r="AA37" s="10"/>
      <c r="AB37" s="10"/>
      <c r="AC37" s="10"/>
    </row>
    <row r="38" spans="1:29" ht="12.9" customHeight="1" x14ac:dyDescent="0.35">
      <c r="A38" s="7"/>
      <c r="B38" s="7"/>
      <c r="C38" s="7"/>
      <c r="D38" s="7"/>
      <c r="E38" s="7"/>
      <c r="F38" s="7"/>
      <c r="G38" s="7"/>
      <c r="H38" s="7"/>
      <c r="I38" s="7"/>
      <c r="J38" s="7"/>
      <c r="K38" s="7"/>
      <c r="L38" s="7"/>
      <c r="M38" s="7"/>
      <c r="N38" s="7"/>
      <c r="O38" s="7"/>
      <c r="P38" s="7"/>
      <c r="Q38" s="7"/>
      <c r="R38" s="7"/>
      <c r="S38" s="7"/>
      <c r="T38" s="7"/>
      <c r="U38" s="7"/>
      <c r="V38" s="7"/>
      <c r="W38" s="7"/>
      <c r="X38" s="7"/>
      <c r="Y38" s="7"/>
      <c r="Z38" s="7"/>
      <c r="AA38" s="7"/>
      <c r="AB38" s="7"/>
      <c r="AC38" s="7"/>
    </row>
    <row r="39" spans="1:29" s="6" customFormat="1" ht="13.4" customHeight="1" x14ac:dyDescent="0.35">
      <c r="A39" s="4" t="s">
        <v>118</v>
      </c>
      <c r="B39" s="5"/>
      <c r="C39" s="5"/>
    </row>
    <row r="40" spans="1:29" ht="12.9" customHeight="1" x14ac:dyDescent="0.35">
      <c r="A40" s="11"/>
      <c r="B40" s="11"/>
      <c r="C40" s="11"/>
      <c r="D40" s="11"/>
      <c r="E40" s="11"/>
      <c r="F40" s="11"/>
      <c r="G40" s="11"/>
      <c r="H40" s="11"/>
      <c r="I40" s="11"/>
      <c r="J40" s="11"/>
      <c r="K40" s="11"/>
      <c r="L40" s="11"/>
      <c r="M40" s="11"/>
      <c r="N40" s="11"/>
      <c r="O40" s="11"/>
      <c r="P40" s="12"/>
      <c r="Q40" s="12"/>
      <c r="R40" s="12"/>
      <c r="S40" s="12"/>
      <c r="T40" s="12"/>
      <c r="U40" s="12"/>
      <c r="V40" s="11"/>
      <c r="W40" s="12"/>
      <c r="X40" s="13"/>
      <c r="Y40" s="12"/>
      <c r="Z40" s="13"/>
      <c r="AA40" s="13"/>
      <c r="AB40" s="12"/>
      <c r="AC40" s="12"/>
    </row>
    <row r="41" spans="1:29" ht="12.9" customHeight="1" x14ac:dyDescent="0.35">
      <c r="A41" s="11"/>
      <c r="B41" s="14"/>
      <c r="C41" s="14"/>
      <c r="D41" s="14"/>
      <c r="E41" s="14"/>
      <c r="F41" s="14"/>
      <c r="G41" s="14"/>
      <c r="H41" s="14"/>
      <c r="I41" s="14"/>
      <c r="J41" s="14"/>
      <c r="K41" s="14"/>
      <c r="L41" s="14"/>
      <c r="M41" s="14"/>
      <c r="N41" s="14"/>
      <c r="O41" s="14"/>
      <c r="P41" s="14"/>
      <c r="Q41" s="14"/>
      <c r="R41" s="15"/>
      <c r="S41" s="12"/>
      <c r="T41" s="14"/>
      <c r="U41" s="14"/>
      <c r="V41" s="16"/>
      <c r="W41" s="17"/>
      <c r="X41" s="12"/>
      <c r="Y41" s="12"/>
      <c r="Z41" s="12"/>
      <c r="AA41" s="18"/>
      <c r="AB41" s="19"/>
      <c r="AC41" s="12"/>
    </row>
    <row r="42" spans="1:29" ht="12.9" customHeight="1" x14ac:dyDescent="0.35">
      <c r="A42" s="11"/>
      <c r="B42" s="14"/>
      <c r="C42" s="14"/>
      <c r="D42" s="14"/>
      <c r="E42" s="14"/>
      <c r="F42" s="14"/>
      <c r="G42" s="14"/>
      <c r="H42" s="14"/>
      <c r="I42" s="14"/>
      <c r="J42" s="14"/>
      <c r="K42" s="14"/>
      <c r="L42" s="14"/>
      <c r="M42" s="14"/>
      <c r="N42" s="14"/>
      <c r="O42" s="14"/>
      <c r="P42" s="14"/>
      <c r="Q42" s="14"/>
      <c r="R42" s="15"/>
      <c r="S42" s="12"/>
      <c r="T42" s="14"/>
      <c r="U42" s="14"/>
      <c r="V42" s="16"/>
      <c r="W42" s="17"/>
      <c r="X42" s="12"/>
      <c r="Y42" s="12"/>
      <c r="Z42" s="12"/>
      <c r="AA42" s="18"/>
      <c r="AB42" s="19"/>
      <c r="AC42" s="12"/>
    </row>
    <row r="43" spans="1:29" ht="12.9" customHeight="1" x14ac:dyDescent="0.35">
      <c r="A43" s="11"/>
      <c r="B43" s="14"/>
      <c r="C43" s="14"/>
      <c r="D43" s="14"/>
      <c r="E43" s="14"/>
      <c r="F43" s="14"/>
      <c r="G43" s="14"/>
      <c r="H43" s="14"/>
      <c r="I43" s="14"/>
      <c r="J43" s="14"/>
      <c r="K43" s="14"/>
      <c r="L43" s="14"/>
      <c r="M43" s="14"/>
      <c r="N43" s="14"/>
      <c r="O43" s="14"/>
      <c r="P43" s="14"/>
      <c r="Q43" s="14"/>
      <c r="R43" s="15"/>
      <c r="S43" s="12"/>
      <c r="T43" s="14"/>
      <c r="U43" s="14"/>
      <c r="V43" s="16"/>
      <c r="W43" s="17"/>
      <c r="X43" s="20"/>
      <c r="Y43" s="21"/>
      <c r="Z43" s="22"/>
      <c r="AA43" s="18"/>
      <c r="AB43" s="19"/>
      <c r="AC43" s="12"/>
    </row>
    <row r="44" spans="1:29" ht="12.9" customHeight="1" x14ac:dyDescent="0.35">
      <c r="A44" s="11"/>
      <c r="B44" s="14"/>
      <c r="C44" s="14"/>
      <c r="D44" s="14"/>
      <c r="E44" s="14"/>
      <c r="F44" s="14"/>
      <c r="G44" s="14"/>
      <c r="H44" s="14"/>
      <c r="I44" s="14"/>
      <c r="J44" s="14"/>
      <c r="K44" s="14"/>
      <c r="L44" s="14"/>
      <c r="M44" s="14"/>
      <c r="N44" s="14"/>
      <c r="O44" s="14"/>
      <c r="P44" s="14"/>
      <c r="Q44" s="14"/>
      <c r="R44" s="15"/>
      <c r="S44" s="12"/>
      <c r="T44" s="14"/>
      <c r="U44" s="14"/>
      <c r="V44" s="16"/>
      <c r="W44" s="17"/>
      <c r="X44" s="20"/>
      <c r="Y44" s="12"/>
      <c r="Z44" s="22"/>
      <c r="AA44" s="18"/>
      <c r="AB44" s="19"/>
      <c r="AC44" s="12"/>
    </row>
    <row r="45" spans="1:29" ht="12.9" customHeight="1" x14ac:dyDescent="0.35">
      <c r="A45" s="11"/>
      <c r="B45" s="14"/>
      <c r="C45" s="14"/>
      <c r="D45" s="14"/>
      <c r="E45" s="14"/>
      <c r="F45" s="14"/>
      <c r="G45" s="14"/>
      <c r="H45" s="14"/>
      <c r="I45" s="14"/>
      <c r="J45" s="14"/>
      <c r="K45" s="14"/>
      <c r="L45" s="14"/>
      <c r="M45" s="14"/>
      <c r="N45" s="14"/>
      <c r="O45" s="14"/>
      <c r="P45" s="14"/>
      <c r="Q45" s="14"/>
      <c r="R45" s="15"/>
      <c r="S45" s="12"/>
      <c r="T45" s="14"/>
      <c r="U45" s="14"/>
      <c r="V45" s="16"/>
      <c r="W45" s="17"/>
      <c r="X45" s="20"/>
      <c r="Y45" s="12"/>
      <c r="Z45" s="22"/>
      <c r="AA45" s="18"/>
      <c r="AB45" s="19"/>
      <c r="AC45" s="12"/>
    </row>
    <row r="46" spans="1:29" ht="12.9" customHeight="1" x14ac:dyDescent="0.35">
      <c r="A46" s="11"/>
      <c r="B46" s="14"/>
      <c r="C46" s="14"/>
      <c r="D46" s="14"/>
      <c r="E46" s="14"/>
      <c r="F46" s="14"/>
      <c r="G46" s="14"/>
      <c r="H46" s="14"/>
      <c r="I46" s="14"/>
      <c r="J46" s="14"/>
      <c r="K46" s="14"/>
      <c r="L46" s="14"/>
      <c r="M46" s="14"/>
      <c r="N46" s="14"/>
      <c r="O46" s="14"/>
      <c r="P46" s="14"/>
      <c r="Q46" s="14"/>
      <c r="R46" s="15"/>
      <c r="S46" s="12"/>
      <c r="T46" s="14"/>
      <c r="U46" s="14"/>
      <c r="V46" s="16"/>
      <c r="W46" s="17"/>
      <c r="X46" s="20"/>
      <c r="Y46" s="12"/>
      <c r="Z46" s="22"/>
      <c r="AA46" s="18"/>
      <c r="AB46" s="19"/>
      <c r="AC46" s="12"/>
    </row>
    <row r="47" spans="1:29" ht="12.9" customHeight="1" x14ac:dyDescent="0.35">
      <c r="A47" s="11"/>
      <c r="B47" s="14"/>
      <c r="C47" s="14"/>
      <c r="D47" s="14"/>
      <c r="E47" s="14"/>
      <c r="F47" s="14"/>
      <c r="G47" s="14"/>
      <c r="H47" s="14"/>
      <c r="I47" s="14"/>
      <c r="J47" s="14"/>
      <c r="K47" s="14"/>
      <c r="L47" s="14"/>
      <c r="M47" s="14"/>
      <c r="N47" s="14"/>
      <c r="O47" s="14"/>
      <c r="P47" s="14"/>
      <c r="Q47" s="14"/>
      <c r="R47" s="15"/>
      <c r="S47" s="12"/>
      <c r="T47" s="14"/>
      <c r="U47" s="14"/>
      <c r="V47" s="16"/>
      <c r="W47" s="17"/>
      <c r="X47" s="20"/>
      <c r="Y47" s="12"/>
      <c r="Z47" s="22"/>
      <c r="AA47" s="18"/>
      <c r="AB47" s="19"/>
      <c r="AC47" s="12"/>
    </row>
    <row r="48" spans="1:29" ht="12.9" customHeight="1" x14ac:dyDescent="0.35">
      <c r="A48" s="11"/>
      <c r="B48" s="14"/>
      <c r="C48" s="14"/>
      <c r="D48" s="14"/>
      <c r="E48" s="14"/>
      <c r="F48" s="14"/>
      <c r="G48" s="14"/>
      <c r="H48" s="14"/>
      <c r="I48" s="14"/>
      <c r="J48" s="14"/>
      <c r="K48" s="14"/>
      <c r="L48" s="14"/>
      <c r="M48" s="14"/>
      <c r="N48" s="14"/>
      <c r="O48" s="14"/>
      <c r="P48" s="14"/>
      <c r="Q48" s="14"/>
      <c r="R48" s="15"/>
      <c r="S48" s="12"/>
      <c r="T48" s="14"/>
      <c r="U48" s="14"/>
      <c r="V48" s="16"/>
      <c r="W48" s="17"/>
      <c r="X48" s="20"/>
      <c r="Y48" s="12"/>
      <c r="Z48" s="22"/>
      <c r="AA48" s="18"/>
      <c r="AB48" s="23"/>
      <c r="AC48" s="12"/>
    </row>
    <row r="49" spans="1:29" ht="12.9" customHeight="1" x14ac:dyDescent="0.35">
      <c r="A49" s="11"/>
      <c r="B49" s="14"/>
      <c r="C49" s="14"/>
      <c r="D49" s="14"/>
      <c r="E49" s="14"/>
      <c r="F49" s="14"/>
      <c r="G49" s="14"/>
      <c r="H49" s="14"/>
      <c r="I49" s="14"/>
      <c r="J49" s="14"/>
      <c r="K49" s="14"/>
      <c r="L49" s="14"/>
      <c r="M49" s="14"/>
      <c r="N49" s="14"/>
      <c r="O49" s="14"/>
      <c r="P49" s="14"/>
      <c r="Q49" s="14"/>
      <c r="R49" s="15"/>
      <c r="S49" s="12"/>
      <c r="T49" s="14"/>
      <c r="U49" s="14"/>
      <c r="V49" s="16"/>
      <c r="W49" s="17"/>
      <c r="X49" s="20"/>
      <c r="Y49" s="21"/>
      <c r="Z49" s="22"/>
      <c r="AA49" s="18"/>
      <c r="AB49" s="19"/>
      <c r="AC49" s="12"/>
    </row>
    <row r="50" spans="1:29" ht="12.9" customHeight="1" x14ac:dyDescent="0.35">
      <c r="A50" s="11"/>
      <c r="B50" s="14"/>
      <c r="C50" s="14"/>
      <c r="D50" s="14"/>
      <c r="E50" s="14"/>
      <c r="F50" s="14"/>
      <c r="G50" s="14"/>
      <c r="H50" s="14"/>
      <c r="I50" s="14"/>
      <c r="J50" s="14"/>
      <c r="K50" s="14"/>
      <c r="L50" s="14"/>
      <c r="M50" s="14"/>
      <c r="N50" s="14"/>
      <c r="O50" s="14"/>
      <c r="P50" s="14"/>
      <c r="Q50" s="14"/>
      <c r="R50" s="15"/>
      <c r="S50" s="12"/>
      <c r="T50" s="14"/>
      <c r="U50" s="14"/>
      <c r="V50" s="16"/>
      <c r="W50" s="17"/>
      <c r="X50" s="20"/>
      <c r="Y50" s="21"/>
      <c r="Z50" s="22"/>
      <c r="AA50" s="18"/>
      <c r="AB50" s="19"/>
      <c r="AC50" s="12"/>
    </row>
    <row r="51" spans="1:29" ht="12.9" customHeight="1" x14ac:dyDescent="0.35">
      <c r="A51" s="11"/>
      <c r="B51" s="14"/>
      <c r="C51" s="14"/>
      <c r="D51" s="14"/>
      <c r="E51" s="14"/>
      <c r="F51" s="14"/>
      <c r="G51" s="14"/>
      <c r="H51" s="14"/>
      <c r="I51" s="14"/>
      <c r="J51" s="14"/>
      <c r="K51" s="14"/>
      <c r="L51" s="14"/>
      <c r="M51" s="14"/>
      <c r="N51" s="14"/>
      <c r="O51" s="14"/>
      <c r="P51" s="14"/>
      <c r="Q51" s="14"/>
      <c r="R51" s="15"/>
      <c r="S51" s="12"/>
      <c r="T51" s="14"/>
      <c r="U51" s="14"/>
      <c r="V51" s="16"/>
      <c r="W51" s="17"/>
      <c r="X51" s="20"/>
      <c r="Y51" s="12"/>
      <c r="Z51" s="22"/>
      <c r="AA51" s="18"/>
      <c r="AB51" s="19"/>
      <c r="AC51" s="12"/>
    </row>
    <row r="52" spans="1:29" ht="12.9" customHeight="1" x14ac:dyDescent="0.35">
      <c r="A52" s="11"/>
      <c r="B52" s="14"/>
      <c r="C52" s="14"/>
      <c r="D52" s="14"/>
      <c r="E52" s="14"/>
      <c r="F52" s="14"/>
      <c r="G52" s="14"/>
      <c r="H52" s="14"/>
      <c r="I52" s="14"/>
      <c r="J52" s="14"/>
      <c r="K52" s="14"/>
      <c r="L52" s="14"/>
      <c r="M52" s="14"/>
      <c r="N52" s="14"/>
      <c r="O52" s="14"/>
      <c r="P52" s="14"/>
      <c r="Q52" s="14"/>
      <c r="R52" s="15"/>
      <c r="S52" s="12"/>
      <c r="T52" s="14"/>
      <c r="U52" s="14"/>
      <c r="V52" s="16"/>
      <c r="W52" s="17"/>
      <c r="X52" s="20"/>
      <c r="Y52" s="12"/>
      <c r="Z52" s="22"/>
      <c r="AA52" s="18"/>
      <c r="AB52" s="19"/>
      <c r="AC52" s="12"/>
    </row>
    <row r="53" spans="1:29" ht="12.9" customHeight="1" x14ac:dyDescent="0.35">
      <c r="A53" s="11"/>
      <c r="B53" s="14"/>
      <c r="C53" s="14"/>
      <c r="D53" s="14"/>
      <c r="E53" s="14"/>
      <c r="F53" s="14"/>
      <c r="G53" s="14"/>
      <c r="H53" s="14"/>
      <c r="I53" s="14"/>
      <c r="J53" s="14"/>
      <c r="K53" s="14"/>
      <c r="L53" s="14"/>
      <c r="M53" s="14"/>
      <c r="N53" s="14"/>
      <c r="O53" s="14"/>
      <c r="P53" s="14"/>
      <c r="Q53" s="14"/>
      <c r="R53" s="15"/>
      <c r="S53" s="12"/>
      <c r="T53" s="14"/>
      <c r="U53" s="14"/>
      <c r="V53" s="16"/>
      <c r="W53" s="17"/>
      <c r="X53" s="20"/>
      <c r="Y53" s="21"/>
      <c r="Z53" s="22"/>
      <c r="AA53" s="18"/>
      <c r="AB53" s="19"/>
      <c r="AC53" s="12"/>
    </row>
    <row r="54" spans="1:29" ht="12.9" customHeight="1" x14ac:dyDescent="0.35">
      <c r="A54" s="12"/>
      <c r="B54" s="12"/>
      <c r="C54" s="12"/>
      <c r="D54" s="12"/>
      <c r="E54" s="12"/>
      <c r="F54" s="12"/>
      <c r="G54" s="12"/>
      <c r="H54" s="12"/>
      <c r="I54" s="12"/>
      <c r="J54" s="12"/>
      <c r="K54" s="12"/>
      <c r="L54" s="12"/>
      <c r="M54" s="12"/>
      <c r="N54" s="12"/>
      <c r="O54" s="12"/>
      <c r="P54" s="12"/>
      <c r="Q54" s="12"/>
      <c r="R54" s="12"/>
      <c r="S54" s="12"/>
      <c r="T54" s="12"/>
      <c r="U54" s="12"/>
      <c r="V54" s="12"/>
      <c r="W54" s="12"/>
      <c r="X54" s="20"/>
      <c r="Y54" s="12"/>
      <c r="Z54" s="24"/>
      <c r="AA54" s="12"/>
      <c r="AB54" s="12"/>
      <c r="AC54" s="12"/>
    </row>
  </sheetData>
  <hyperlinks>
    <hyperlink ref="A2" location="Index!A1" display="Index"/>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A1:M140"/>
  <sheetViews>
    <sheetView workbookViewId="0">
      <selection activeCell="N30" sqref="N30"/>
    </sheetView>
  </sheetViews>
  <sheetFormatPr defaultRowHeight="14.5" x14ac:dyDescent="0.35"/>
  <cols>
    <col min="1" max="1" width="42.36328125" bestFit="1" customWidth="1"/>
    <col min="2" max="7" width="10.453125" bestFit="1" customWidth="1"/>
    <col min="8" max="9" width="11" bestFit="1" customWidth="1"/>
    <col min="10" max="13" width="10.453125" bestFit="1" customWidth="1"/>
  </cols>
  <sheetData>
    <row r="1" spans="1:13" x14ac:dyDescent="0.35">
      <c r="A1" s="137" t="s">
        <v>507</v>
      </c>
      <c r="B1" s="138">
        <v>2009</v>
      </c>
      <c r="C1" s="138">
        <v>2010</v>
      </c>
      <c r="D1" s="138">
        <f t="shared" ref="D1:M1" si="0">C1+1</f>
        <v>2011</v>
      </c>
      <c r="E1" s="138">
        <f t="shared" si="0"/>
        <v>2012</v>
      </c>
      <c r="F1" s="138">
        <f t="shared" si="0"/>
        <v>2013</v>
      </c>
      <c r="G1" s="138">
        <f t="shared" si="0"/>
        <v>2014</v>
      </c>
      <c r="H1" s="138">
        <f t="shared" si="0"/>
        <v>2015</v>
      </c>
      <c r="I1" s="138">
        <f t="shared" si="0"/>
        <v>2016</v>
      </c>
      <c r="J1" s="138">
        <f t="shared" si="0"/>
        <v>2017</v>
      </c>
      <c r="K1" s="138">
        <f t="shared" si="0"/>
        <v>2018</v>
      </c>
      <c r="L1" s="138">
        <f t="shared" si="0"/>
        <v>2019</v>
      </c>
      <c r="M1" s="138">
        <f t="shared" si="0"/>
        <v>2020</v>
      </c>
    </row>
    <row r="2" spans="1:13" x14ac:dyDescent="0.35">
      <c r="A2" s="139" t="s">
        <v>508</v>
      </c>
      <c r="B2" s="139">
        <v>2462108.8210800001</v>
      </c>
      <c r="C2" s="139">
        <v>4328453.7373799998</v>
      </c>
      <c r="D2" s="139">
        <v>5556576.7282199999</v>
      </c>
      <c r="E2" s="139">
        <v>4927561.0621999996</v>
      </c>
      <c r="F2" s="139">
        <v>3889451.1392999999</v>
      </c>
      <c r="G2" s="139">
        <v>3064312.3795232498</v>
      </c>
      <c r="H2" s="139">
        <v>4283157.49</v>
      </c>
      <c r="I2" s="139">
        <v>1923219.53</v>
      </c>
      <c r="J2" s="139">
        <v>3297479.12</v>
      </c>
      <c r="K2" s="139">
        <v>4200789.54</v>
      </c>
      <c r="L2" s="139">
        <v>8674060</v>
      </c>
      <c r="M2" s="139">
        <v>6074736.9790000003</v>
      </c>
    </row>
    <row r="3" spans="1:13" x14ac:dyDescent="0.35">
      <c r="A3" s="139" t="s">
        <v>509</v>
      </c>
      <c r="B3" s="139">
        <v>131962910.68527</v>
      </c>
      <c r="C3" s="139">
        <v>150463097.31325001</v>
      </c>
      <c r="D3" s="139">
        <v>181053984.68555999</v>
      </c>
      <c r="E3" s="139">
        <v>194144649.466279</v>
      </c>
      <c r="F3" s="139">
        <v>157116994.831296</v>
      </c>
      <c r="G3" s="139">
        <v>140263380.68060499</v>
      </c>
      <c r="H3" s="139">
        <v>139046060.66999999</v>
      </c>
      <c r="I3" s="139">
        <v>102784577.59999999</v>
      </c>
      <c r="J3" s="139">
        <v>107667426.16</v>
      </c>
      <c r="K3" s="139">
        <v>121888165.86</v>
      </c>
      <c r="L3" s="139">
        <v>125842411</v>
      </c>
      <c r="M3" s="139">
        <v>107629566</v>
      </c>
    </row>
    <row r="4" spans="1:13" x14ac:dyDescent="0.35">
      <c r="A4" s="139" t="s">
        <v>510</v>
      </c>
      <c r="B4" s="139">
        <v>122159263.53949399</v>
      </c>
      <c r="C4" s="139">
        <v>118641070.48581</v>
      </c>
      <c r="D4" s="139">
        <v>89836665.420728505</v>
      </c>
      <c r="E4" s="139">
        <v>99978389.754236698</v>
      </c>
      <c r="F4" s="139">
        <v>58718674.056869499</v>
      </c>
      <c r="G4" s="139">
        <v>136736240.95042899</v>
      </c>
      <c r="H4" s="139">
        <v>109288454.62363601</v>
      </c>
      <c r="I4" s="139">
        <v>151448360.23105201</v>
      </c>
      <c r="J4" s="139">
        <v>133791122.904567</v>
      </c>
      <c r="K4" s="139">
        <v>101174809</v>
      </c>
      <c r="L4" s="139">
        <v>117928294</v>
      </c>
      <c r="M4" s="139">
        <v>43184789</v>
      </c>
    </row>
    <row r="5" spans="1:13" x14ac:dyDescent="0.35">
      <c r="A5" s="139" t="s">
        <v>511</v>
      </c>
      <c r="B5" s="139">
        <v>202374301.01896</v>
      </c>
      <c r="C5" s="139">
        <v>259309931.40640101</v>
      </c>
      <c r="D5" s="139">
        <v>278780056.19138998</v>
      </c>
      <c r="E5" s="139">
        <v>326852290.6067</v>
      </c>
      <c r="F5" s="139">
        <v>253279689.07700199</v>
      </c>
      <c r="G5" s="139">
        <v>141652761.660703</v>
      </c>
      <c r="H5" s="139">
        <v>204137118.94530499</v>
      </c>
      <c r="I5" s="139">
        <v>191168335.579952</v>
      </c>
      <c r="J5" s="139">
        <v>125230333.81989001</v>
      </c>
      <c r="K5" s="139">
        <v>115802928</v>
      </c>
      <c r="L5" s="139">
        <v>110874660</v>
      </c>
      <c r="M5" s="139">
        <v>118279867</v>
      </c>
    </row>
    <row r="6" spans="1:13" x14ac:dyDescent="0.35">
      <c r="A6" s="140" t="s">
        <v>512</v>
      </c>
      <c r="B6" s="140">
        <f t="shared" ref="B6:M6" si="1">B5+B3</f>
        <v>334337211.70423001</v>
      </c>
      <c r="C6" s="140">
        <f t="shared" si="1"/>
        <v>409773028.71965098</v>
      </c>
      <c r="D6" s="140">
        <f t="shared" si="1"/>
        <v>459834040.87694997</v>
      </c>
      <c r="E6" s="140">
        <f t="shared" si="1"/>
        <v>520996940.07297897</v>
      </c>
      <c r="F6" s="140">
        <f t="shared" si="1"/>
        <v>410396683.90829802</v>
      </c>
      <c r="G6" s="140">
        <f t="shared" si="1"/>
        <v>281916142.341308</v>
      </c>
      <c r="H6" s="140">
        <f t="shared" si="1"/>
        <v>343183179.61530495</v>
      </c>
      <c r="I6" s="140">
        <f t="shared" si="1"/>
        <v>293952913.17995203</v>
      </c>
      <c r="J6" s="140">
        <f t="shared" si="1"/>
        <v>232897759.97988999</v>
      </c>
      <c r="K6" s="140">
        <f t="shared" si="1"/>
        <v>237691093.86000001</v>
      </c>
      <c r="L6" s="140">
        <f t="shared" si="1"/>
        <v>236717071</v>
      </c>
      <c r="M6" s="140">
        <f t="shared" si="1"/>
        <v>225909433</v>
      </c>
    </row>
    <row r="7" spans="1:13" x14ac:dyDescent="0.35">
      <c r="A7" s="139" t="s">
        <v>513</v>
      </c>
      <c r="B7" s="139">
        <f t="shared" ref="B7:M7" si="2">B4+B2</f>
        <v>124621372.36057399</v>
      </c>
      <c r="C7" s="139">
        <f t="shared" si="2"/>
        <v>122969524.22318999</v>
      </c>
      <c r="D7" s="139">
        <f t="shared" si="2"/>
        <v>95393242.148948506</v>
      </c>
      <c r="E7" s="139">
        <f t="shared" si="2"/>
        <v>104905950.81643669</v>
      </c>
      <c r="F7" s="139">
        <f t="shared" si="2"/>
        <v>62608125.196169496</v>
      </c>
      <c r="G7" s="139">
        <f t="shared" si="2"/>
        <v>139800553.32995224</v>
      </c>
      <c r="H7" s="139">
        <f t="shared" si="2"/>
        <v>113571612.113636</v>
      </c>
      <c r="I7" s="139">
        <f t="shared" si="2"/>
        <v>153371579.76105201</v>
      </c>
      <c r="J7" s="139">
        <f t="shared" si="2"/>
        <v>137088602.02456701</v>
      </c>
      <c r="K7" s="139">
        <f t="shared" si="2"/>
        <v>105375598.54000001</v>
      </c>
      <c r="L7" s="139">
        <f t="shared" si="2"/>
        <v>126602354</v>
      </c>
      <c r="M7" s="139">
        <f t="shared" si="2"/>
        <v>49259525.979000002</v>
      </c>
    </row>
    <row r="8" spans="1:13" x14ac:dyDescent="0.35">
      <c r="A8" s="138" t="s">
        <v>514</v>
      </c>
      <c r="B8" s="138">
        <f t="shared" ref="B8:M8" si="3">B6+B7</f>
        <v>458958584.06480402</v>
      </c>
      <c r="C8" s="138">
        <f t="shared" si="3"/>
        <v>532742552.94284099</v>
      </c>
      <c r="D8" s="138">
        <f t="shared" si="3"/>
        <v>555227283.02589846</v>
      </c>
      <c r="E8" s="138">
        <f t="shared" si="3"/>
        <v>625902890.88941562</v>
      </c>
      <c r="F8" s="138">
        <f t="shared" si="3"/>
        <v>473004809.10446751</v>
      </c>
      <c r="G8" s="138">
        <f t="shared" si="3"/>
        <v>421716695.67126024</v>
      </c>
      <c r="H8" s="138">
        <f t="shared" si="3"/>
        <v>456754791.72894096</v>
      </c>
      <c r="I8" s="138">
        <f t="shared" si="3"/>
        <v>447324492.94100404</v>
      </c>
      <c r="J8" s="138">
        <f t="shared" si="3"/>
        <v>369986362.004457</v>
      </c>
      <c r="K8" s="138">
        <f t="shared" si="3"/>
        <v>343066692.40000004</v>
      </c>
      <c r="L8" s="138">
        <f t="shared" si="3"/>
        <v>363319425</v>
      </c>
      <c r="M8" s="138">
        <f t="shared" si="3"/>
        <v>275168958.97899997</v>
      </c>
    </row>
    <row r="9" spans="1:13" x14ac:dyDescent="0.35">
      <c r="A9" s="140" t="s">
        <v>515</v>
      </c>
      <c r="B9" s="140">
        <f t="shared" ref="B9:M9" si="4">(B4+B5)/B8</f>
        <v>0.70710860593170755</v>
      </c>
      <c r="C9" s="140">
        <f t="shared" si="4"/>
        <v>0.7094439890420432</v>
      </c>
      <c r="D9" s="140">
        <f t="shared" si="4"/>
        <v>0.66390239255394157</v>
      </c>
      <c r="E9" s="140">
        <f t="shared" si="4"/>
        <v>0.68194393503184669</v>
      </c>
      <c r="F9" s="140">
        <f t="shared" si="4"/>
        <v>0.65960928330638546</v>
      </c>
      <c r="G9" s="140">
        <f t="shared" si="4"/>
        <v>0.66013275136762406</v>
      </c>
      <c r="H9" s="140">
        <f t="shared" si="4"/>
        <v>0.68620095343179666</v>
      </c>
      <c r="I9" s="140">
        <f t="shared" si="4"/>
        <v>0.76592429258326011</v>
      </c>
      <c r="J9" s="140">
        <f t="shared" si="4"/>
        <v>0.70008379584903935</v>
      </c>
      <c r="K9" s="140">
        <f t="shared" si="4"/>
        <v>0.63246517894839493</v>
      </c>
      <c r="L9" s="140">
        <f t="shared" si="4"/>
        <v>0.62975700790014189</v>
      </c>
      <c r="M9" s="140">
        <f t="shared" si="4"/>
        <v>0.58678368591830332</v>
      </c>
    </row>
    <row r="10" spans="1:13" ht="15" thickBot="1" x14ac:dyDescent="0.4">
      <c r="A10" s="141" t="s">
        <v>516</v>
      </c>
      <c r="B10" s="141">
        <f t="shared" ref="B10:M10" si="5">B4/B7</f>
        <v>0.98024328592726262</v>
      </c>
      <c r="C10" s="141">
        <f t="shared" si="5"/>
        <v>0.96480059783329852</v>
      </c>
      <c r="D10" s="141">
        <f t="shared" si="5"/>
        <v>0.94175083472324095</v>
      </c>
      <c r="E10" s="141">
        <f t="shared" si="5"/>
        <v>0.95302877459428215</v>
      </c>
      <c r="F10" s="141">
        <f t="shared" si="5"/>
        <v>0.93787625604323377</v>
      </c>
      <c r="G10" s="141">
        <f t="shared" si="5"/>
        <v>0.97808082796145324</v>
      </c>
      <c r="H10" s="141">
        <f t="shared" si="5"/>
        <v>0.96228672455829534</v>
      </c>
      <c r="I10" s="141">
        <f t="shared" si="5"/>
        <v>0.98746039172970435</v>
      </c>
      <c r="J10" s="141">
        <f t="shared" si="5"/>
        <v>0.97594636555262937</v>
      </c>
      <c r="K10" s="141">
        <f t="shared" si="5"/>
        <v>0.96013508252192359</v>
      </c>
      <c r="L10" s="141">
        <f t="shared" si="5"/>
        <v>0.93148579212042137</v>
      </c>
      <c r="M10" s="141">
        <f t="shared" si="5"/>
        <v>0.8766789395904917</v>
      </c>
    </row>
    <row r="11" spans="1:13" x14ac:dyDescent="0.35">
      <c r="A11" s="142" t="s">
        <v>517</v>
      </c>
      <c r="B11" s="139"/>
      <c r="C11" s="139"/>
      <c r="D11" s="139"/>
      <c r="E11" s="139"/>
      <c r="F11" s="139"/>
      <c r="G11" s="139"/>
      <c r="H11" s="139"/>
      <c r="I11" s="139"/>
      <c r="J11" s="139"/>
      <c r="K11" s="139"/>
      <c r="L11" s="139"/>
      <c r="M11" s="139"/>
    </row>
    <row r="12" spans="1:13" x14ac:dyDescent="0.35">
      <c r="A12" s="139" t="s">
        <v>508</v>
      </c>
      <c r="B12" s="139">
        <v>7800823.0870356504</v>
      </c>
      <c r="C12" s="139">
        <v>9012209.2141115405</v>
      </c>
      <c r="D12" s="139">
        <v>11214876.283642501</v>
      </c>
      <c r="E12" s="139">
        <v>14659791.9652995</v>
      </c>
      <c r="F12" s="139">
        <v>7936311.3489698097</v>
      </c>
      <c r="G12" s="139">
        <v>8817222.1277890895</v>
      </c>
      <c r="H12" s="139">
        <v>11983594.543508301</v>
      </c>
      <c r="I12" s="139">
        <v>6976774.8351207804</v>
      </c>
      <c r="J12" s="139">
        <v>5910615.2066409104</v>
      </c>
      <c r="K12" s="139">
        <v>3102633.5607427298</v>
      </c>
      <c r="L12" s="139">
        <v>2658136.1909696199</v>
      </c>
      <c r="M12" s="139">
        <v>1518550.3031538499</v>
      </c>
    </row>
    <row r="13" spans="1:13" x14ac:dyDescent="0.35">
      <c r="A13" s="139" t="s">
        <v>509</v>
      </c>
      <c r="B13" s="139">
        <v>22005248.581235401</v>
      </c>
      <c r="C13" s="139">
        <v>21207955.597916599</v>
      </c>
      <c r="D13" s="139">
        <v>19739077.062148198</v>
      </c>
      <c r="E13" s="139">
        <v>17634586.308452599</v>
      </c>
      <c r="F13" s="139">
        <v>23185111.005042698</v>
      </c>
      <c r="G13" s="139">
        <v>25600483.3992128</v>
      </c>
      <c r="H13" s="139">
        <v>30709732.810774401</v>
      </c>
      <c r="I13" s="139">
        <v>24464225.164879199</v>
      </c>
      <c r="J13" s="139">
        <v>29267094.922092602</v>
      </c>
      <c r="K13" s="139">
        <v>30691961.257964902</v>
      </c>
      <c r="L13" s="139">
        <v>27377019.3930679</v>
      </c>
      <c r="M13" s="139">
        <v>24555408.645342499</v>
      </c>
    </row>
    <row r="14" spans="1:13" x14ac:dyDescent="0.35">
      <c r="A14" s="139" t="s">
        <v>510</v>
      </c>
      <c r="B14" s="139">
        <v>25440958.300313</v>
      </c>
      <c r="C14" s="139">
        <v>20416414.3070799</v>
      </c>
      <c r="D14" s="139">
        <v>20284832.550326198</v>
      </c>
      <c r="E14" s="139">
        <v>20345853.214158598</v>
      </c>
      <c r="F14" s="139">
        <v>22623291.076071601</v>
      </c>
      <c r="G14" s="139">
        <v>28131633.559801102</v>
      </c>
      <c r="H14" s="139">
        <v>40128130.492523298</v>
      </c>
      <c r="I14" s="139">
        <v>36960179.887340203</v>
      </c>
      <c r="J14" s="139">
        <v>27744532.7630703</v>
      </c>
      <c r="K14" s="139">
        <v>20888463.199999999</v>
      </c>
      <c r="L14" s="139">
        <v>21676754.907341</v>
      </c>
      <c r="M14" s="139">
        <v>23380448.4840229</v>
      </c>
    </row>
    <row r="15" spans="1:13" x14ac:dyDescent="0.35">
      <c r="A15" s="139" t="s">
        <v>511</v>
      </c>
      <c r="B15" s="139">
        <v>32231214.279665399</v>
      </c>
      <c r="C15" s="139">
        <v>30750650.002101399</v>
      </c>
      <c r="D15" s="139">
        <v>36799335.688405901</v>
      </c>
      <c r="E15" s="139">
        <v>39137333.784624897</v>
      </c>
      <c r="F15" s="139">
        <v>47466468.153188601</v>
      </c>
      <c r="G15" s="139">
        <v>50025254.632619001</v>
      </c>
      <c r="H15" s="139">
        <v>49882333.169791102</v>
      </c>
      <c r="I15" s="139">
        <v>74188991.878197998</v>
      </c>
      <c r="J15" s="139">
        <v>70781271.114998594</v>
      </c>
      <c r="K15" s="139">
        <v>73745872.950055003</v>
      </c>
      <c r="L15" s="139">
        <v>68759537.082991198</v>
      </c>
      <c r="M15" s="139">
        <v>71673819.810000002</v>
      </c>
    </row>
    <row r="16" spans="1:13" x14ac:dyDescent="0.35">
      <c r="A16" s="140" t="s">
        <v>512</v>
      </c>
      <c r="B16" s="139">
        <f t="shared" ref="B16:M16" si="6">B13+B15</f>
        <v>54236462.860900804</v>
      </c>
      <c r="C16" s="139">
        <f t="shared" si="6"/>
        <v>51958605.600017995</v>
      </c>
      <c r="D16" s="139">
        <f t="shared" si="6"/>
        <v>56538412.7505541</v>
      </c>
      <c r="E16" s="139">
        <f t="shared" si="6"/>
        <v>56771920.093077496</v>
      </c>
      <c r="F16" s="139">
        <f t="shared" si="6"/>
        <v>70651579.158231303</v>
      </c>
      <c r="G16" s="139">
        <f t="shared" si="6"/>
        <v>75625738.031831801</v>
      </c>
      <c r="H16" s="139">
        <f t="shared" si="6"/>
        <v>80592065.980565503</v>
      </c>
      <c r="I16" s="139">
        <f t="shared" si="6"/>
        <v>98653217.043077201</v>
      </c>
      <c r="J16" s="139">
        <f t="shared" si="6"/>
        <v>100048366.0370912</v>
      </c>
      <c r="K16" s="139">
        <f t="shared" si="6"/>
        <v>104437834.20801991</v>
      </c>
      <c r="L16" s="139">
        <f t="shared" si="6"/>
        <v>96136556.476059094</v>
      </c>
      <c r="M16" s="139">
        <f t="shared" si="6"/>
        <v>96229228.455342501</v>
      </c>
    </row>
    <row r="17" spans="1:13" x14ac:dyDescent="0.35">
      <c r="A17" s="139" t="s">
        <v>513</v>
      </c>
      <c r="B17" s="139">
        <f t="shared" ref="B17:M17" si="7">B12+B14</f>
        <v>33241781.387348652</v>
      </c>
      <c r="C17" s="139">
        <f t="shared" si="7"/>
        <v>29428623.521191441</v>
      </c>
      <c r="D17" s="139">
        <f t="shared" si="7"/>
        <v>31499708.833968699</v>
      </c>
      <c r="E17" s="139">
        <f t="shared" si="7"/>
        <v>35005645.179458097</v>
      </c>
      <c r="F17" s="139">
        <f t="shared" si="7"/>
        <v>30559602.425041411</v>
      </c>
      <c r="G17" s="139">
        <f t="shared" si="7"/>
        <v>36948855.687590189</v>
      </c>
      <c r="H17" s="139">
        <f t="shared" si="7"/>
        <v>52111725.036031596</v>
      </c>
      <c r="I17" s="139">
        <f t="shared" si="7"/>
        <v>43936954.722460985</v>
      </c>
      <c r="J17" s="139">
        <f t="shared" si="7"/>
        <v>33655147.969711214</v>
      </c>
      <c r="K17" s="139">
        <f t="shared" si="7"/>
        <v>23991096.760742728</v>
      </c>
      <c r="L17" s="139">
        <f t="shared" si="7"/>
        <v>24334891.09831062</v>
      </c>
      <c r="M17" s="139">
        <f t="shared" si="7"/>
        <v>24898998.787176751</v>
      </c>
    </row>
    <row r="18" spans="1:13" x14ac:dyDescent="0.35">
      <c r="A18" s="138" t="s">
        <v>514</v>
      </c>
      <c r="B18" s="139">
        <f t="shared" ref="B18:M18" si="8">B16+B17</f>
        <v>87478244.248249456</v>
      </c>
      <c r="C18" s="139">
        <f t="shared" si="8"/>
        <v>81387229.121209443</v>
      </c>
      <c r="D18" s="139">
        <f t="shared" si="8"/>
        <v>88038121.584522799</v>
      </c>
      <c r="E18" s="139">
        <f t="shared" si="8"/>
        <v>91777565.272535592</v>
      </c>
      <c r="F18" s="139">
        <f t="shared" si="8"/>
        <v>101211181.58327271</v>
      </c>
      <c r="G18" s="139">
        <f t="shared" si="8"/>
        <v>112574593.71942198</v>
      </c>
      <c r="H18" s="139">
        <f t="shared" si="8"/>
        <v>132703791.01659709</v>
      </c>
      <c r="I18" s="139">
        <f t="shared" si="8"/>
        <v>142590171.76553819</v>
      </c>
      <c r="J18" s="139">
        <f t="shared" si="8"/>
        <v>133703514.00680241</v>
      </c>
      <c r="K18" s="139">
        <f t="shared" si="8"/>
        <v>128428930.96876264</v>
      </c>
      <c r="L18" s="139">
        <f t="shared" si="8"/>
        <v>120471447.57436971</v>
      </c>
      <c r="M18" s="139">
        <f t="shared" si="8"/>
        <v>121128227.24251926</v>
      </c>
    </row>
    <row r="19" spans="1:13" x14ac:dyDescent="0.35">
      <c r="A19" s="140" t="s">
        <v>515</v>
      </c>
      <c r="B19" s="139">
        <f t="shared" ref="B19:M19" si="9">(B15+B14)/B18</f>
        <v>0.65927446390343492</v>
      </c>
      <c r="C19" s="139">
        <f t="shared" si="9"/>
        <v>0.62868664852784883</v>
      </c>
      <c r="D19" s="139">
        <f t="shared" si="9"/>
        <v>0.64840284198848197</v>
      </c>
      <c r="E19" s="139">
        <f t="shared" si="9"/>
        <v>0.64812339292447785</v>
      </c>
      <c r="F19" s="139">
        <f t="shared" si="9"/>
        <v>0.69251003824703916</v>
      </c>
      <c r="G19" s="139">
        <f t="shared" si="9"/>
        <v>0.69426755727154843</v>
      </c>
      <c r="H19" s="139">
        <f t="shared" si="9"/>
        <v>0.67828102703604687</v>
      </c>
      <c r="I19" s="139">
        <f t="shared" si="9"/>
        <v>0.77950093186156899</v>
      </c>
      <c r="J19" s="139">
        <f t="shared" si="9"/>
        <v>0.73689763960172516</v>
      </c>
      <c r="K19" s="139">
        <f t="shared" si="9"/>
        <v>0.73686151115804754</v>
      </c>
      <c r="L19" s="139">
        <f t="shared" si="9"/>
        <v>0.75068652208652065</v>
      </c>
      <c r="M19" s="139">
        <f t="shared" si="9"/>
        <v>0.78474085238371505</v>
      </c>
    </row>
    <row r="20" spans="1:13" ht="15" thickBot="1" x14ac:dyDescent="0.4">
      <c r="A20" s="141" t="s">
        <v>516</v>
      </c>
      <c r="B20" s="139">
        <f t="shared" ref="B20:M20" si="10">B14/B17</f>
        <v>0.76533077466165711</v>
      </c>
      <c r="C20" s="139">
        <f t="shared" si="10"/>
        <v>0.69376042316006103</v>
      </c>
      <c r="D20" s="139">
        <f t="shared" si="10"/>
        <v>0.64396889054578854</v>
      </c>
      <c r="E20" s="139">
        <f t="shared" si="10"/>
        <v>0.58121634695931523</v>
      </c>
      <c r="F20" s="139">
        <f t="shared" si="10"/>
        <v>0.74030056940575351</v>
      </c>
      <c r="G20" s="139">
        <f t="shared" si="10"/>
        <v>0.76136684171384283</v>
      </c>
      <c r="H20" s="139">
        <f t="shared" si="10"/>
        <v>0.77004034053329673</v>
      </c>
      <c r="I20" s="139">
        <f t="shared" si="10"/>
        <v>0.84120941291467821</v>
      </c>
      <c r="J20" s="139">
        <f t="shared" si="10"/>
        <v>0.82437708454111336</v>
      </c>
      <c r="K20" s="139">
        <f t="shared" si="10"/>
        <v>0.87067562639238527</v>
      </c>
      <c r="L20" s="139">
        <f t="shared" si="10"/>
        <v>0.8907685191509177</v>
      </c>
      <c r="M20" s="139">
        <f t="shared" si="10"/>
        <v>0.93901159174577253</v>
      </c>
    </row>
    <row r="21" spans="1:13" x14ac:dyDescent="0.35">
      <c r="A21" s="142" t="s">
        <v>518</v>
      </c>
      <c r="B21" s="139"/>
      <c r="C21" s="139"/>
      <c r="D21" s="139"/>
      <c r="E21" s="139"/>
      <c r="F21" s="139"/>
      <c r="G21" s="139"/>
      <c r="H21" s="139"/>
      <c r="I21" s="139"/>
      <c r="J21" s="139"/>
      <c r="K21" s="139"/>
      <c r="L21" s="139"/>
      <c r="M21" s="139"/>
    </row>
    <row r="22" spans="1:13" x14ac:dyDescent="0.35">
      <c r="A22" s="139" t="s">
        <v>508</v>
      </c>
      <c r="B22" s="139">
        <v>12378745.836201999</v>
      </c>
      <c r="C22" s="139">
        <v>12017909.209442399</v>
      </c>
      <c r="D22" s="139">
        <v>13803610.272112399</v>
      </c>
      <c r="E22" s="139">
        <v>14930537.59</v>
      </c>
      <c r="F22" s="139">
        <v>15557834.300000001</v>
      </c>
      <c r="G22" s="139">
        <v>18289329.41</v>
      </c>
      <c r="H22" s="139">
        <v>17883082.5614185</v>
      </c>
      <c r="I22" s="139">
        <v>0</v>
      </c>
      <c r="J22" s="139">
        <v>0</v>
      </c>
      <c r="K22" s="139">
        <v>0</v>
      </c>
      <c r="L22" s="139">
        <v>0</v>
      </c>
      <c r="M22" s="139">
        <v>0</v>
      </c>
    </row>
    <row r="23" spans="1:13" x14ac:dyDescent="0.35">
      <c r="A23" s="139" t="s">
        <v>509</v>
      </c>
      <c r="B23" s="139">
        <v>14364918.869999999</v>
      </c>
      <c r="C23" s="139">
        <v>14314288.630000001</v>
      </c>
      <c r="D23" s="139">
        <v>15107854.75</v>
      </c>
      <c r="E23" s="139">
        <v>11721535.01</v>
      </c>
      <c r="F23" s="139">
        <v>13897704.83</v>
      </c>
      <c r="G23" s="139">
        <v>15414141.58</v>
      </c>
      <c r="H23" s="139">
        <v>14335092.2070216</v>
      </c>
      <c r="I23" s="139">
        <v>16688223</v>
      </c>
      <c r="J23" s="139">
        <v>17421557.32</v>
      </c>
      <c r="K23" s="139">
        <v>17928329.163672201</v>
      </c>
      <c r="L23" s="139">
        <v>20291819.289999999</v>
      </c>
      <c r="M23" s="139">
        <v>20856554.82</v>
      </c>
    </row>
    <row r="24" spans="1:13" x14ac:dyDescent="0.35">
      <c r="A24" s="139" t="s">
        <v>510</v>
      </c>
      <c r="B24" s="139">
        <v>8121737.5665408103</v>
      </c>
      <c r="C24" s="139">
        <v>8918988.3293632809</v>
      </c>
      <c r="D24" s="139">
        <v>5452269.5475516301</v>
      </c>
      <c r="E24" s="139">
        <v>7358008.2086575096</v>
      </c>
      <c r="F24" s="139">
        <v>8225106.4180495897</v>
      </c>
      <c r="G24" s="139">
        <v>8171649.1308867596</v>
      </c>
      <c r="H24" s="139">
        <v>8145897.1619483596</v>
      </c>
      <c r="I24" s="139">
        <v>31880074</v>
      </c>
      <c r="J24" s="139">
        <v>33445487</v>
      </c>
      <c r="K24" s="139">
        <v>33137593.2749484</v>
      </c>
      <c r="L24" s="139">
        <v>31665204.59</v>
      </c>
      <c r="M24" s="139">
        <v>34216232.340000004</v>
      </c>
    </row>
    <row r="25" spans="1:13" x14ac:dyDescent="0.35">
      <c r="A25" s="139" t="s">
        <v>511</v>
      </c>
      <c r="B25" s="139">
        <v>15843481.5564229</v>
      </c>
      <c r="C25" s="139">
        <v>16629361.869981</v>
      </c>
      <c r="D25" s="139">
        <v>17519316.893408701</v>
      </c>
      <c r="E25" s="139">
        <v>22765819.5929024</v>
      </c>
      <c r="F25" s="139">
        <v>22010521.521160498</v>
      </c>
      <c r="G25" s="139">
        <v>23921523.6387797</v>
      </c>
      <c r="H25" s="139">
        <v>27073192.449597999</v>
      </c>
      <c r="I25" s="139">
        <v>20026511</v>
      </c>
      <c r="J25" s="139">
        <v>15102699.68</v>
      </c>
      <c r="K25" s="139">
        <v>13261953.829303499</v>
      </c>
      <c r="L25" s="139">
        <v>12521036.390000001</v>
      </c>
      <c r="M25" s="139">
        <v>11102041.449999999</v>
      </c>
    </row>
    <row r="26" spans="1:13" x14ac:dyDescent="0.35">
      <c r="A26" s="140" t="s">
        <v>512</v>
      </c>
      <c r="B26" s="139">
        <f t="shared" ref="B26:M26" si="11">B23+B25</f>
        <v>30208400.426422901</v>
      </c>
      <c r="C26" s="139">
        <f t="shared" si="11"/>
        <v>30943650.499981001</v>
      </c>
      <c r="D26" s="139">
        <f t="shared" si="11"/>
        <v>32627171.643408701</v>
      </c>
      <c r="E26" s="139">
        <f t="shared" si="11"/>
        <v>34487354.602902398</v>
      </c>
      <c r="F26" s="139">
        <f t="shared" si="11"/>
        <v>35908226.351160496</v>
      </c>
      <c r="G26" s="139">
        <f t="shared" si="11"/>
        <v>39335665.218779698</v>
      </c>
      <c r="H26" s="139">
        <f t="shared" si="11"/>
        <v>41408284.656619601</v>
      </c>
      <c r="I26" s="139">
        <f t="shared" si="11"/>
        <v>36714734</v>
      </c>
      <c r="J26" s="139">
        <f t="shared" si="11"/>
        <v>32524257</v>
      </c>
      <c r="K26" s="139">
        <f t="shared" si="11"/>
        <v>31190282.992975701</v>
      </c>
      <c r="L26" s="139">
        <f t="shared" si="11"/>
        <v>32812855.68</v>
      </c>
      <c r="M26" s="139">
        <f t="shared" si="11"/>
        <v>31958596.27</v>
      </c>
    </row>
    <row r="27" spans="1:13" x14ac:dyDescent="0.35">
      <c r="A27" s="139" t="s">
        <v>513</v>
      </c>
      <c r="B27" s="139">
        <f t="shared" ref="B27:M27" si="12">B24+B22</f>
        <v>20500483.402742811</v>
      </c>
      <c r="C27" s="139">
        <f t="shared" si="12"/>
        <v>20936897.538805678</v>
      </c>
      <c r="D27" s="139">
        <f t="shared" si="12"/>
        <v>19255879.819664031</v>
      </c>
      <c r="E27" s="139">
        <f t="shared" si="12"/>
        <v>22288545.79865751</v>
      </c>
      <c r="F27" s="139">
        <f t="shared" si="12"/>
        <v>23782940.71804959</v>
      </c>
      <c r="G27" s="139">
        <f t="shared" si="12"/>
        <v>26460978.54088676</v>
      </c>
      <c r="H27" s="139">
        <f t="shared" si="12"/>
        <v>26028979.72336686</v>
      </c>
      <c r="I27" s="139">
        <f t="shared" si="12"/>
        <v>31880074</v>
      </c>
      <c r="J27" s="139">
        <f t="shared" si="12"/>
        <v>33445487</v>
      </c>
      <c r="K27" s="139">
        <f t="shared" si="12"/>
        <v>33137593.2749484</v>
      </c>
      <c r="L27" s="139">
        <f t="shared" si="12"/>
        <v>31665204.59</v>
      </c>
      <c r="M27" s="139">
        <f t="shared" si="12"/>
        <v>34216232.340000004</v>
      </c>
    </row>
    <row r="28" spans="1:13" x14ac:dyDescent="0.35">
      <c r="A28" s="138" t="s">
        <v>514</v>
      </c>
      <c r="B28" s="139">
        <f t="shared" ref="B28:M28" si="13">B27+B26</f>
        <v>50708883.829165712</v>
      </c>
      <c r="C28" s="139">
        <f t="shared" si="13"/>
        <v>51880548.03878668</v>
      </c>
      <c r="D28" s="139">
        <f t="shared" si="13"/>
        <v>51883051.463072732</v>
      </c>
      <c r="E28" s="139">
        <f t="shared" si="13"/>
        <v>56775900.401559904</v>
      </c>
      <c r="F28" s="139">
        <f t="shared" si="13"/>
        <v>59691167.069210082</v>
      </c>
      <c r="G28" s="139">
        <f t="shared" si="13"/>
        <v>65796643.759666458</v>
      </c>
      <c r="H28" s="139">
        <f t="shared" si="13"/>
        <v>67437264.379986465</v>
      </c>
      <c r="I28" s="139">
        <f t="shared" si="13"/>
        <v>68594808</v>
      </c>
      <c r="J28" s="139">
        <f t="shared" si="13"/>
        <v>65969744</v>
      </c>
      <c r="K28" s="139">
        <f t="shared" si="13"/>
        <v>64327876.2679241</v>
      </c>
      <c r="L28" s="139">
        <f t="shared" si="13"/>
        <v>64478060.269999996</v>
      </c>
      <c r="M28" s="139">
        <f t="shared" si="13"/>
        <v>66174828.609999999</v>
      </c>
    </row>
    <row r="29" spans="1:13" x14ac:dyDescent="0.35">
      <c r="A29" s="140" t="s">
        <v>515</v>
      </c>
      <c r="B29" s="139">
        <f t="shared" ref="B29:M29" si="14">(B25+B24)/B28</f>
        <v>0.47260395641325242</v>
      </c>
      <c r="C29" s="139">
        <f t="shared" si="14"/>
        <v>0.49244564996198475</v>
      </c>
      <c r="D29" s="139">
        <f t="shared" si="14"/>
        <v>0.44275704287189316</v>
      </c>
      <c r="E29" s="139">
        <f t="shared" si="14"/>
        <v>0.53057419765257063</v>
      </c>
      <c r="F29" s="139">
        <f t="shared" si="14"/>
        <v>0.50653437390749623</v>
      </c>
      <c r="G29" s="139">
        <f t="shared" si="14"/>
        <v>0.48776306716938761</v>
      </c>
      <c r="H29" s="139">
        <f t="shared" si="14"/>
        <v>0.52224967805779532</v>
      </c>
      <c r="I29" s="139">
        <f t="shared" si="14"/>
        <v>0.75671302994244116</v>
      </c>
      <c r="J29" s="139">
        <f t="shared" si="14"/>
        <v>0.73591594777145108</v>
      </c>
      <c r="K29" s="139">
        <f t="shared" si="14"/>
        <v>0.72129766745289192</v>
      </c>
      <c r="L29" s="139">
        <f t="shared" si="14"/>
        <v>0.6852911020426391</v>
      </c>
      <c r="M29" s="139">
        <f t="shared" si="14"/>
        <v>0.68482646259777002</v>
      </c>
    </row>
    <row r="30" spans="1:13" ht="15" thickBot="1" x14ac:dyDescent="0.4">
      <c r="A30" s="141" t="s">
        <v>516</v>
      </c>
      <c r="B30" s="139">
        <f t="shared" ref="B30:M30" si="15">B24/B27</f>
        <v>0.39617297831397397</v>
      </c>
      <c r="C30" s="139">
        <f t="shared" si="15"/>
        <v>0.42599378980731517</v>
      </c>
      <c r="D30" s="139">
        <f t="shared" si="15"/>
        <v>0.28314829540968539</v>
      </c>
      <c r="E30" s="139">
        <f t="shared" si="15"/>
        <v>0.33012509093799647</v>
      </c>
      <c r="F30" s="139">
        <f t="shared" si="15"/>
        <v>0.34584059707163584</v>
      </c>
      <c r="G30" s="139">
        <f t="shared" si="15"/>
        <v>0.30881885634955475</v>
      </c>
      <c r="H30" s="139">
        <f t="shared" si="15"/>
        <v>0.31295491596374736</v>
      </c>
      <c r="I30" s="139">
        <f t="shared" si="15"/>
        <v>1</v>
      </c>
      <c r="J30" s="139">
        <f t="shared" si="15"/>
        <v>1</v>
      </c>
      <c r="K30" s="139">
        <f t="shared" si="15"/>
        <v>1</v>
      </c>
      <c r="L30" s="139">
        <f t="shared" si="15"/>
        <v>1</v>
      </c>
      <c r="M30" s="139">
        <f t="shared" si="15"/>
        <v>1</v>
      </c>
    </row>
    <row r="31" spans="1:13" x14ac:dyDescent="0.35">
      <c r="A31" s="142" t="s">
        <v>519</v>
      </c>
      <c r="B31" s="139"/>
      <c r="C31" s="139"/>
      <c r="D31" s="139"/>
      <c r="E31" s="139"/>
      <c r="F31" s="139"/>
      <c r="G31" s="139"/>
      <c r="H31" s="139"/>
      <c r="I31" s="139"/>
      <c r="J31" s="139"/>
      <c r="K31" s="139"/>
      <c r="L31" s="139"/>
      <c r="M31" s="139"/>
    </row>
    <row r="32" spans="1:13" x14ac:dyDescent="0.35">
      <c r="A32" s="139" t="s">
        <v>508</v>
      </c>
      <c r="B32" s="139">
        <v>14944664.4326513</v>
      </c>
      <c r="C32" s="139">
        <v>17612453.140969299</v>
      </c>
      <c r="D32" s="139">
        <v>14962809.1462608</v>
      </c>
      <c r="E32" s="139">
        <v>35351022.182204597</v>
      </c>
      <c r="F32" s="139">
        <v>25586953.615594201</v>
      </c>
      <c r="G32" s="139">
        <v>37675527.184707001</v>
      </c>
      <c r="H32" s="139">
        <v>29575604.3384449</v>
      </c>
      <c r="I32" s="139">
        <v>21157649</v>
      </c>
      <c r="J32" s="139">
        <v>14512736.6806791</v>
      </c>
      <c r="K32" s="139">
        <v>21189589</v>
      </c>
      <c r="L32" s="139">
        <v>42839232.780000001</v>
      </c>
      <c r="M32" s="139">
        <v>33197368.987711001</v>
      </c>
    </row>
    <row r="33" spans="1:13" x14ac:dyDescent="0.35">
      <c r="A33" s="139" t="s">
        <v>509</v>
      </c>
      <c r="B33" s="139">
        <v>34033233.218713798</v>
      </c>
      <c r="C33" s="139">
        <v>41811294.355587699</v>
      </c>
      <c r="D33" s="139">
        <v>40181262.197458498</v>
      </c>
      <c r="E33" s="139">
        <v>46675880.783131301</v>
      </c>
      <c r="F33" s="139">
        <v>39254794.490141802</v>
      </c>
      <c r="G33" s="139">
        <v>34694663.661223203</v>
      </c>
      <c r="H33" s="139">
        <v>29909756.924456399</v>
      </c>
      <c r="I33" s="139">
        <v>26995066</v>
      </c>
      <c r="J33" s="139">
        <v>24749628.349246301</v>
      </c>
      <c r="K33" s="139">
        <v>31867425</v>
      </c>
      <c r="L33" s="139">
        <v>58457986.229999997</v>
      </c>
      <c r="M33" s="139">
        <v>51899095.245312698</v>
      </c>
    </row>
    <row r="34" spans="1:13" x14ac:dyDescent="0.35">
      <c r="A34" s="139" t="s">
        <v>510</v>
      </c>
      <c r="B34" s="139">
        <v>49804905.483486302</v>
      </c>
      <c r="C34" s="139">
        <v>47173536.620696299</v>
      </c>
      <c r="D34" s="139">
        <v>45236975.345664397</v>
      </c>
      <c r="E34" s="139">
        <v>79370628.970376194</v>
      </c>
      <c r="F34" s="139">
        <v>63230336.547232904</v>
      </c>
      <c r="G34" s="139">
        <v>81811713.596704304</v>
      </c>
      <c r="H34" s="139">
        <v>77624219.702650294</v>
      </c>
      <c r="I34" s="139">
        <v>114310288.936847</v>
      </c>
      <c r="J34" s="139">
        <v>116760924.372086</v>
      </c>
      <c r="K34" s="139">
        <v>93398203</v>
      </c>
      <c r="L34" s="139">
        <v>38348039.986529298</v>
      </c>
      <c r="M34" s="139">
        <v>6329358.9221452503</v>
      </c>
    </row>
    <row r="35" spans="1:13" x14ac:dyDescent="0.35">
      <c r="A35" s="139" t="s">
        <v>511</v>
      </c>
      <c r="B35" s="139">
        <v>113419874.457147</v>
      </c>
      <c r="C35" s="139">
        <v>111988183.00069501</v>
      </c>
      <c r="D35" s="139">
        <v>121479780.27497201</v>
      </c>
      <c r="E35" s="139">
        <v>104797366.152777</v>
      </c>
      <c r="F35" s="139">
        <v>97006228.408191204</v>
      </c>
      <c r="G35" s="139">
        <v>104225884.58492699</v>
      </c>
      <c r="H35" s="139">
        <v>75976557.437074795</v>
      </c>
      <c r="I35" s="139">
        <v>64595106.250316598</v>
      </c>
      <c r="J35" s="139">
        <v>66844195.591181301</v>
      </c>
      <c r="K35" s="139">
        <v>57147991</v>
      </c>
      <c r="L35" s="139">
        <v>43571532.887019098</v>
      </c>
      <c r="M35" s="139">
        <v>47899457.611295998</v>
      </c>
    </row>
    <row r="36" spans="1:13" x14ac:dyDescent="0.35">
      <c r="A36" s="140" t="s">
        <v>512</v>
      </c>
      <c r="B36" s="139">
        <f t="shared" ref="B36:M36" si="16">B35+B33</f>
        <v>147453107.67586079</v>
      </c>
      <c r="C36" s="139">
        <f t="shared" si="16"/>
        <v>153799477.35628271</v>
      </c>
      <c r="D36" s="139">
        <f t="shared" si="16"/>
        <v>161661042.4724305</v>
      </c>
      <c r="E36" s="139">
        <f t="shared" si="16"/>
        <v>151473246.93590832</v>
      </c>
      <c r="F36" s="139">
        <f t="shared" si="16"/>
        <v>136261022.89833301</v>
      </c>
      <c r="G36" s="139">
        <f t="shared" si="16"/>
        <v>138920548.2461502</v>
      </c>
      <c r="H36" s="139">
        <f t="shared" si="16"/>
        <v>105886314.3615312</v>
      </c>
      <c r="I36" s="139">
        <f t="shared" si="16"/>
        <v>91590172.25031659</v>
      </c>
      <c r="J36" s="139">
        <f t="shared" si="16"/>
        <v>91593823.940427601</v>
      </c>
      <c r="K36" s="139">
        <f t="shared" si="16"/>
        <v>89015416</v>
      </c>
      <c r="L36" s="139">
        <f t="shared" si="16"/>
        <v>102029519.11701909</v>
      </c>
      <c r="M36" s="139">
        <f t="shared" si="16"/>
        <v>99798552.856608689</v>
      </c>
    </row>
    <row r="37" spans="1:13" x14ac:dyDescent="0.35">
      <c r="A37" s="139" t="s">
        <v>513</v>
      </c>
      <c r="B37" s="139">
        <f t="shared" ref="B37:M37" si="17">B34+B32</f>
        <v>64749569.916137606</v>
      </c>
      <c r="C37" s="139">
        <f t="shared" si="17"/>
        <v>64785989.761665598</v>
      </c>
      <c r="D37" s="139">
        <f t="shared" si="17"/>
        <v>60199784.491925195</v>
      </c>
      <c r="E37" s="139">
        <f t="shared" si="17"/>
        <v>114721651.1525808</v>
      </c>
      <c r="F37" s="139">
        <f t="shared" si="17"/>
        <v>88817290.162827104</v>
      </c>
      <c r="G37" s="139">
        <f t="shared" si="17"/>
        <v>119487240.78141131</v>
      </c>
      <c r="H37" s="139">
        <f t="shared" si="17"/>
        <v>107199824.0410952</v>
      </c>
      <c r="I37" s="139">
        <f t="shared" si="17"/>
        <v>135467937.936847</v>
      </c>
      <c r="J37" s="139">
        <f t="shared" si="17"/>
        <v>131273661.0527651</v>
      </c>
      <c r="K37" s="139">
        <f t="shared" si="17"/>
        <v>114587792</v>
      </c>
      <c r="L37" s="139">
        <f t="shared" si="17"/>
        <v>81187272.766529292</v>
      </c>
      <c r="M37" s="139">
        <f t="shared" si="17"/>
        <v>39526727.909856252</v>
      </c>
    </row>
    <row r="38" spans="1:13" x14ac:dyDescent="0.35">
      <c r="A38" s="138" t="s">
        <v>514</v>
      </c>
      <c r="B38" s="139">
        <f t="shared" ref="B38:M38" si="18">B36+B37</f>
        <v>212202677.5919984</v>
      </c>
      <c r="C38" s="139">
        <f t="shared" si="18"/>
        <v>218585467.11794829</v>
      </c>
      <c r="D38" s="139">
        <f t="shared" si="18"/>
        <v>221860826.96435571</v>
      </c>
      <c r="E38" s="139">
        <f t="shared" si="18"/>
        <v>266194898.08848912</v>
      </c>
      <c r="F38" s="139">
        <f t="shared" si="18"/>
        <v>225078313.06116012</v>
      </c>
      <c r="G38" s="139">
        <f t="shared" si="18"/>
        <v>258407789.02756149</v>
      </c>
      <c r="H38" s="139">
        <f t="shared" si="18"/>
        <v>213086138.4026264</v>
      </c>
      <c r="I38" s="139">
        <f t="shared" si="18"/>
        <v>227058110.18716359</v>
      </c>
      <c r="J38" s="139">
        <f t="shared" si="18"/>
        <v>222867484.9931927</v>
      </c>
      <c r="K38" s="139">
        <f t="shared" si="18"/>
        <v>203603208</v>
      </c>
      <c r="L38" s="139">
        <f t="shared" si="18"/>
        <v>183216791.88354838</v>
      </c>
      <c r="M38" s="139">
        <f t="shared" si="18"/>
        <v>139325280.76646495</v>
      </c>
    </row>
    <row r="39" spans="1:13" x14ac:dyDescent="0.35">
      <c r="A39" s="140" t="s">
        <v>515</v>
      </c>
      <c r="B39" s="139">
        <f t="shared" ref="B39:M39" si="19">(B35+B34)/B38</f>
        <v>0.76919283862414412</v>
      </c>
      <c r="C39" s="139">
        <f t="shared" si="19"/>
        <v>0.72814410637605631</v>
      </c>
      <c r="D39" s="139">
        <f t="shared" si="19"/>
        <v>0.7514474632667858</v>
      </c>
      <c r="E39" s="139">
        <f t="shared" si="19"/>
        <v>0.69185396281311018</v>
      </c>
      <c r="F39" s="139">
        <f t="shared" si="19"/>
        <v>0.71191472326293526</v>
      </c>
      <c r="G39" s="139">
        <f t="shared" si="19"/>
        <v>0.71993804397973749</v>
      </c>
      <c r="H39" s="139">
        <f t="shared" si="19"/>
        <v>0.72083889778647314</v>
      </c>
      <c r="I39" s="139">
        <f t="shared" si="19"/>
        <v>0.78792779099452648</v>
      </c>
      <c r="J39" s="139">
        <f t="shared" si="19"/>
        <v>0.82383089650280461</v>
      </c>
      <c r="K39" s="139">
        <f t="shared" si="19"/>
        <v>0.73940973464425963</v>
      </c>
      <c r="L39" s="139">
        <f t="shared" si="19"/>
        <v>0.44711825827414353</v>
      </c>
      <c r="M39" s="139">
        <f t="shared" si="19"/>
        <v>0.38922452720076561</v>
      </c>
    </row>
    <row r="40" spans="1:13" ht="15" thickBot="1" x14ac:dyDescent="0.4">
      <c r="A40" s="141" t="s">
        <v>516</v>
      </c>
      <c r="B40" s="139">
        <f t="shared" ref="B40:M40" si="20">B34/B37</f>
        <v>0.76919283862414312</v>
      </c>
      <c r="C40" s="139">
        <f t="shared" si="20"/>
        <v>0.72814410637605587</v>
      </c>
      <c r="D40" s="139">
        <f t="shared" si="20"/>
        <v>0.75144746326678613</v>
      </c>
      <c r="E40" s="139">
        <f t="shared" si="20"/>
        <v>0.69185396281310985</v>
      </c>
      <c r="F40" s="139">
        <f t="shared" si="20"/>
        <v>0.71191472326293548</v>
      </c>
      <c r="G40" s="139">
        <f t="shared" si="20"/>
        <v>0.68468995569468194</v>
      </c>
      <c r="H40" s="139">
        <f t="shared" si="20"/>
        <v>0.72410771563293741</v>
      </c>
      <c r="I40" s="139">
        <f t="shared" si="20"/>
        <v>0.84381803309161341</v>
      </c>
      <c r="J40" s="139">
        <f t="shared" si="20"/>
        <v>0.8894466981091832</v>
      </c>
      <c r="K40" s="139">
        <f t="shared" si="20"/>
        <v>0.81507987343014687</v>
      </c>
      <c r="L40" s="139">
        <f t="shared" si="20"/>
        <v>0.47234053663567416</v>
      </c>
      <c r="M40" s="139">
        <f t="shared" si="20"/>
        <v>0.1601285827802352</v>
      </c>
    </row>
    <row r="41" spans="1:13" x14ac:dyDescent="0.35">
      <c r="A41" s="142" t="s">
        <v>17</v>
      </c>
      <c r="B41" s="139"/>
      <c r="C41" s="139"/>
      <c r="D41" s="139"/>
      <c r="E41" s="139"/>
      <c r="F41" s="139"/>
      <c r="G41" s="139"/>
      <c r="H41" s="139"/>
      <c r="I41" s="139"/>
      <c r="J41" s="139"/>
      <c r="K41" s="139"/>
      <c r="L41" s="139"/>
      <c r="M41" s="139"/>
    </row>
    <row r="42" spans="1:13" x14ac:dyDescent="0.35">
      <c r="A42" s="139" t="s">
        <v>508</v>
      </c>
      <c r="B42" s="139">
        <v>95466523.803884402</v>
      </c>
      <c r="C42" s="139">
        <v>140546007.74487799</v>
      </c>
      <c r="D42" s="139">
        <v>148344472.926662</v>
      </c>
      <c r="E42" s="139">
        <v>162928558.31153399</v>
      </c>
      <c r="F42" s="139">
        <v>155043771.505402</v>
      </c>
      <c r="G42" s="139">
        <v>124824807.537191</v>
      </c>
      <c r="H42" s="139">
        <v>12018434.248877499</v>
      </c>
      <c r="I42" s="139">
        <v>107859046.687517</v>
      </c>
      <c r="J42" s="139">
        <v>101007388.879419</v>
      </c>
      <c r="K42" s="139">
        <v>100481622.514312</v>
      </c>
      <c r="L42" s="139">
        <v>100279193.90000001</v>
      </c>
      <c r="M42" s="139">
        <v>113516217.09999999</v>
      </c>
    </row>
    <row r="43" spans="1:13" x14ac:dyDescent="0.35">
      <c r="A43" s="139" t="s">
        <v>509</v>
      </c>
      <c r="B43" s="139">
        <v>79907088.588870496</v>
      </c>
      <c r="C43" s="139">
        <v>90537261.712468401</v>
      </c>
      <c r="D43" s="139">
        <v>118549973.150471</v>
      </c>
      <c r="E43" s="139">
        <v>131038014.994285</v>
      </c>
      <c r="F43" s="139">
        <v>114455282.848106</v>
      </c>
      <c r="G43" s="139">
        <v>91513611.317886993</v>
      </c>
      <c r="H43" s="139">
        <v>60316148.103558399</v>
      </c>
      <c r="I43" s="139">
        <v>76244540.012482896</v>
      </c>
      <c r="J43" s="139">
        <v>70335406.154780895</v>
      </c>
      <c r="K43" s="139">
        <v>71717247.107244596</v>
      </c>
      <c r="L43" s="139">
        <v>60231519.100000001</v>
      </c>
      <c r="M43" s="139">
        <v>53713146.799999997</v>
      </c>
    </row>
    <row r="44" spans="1:13" x14ac:dyDescent="0.35">
      <c r="A44" s="139" t="s">
        <v>510</v>
      </c>
      <c r="B44" s="139">
        <v>87511400.373503804</v>
      </c>
      <c r="C44" s="139">
        <v>81384915.901997194</v>
      </c>
      <c r="D44" s="139">
        <v>83814434.915592998</v>
      </c>
      <c r="E44" s="139">
        <v>100446220.014964</v>
      </c>
      <c r="F44" s="139">
        <v>138155019.99058899</v>
      </c>
      <c r="G44" s="139">
        <v>121703471.584457</v>
      </c>
      <c r="H44" s="139">
        <v>72129304.822425902</v>
      </c>
      <c r="I44" s="139">
        <v>116096443.675798</v>
      </c>
      <c r="J44" s="139">
        <v>117678808.97134399</v>
      </c>
      <c r="K44" s="139">
        <v>125624012.051805</v>
      </c>
      <c r="L44" s="139">
        <v>115499306.09999999</v>
      </c>
      <c r="M44" s="139">
        <v>94799354.799999997</v>
      </c>
    </row>
    <row r="45" spans="1:13" x14ac:dyDescent="0.35">
      <c r="A45" s="139" t="s">
        <v>511</v>
      </c>
      <c r="B45" s="139">
        <v>80196056.600965396</v>
      </c>
      <c r="C45" s="139">
        <v>98157705.903169498</v>
      </c>
      <c r="D45" s="139">
        <v>121168318.606664</v>
      </c>
      <c r="E45" s="139">
        <v>189167601.414285</v>
      </c>
      <c r="F45" s="139">
        <v>289769732.90611398</v>
      </c>
      <c r="G45" s="139">
        <v>102874911.85399599</v>
      </c>
      <c r="H45" s="139">
        <v>303551893.50442702</v>
      </c>
      <c r="I45" s="139">
        <v>91600404.097189307</v>
      </c>
      <c r="J45" s="139">
        <v>96049533.288655996</v>
      </c>
      <c r="K45" s="139">
        <v>104518685.798195</v>
      </c>
      <c r="L45" s="139">
        <v>99549252.099999994</v>
      </c>
      <c r="M45" s="139">
        <v>99169760.099999994</v>
      </c>
    </row>
    <row r="46" spans="1:13" x14ac:dyDescent="0.35">
      <c r="A46" s="140" t="s">
        <v>512</v>
      </c>
      <c r="B46" s="139">
        <f t="shared" ref="B46:M46" si="21">B43+B45</f>
        <v>160103145.18983591</v>
      </c>
      <c r="C46" s="139">
        <f t="shared" si="21"/>
        <v>188694967.6156379</v>
      </c>
      <c r="D46" s="139">
        <f t="shared" si="21"/>
        <v>239718291.757135</v>
      </c>
      <c r="E46" s="139">
        <f t="shared" si="21"/>
        <v>320205616.40856999</v>
      </c>
      <c r="F46" s="139">
        <f t="shared" si="21"/>
        <v>404225015.75422001</v>
      </c>
      <c r="G46" s="139">
        <f t="shared" si="21"/>
        <v>194388523.17188299</v>
      </c>
      <c r="H46" s="139">
        <f t="shared" si="21"/>
        <v>363868041.60798544</v>
      </c>
      <c r="I46" s="139">
        <f t="shared" si="21"/>
        <v>167844944.10967219</v>
      </c>
      <c r="J46" s="139">
        <f t="shared" si="21"/>
        <v>166384939.44343689</v>
      </c>
      <c r="K46" s="139">
        <f t="shared" si="21"/>
        <v>176235932.90543962</v>
      </c>
      <c r="L46" s="139">
        <f t="shared" si="21"/>
        <v>159780771.19999999</v>
      </c>
      <c r="M46" s="139">
        <f t="shared" si="21"/>
        <v>152882906.89999998</v>
      </c>
    </row>
    <row r="47" spans="1:13" x14ac:dyDescent="0.35">
      <c r="A47" s="139" t="s">
        <v>513</v>
      </c>
      <c r="B47" s="139">
        <f t="shared" ref="B47:M47" si="22">B42+B44</f>
        <v>182977924.17738819</v>
      </c>
      <c r="C47" s="139">
        <f t="shared" si="22"/>
        <v>221930923.6468752</v>
      </c>
      <c r="D47" s="139">
        <f t="shared" si="22"/>
        <v>232158907.842255</v>
      </c>
      <c r="E47" s="139">
        <f t="shared" si="22"/>
        <v>263374778.32649797</v>
      </c>
      <c r="F47" s="139">
        <f t="shared" si="22"/>
        <v>293198791.49599099</v>
      </c>
      <c r="G47" s="139">
        <f t="shared" si="22"/>
        <v>246528279.12164801</v>
      </c>
      <c r="H47" s="139">
        <f t="shared" si="22"/>
        <v>84147739.071303397</v>
      </c>
      <c r="I47" s="139">
        <f t="shared" si="22"/>
        <v>223955490.36331499</v>
      </c>
      <c r="J47" s="139">
        <f t="shared" si="22"/>
        <v>218686197.85076299</v>
      </c>
      <c r="K47" s="139">
        <f t="shared" si="22"/>
        <v>226105634.56611699</v>
      </c>
      <c r="L47" s="139">
        <f t="shared" si="22"/>
        <v>215778500</v>
      </c>
      <c r="M47" s="139">
        <f t="shared" si="22"/>
        <v>208315571.89999998</v>
      </c>
    </row>
    <row r="48" spans="1:13" x14ac:dyDescent="0.35">
      <c r="A48" s="138" t="s">
        <v>514</v>
      </c>
      <c r="B48" s="139">
        <f t="shared" ref="B48:M48" si="23">B46+B47</f>
        <v>343081069.3672241</v>
      </c>
      <c r="C48" s="139">
        <f t="shared" si="23"/>
        <v>410625891.2625131</v>
      </c>
      <c r="D48" s="139">
        <f t="shared" si="23"/>
        <v>471877199.59939003</v>
      </c>
      <c r="E48" s="139">
        <f t="shared" si="23"/>
        <v>583580394.73506796</v>
      </c>
      <c r="F48" s="139">
        <f t="shared" si="23"/>
        <v>697423807.250211</v>
      </c>
      <c r="G48" s="139">
        <f t="shared" si="23"/>
        <v>440916802.293531</v>
      </c>
      <c r="H48" s="139">
        <f t="shared" si="23"/>
        <v>448015780.67928886</v>
      </c>
      <c r="I48" s="139">
        <f t="shared" si="23"/>
        <v>391800434.47298717</v>
      </c>
      <c r="J48" s="139">
        <f t="shared" si="23"/>
        <v>385071137.29419988</v>
      </c>
      <c r="K48" s="139">
        <f t="shared" si="23"/>
        <v>402341567.4715566</v>
      </c>
      <c r="L48" s="139">
        <f t="shared" si="23"/>
        <v>375559271.19999999</v>
      </c>
      <c r="M48" s="139">
        <f t="shared" si="23"/>
        <v>361198478.79999995</v>
      </c>
    </row>
    <row r="49" spans="1:13" x14ac:dyDescent="0.35">
      <c r="A49" s="140" t="s">
        <v>515</v>
      </c>
      <c r="B49" s="139">
        <f t="shared" ref="B49:M49" si="24">(B45+B44)/B48</f>
        <v>0.48882748699538403</v>
      </c>
      <c r="C49" s="139">
        <f t="shared" si="24"/>
        <v>0.43724135673263015</v>
      </c>
      <c r="D49" s="139">
        <f t="shared" si="24"/>
        <v>0.43439851235932014</v>
      </c>
      <c r="E49" s="139">
        <f t="shared" si="24"/>
        <v>0.49627064932626291</v>
      </c>
      <c r="F49" s="139">
        <f t="shared" si="24"/>
        <v>0.61357921603496213</v>
      </c>
      <c r="G49" s="139">
        <f t="shared" si="24"/>
        <v>0.50934412630740411</v>
      </c>
      <c r="H49" s="139">
        <f t="shared" si="24"/>
        <v>0.83854456590176119</v>
      </c>
      <c r="I49" s="139">
        <f t="shared" si="24"/>
        <v>0.53010877349424446</v>
      </c>
      <c r="J49" s="139">
        <f t="shared" si="24"/>
        <v>0.55503599610663223</v>
      </c>
      <c r="K49" s="139">
        <f t="shared" si="24"/>
        <v>0.57200825481764295</v>
      </c>
      <c r="L49" s="139">
        <f t="shared" si="24"/>
        <v>0.57260883884684666</v>
      </c>
      <c r="M49" s="139">
        <f t="shared" si="24"/>
        <v>0.53701531508221845</v>
      </c>
    </row>
    <row r="50" spans="1:13" ht="15" thickBot="1" x14ac:dyDescent="0.4">
      <c r="A50" s="141" t="s">
        <v>516</v>
      </c>
      <c r="B50" s="139">
        <f t="shared" ref="B50:M50" si="25">B44/B47</f>
        <v>0.47826206777089547</v>
      </c>
      <c r="C50" s="139">
        <f t="shared" si="25"/>
        <v>0.36671282471429079</v>
      </c>
      <c r="D50" s="139">
        <f t="shared" si="25"/>
        <v>0.36102183497754214</v>
      </c>
      <c r="E50" s="139">
        <f t="shared" si="25"/>
        <v>0.38138131772983885</v>
      </c>
      <c r="F50" s="139">
        <f t="shared" si="25"/>
        <v>0.47119914541829899</v>
      </c>
      <c r="G50" s="139">
        <f t="shared" si="25"/>
        <v>0.49366941601212044</v>
      </c>
      <c r="H50" s="139">
        <f t="shared" si="25"/>
        <v>0.85717460288869363</v>
      </c>
      <c r="I50" s="139">
        <f t="shared" si="25"/>
        <v>0.51839070114985297</v>
      </c>
      <c r="J50" s="139">
        <f t="shared" si="25"/>
        <v>0.53811722060141631</v>
      </c>
      <c r="K50" s="139">
        <f t="shared" si="25"/>
        <v>0.55559876821676679</v>
      </c>
      <c r="L50" s="139">
        <f t="shared" si="25"/>
        <v>0.53526790713625316</v>
      </c>
      <c r="M50" s="139">
        <f t="shared" si="25"/>
        <v>0.45507570046423401</v>
      </c>
    </row>
    <row r="51" spans="1:13" x14ac:dyDescent="0.35">
      <c r="A51" s="142" t="s">
        <v>520</v>
      </c>
      <c r="B51" s="139"/>
      <c r="C51" s="139"/>
      <c r="D51" s="139"/>
      <c r="E51" s="139"/>
      <c r="F51" s="139"/>
      <c r="G51" s="139"/>
      <c r="H51" s="139"/>
      <c r="I51" s="139"/>
      <c r="J51" s="139"/>
      <c r="K51" s="139"/>
      <c r="L51" s="139"/>
      <c r="M51" s="139"/>
    </row>
    <row r="52" spans="1:13" x14ac:dyDescent="0.35">
      <c r="A52" s="139" t="s">
        <v>508</v>
      </c>
      <c r="B52" s="139">
        <v>107001926.252168</v>
      </c>
      <c r="C52" s="139">
        <v>103759965.830734</v>
      </c>
      <c r="D52" s="139">
        <v>134879390.742172</v>
      </c>
      <c r="E52" s="139">
        <v>146218759.43187901</v>
      </c>
      <c r="F52" s="139">
        <v>100303397.92816</v>
      </c>
      <c r="G52" s="139">
        <v>113897117</v>
      </c>
      <c r="H52" s="139">
        <v>127431347.467053</v>
      </c>
      <c r="I52" s="139">
        <v>88128130.701286405</v>
      </c>
      <c r="J52" s="139">
        <v>98403839.361770704</v>
      </c>
      <c r="K52" s="139">
        <v>9590478.0068957303</v>
      </c>
      <c r="L52" s="139">
        <v>106691945</v>
      </c>
      <c r="M52" s="139">
        <v>133243041</v>
      </c>
    </row>
    <row r="53" spans="1:13" x14ac:dyDescent="0.35">
      <c r="A53" s="139" t="s">
        <v>509</v>
      </c>
      <c r="B53" s="139">
        <v>90744073.747831807</v>
      </c>
      <c r="C53" s="139">
        <v>85209034.169266</v>
      </c>
      <c r="D53" s="139">
        <v>105840609.257828</v>
      </c>
      <c r="E53" s="139">
        <v>107126240.568121</v>
      </c>
      <c r="F53" s="139">
        <v>135738602.07183999</v>
      </c>
      <c r="G53" s="139">
        <v>126098136</v>
      </c>
      <c r="H53" s="139">
        <v>135935993.20294699</v>
      </c>
      <c r="I53" s="139">
        <v>105152535.59875099</v>
      </c>
      <c r="J53" s="139">
        <v>91203314.518229604</v>
      </c>
      <c r="K53" s="139">
        <v>45587183.741768599</v>
      </c>
      <c r="L53" s="139">
        <v>74688423</v>
      </c>
      <c r="M53" s="139">
        <v>80565480</v>
      </c>
    </row>
    <row r="54" spans="1:13" x14ac:dyDescent="0.35">
      <c r="A54" s="139" t="s">
        <v>510</v>
      </c>
      <c r="B54" s="139">
        <v>64302168.5324554</v>
      </c>
      <c r="C54" s="139">
        <v>71407721.313748896</v>
      </c>
      <c r="D54" s="139">
        <v>63578037.480701797</v>
      </c>
      <c r="E54" s="139">
        <v>79952011.5626847</v>
      </c>
      <c r="F54" s="139">
        <v>39281760.437869102</v>
      </c>
      <c r="G54" s="139">
        <v>52768860</v>
      </c>
      <c r="H54" s="139">
        <v>61839225.147037603</v>
      </c>
      <c r="I54" s="139">
        <v>91905711.456735402</v>
      </c>
      <c r="J54" s="139">
        <v>72274964.192427993</v>
      </c>
      <c r="K54" s="139">
        <v>61828251.443076797</v>
      </c>
      <c r="L54" s="139">
        <v>82034783</v>
      </c>
      <c r="M54" s="139">
        <v>78107403</v>
      </c>
    </row>
    <row r="55" spans="1:13" x14ac:dyDescent="0.35">
      <c r="A55" s="139" t="s">
        <v>511</v>
      </c>
      <c r="B55" s="139">
        <v>96379831.4675446</v>
      </c>
      <c r="C55" s="139">
        <v>103678278.686251</v>
      </c>
      <c r="D55" s="139">
        <v>135843962.51929799</v>
      </c>
      <c r="E55" s="139">
        <v>167661988.43731499</v>
      </c>
      <c r="F55" s="139">
        <v>203442239.56213099</v>
      </c>
      <c r="G55" s="139">
        <v>249168512</v>
      </c>
      <c r="H55" s="139">
        <v>254997684.32006699</v>
      </c>
      <c r="I55" s="139">
        <v>236039735.323284</v>
      </c>
      <c r="J55" s="139">
        <v>113600116.27757201</v>
      </c>
      <c r="K55" s="139">
        <v>118237899</v>
      </c>
      <c r="L55" s="139">
        <v>123590013</v>
      </c>
      <c r="M55" s="139">
        <v>135572999</v>
      </c>
    </row>
    <row r="56" spans="1:13" x14ac:dyDescent="0.35">
      <c r="A56" s="140" t="s">
        <v>512</v>
      </c>
      <c r="B56" s="139">
        <f t="shared" ref="B56:M56" si="26">B55+B53</f>
        <v>187123905.21537641</v>
      </c>
      <c r="C56" s="139">
        <f t="shared" si="26"/>
        <v>188887312.855517</v>
      </c>
      <c r="D56" s="139">
        <f t="shared" si="26"/>
        <v>241684571.77712598</v>
      </c>
      <c r="E56" s="139">
        <f t="shared" si="26"/>
        <v>274788229.005436</v>
      </c>
      <c r="F56" s="139">
        <f t="shared" si="26"/>
        <v>339180841.63397098</v>
      </c>
      <c r="G56" s="139">
        <f t="shared" si="26"/>
        <v>375266648</v>
      </c>
      <c r="H56" s="139">
        <f t="shared" si="26"/>
        <v>390933677.52301395</v>
      </c>
      <c r="I56" s="139">
        <f t="shared" si="26"/>
        <v>341192270.92203498</v>
      </c>
      <c r="J56" s="139">
        <f t="shared" si="26"/>
        <v>204803430.79580161</v>
      </c>
      <c r="K56" s="139">
        <f t="shared" si="26"/>
        <v>163825082.7417686</v>
      </c>
      <c r="L56" s="139">
        <f t="shared" si="26"/>
        <v>198278436</v>
      </c>
      <c r="M56" s="139">
        <f t="shared" si="26"/>
        <v>216138479</v>
      </c>
    </row>
    <row r="57" spans="1:13" x14ac:dyDescent="0.35">
      <c r="A57" s="139" t="s">
        <v>513</v>
      </c>
      <c r="B57" s="139">
        <f t="shared" ref="B57:M57" si="27">B54+B52</f>
        <v>171304094.78462338</v>
      </c>
      <c r="C57" s="139">
        <f t="shared" si="27"/>
        <v>175167687.14448291</v>
      </c>
      <c r="D57" s="139">
        <f t="shared" si="27"/>
        <v>198457428.22287381</v>
      </c>
      <c r="E57" s="139">
        <f t="shared" si="27"/>
        <v>226170770.9945637</v>
      </c>
      <c r="F57" s="139">
        <f t="shared" si="27"/>
        <v>139585158.36602908</v>
      </c>
      <c r="G57" s="139">
        <f t="shared" si="27"/>
        <v>166665977</v>
      </c>
      <c r="H57" s="139">
        <f t="shared" si="27"/>
        <v>189270572.61409059</v>
      </c>
      <c r="I57" s="139">
        <f t="shared" si="27"/>
        <v>180033842.15802181</v>
      </c>
      <c r="J57" s="139">
        <f t="shared" si="27"/>
        <v>170678803.55419868</v>
      </c>
      <c r="K57" s="139">
        <f t="shared" si="27"/>
        <v>71418729.449972525</v>
      </c>
      <c r="L57" s="139">
        <f t="shared" si="27"/>
        <v>188726728</v>
      </c>
      <c r="M57" s="139">
        <f t="shared" si="27"/>
        <v>211350444</v>
      </c>
    </row>
    <row r="58" spans="1:13" x14ac:dyDescent="0.35">
      <c r="A58" s="138" t="s">
        <v>514</v>
      </c>
      <c r="B58" s="139">
        <f t="shared" ref="B58:M58" si="28">B57+B56</f>
        <v>358427999.99999976</v>
      </c>
      <c r="C58" s="139">
        <f t="shared" si="28"/>
        <v>364054999.99999988</v>
      </c>
      <c r="D58" s="139">
        <f t="shared" si="28"/>
        <v>440141999.99999976</v>
      </c>
      <c r="E58" s="139">
        <f t="shared" si="28"/>
        <v>500958999.9999997</v>
      </c>
      <c r="F58" s="139">
        <f t="shared" si="28"/>
        <v>478766000.00000006</v>
      </c>
      <c r="G58" s="139">
        <f t="shared" si="28"/>
        <v>541932625</v>
      </c>
      <c r="H58" s="139">
        <f t="shared" si="28"/>
        <v>580204250.13710451</v>
      </c>
      <c r="I58" s="139">
        <f t="shared" si="28"/>
        <v>521226113.08005679</v>
      </c>
      <c r="J58" s="139">
        <f t="shared" si="28"/>
        <v>375482234.35000026</v>
      </c>
      <c r="K58" s="139">
        <f t="shared" si="28"/>
        <v>235243812.19174111</v>
      </c>
      <c r="L58" s="139">
        <f t="shared" si="28"/>
        <v>387005164</v>
      </c>
      <c r="M58" s="139">
        <f t="shared" si="28"/>
        <v>427488923</v>
      </c>
    </row>
    <row r="59" spans="1:13" x14ac:dyDescent="0.35">
      <c r="A59" s="140" t="s">
        <v>515</v>
      </c>
      <c r="B59" s="139">
        <f t="shared" ref="B59:M59" si="29">(B55+B54)/B58</f>
        <v>0.44829645005412555</v>
      </c>
      <c r="C59" s="139">
        <f t="shared" si="29"/>
        <v>0.48093282608397064</v>
      </c>
      <c r="D59" s="139">
        <f t="shared" si="29"/>
        <v>0.45308559510339824</v>
      </c>
      <c r="E59" s="139">
        <f t="shared" si="29"/>
        <v>0.49427997101559179</v>
      </c>
      <c r="F59" s="139">
        <f t="shared" si="29"/>
        <v>0.50697835685909209</v>
      </c>
      <c r="G59" s="139">
        <f t="shared" si="29"/>
        <v>0.55714928031874811</v>
      </c>
      <c r="H59" s="139">
        <f t="shared" si="29"/>
        <v>0.54607822916194571</v>
      </c>
      <c r="I59" s="139">
        <f t="shared" si="29"/>
        <v>0.62918076924831512</v>
      </c>
      <c r="J59" s="139">
        <f t="shared" si="29"/>
        <v>0.49503029295585599</v>
      </c>
      <c r="K59" s="139">
        <f t="shared" si="29"/>
        <v>0.76544479008999211</v>
      </c>
      <c r="L59" s="139">
        <f t="shared" si="29"/>
        <v>0.53132313242207796</v>
      </c>
      <c r="M59" s="139">
        <f t="shared" si="29"/>
        <v>0.49985014933357702</v>
      </c>
    </row>
    <row r="60" spans="1:13" ht="15" thickBot="1" x14ac:dyDescent="0.4">
      <c r="A60" s="141" t="s">
        <v>516</v>
      </c>
      <c r="B60" s="139">
        <f t="shared" ref="B60:M60" si="30">B54/B57</f>
        <v>0.37536854336903624</v>
      </c>
      <c r="C60" s="139">
        <f t="shared" si="30"/>
        <v>0.40765350321061172</v>
      </c>
      <c r="D60" s="139">
        <f t="shared" si="30"/>
        <v>0.32036108726200818</v>
      </c>
      <c r="E60" s="139">
        <f t="shared" si="30"/>
        <v>0.35350284747716781</v>
      </c>
      <c r="F60" s="139">
        <f t="shared" si="30"/>
        <v>0.2814178878162818</v>
      </c>
      <c r="G60" s="139">
        <f t="shared" si="30"/>
        <v>0.31661447015067751</v>
      </c>
      <c r="H60" s="139">
        <f t="shared" si="30"/>
        <v>0.32672392909764925</v>
      </c>
      <c r="I60" s="139">
        <f t="shared" si="30"/>
        <v>0.51049130738467852</v>
      </c>
      <c r="J60" s="139">
        <f t="shared" si="30"/>
        <v>0.42345600442106002</v>
      </c>
      <c r="K60" s="139">
        <f t="shared" si="30"/>
        <v>0.86571480505525267</v>
      </c>
      <c r="L60" s="139">
        <f t="shared" si="30"/>
        <v>0.4346749602949721</v>
      </c>
      <c r="M60" s="139">
        <f t="shared" si="30"/>
        <v>0.36956346777298466</v>
      </c>
    </row>
    <row r="61" spans="1:13" x14ac:dyDescent="0.35">
      <c r="A61" s="142" t="s">
        <v>521</v>
      </c>
      <c r="B61" s="139"/>
      <c r="C61" s="139"/>
      <c r="D61" s="139"/>
      <c r="E61" s="139"/>
      <c r="F61" s="139"/>
      <c r="G61" s="139"/>
      <c r="H61" s="139"/>
      <c r="I61" s="139"/>
      <c r="J61" s="139"/>
      <c r="K61" s="139"/>
      <c r="L61" s="139"/>
      <c r="M61" s="139"/>
    </row>
    <row r="62" spans="1:13" x14ac:dyDescent="0.35">
      <c r="A62" s="139" t="s">
        <v>508</v>
      </c>
      <c r="B62" s="139">
        <v>69567267.161352605</v>
      </c>
      <c r="C62" s="139">
        <v>83851221.137244806</v>
      </c>
      <c r="D62" s="139">
        <v>92779864.361390293</v>
      </c>
      <c r="E62" s="139">
        <v>116052757.557521</v>
      </c>
      <c r="F62" s="139">
        <v>97349137.760079205</v>
      </c>
      <c r="G62" s="139">
        <v>100934239.683781</v>
      </c>
      <c r="H62" s="139">
        <v>51383153.776993103</v>
      </c>
      <c r="I62" s="139">
        <v>51613869.744446099</v>
      </c>
      <c r="J62" s="139">
        <v>36432405.165045597</v>
      </c>
      <c r="K62" s="139">
        <v>35482920</v>
      </c>
      <c r="L62" s="139">
        <v>40413123</v>
      </c>
      <c r="M62" s="139">
        <v>36382783</v>
      </c>
    </row>
    <row r="63" spans="1:13" x14ac:dyDescent="0.35">
      <c r="A63" s="139" t="s">
        <v>509</v>
      </c>
      <c r="B63" s="139">
        <v>71466507.614365205</v>
      </c>
      <c r="C63" s="139">
        <v>86140424.633610293</v>
      </c>
      <c r="D63" s="139">
        <v>103441276.193103</v>
      </c>
      <c r="E63" s="139">
        <v>80585444.823682204</v>
      </c>
      <c r="F63" s="139">
        <v>74553698.609491304</v>
      </c>
      <c r="G63" s="139">
        <v>61886638.5673398</v>
      </c>
      <c r="H63" s="139">
        <v>78934021.266094998</v>
      </c>
      <c r="I63" s="139">
        <v>90895263.853749603</v>
      </c>
      <c r="J63" s="139">
        <v>79954135.028593794</v>
      </c>
      <c r="K63" s="139">
        <v>85402063</v>
      </c>
      <c r="L63" s="139">
        <v>105100854</v>
      </c>
      <c r="M63" s="139">
        <v>104624789</v>
      </c>
    </row>
    <row r="64" spans="1:13" x14ac:dyDescent="0.35">
      <c r="A64" s="139" t="s">
        <v>510</v>
      </c>
      <c r="B64" s="139">
        <v>112258946.682816</v>
      </c>
      <c r="C64" s="139">
        <v>56514251.144606598</v>
      </c>
      <c r="D64" s="139">
        <v>53237458.831262499</v>
      </c>
      <c r="E64" s="139">
        <v>80516753.375048101</v>
      </c>
      <c r="F64" s="139">
        <v>74683960.319342896</v>
      </c>
      <c r="G64" s="139">
        <v>91311789.055168897</v>
      </c>
      <c r="H64" s="139">
        <v>56497604.272768296</v>
      </c>
      <c r="I64" s="139">
        <v>66822167.006786697</v>
      </c>
      <c r="J64" s="139">
        <v>53349145.587562799</v>
      </c>
      <c r="K64" s="139">
        <v>49035501</v>
      </c>
      <c r="L64" s="139">
        <v>68984195</v>
      </c>
      <c r="M64" s="139">
        <v>56548054</v>
      </c>
    </row>
    <row r="65" spans="1:13" x14ac:dyDescent="0.35">
      <c r="A65" s="139" t="s">
        <v>511</v>
      </c>
      <c r="B65" s="139">
        <v>59641983.684528798</v>
      </c>
      <c r="C65" s="139">
        <v>103454711.805315</v>
      </c>
      <c r="D65" s="139">
        <v>113630586.71015</v>
      </c>
      <c r="E65" s="139">
        <v>132903325.026684</v>
      </c>
      <c r="F65" s="139">
        <v>103340858.03999799</v>
      </c>
      <c r="G65" s="139">
        <v>94420799.2541814</v>
      </c>
      <c r="H65" s="139">
        <v>103064890.58731601</v>
      </c>
      <c r="I65" s="139">
        <v>78663085.957069293</v>
      </c>
      <c r="J65" s="139">
        <v>79330578.379999995</v>
      </c>
      <c r="K65" s="139">
        <v>98514629</v>
      </c>
      <c r="L65" s="139">
        <v>114093212</v>
      </c>
      <c r="M65" s="139">
        <v>105165450</v>
      </c>
    </row>
    <row r="66" spans="1:13" x14ac:dyDescent="0.35">
      <c r="A66" s="140" t="s">
        <v>512</v>
      </c>
      <c r="B66" s="139">
        <f t="shared" ref="B66:M66" si="31">B63+B65</f>
        <v>131108491.298894</v>
      </c>
      <c r="C66" s="139">
        <f t="shared" si="31"/>
        <v>189595136.4389253</v>
      </c>
      <c r="D66" s="139">
        <f t="shared" si="31"/>
        <v>217071862.90325302</v>
      </c>
      <c r="E66" s="139">
        <f t="shared" si="31"/>
        <v>213488769.8503662</v>
      </c>
      <c r="F66" s="139">
        <f t="shared" si="31"/>
        <v>177894556.64948928</v>
      </c>
      <c r="G66" s="139">
        <f t="shared" si="31"/>
        <v>156307437.82152119</v>
      </c>
      <c r="H66" s="139">
        <f t="shared" si="31"/>
        <v>181998911.85341102</v>
      </c>
      <c r="I66" s="139">
        <f t="shared" si="31"/>
        <v>169558349.81081891</v>
      </c>
      <c r="J66" s="139">
        <f t="shared" si="31"/>
        <v>159284713.40859377</v>
      </c>
      <c r="K66" s="139">
        <f t="shared" si="31"/>
        <v>183916692</v>
      </c>
      <c r="L66" s="139">
        <f t="shared" si="31"/>
        <v>219194066</v>
      </c>
      <c r="M66" s="139">
        <f t="shared" si="31"/>
        <v>209790239</v>
      </c>
    </row>
    <row r="67" spans="1:13" x14ac:dyDescent="0.35">
      <c r="A67" s="139" t="s">
        <v>513</v>
      </c>
      <c r="B67" s="139">
        <f t="shared" ref="B67:M67" si="32">B62+B64</f>
        <v>181826213.8441686</v>
      </c>
      <c r="C67" s="139">
        <f t="shared" si="32"/>
        <v>140365472.28185141</v>
      </c>
      <c r="D67" s="139">
        <f t="shared" si="32"/>
        <v>146017323.19265279</v>
      </c>
      <c r="E67" s="139">
        <f t="shared" si="32"/>
        <v>196569510.93256909</v>
      </c>
      <c r="F67" s="139">
        <f t="shared" si="32"/>
        <v>172033098.07942212</v>
      </c>
      <c r="G67" s="139">
        <f t="shared" si="32"/>
        <v>192246028.73894989</v>
      </c>
      <c r="H67" s="139">
        <f t="shared" si="32"/>
        <v>107880758.0497614</v>
      </c>
      <c r="I67" s="139">
        <f t="shared" si="32"/>
        <v>118436036.7512328</v>
      </c>
      <c r="J67" s="139">
        <f t="shared" si="32"/>
        <v>89781550.752608389</v>
      </c>
      <c r="K67" s="139">
        <f t="shared" si="32"/>
        <v>84518421</v>
      </c>
      <c r="L67" s="139">
        <f t="shared" si="32"/>
        <v>109397318</v>
      </c>
      <c r="M67" s="139">
        <f t="shared" si="32"/>
        <v>92930837</v>
      </c>
    </row>
    <row r="68" spans="1:13" x14ac:dyDescent="0.35">
      <c r="A68" s="138" t="s">
        <v>514</v>
      </c>
      <c r="B68" s="139">
        <f t="shared" ref="B68:M68" si="33">B66+B67</f>
        <v>312934705.14306259</v>
      </c>
      <c r="C68" s="139">
        <f t="shared" si="33"/>
        <v>329960608.72077668</v>
      </c>
      <c r="D68" s="139">
        <f t="shared" si="33"/>
        <v>363089186.09590578</v>
      </c>
      <c r="E68" s="139">
        <f t="shared" si="33"/>
        <v>410058280.78293526</v>
      </c>
      <c r="F68" s="139">
        <f t="shared" si="33"/>
        <v>349927654.7289114</v>
      </c>
      <c r="G68" s="139">
        <f t="shared" si="33"/>
        <v>348553466.56047106</v>
      </c>
      <c r="H68" s="139">
        <f t="shared" si="33"/>
        <v>289879669.90317243</v>
      </c>
      <c r="I68" s="139">
        <f t="shared" si="33"/>
        <v>287994386.56205171</v>
      </c>
      <c r="J68" s="139">
        <f t="shared" si="33"/>
        <v>249066264.16120216</v>
      </c>
      <c r="K68" s="139">
        <f t="shared" si="33"/>
        <v>268435113</v>
      </c>
      <c r="L68" s="139">
        <f t="shared" si="33"/>
        <v>328591384</v>
      </c>
      <c r="M68" s="139">
        <f t="shared" si="33"/>
        <v>302721076</v>
      </c>
    </row>
    <row r="69" spans="1:13" x14ac:dyDescent="0.35">
      <c r="A69" s="140" t="s">
        <v>515</v>
      </c>
      <c r="B69" s="139">
        <f t="shared" ref="B69:M69" si="34">(B65+B64)/B68</f>
        <v>0.54931884365065176</v>
      </c>
      <c r="C69" s="139">
        <f t="shared" si="34"/>
        <v>0.48481230402048542</v>
      </c>
      <c r="D69" s="139">
        <f t="shared" si="34"/>
        <v>0.45957867083746262</v>
      </c>
      <c r="E69" s="139">
        <f t="shared" si="34"/>
        <v>0.52046279371372139</v>
      </c>
      <c r="F69" s="139">
        <f t="shared" si="34"/>
        <v>0.50874749667115204</v>
      </c>
      <c r="G69" s="139">
        <f t="shared" si="34"/>
        <v>0.53286685151107882</v>
      </c>
      <c r="H69" s="139">
        <f t="shared" si="34"/>
        <v>0.55044389595649268</v>
      </c>
      <c r="I69" s="139">
        <f t="shared" si="34"/>
        <v>0.50516697460875515</v>
      </c>
      <c r="J69" s="139">
        <f t="shared" si="34"/>
        <v>0.53270853206233115</v>
      </c>
      <c r="K69" s="139">
        <f t="shared" si="34"/>
        <v>0.54966777017729418</v>
      </c>
      <c r="L69" s="139">
        <f t="shared" si="34"/>
        <v>0.55715826985895645</v>
      </c>
      <c r="M69" s="139">
        <f t="shared" si="34"/>
        <v>0.53419968684307928</v>
      </c>
    </row>
    <row r="70" spans="1:13" ht="15" thickBot="1" x14ac:dyDescent="0.4">
      <c r="A70" s="141" t="s">
        <v>516</v>
      </c>
      <c r="B70" s="139">
        <f t="shared" ref="B70:M70" si="35">B64/B67</f>
        <v>0.61739693254035322</v>
      </c>
      <c r="C70" s="139">
        <f t="shared" si="35"/>
        <v>0.40262217072249057</v>
      </c>
      <c r="D70" s="139">
        <f t="shared" si="35"/>
        <v>0.36459686883193915</v>
      </c>
      <c r="E70" s="139">
        <f t="shared" si="35"/>
        <v>0.40960957268021309</v>
      </c>
      <c r="F70" s="139">
        <f t="shared" si="35"/>
        <v>0.43412553254643899</v>
      </c>
      <c r="G70" s="139">
        <f t="shared" si="35"/>
        <v>0.47497360363766372</v>
      </c>
      <c r="H70" s="139">
        <f t="shared" si="35"/>
        <v>0.5237041831566297</v>
      </c>
      <c r="I70" s="139">
        <f t="shared" si="35"/>
        <v>0.56420468667946322</v>
      </c>
      <c r="J70" s="139">
        <f t="shared" si="35"/>
        <v>0.59421056041419362</v>
      </c>
      <c r="K70" s="139">
        <f t="shared" si="35"/>
        <v>0.58017530876493772</v>
      </c>
      <c r="L70" s="139">
        <f t="shared" si="35"/>
        <v>0.63058396916092585</v>
      </c>
      <c r="M70" s="139">
        <f t="shared" si="35"/>
        <v>0.60849612276708542</v>
      </c>
    </row>
    <row r="71" spans="1:13" x14ac:dyDescent="0.35">
      <c r="A71" s="142" t="s">
        <v>452</v>
      </c>
      <c r="B71" s="139"/>
      <c r="C71" s="139"/>
      <c r="D71" s="139"/>
      <c r="E71" s="139"/>
      <c r="F71" s="139"/>
      <c r="G71" s="139"/>
      <c r="H71" s="139"/>
      <c r="I71" s="139"/>
      <c r="J71" s="139"/>
      <c r="K71" s="139"/>
      <c r="L71" s="139"/>
      <c r="M71" s="139"/>
    </row>
    <row r="72" spans="1:13" x14ac:dyDescent="0.35">
      <c r="A72" s="139" t="s">
        <v>508</v>
      </c>
      <c r="B72" s="139">
        <v>1596769.2383377601</v>
      </c>
      <c r="C72" s="139">
        <v>1828747.55058157</v>
      </c>
      <c r="D72" s="139">
        <v>1591873.0384583401</v>
      </c>
      <c r="E72" s="139">
        <v>2081259.3859820699</v>
      </c>
      <c r="F72" s="139">
        <v>2610898.06</v>
      </c>
      <c r="G72" s="139">
        <v>2377840.9500000002</v>
      </c>
      <c r="H72" s="139">
        <v>12968249.9624353</v>
      </c>
      <c r="I72" s="139">
        <v>11935542.659473401</v>
      </c>
      <c r="J72" s="139">
        <v>11335652.036</v>
      </c>
      <c r="K72" s="139">
        <v>16221804.840504801</v>
      </c>
      <c r="L72" s="139">
        <v>15672538.359999999</v>
      </c>
      <c r="M72" s="139">
        <v>15679677</v>
      </c>
    </row>
    <row r="73" spans="1:13" x14ac:dyDescent="0.35">
      <c r="A73" s="139" t="s">
        <v>509</v>
      </c>
      <c r="B73" s="139">
        <v>0</v>
      </c>
      <c r="C73" s="139">
        <v>0</v>
      </c>
      <c r="D73" s="139">
        <v>0</v>
      </c>
      <c r="E73" s="139">
        <v>0</v>
      </c>
      <c r="F73" s="139">
        <v>0</v>
      </c>
      <c r="G73" s="139">
        <v>0</v>
      </c>
      <c r="H73" s="139">
        <v>0</v>
      </c>
      <c r="I73" s="139">
        <v>0</v>
      </c>
      <c r="J73" s="139">
        <v>0</v>
      </c>
      <c r="K73" s="139">
        <v>0</v>
      </c>
      <c r="L73" s="139">
        <v>0</v>
      </c>
      <c r="M73" s="139">
        <v>0</v>
      </c>
    </row>
    <row r="74" spans="1:13" x14ac:dyDescent="0.35">
      <c r="A74" s="139" t="s">
        <v>510</v>
      </c>
      <c r="B74" s="139">
        <v>12374201.619999999</v>
      </c>
      <c r="C74" s="139">
        <v>12576515.83</v>
      </c>
      <c r="D74" s="139">
        <v>15626149.2959143</v>
      </c>
      <c r="E74" s="139">
        <v>15039538.448327299</v>
      </c>
      <c r="F74" s="139">
        <v>13289697.625048099</v>
      </c>
      <c r="G74" s="139">
        <v>16207436.8568443</v>
      </c>
      <c r="H74" s="139">
        <v>7195724.6296457201</v>
      </c>
      <c r="I74" s="139">
        <v>4167859.8440189301</v>
      </c>
      <c r="J74" s="139">
        <v>7224708</v>
      </c>
      <c r="K74" s="139">
        <v>8037264.0303419204</v>
      </c>
      <c r="L74" s="139">
        <v>10406493</v>
      </c>
      <c r="M74" s="139">
        <v>8280339</v>
      </c>
    </row>
    <row r="75" spans="1:13" x14ac:dyDescent="0.35">
      <c r="A75" s="139" t="s">
        <v>511</v>
      </c>
      <c r="B75" s="139">
        <v>20370182.829999998</v>
      </c>
      <c r="C75" s="139">
        <v>23919682.530000001</v>
      </c>
      <c r="D75" s="139">
        <v>28500052.629999999</v>
      </c>
      <c r="E75" s="139">
        <v>31619645.559999999</v>
      </c>
      <c r="F75" s="139">
        <v>35602565.850000001</v>
      </c>
      <c r="G75" s="139">
        <v>43522386</v>
      </c>
      <c r="H75" s="139">
        <v>39859901.359283701</v>
      </c>
      <c r="I75" s="139">
        <v>15326207.8269956</v>
      </c>
      <c r="J75" s="139">
        <v>18058980</v>
      </c>
      <c r="K75" s="139">
        <v>22250667.528283801</v>
      </c>
      <c r="L75" s="139">
        <v>20399290</v>
      </c>
      <c r="M75" s="139">
        <v>19263699</v>
      </c>
    </row>
    <row r="76" spans="1:13" x14ac:dyDescent="0.35">
      <c r="A76" s="140" t="s">
        <v>512</v>
      </c>
      <c r="B76" s="139">
        <f t="shared" ref="B76:M76" si="36">B75+B73</f>
        <v>20370182.829999998</v>
      </c>
      <c r="C76" s="139">
        <f t="shared" si="36"/>
        <v>23919682.530000001</v>
      </c>
      <c r="D76" s="139">
        <f t="shared" si="36"/>
        <v>28500052.629999999</v>
      </c>
      <c r="E76" s="139">
        <f t="shared" si="36"/>
        <v>31619645.559999999</v>
      </c>
      <c r="F76" s="139">
        <f t="shared" si="36"/>
        <v>35602565.850000001</v>
      </c>
      <c r="G76" s="139">
        <f t="shared" si="36"/>
        <v>43522386</v>
      </c>
      <c r="H76" s="139">
        <f t="shared" si="36"/>
        <v>39859901.359283701</v>
      </c>
      <c r="I76" s="139">
        <f t="shared" si="36"/>
        <v>15326207.8269956</v>
      </c>
      <c r="J76" s="139">
        <f t="shared" si="36"/>
        <v>18058980</v>
      </c>
      <c r="K76" s="139">
        <f t="shared" si="36"/>
        <v>22250667.528283801</v>
      </c>
      <c r="L76" s="139">
        <f t="shared" si="36"/>
        <v>20399290</v>
      </c>
      <c r="M76" s="139">
        <f t="shared" si="36"/>
        <v>19263699</v>
      </c>
    </row>
    <row r="77" spans="1:13" x14ac:dyDescent="0.35">
      <c r="A77" s="139" t="s">
        <v>513</v>
      </c>
      <c r="B77" s="139">
        <f t="shared" ref="B77:M77" si="37">B74+B72</f>
        <v>13970970.85833776</v>
      </c>
      <c r="C77" s="139">
        <f t="shared" si="37"/>
        <v>14405263.380581571</v>
      </c>
      <c r="D77" s="139">
        <f t="shared" si="37"/>
        <v>17218022.33437264</v>
      </c>
      <c r="E77" s="139">
        <f t="shared" si="37"/>
        <v>17120797.834309369</v>
      </c>
      <c r="F77" s="139">
        <f t="shared" si="37"/>
        <v>15900595.6850481</v>
      </c>
      <c r="G77" s="139">
        <f t="shared" si="37"/>
        <v>18585277.806844302</v>
      </c>
      <c r="H77" s="139">
        <f t="shared" si="37"/>
        <v>20163974.592081018</v>
      </c>
      <c r="I77" s="139">
        <f t="shared" si="37"/>
        <v>16103402.503492331</v>
      </c>
      <c r="J77" s="139">
        <f t="shared" si="37"/>
        <v>18560360.035999998</v>
      </c>
      <c r="K77" s="139">
        <f t="shared" si="37"/>
        <v>24259068.870846722</v>
      </c>
      <c r="L77" s="139">
        <f t="shared" si="37"/>
        <v>26079031.359999999</v>
      </c>
      <c r="M77" s="139">
        <f t="shared" si="37"/>
        <v>23960016</v>
      </c>
    </row>
    <row r="78" spans="1:13" x14ac:dyDescent="0.35">
      <c r="A78" s="138" t="s">
        <v>514</v>
      </c>
      <c r="B78" s="139">
        <f t="shared" ref="B78:M78" si="38">B76+B77</f>
        <v>34341153.688337758</v>
      </c>
      <c r="C78" s="139">
        <f t="shared" si="38"/>
        <v>38324945.910581574</v>
      </c>
      <c r="D78" s="139">
        <f t="shared" si="38"/>
        <v>45718074.964372635</v>
      </c>
      <c r="E78" s="139">
        <f t="shared" si="38"/>
        <v>48740443.394309372</v>
      </c>
      <c r="F78" s="139">
        <f t="shared" si="38"/>
        <v>51503161.535048097</v>
      </c>
      <c r="G78" s="139">
        <f t="shared" si="38"/>
        <v>62107663.806844302</v>
      </c>
      <c r="H78" s="139">
        <f t="shared" si="38"/>
        <v>60023875.951364718</v>
      </c>
      <c r="I78" s="139">
        <f t="shared" si="38"/>
        <v>31429610.330487929</v>
      </c>
      <c r="J78" s="139">
        <f t="shared" si="38"/>
        <v>36619340.035999998</v>
      </c>
      <c r="K78" s="139">
        <f t="shared" si="38"/>
        <v>46509736.399130523</v>
      </c>
      <c r="L78" s="139">
        <f t="shared" si="38"/>
        <v>46478321.359999999</v>
      </c>
      <c r="M78" s="139">
        <f t="shared" si="38"/>
        <v>43223715</v>
      </c>
    </row>
    <row r="79" spans="1:13" x14ac:dyDescent="0.35">
      <c r="A79" s="140" t="s">
        <v>515</v>
      </c>
      <c r="B79" s="139">
        <f t="shared" ref="B79:M79" si="39">(B74+B75)/B78</f>
        <v>0.95350274912633393</v>
      </c>
      <c r="C79" s="139">
        <f t="shared" si="39"/>
        <v>0.95228310159006235</v>
      </c>
      <c r="D79" s="139">
        <f t="shared" si="39"/>
        <v>0.96518066345315601</v>
      </c>
      <c r="E79" s="139">
        <f t="shared" si="39"/>
        <v>0.9572991289975612</v>
      </c>
      <c r="F79" s="139">
        <f t="shared" si="39"/>
        <v>0.94930606234292492</v>
      </c>
      <c r="G79" s="139">
        <f t="shared" si="39"/>
        <v>0.96171421038480664</v>
      </c>
      <c r="H79" s="139">
        <f t="shared" si="39"/>
        <v>0.78394847455464178</v>
      </c>
      <c r="I79" s="139">
        <f t="shared" si="39"/>
        <v>0.62024528672264623</v>
      </c>
      <c r="J79" s="139">
        <f t="shared" si="39"/>
        <v>0.69044630447036826</v>
      </c>
      <c r="K79" s="139">
        <f t="shared" si="39"/>
        <v>0.65121701182533343</v>
      </c>
      <c r="L79" s="139">
        <f t="shared" si="39"/>
        <v>0.66279895871006989</v>
      </c>
      <c r="M79" s="139">
        <f t="shared" si="39"/>
        <v>0.63724365200908806</v>
      </c>
    </row>
    <row r="80" spans="1:13" ht="15" thickBot="1" x14ac:dyDescent="0.4">
      <c r="A80" s="141" t="s">
        <v>516</v>
      </c>
      <c r="B80" s="139">
        <f t="shared" ref="B80:M80" si="40">B74/B77</f>
        <v>0.88570806892888032</v>
      </c>
      <c r="C80" s="139">
        <f t="shared" si="40"/>
        <v>0.87305004412159937</v>
      </c>
      <c r="D80" s="139">
        <f t="shared" si="40"/>
        <v>0.90754611606697388</v>
      </c>
      <c r="E80" s="139">
        <f t="shared" si="40"/>
        <v>0.87843677577856139</v>
      </c>
      <c r="F80" s="139">
        <f t="shared" si="40"/>
        <v>0.83579872655619303</v>
      </c>
      <c r="G80" s="139">
        <f t="shared" si="40"/>
        <v>0.87205782045806568</v>
      </c>
      <c r="H80" s="139">
        <f t="shared" si="40"/>
        <v>0.35686042931593909</v>
      </c>
      <c r="I80" s="139">
        <f t="shared" si="40"/>
        <v>0.25881858465097979</v>
      </c>
      <c r="J80" s="139">
        <f t="shared" si="40"/>
        <v>0.38925473352816597</v>
      </c>
      <c r="K80" s="139">
        <f t="shared" si="40"/>
        <v>0.33130966704170095</v>
      </c>
      <c r="L80" s="139">
        <f t="shared" si="40"/>
        <v>0.39903679152598709</v>
      </c>
      <c r="M80" s="139">
        <f t="shared" si="40"/>
        <v>0.34558987773630867</v>
      </c>
    </row>
    <row r="81" spans="1:13" x14ac:dyDescent="0.35">
      <c r="A81" s="142" t="s">
        <v>454</v>
      </c>
      <c r="B81" s="139"/>
      <c r="C81" s="139"/>
      <c r="D81" s="139"/>
      <c r="E81" s="139"/>
      <c r="F81" s="139"/>
      <c r="G81" s="139"/>
      <c r="H81" s="139"/>
      <c r="I81" s="139"/>
      <c r="J81" s="139"/>
      <c r="K81" s="139"/>
      <c r="L81" s="139"/>
      <c r="M81" s="139"/>
    </row>
    <row r="82" spans="1:13" x14ac:dyDescent="0.35">
      <c r="A82" s="139" t="s">
        <v>508</v>
      </c>
      <c r="B82" s="139">
        <v>0</v>
      </c>
      <c r="C82" s="139">
        <v>0</v>
      </c>
      <c r="D82" s="139">
        <v>6337089.7072153296</v>
      </c>
      <c r="E82" s="139">
        <v>12763108.336563099</v>
      </c>
      <c r="F82" s="139">
        <v>14145485.630000001</v>
      </c>
      <c r="G82" s="139">
        <v>11921334.1377474</v>
      </c>
      <c r="H82" s="139">
        <v>10730945.119999999</v>
      </c>
      <c r="I82" s="139">
        <v>11238894.77</v>
      </c>
      <c r="J82" s="139">
        <v>11085802.1135484</v>
      </c>
      <c r="K82" s="139">
        <v>11155755.58</v>
      </c>
      <c r="L82" s="139">
        <v>7981008.71</v>
      </c>
      <c r="M82" s="139">
        <v>9721935.2799999993</v>
      </c>
    </row>
    <row r="83" spans="1:13" x14ac:dyDescent="0.35">
      <c r="A83" s="139" t="s">
        <v>509</v>
      </c>
      <c r="B83" s="139">
        <v>13232290.4950682</v>
      </c>
      <c r="C83" s="139">
        <v>15578015.443692699</v>
      </c>
      <c r="D83" s="139">
        <v>17345624.113403901</v>
      </c>
      <c r="E83" s="139">
        <v>6748504.4844384603</v>
      </c>
      <c r="F83" s="139">
        <v>12520601.692552499</v>
      </c>
      <c r="G83" s="139">
        <v>17815636.620000001</v>
      </c>
      <c r="H83" s="139">
        <v>17575940.390000001</v>
      </c>
      <c r="I83" s="139">
        <v>16750081.869999999</v>
      </c>
      <c r="J83" s="139">
        <v>15298570.2823656</v>
      </c>
      <c r="K83" s="139">
        <v>15193039.539999999</v>
      </c>
      <c r="L83" s="139">
        <v>15000326.09</v>
      </c>
      <c r="M83" s="139">
        <v>16026987.210000001</v>
      </c>
    </row>
    <row r="84" spans="1:13" x14ac:dyDescent="0.35">
      <c r="A84" s="139" t="s">
        <v>510</v>
      </c>
      <c r="B84" s="139">
        <v>12117967.3470715</v>
      </c>
      <c r="C84" s="139">
        <v>11066136.5730325</v>
      </c>
      <c r="D84" s="139">
        <v>12393137.410825601</v>
      </c>
      <c r="E84" s="139">
        <v>21050073.632828299</v>
      </c>
      <c r="F84" s="139">
        <v>19499503.902601399</v>
      </c>
      <c r="G84" s="139">
        <v>19282020.016782001</v>
      </c>
      <c r="H84" s="139">
        <v>26595213.213927999</v>
      </c>
      <c r="I84" s="139">
        <v>27420983.089853201</v>
      </c>
      <c r="J84" s="139">
        <v>30425200.5827347</v>
      </c>
      <c r="K84" s="139">
        <v>28207992.989999998</v>
      </c>
      <c r="L84" s="139">
        <v>34619835.140000001</v>
      </c>
      <c r="M84" s="139">
        <v>25124837.030000001</v>
      </c>
    </row>
    <row r="85" spans="1:13" x14ac:dyDescent="0.35">
      <c r="A85" s="139" t="s">
        <v>511</v>
      </c>
      <c r="B85" s="139">
        <v>15522439.6428372</v>
      </c>
      <c r="C85" s="139">
        <v>25482883.864305101</v>
      </c>
      <c r="D85" s="139">
        <v>23968520.1373358</v>
      </c>
      <c r="E85" s="139">
        <v>23924204.168930799</v>
      </c>
      <c r="F85" s="139">
        <v>21121326.493361499</v>
      </c>
      <c r="G85" s="139">
        <v>29644027.520838499</v>
      </c>
      <c r="H85" s="139">
        <v>28522574.282155499</v>
      </c>
      <c r="I85" s="139">
        <v>31954954.879999999</v>
      </c>
      <c r="J85" s="139">
        <v>32136421.1322686</v>
      </c>
      <c r="K85" s="139">
        <v>28910031.260000002</v>
      </c>
      <c r="L85" s="139">
        <v>28096121.489999998</v>
      </c>
      <c r="M85" s="139">
        <v>27697583.789999999</v>
      </c>
    </row>
    <row r="86" spans="1:13" x14ac:dyDescent="0.35">
      <c r="A86" s="140" t="s">
        <v>512</v>
      </c>
      <c r="B86" s="139">
        <f t="shared" ref="B86:M86" si="41">B83+B85</f>
        <v>28754730.1379054</v>
      </c>
      <c r="C86" s="139">
        <f t="shared" si="41"/>
        <v>41060899.3079978</v>
      </c>
      <c r="D86" s="139">
        <f t="shared" si="41"/>
        <v>41314144.250739701</v>
      </c>
      <c r="E86" s="139">
        <f t="shared" si="41"/>
        <v>30672708.653369259</v>
      </c>
      <c r="F86" s="139">
        <f t="shared" si="41"/>
        <v>33641928.185913995</v>
      </c>
      <c r="G86" s="139">
        <f t="shared" si="41"/>
        <v>47459664.140838504</v>
      </c>
      <c r="H86" s="139">
        <f t="shared" si="41"/>
        <v>46098514.672155499</v>
      </c>
      <c r="I86" s="139">
        <f t="shared" si="41"/>
        <v>48705036.75</v>
      </c>
      <c r="J86" s="139">
        <f t="shared" si="41"/>
        <v>47434991.414634198</v>
      </c>
      <c r="K86" s="139">
        <f t="shared" si="41"/>
        <v>44103070.799999997</v>
      </c>
      <c r="L86" s="139">
        <f t="shared" si="41"/>
        <v>43096447.579999998</v>
      </c>
      <c r="M86" s="139">
        <f t="shared" si="41"/>
        <v>43724571</v>
      </c>
    </row>
    <row r="87" spans="1:13" x14ac:dyDescent="0.35">
      <c r="A87" s="139" t="s">
        <v>513</v>
      </c>
      <c r="B87" s="139">
        <f t="shared" ref="B87:M87" si="42">B82+B84</f>
        <v>12117967.3470715</v>
      </c>
      <c r="C87" s="139">
        <f t="shared" si="42"/>
        <v>11066136.5730325</v>
      </c>
      <c r="D87" s="139">
        <f t="shared" si="42"/>
        <v>18730227.11804093</v>
      </c>
      <c r="E87" s="139">
        <f t="shared" si="42"/>
        <v>33813181.969391398</v>
      </c>
      <c r="F87" s="139">
        <f t="shared" si="42"/>
        <v>33644989.532601401</v>
      </c>
      <c r="G87" s="139">
        <f t="shared" si="42"/>
        <v>31203354.1545294</v>
      </c>
      <c r="H87" s="139">
        <f t="shared" si="42"/>
        <v>37326158.333927996</v>
      </c>
      <c r="I87" s="139">
        <f t="shared" si="42"/>
        <v>38659877.859853201</v>
      </c>
      <c r="J87" s="139">
        <f t="shared" si="42"/>
        <v>41511002.696283102</v>
      </c>
      <c r="K87" s="139">
        <f t="shared" si="42"/>
        <v>39363748.57</v>
      </c>
      <c r="L87" s="139">
        <f t="shared" si="42"/>
        <v>42600843.850000001</v>
      </c>
      <c r="M87" s="139">
        <f t="shared" si="42"/>
        <v>34846772.310000002</v>
      </c>
    </row>
    <row r="88" spans="1:13" x14ac:dyDescent="0.35">
      <c r="A88" s="138" t="s">
        <v>514</v>
      </c>
      <c r="B88" s="139">
        <f t="shared" ref="B88:M88" si="43">B86+B87</f>
        <v>40872697.484976903</v>
      </c>
      <c r="C88" s="139">
        <f t="shared" si="43"/>
        <v>52127035.881030299</v>
      </c>
      <c r="D88" s="139">
        <f t="shared" si="43"/>
        <v>60044371.368780628</v>
      </c>
      <c r="E88" s="139">
        <f t="shared" si="43"/>
        <v>64485890.622760653</v>
      </c>
      <c r="F88" s="139">
        <f t="shared" si="43"/>
        <v>67286917.718515396</v>
      </c>
      <c r="G88" s="139">
        <f t="shared" si="43"/>
        <v>78663018.295367897</v>
      </c>
      <c r="H88" s="139">
        <f t="shared" si="43"/>
        <v>83424673.006083488</v>
      </c>
      <c r="I88" s="139">
        <f t="shared" si="43"/>
        <v>87364914.609853208</v>
      </c>
      <c r="J88" s="139">
        <f t="shared" si="43"/>
        <v>88945994.1109173</v>
      </c>
      <c r="K88" s="139">
        <f t="shared" si="43"/>
        <v>83466819.370000005</v>
      </c>
      <c r="L88" s="139">
        <f t="shared" si="43"/>
        <v>85697291.430000007</v>
      </c>
      <c r="M88" s="139">
        <f t="shared" si="43"/>
        <v>78571343.310000002</v>
      </c>
    </row>
    <row r="89" spans="1:13" x14ac:dyDescent="0.35">
      <c r="A89" s="140" t="s">
        <v>515</v>
      </c>
      <c r="B89" s="139">
        <f t="shared" ref="B89:M89" si="44">(B84+B85)/B88</f>
        <v>0.67625600194526336</v>
      </c>
      <c r="C89" s="139">
        <f t="shared" si="44"/>
        <v>0.70115286280143663</v>
      </c>
      <c r="D89" s="139">
        <f t="shared" si="44"/>
        <v>0.60557978573604021</v>
      </c>
      <c r="E89" s="139">
        <f t="shared" si="44"/>
        <v>0.69742818727365419</v>
      </c>
      <c r="F89" s="139">
        <f t="shared" si="44"/>
        <v>0.6036958115081742</v>
      </c>
      <c r="G89" s="139">
        <f t="shared" si="44"/>
        <v>0.6219701277404649</v>
      </c>
      <c r="H89" s="139">
        <f t="shared" si="44"/>
        <v>0.66068928423686124</v>
      </c>
      <c r="I89" s="139">
        <f t="shared" si="44"/>
        <v>0.67963138560838987</v>
      </c>
      <c r="J89" s="139">
        <f t="shared" si="44"/>
        <v>0.70336637799548118</v>
      </c>
      <c r="K89" s="139">
        <f t="shared" si="44"/>
        <v>0.68432012482471094</v>
      </c>
      <c r="L89" s="139">
        <f t="shared" si="44"/>
        <v>0.7318312584153045</v>
      </c>
      <c r="M89" s="139">
        <f t="shared" si="44"/>
        <v>0.67228608541909884</v>
      </c>
    </row>
    <row r="90" spans="1:13" ht="15" thickBot="1" x14ac:dyDescent="0.4">
      <c r="A90" s="141" t="s">
        <v>516</v>
      </c>
      <c r="B90" s="139">
        <f t="shared" ref="B90:M90" si="45">B84/B87</f>
        <v>1</v>
      </c>
      <c r="C90" s="139">
        <f t="shared" si="45"/>
        <v>1</v>
      </c>
      <c r="D90" s="139">
        <f t="shared" si="45"/>
        <v>0.66166508994909878</v>
      </c>
      <c r="E90" s="139">
        <f t="shared" si="45"/>
        <v>0.62254045336175079</v>
      </c>
      <c r="F90" s="139">
        <f t="shared" si="45"/>
        <v>0.57956635366780906</v>
      </c>
      <c r="G90" s="139">
        <f t="shared" si="45"/>
        <v>0.61794702971004389</v>
      </c>
      <c r="H90" s="139">
        <f t="shared" si="45"/>
        <v>0.71250871777377656</v>
      </c>
      <c r="I90" s="139">
        <f t="shared" si="45"/>
        <v>0.70928788728349401</v>
      </c>
      <c r="J90" s="139">
        <f t="shared" si="45"/>
        <v>0.73294304176032288</v>
      </c>
      <c r="K90" s="139">
        <f t="shared" si="45"/>
        <v>0.7165982411415448</v>
      </c>
      <c r="L90" s="139">
        <f t="shared" si="45"/>
        <v>0.81265608873613893</v>
      </c>
      <c r="M90" s="139">
        <f t="shared" si="45"/>
        <v>0.72100901645889048</v>
      </c>
    </row>
    <row r="91" spans="1:13" x14ac:dyDescent="0.35">
      <c r="A91" s="142" t="s">
        <v>522</v>
      </c>
      <c r="B91" s="139"/>
      <c r="C91" s="139"/>
      <c r="D91" s="139"/>
      <c r="E91" s="139"/>
      <c r="F91" s="139"/>
      <c r="G91" s="139"/>
      <c r="H91" s="139"/>
      <c r="I91" s="139"/>
      <c r="J91" s="139"/>
      <c r="K91" s="139"/>
      <c r="L91" s="139"/>
      <c r="M91" s="139"/>
    </row>
    <row r="92" spans="1:13" x14ac:dyDescent="0.35">
      <c r="A92" s="139" t="s">
        <v>508</v>
      </c>
      <c r="B92" s="139">
        <v>0</v>
      </c>
      <c r="C92" s="139">
        <v>0</v>
      </c>
      <c r="D92" s="139">
        <v>0</v>
      </c>
      <c r="E92" s="139">
        <v>0</v>
      </c>
      <c r="F92" s="139">
        <v>0</v>
      </c>
      <c r="G92" s="139">
        <v>0</v>
      </c>
      <c r="H92" s="139">
        <v>0</v>
      </c>
      <c r="I92" s="139">
        <v>0</v>
      </c>
      <c r="J92" s="139">
        <v>3154804.8677035999</v>
      </c>
      <c r="K92" s="139">
        <v>3048697</v>
      </c>
      <c r="L92" s="139">
        <v>2909540.28</v>
      </c>
      <c r="M92" s="139">
        <v>2849626.34</v>
      </c>
    </row>
    <row r="93" spans="1:13" x14ac:dyDescent="0.35">
      <c r="A93" s="139" t="s">
        <v>509</v>
      </c>
      <c r="B93" s="139">
        <v>0</v>
      </c>
      <c r="C93" s="139">
        <v>356444.91071040003</v>
      </c>
      <c r="D93" s="139">
        <v>378769.36756799999</v>
      </c>
      <c r="E93" s="139">
        <v>291913.27760640002</v>
      </c>
      <c r="F93" s="139">
        <v>1652330.4964848</v>
      </c>
      <c r="G93" s="139">
        <v>1174807.4668472901</v>
      </c>
      <c r="H93" s="139">
        <v>191869.36732655999</v>
      </c>
      <c r="I93" s="139">
        <v>134830.04248800001</v>
      </c>
      <c r="J93" s="139">
        <v>7668305.2767640697</v>
      </c>
      <c r="K93" s="139">
        <v>8183999</v>
      </c>
      <c r="L93" s="139">
        <v>7653395.8600000003</v>
      </c>
      <c r="M93" s="139">
        <v>9903801.75</v>
      </c>
    </row>
    <row r="94" spans="1:13" x14ac:dyDescent="0.35">
      <c r="A94" s="139" t="s">
        <v>510</v>
      </c>
      <c r="B94" s="139">
        <v>15653132.1355078</v>
      </c>
      <c r="C94" s="139">
        <v>12759327.507620299</v>
      </c>
      <c r="D94" s="139">
        <v>17695482.728334598</v>
      </c>
      <c r="E94" s="139">
        <v>18412244.290206201</v>
      </c>
      <c r="F94" s="139">
        <v>20390655.5091682</v>
      </c>
      <c r="G94" s="139">
        <v>13824768.6229464</v>
      </c>
      <c r="H94" s="139">
        <v>9895789.7874633092</v>
      </c>
      <c r="I94" s="139">
        <v>16699876.7878567</v>
      </c>
      <c r="J94" s="139">
        <v>7749494.4063207796</v>
      </c>
      <c r="K94" s="139">
        <v>13381113</v>
      </c>
      <c r="L94" s="139">
        <v>15589837.310000001</v>
      </c>
      <c r="M94" s="139">
        <v>17199695.530000001</v>
      </c>
    </row>
    <row r="95" spans="1:13" x14ac:dyDescent="0.35">
      <c r="A95" s="139" t="s">
        <v>511</v>
      </c>
      <c r="B95" s="139">
        <v>34263907.635821603</v>
      </c>
      <c r="C95" s="139">
        <v>28672835.412930399</v>
      </c>
      <c r="D95" s="139">
        <v>34991552.262300998</v>
      </c>
      <c r="E95" s="139">
        <v>31326768.2774463</v>
      </c>
      <c r="F95" s="139">
        <v>28112518.075474199</v>
      </c>
      <c r="G95" s="139">
        <v>30626396.0149456</v>
      </c>
      <c r="H95" s="139">
        <v>24797900.7178168</v>
      </c>
      <c r="I95" s="139">
        <v>29069251.817136101</v>
      </c>
      <c r="J95" s="139">
        <v>29058834.925232101</v>
      </c>
      <c r="K95" s="139">
        <v>37977440</v>
      </c>
      <c r="L95" s="139">
        <v>41064190.939999998</v>
      </c>
      <c r="M95" s="139">
        <v>44598737.399999999</v>
      </c>
    </row>
    <row r="96" spans="1:13" x14ac:dyDescent="0.35">
      <c r="A96" s="140" t="s">
        <v>512</v>
      </c>
      <c r="B96" s="139">
        <f t="shared" ref="B96:M96" si="46">B93+B95</f>
        <v>34263907.635821603</v>
      </c>
      <c r="C96" s="139">
        <f t="shared" si="46"/>
        <v>29029280.323640801</v>
      </c>
      <c r="D96" s="139">
        <f t="shared" si="46"/>
        <v>35370321.629868999</v>
      </c>
      <c r="E96" s="139">
        <f t="shared" si="46"/>
        <v>31618681.555052701</v>
      </c>
      <c r="F96" s="139">
        <f t="shared" si="46"/>
        <v>29764848.571959</v>
      </c>
      <c r="G96" s="139">
        <f t="shared" si="46"/>
        <v>31801203.48179289</v>
      </c>
      <c r="H96" s="139">
        <f t="shared" si="46"/>
        <v>24989770.085143361</v>
      </c>
      <c r="I96" s="139">
        <f t="shared" si="46"/>
        <v>29204081.859624103</v>
      </c>
      <c r="J96" s="139">
        <f t="shared" si="46"/>
        <v>36727140.20199617</v>
      </c>
      <c r="K96" s="139">
        <f t="shared" si="46"/>
        <v>46161439</v>
      </c>
      <c r="L96" s="139">
        <f t="shared" si="46"/>
        <v>48717586.799999997</v>
      </c>
      <c r="M96" s="139">
        <f t="shared" si="46"/>
        <v>54502539.149999999</v>
      </c>
    </row>
    <row r="97" spans="1:13" x14ac:dyDescent="0.35">
      <c r="A97" s="139" t="s">
        <v>513</v>
      </c>
      <c r="B97" s="139">
        <f t="shared" ref="B97:M97" si="47">B94+B92</f>
        <v>15653132.1355078</v>
      </c>
      <c r="C97" s="139">
        <f t="shared" si="47"/>
        <v>12759327.507620299</v>
      </c>
      <c r="D97" s="139">
        <f t="shared" si="47"/>
        <v>17695482.728334598</v>
      </c>
      <c r="E97" s="139">
        <f t="shared" si="47"/>
        <v>18412244.290206201</v>
      </c>
      <c r="F97" s="139">
        <f t="shared" si="47"/>
        <v>20390655.5091682</v>
      </c>
      <c r="G97" s="139">
        <f t="shared" si="47"/>
        <v>13824768.6229464</v>
      </c>
      <c r="H97" s="139">
        <f t="shared" si="47"/>
        <v>9895789.7874633092</v>
      </c>
      <c r="I97" s="139">
        <f t="shared" si="47"/>
        <v>16699876.7878567</v>
      </c>
      <c r="J97" s="139">
        <f t="shared" si="47"/>
        <v>10904299.274024379</v>
      </c>
      <c r="K97" s="139">
        <f t="shared" si="47"/>
        <v>16429810</v>
      </c>
      <c r="L97" s="139">
        <f t="shared" si="47"/>
        <v>18499377.59</v>
      </c>
      <c r="M97" s="139">
        <f t="shared" si="47"/>
        <v>20049321.870000001</v>
      </c>
    </row>
    <row r="98" spans="1:13" x14ac:dyDescent="0.35">
      <c r="A98" s="138" t="s">
        <v>514</v>
      </c>
      <c r="B98" s="139">
        <f t="shared" ref="B98:M98" si="48">B96+B97</f>
        <v>49917039.771329403</v>
      </c>
      <c r="C98" s="139">
        <f t="shared" si="48"/>
        <v>41788607.831261098</v>
      </c>
      <c r="D98" s="139">
        <f t="shared" si="48"/>
        <v>53065804.358203597</v>
      </c>
      <c r="E98" s="139">
        <f t="shared" si="48"/>
        <v>50030925.845258906</v>
      </c>
      <c r="F98" s="139">
        <f t="shared" si="48"/>
        <v>50155504.081127197</v>
      </c>
      <c r="G98" s="139">
        <f t="shared" si="48"/>
        <v>45625972.104739293</v>
      </c>
      <c r="H98" s="139">
        <f t="shared" si="48"/>
        <v>34885559.872606672</v>
      </c>
      <c r="I98" s="139">
        <f t="shared" si="48"/>
        <v>45903958.647480801</v>
      </c>
      <c r="J98" s="139">
        <f t="shared" si="48"/>
        <v>47631439.476020545</v>
      </c>
      <c r="K98" s="139">
        <f t="shared" si="48"/>
        <v>62591249</v>
      </c>
      <c r="L98" s="139">
        <f t="shared" si="48"/>
        <v>67216964.390000001</v>
      </c>
      <c r="M98" s="139">
        <f t="shared" si="48"/>
        <v>74551861.019999996</v>
      </c>
    </row>
    <row r="99" spans="1:13" x14ac:dyDescent="0.35">
      <c r="A99" s="140" t="s">
        <v>515</v>
      </c>
      <c r="B99" s="139">
        <f t="shared" ref="B99:M99" si="49">(B95+B94)/B98</f>
        <v>1</v>
      </c>
      <c r="C99" s="139">
        <f t="shared" si="49"/>
        <v>0.99147028510378488</v>
      </c>
      <c r="D99" s="139">
        <f t="shared" si="49"/>
        <v>0.99286227030478535</v>
      </c>
      <c r="E99" s="139">
        <f t="shared" si="49"/>
        <v>0.99416534328168804</v>
      </c>
      <c r="F99" s="139">
        <f t="shared" si="49"/>
        <v>0.9670558490686858</v>
      </c>
      <c r="G99" s="139">
        <f t="shared" si="49"/>
        <v>0.97425134385848489</v>
      </c>
      <c r="H99" s="139">
        <f t="shared" si="49"/>
        <v>0.99450003474138804</v>
      </c>
      <c r="I99" s="139">
        <f t="shared" si="49"/>
        <v>0.99706277962814871</v>
      </c>
      <c r="J99" s="139">
        <f t="shared" si="49"/>
        <v>0.77277381780753385</v>
      </c>
      <c r="K99" s="139">
        <f t="shared" si="49"/>
        <v>0.82053887437203876</v>
      </c>
      <c r="L99" s="139">
        <f t="shared" si="49"/>
        <v>0.84285312144248703</v>
      </c>
      <c r="M99" s="139">
        <f t="shared" si="49"/>
        <v>0.82893212972136754</v>
      </c>
    </row>
    <row r="100" spans="1:13" ht="15" thickBot="1" x14ac:dyDescent="0.4">
      <c r="A100" s="141" t="s">
        <v>516</v>
      </c>
      <c r="B100" s="139">
        <f t="shared" ref="B100:M100" si="50">B94/B97</f>
        <v>1</v>
      </c>
      <c r="C100" s="139">
        <f t="shared" si="50"/>
        <v>1</v>
      </c>
      <c r="D100" s="139">
        <f t="shared" si="50"/>
        <v>1</v>
      </c>
      <c r="E100" s="139">
        <f t="shared" si="50"/>
        <v>1</v>
      </c>
      <c r="F100" s="139">
        <f t="shared" si="50"/>
        <v>1</v>
      </c>
      <c r="G100" s="139">
        <f t="shared" si="50"/>
        <v>1</v>
      </c>
      <c r="H100" s="139">
        <f t="shared" si="50"/>
        <v>1</v>
      </c>
      <c r="I100" s="139">
        <f t="shared" si="50"/>
        <v>1</v>
      </c>
      <c r="J100" s="139">
        <f t="shared" si="50"/>
        <v>0.71068247592774703</v>
      </c>
      <c r="K100" s="139">
        <f t="shared" si="50"/>
        <v>0.81444112865577878</v>
      </c>
      <c r="L100" s="139">
        <f t="shared" si="50"/>
        <v>0.84272226101418801</v>
      </c>
      <c r="M100" s="139">
        <f t="shared" si="50"/>
        <v>0.85786919086455871</v>
      </c>
    </row>
    <row r="101" spans="1:13" x14ac:dyDescent="0.35">
      <c r="A101" s="142" t="s">
        <v>455</v>
      </c>
      <c r="B101" s="139"/>
      <c r="C101" s="139"/>
      <c r="D101" s="139"/>
      <c r="E101" s="139"/>
      <c r="F101" s="139"/>
      <c r="G101" s="139"/>
      <c r="H101" s="139"/>
      <c r="I101" s="139"/>
      <c r="J101" s="139"/>
      <c r="K101" s="139"/>
      <c r="L101" s="139"/>
      <c r="M101" s="139"/>
    </row>
    <row r="102" spans="1:13" x14ac:dyDescent="0.35">
      <c r="A102" s="139" t="s">
        <v>508</v>
      </c>
      <c r="B102" s="139">
        <v>20819936.41</v>
      </c>
      <c r="C102" s="139">
        <v>25096130.399999999</v>
      </c>
      <c r="D102" s="139">
        <v>21036742.949999999</v>
      </c>
      <c r="E102" s="139">
        <v>26117344.661373299</v>
      </c>
      <c r="F102" s="139">
        <v>27750169.0659291</v>
      </c>
      <c r="G102" s="139">
        <v>33473651.170000002</v>
      </c>
      <c r="H102" s="139">
        <v>31990239.641582102</v>
      </c>
      <c r="I102" s="139">
        <v>0</v>
      </c>
      <c r="J102" s="139">
        <v>0</v>
      </c>
      <c r="K102" s="139">
        <v>0</v>
      </c>
      <c r="L102" s="139">
        <v>0</v>
      </c>
      <c r="M102" s="139">
        <v>0</v>
      </c>
    </row>
    <row r="103" spans="1:13" x14ac:dyDescent="0.35">
      <c r="A103" s="139" t="s">
        <v>509</v>
      </c>
      <c r="B103" s="139">
        <v>18214581.581273299</v>
      </c>
      <c r="C103" s="139">
        <v>20551681.393983498</v>
      </c>
      <c r="D103" s="139">
        <v>26601493.890000001</v>
      </c>
      <c r="E103" s="139">
        <v>28842412.016442299</v>
      </c>
      <c r="F103" s="139">
        <v>30175380.424836099</v>
      </c>
      <c r="G103" s="139">
        <v>33844853.869999997</v>
      </c>
      <c r="H103" s="139">
        <v>31986209.595992599</v>
      </c>
      <c r="I103" s="139">
        <v>32907586</v>
      </c>
      <c r="J103" s="139">
        <v>44038606.280000001</v>
      </c>
      <c r="K103" s="139">
        <v>43006165.6515617</v>
      </c>
      <c r="L103" s="139">
        <v>53002408.289999999</v>
      </c>
      <c r="M103" s="139">
        <v>44551152.82</v>
      </c>
    </row>
    <row r="104" spans="1:13" x14ac:dyDescent="0.35">
      <c r="A104" s="139" t="s">
        <v>510</v>
      </c>
      <c r="B104" s="139">
        <v>22449708.5618871</v>
      </c>
      <c r="C104" s="139">
        <v>17149298.577390999</v>
      </c>
      <c r="D104" s="139">
        <v>17180282.535514198</v>
      </c>
      <c r="E104" s="139">
        <v>25466898.369798899</v>
      </c>
      <c r="F104" s="139">
        <v>30035922.3473574</v>
      </c>
      <c r="G104" s="139">
        <v>24911327.4990541</v>
      </c>
      <c r="H104" s="139">
        <v>41557962.778393798</v>
      </c>
      <c r="I104" s="139">
        <v>63015557</v>
      </c>
      <c r="J104" s="139">
        <v>79395327</v>
      </c>
      <c r="K104" s="139">
        <v>79342897.735650703</v>
      </c>
      <c r="L104" s="139">
        <v>80588285.299999997</v>
      </c>
      <c r="M104" s="139">
        <v>69053027.969999999</v>
      </c>
    </row>
    <row r="105" spans="1:13" x14ac:dyDescent="0.35">
      <c r="A105" s="139" t="s">
        <v>511</v>
      </c>
      <c r="B105" s="139">
        <v>45046384.134488001</v>
      </c>
      <c r="C105" s="139">
        <v>46426017.648255304</v>
      </c>
      <c r="D105" s="139">
        <v>39318452.993538402</v>
      </c>
      <c r="E105" s="139">
        <v>45716040.468089998</v>
      </c>
      <c r="F105" s="139">
        <v>44579406.948894098</v>
      </c>
      <c r="G105" s="139">
        <v>46689599.427910097</v>
      </c>
      <c r="H105" s="139">
        <v>48986702.671579398</v>
      </c>
      <c r="I105" s="139">
        <v>43628229</v>
      </c>
      <c r="J105" s="139">
        <v>32080560.719999999</v>
      </c>
      <c r="K105" s="139">
        <v>29151860.068475399</v>
      </c>
      <c r="L105" s="139">
        <v>25383014.68</v>
      </c>
      <c r="M105" s="139">
        <v>29469386.84</v>
      </c>
    </row>
    <row r="106" spans="1:13" x14ac:dyDescent="0.35">
      <c r="A106" s="140" t="s">
        <v>512</v>
      </c>
      <c r="B106" s="139">
        <f t="shared" ref="B106:M106" si="51">B105+B103</f>
        <v>63260965.715761304</v>
      </c>
      <c r="C106" s="139">
        <f t="shared" si="51"/>
        <v>66977699.042238802</v>
      </c>
      <c r="D106" s="139">
        <f t="shared" si="51"/>
        <v>65919946.883538403</v>
      </c>
      <c r="E106" s="139">
        <f t="shared" si="51"/>
        <v>74558452.484532297</v>
      </c>
      <c r="F106" s="139">
        <f t="shared" si="51"/>
        <v>74754787.373730198</v>
      </c>
      <c r="G106" s="139">
        <f t="shared" si="51"/>
        <v>80534453.297910094</v>
      </c>
      <c r="H106" s="139">
        <f t="shared" si="51"/>
        <v>80972912.267572001</v>
      </c>
      <c r="I106" s="139">
        <f t="shared" si="51"/>
        <v>76535815</v>
      </c>
      <c r="J106" s="139">
        <f t="shared" si="51"/>
        <v>76119167</v>
      </c>
      <c r="K106" s="139">
        <f t="shared" si="51"/>
        <v>72158025.720037103</v>
      </c>
      <c r="L106" s="139">
        <f t="shared" si="51"/>
        <v>78385422.969999999</v>
      </c>
      <c r="M106" s="139">
        <f t="shared" si="51"/>
        <v>74020539.659999996</v>
      </c>
    </row>
    <row r="107" spans="1:13" x14ac:dyDescent="0.35">
      <c r="A107" s="139" t="s">
        <v>513</v>
      </c>
      <c r="B107" s="139">
        <f t="shared" ref="B107:M107" si="52">B102+B104</f>
        <v>43269644.971887097</v>
      </c>
      <c r="C107" s="139">
        <f t="shared" si="52"/>
        <v>42245428.977390997</v>
      </c>
      <c r="D107" s="139">
        <f t="shared" si="52"/>
        <v>38217025.485514194</v>
      </c>
      <c r="E107" s="139">
        <f t="shared" si="52"/>
        <v>51584243.031172201</v>
      </c>
      <c r="F107" s="139">
        <f t="shared" si="52"/>
        <v>57786091.4132865</v>
      </c>
      <c r="G107" s="139">
        <f t="shared" si="52"/>
        <v>58384978.669054106</v>
      </c>
      <c r="H107" s="139">
        <f t="shared" si="52"/>
        <v>73548202.419975907</v>
      </c>
      <c r="I107" s="139">
        <f t="shared" si="52"/>
        <v>63015557</v>
      </c>
      <c r="J107" s="139">
        <f t="shared" si="52"/>
        <v>79395327</v>
      </c>
      <c r="K107" s="139">
        <f t="shared" si="52"/>
        <v>79342897.735650703</v>
      </c>
      <c r="L107" s="139">
        <f t="shared" si="52"/>
        <v>80588285.299999997</v>
      </c>
      <c r="M107" s="139">
        <f t="shared" si="52"/>
        <v>69053027.969999999</v>
      </c>
    </row>
    <row r="108" spans="1:13" x14ac:dyDescent="0.35">
      <c r="A108" s="138" t="s">
        <v>514</v>
      </c>
      <c r="B108" s="139">
        <f t="shared" ref="B108:M108" si="53">B106+B107</f>
        <v>106530610.6876484</v>
      </c>
      <c r="C108" s="139">
        <f t="shared" si="53"/>
        <v>109223128.01962981</v>
      </c>
      <c r="D108" s="139">
        <f t="shared" si="53"/>
        <v>104136972.36905259</v>
      </c>
      <c r="E108" s="139">
        <f t="shared" si="53"/>
        <v>126142695.5157045</v>
      </c>
      <c r="F108" s="139">
        <f t="shared" si="53"/>
        <v>132540878.78701669</v>
      </c>
      <c r="G108" s="139">
        <f t="shared" si="53"/>
        <v>138919431.96696419</v>
      </c>
      <c r="H108" s="139">
        <f t="shared" si="53"/>
        <v>154521114.68754792</v>
      </c>
      <c r="I108" s="139">
        <f t="shared" si="53"/>
        <v>139551372</v>
      </c>
      <c r="J108" s="139">
        <f t="shared" si="53"/>
        <v>155514494</v>
      </c>
      <c r="K108" s="139">
        <f t="shared" si="53"/>
        <v>151500923.45568782</v>
      </c>
      <c r="L108" s="139">
        <f t="shared" si="53"/>
        <v>158973708.26999998</v>
      </c>
      <c r="M108" s="139">
        <f t="shared" si="53"/>
        <v>143073567.63</v>
      </c>
    </row>
    <row r="109" spans="1:13" x14ac:dyDescent="0.35">
      <c r="A109" s="140" t="s">
        <v>515</v>
      </c>
      <c r="B109" s="139">
        <f t="shared" ref="B109:M109" si="54">(B105+B104)/B108</f>
        <v>0.63358402116248147</v>
      </c>
      <c r="C109" s="139">
        <f t="shared" si="54"/>
        <v>0.58206826135047529</v>
      </c>
      <c r="D109" s="139">
        <f t="shared" si="54"/>
        <v>0.54254252110216805</v>
      </c>
      <c r="E109" s="139">
        <f t="shared" si="54"/>
        <v>0.56430488144299062</v>
      </c>
      <c r="F109" s="139">
        <f t="shared" si="54"/>
        <v>0.56296087651684257</v>
      </c>
      <c r="G109" s="139">
        <f t="shared" si="54"/>
        <v>0.51541332924533767</v>
      </c>
      <c r="H109" s="139">
        <f t="shared" si="54"/>
        <v>0.58596953324508816</v>
      </c>
      <c r="I109" s="139">
        <f t="shared" si="54"/>
        <v>0.7641901650382914</v>
      </c>
      <c r="J109" s="139">
        <f t="shared" si="54"/>
        <v>0.71681992367862513</v>
      </c>
      <c r="K109" s="139">
        <f t="shared" si="54"/>
        <v>0.71613265008156535</v>
      </c>
      <c r="L109" s="139">
        <f t="shared" si="54"/>
        <v>0.66659638963707746</v>
      </c>
      <c r="M109" s="139">
        <f t="shared" si="54"/>
        <v>0.68861367226675341</v>
      </c>
    </row>
    <row r="110" spans="1:13" ht="15" thickBot="1" x14ac:dyDescent="0.4">
      <c r="A110" s="141" t="s">
        <v>516</v>
      </c>
      <c r="B110" s="139">
        <f t="shared" ref="B110:M110" si="55">B104/B107</f>
        <v>0.51883274236414456</v>
      </c>
      <c r="C110" s="139">
        <f t="shared" si="55"/>
        <v>0.40594447713074466</v>
      </c>
      <c r="D110" s="139">
        <f t="shared" si="55"/>
        <v>0.44954525678682722</v>
      </c>
      <c r="E110" s="139">
        <f t="shared" si="55"/>
        <v>0.49369530060583289</v>
      </c>
      <c r="F110" s="139">
        <f t="shared" si="55"/>
        <v>0.51977771143129048</v>
      </c>
      <c r="G110" s="139">
        <f t="shared" si="55"/>
        <v>0.42667357369880987</v>
      </c>
      <c r="H110" s="139">
        <f t="shared" si="55"/>
        <v>0.56504389517352138</v>
      </c>
      <c r="I110" s="139">
        <f t="shared" si="55"/>
        <v>1</v>
      </c>
      <c r="J110" s="139">
        <f t="shared" si="55"/>
        <v>1</v>
      </c>
      <c r="K110" s="139">
        <f t="shared" si="55"/>
        <v>1</v>
      </c>
      <c r="L110" s="139">
        <f t="shared" si="55"/>
        <v>1</v>
      </c>
      <c r="M110" s="139">
        <f t="shared" si="55"/>
        <v>1</v>
      </c>
    </row>
    <row r="111" spans="1:13" x14ac:dyDescent="0.35">
      <c r="A111" s="142" t="s">
        <v>523</v>
      </c>
      <c r="B111" s="139"/>
      <c r="C111" s="139"/>
      <c r="D111" s="139"/>
      <c r="E111" s="139"/>
      <c r="F111" s="139"/>
      <c r="G111" s="139"/>
      <c r="H111" s="139"/>
      <c r="I111" s="139"/>
      <c r="J111" s="139"/>
      <c r="K111" s="139"/>
      <c r="L111" s="139"/>
      <c r="M111" s="139"/>
    </row>
    <row r="112" spans="1:13" x14ac:dyDescent="0.35">
      <c r="A112" s="139" t="s">
        <v>508</v>
      </c>
      <c r="B112" s="139">
        <v>3827000</v>
      </c>
      <c r="C112" s="139">
        <v>3192000</v>
      </c>
      <c r="D112" s="139">
        <v>3767000</v>
      </c>
      <c r="E112" s="139">
        <v>-44000</v>
      </c>
      <c r="F112" s="139">
        <v>-3730000</v>
      </c>
      <c r="G112" s="139">
        <v>-7267000</v>
      </c>
      <c r="H112" s="139">
        <v>-18253075.6238361</v>
      </c>
      <c r="I112" s="139">
        <v>-13251556.65</v>
      </c>
      <c r="J112" s="139">
        <v>-9361715.3000000007</v>
      </c>
      <c r="K112" s="139">
        <v>-6939995.2400000002</v>
      </c>
      <c r="L112" s="139">
        <v>-6271515.8899999997</v>
      </c>
      <c r="M112" s="139">
        <v>-4389001.04</v>
      </c>
    </row>
    <row r="113" spans="1:13" x14ac:dyDescent="0.35">
      <c r="A113" s="139" t="s">
        <v>509</v>
      </c>
      <c r="B113" s="139">
        <v>13222310.81157884</v>
      </c>
      <c r="C113" s="139">
        <v>16336253.924987558</v>
      </c>
      <c r="D113" s="139">
        <v>13036929.97455897</v>
      </c>
      <c r="E113" s="139">
        <v>11308214.603939129</v>
      </c>
      <c r="F113" s="139">
        <v>13700249.624739619</v>
      </c>
      <c r="G113" s="139">
        <v>11494000</v>
      </c>
      <c r="H113" s="139">
        <v>9073957.6199999992</v>
      </c>
      <c r="I113" s="139">
        <v>7889275.0800000001</v>
      </c>
      <c r="J113" s="139">
        <v>11307921.5</v>
      </c>
      <c r="K113" s="139">
        <v>6904976.3499999996</v>
      </c>
      <c r="L113" s="139">
        <v>4531405.78</v>
      </c>
      <c r="M113" s="139">
        <v>4600593.6100000003</v>
      </c>
    </row>
    <row r="114" spans="1:13" x14ac:dyDescent="0.35">
      <c r="A114" s="139" t="s">
        <v>510</v>
      </c>
      <c r="B114" s="139">
        <v>36262960.152080998</v>
      </c>
      <c r="C114" s="139">
        <v>36615216.764517203</v>
      </c>
      <c r="D114" s="139">
        <v>55498211.432698101</v>
      </c>
      <c r="E114" s="139">
        <v>58888731.512199499</v>
      </c>
      <c r="F114" s="139">
        <v>56320348.194933303</v>
      </c>
      <c r="G114" s="139">
        <v>63047000</v>
      </c>
      <c r="H114" s="139">
        <v>65880082.842469603</v>
      </c>
      <c r="I114" s="139">
        <v>52874705.793141998</v>
      </c>
      <c r="J114" s="139">
        <v>58995611.8775215</v>
      </c>
      <c r="K114" s="139">
        <v>72593463.510000005</v>
      </c>
      <c r="L114" s="139">
        <v>78563015.569999993</v>
      </c>
      <c r="M114" s="139">
        <v>67786334.010000005</v>
      </c>
    </row>
    <row r="115" spans="1:13" x14ac:dyDescent="0.35">
      <c r="A115" s="139" t="s">
        <v>511</v>
      </c>
      <c r="B115" s="139">
        <v>55402632.597683303</v>
      </c>
      <c r="C115" s="139">
        <v>57861008.8626258</v>
      </c>
      <c r="D115" s="139">
        <v>70568200.334260702</v>
      </c>
      <c r="E115" s="139">
        <v>65596180.816378497</v>
      </c>
      <c r="F115" s="139">
        <v>74174236.462423801</v>
      </c>
      <c r="G115" s="139">
        <v>84619000</v>
      </c>
      <c r="H115" s="139">
        <v>79171915.528561801</v>
      </c>
      <c r="I115" s="139">
        <v>70242299.976854503</v>
      </c>
      <c r="J115" s="139">
        <v>93624261.638176695</v>
      </c>
      <c r="K115" s="139">
        <v>80106719.629999995</v>
      </c>
      <c r="L115" s="139">
        <v>82520278.359999999</v>
      </c>
      <c r="M115" s="139">
        <v>76686199.109999999</v>
      </c>
    </row>
    <row r="116" spans="1:13" x14ac:dyDescent="0.35">
      <c r="A116" s="140" t="s">
        <v>512</v>
      </c>
      <c r="B116" s="139">
        <f t="shared" ref="B116:M116" si="56">B115+B113</f>
        <v>68624943.409262151</v>
      </c>
      <c r="C116" s="139">
        <f t="shared" si="56"/>
        <v>74197262.787613362</v>
      </c>
      <c r="D116" s="139">
        <f t="shared" si="56"/>
        <v>83605130.308819667</v>
      </c>
      <c r="E116" s="139">
        <f t="shared" si="56"/>
        <v>76904395.42031762</v>
      </c>
      <c r="F116" s="139">
        <f t="shared" si="56"/>
        <v>87874486.087163419</v>
      </c>
      <c r="G116" s="139">
        <f t="shared" si="56"/>
        <v>96113000</v>
      </c>
      <c r="H116" s="139">
        <f t="shared" si="56"/>
        <v>88245873.148561805</v>
      </c>
      <c r="I116" s="139">
        <f t="shared" si="56"/>
        <v>78131575.056854501</v>
      </c>
      <c r="J116" s="139">
        <f t="shared" si="56"/>
        <v>104932183.13817669</v>
      </c>
      <c r="K116" s="139">
        <f t="shared" si="56"/>
        <v>87011695.979999989</v>
      </c>
      <c r="L116" s="139">
        <f t="shared" si="56"/>
        <v>87051684.140000001</v>
      </c>
      <c r="M116" s="139">
        <f t="shared" si="56"/>
        <v>81286792.719999999</v>
      </c>
    </row>
    <row r="117" spans="1:13" x14ac:dyDescent="0.35">
      <c r="A117" s="139" t="s">
        <v>513</v>
      </c>
      <c r="B117" s="139">
        <f t="shared" ref="B117:M117" si="57">B114+B112</f>
        <v>40089960.152080998</v>
      </c>
      <c r="C117" s="139">
        <f t="shared" si="57"/>
        <v>39807216.764517203</v>
      </c>
      <c r="D117" s="139">
        <f t="shared" si="57"/>
        <v>59265211.432698101</v>
      </c>
      <c r="E117" s="139">
        <f t="shared" si="57"/>
        <v>58844731.512199499</v>
      </c>
      <c r="F117" s="139">
        <f t="shared" si="57"/>
        <v>52590348.194933303</v>
      </c>
      <c r="G117" s="139">
        <f t="shared" si="57"/>
        <v>55780000</v>
      </c>
      <c r="H117" s="139">
        <f t="shared" si="57"/>
        <v>47627007.218633503</v>
      </c>
      <c r="I117" s="139">
        <f t="shared" si="57"/>
        <v>39623149.143142</v>
      </c>
      <c r="J117" s="139">
        <f t="shared" si="57"/>
        <v>49633896.577521503</v>
      </c>
      <c r="K117" s="139">
        <f t="shared" si="57"/>
        <v>65653468.270000003</v>
      </c>
      <c r="L117" s="139">
        <f t="shared" si="57"/>
        <v>72291499.679999992</v>
      </c>
      <c r="M117" s="139">
        <f t="shared" si="57"/>
        <v>63397332.970000006</v>
      </c>
    </row>
    <row r="118" spans="1:13" x14ac:dyDescent="0.35">
      <c r="A118" s="138" t="s">
        <v>514</v>
      </c>
      <c r="B118" s="139">
        <f t="shared" ref="B118:M118" si="58">B116+B117</f>
        <v>108714903.56134315</v>
      </c>
      <c r="C118" s="139">
        <f t="shared" si="58"/>
        <v>114004479.55213057</v>
      </c>
      <c r="D118" s="139">
        <f t="shared" si="58"/>
        <v>142870341.74151778</v>
      </c>
      <c r="E118" s="139">
        <f t="shared" si="58"/>
        <v>135749126.93251711</v>
      </c>
      <c r="F118" s="139">
        <f t="shared" si="58"/>
        <v>140464834.28209671</v>
      </c>
      <c r="G118" s="139">
        <f t="shared" si="58"/>
        <v>151893000</v>
      </c>
      <c r="H118" s="139">
        <f t="shared" si="58"/>
        <v>135872880.36719531</v>
      </c>
      <c r="I118" s="139">
        <f t="shared" si="58"/>
        <v>117754724.1999965</v>
      </c>
      <c r="J118" s="139">
        <f t="shared" si="58"/>
        <v>154566079.71569818</v>
      </c>
      <c r="K118" s="139">
        <f t="shared" si="58"/>
        <v>152665164.25</v>
      </c>
      <c r="L118" s="139">
        <f t="shared" si="58"/>
        <v>159343183.81999999</v>
      </c>
      <c r="M118" s="139">
        <f t="shared" si="58"/>
        <v>144684125.69</v>
      </c>
    </row>
    <row r="119" spans="1:13" x14ac:dyDescent="0.35">
      <c r="A119" s="140" t="s">
        <v>515</v>
      </c>
      <c r="B119" s="139">
        <f t="shared" ref="B119:M119" si="59">(B114+B115)/B118</f>
        <v>0.84317411639924178</v>
      </c>
      <c r="C119" s="139">
        <f t="shared" si="59"/>
        <v>0.82870625784438645</v>
      </c>
      <c r="D119" s="139">
        <f t="shared" si="59"/>
        <v>0.88238335703738435</v>
      </c>
      <c r="E119" s="139">
        <f t="shared" si="59"/>
        <v>0.91702182652313691</v>
      </c>
      <c r="F119" s="139">
        <f t="shared" si="59"/>
        <v>0.92901960354919666</v>
      </c>
      <c r="G119" s="139">
        <f t="shared" si="59"/>
        <v>0.97217119946277974</v>
      </c>
      <c r="H119" s="139">
        <f t="shared" si="59"/>
        <v>1.0675566601593314</v>
      </c>
      <c r="I119" s="139">
        <f t="shared" si="59"/>
        <v>1.0455377192416724</v>
      </c>
      <c r="J119" s="139">
        <f t="shared" si="59"/>
        <v>0.98740858147156385</v>
      </c>
      <c r="K119" s="139">
        <f t="shared" si="59"/>
        <v>1.0002293836329461</v>
      </c>
      <c r="L119" s="139">
        <f t="shared" si="59"/>
        <v>1.0109205180183025</v>
      </c>
      <c r="M119" s="139">
        <f t="shared" si="59"/>
        <v>0.99853755504281549</v>
      </c>
    </row>
    <row r="120" spans="1:13" ht="15" thickBot="1" x14ac:dyDescent="0.4">
      <c r="A120" s="141" t="s">
        <v>516</v>
      </c>
      <c r="B120" s="139">
        <f t="shared" ref="B120:M120" si="60">B114/B117</f>
        <v>0.90453969059878581</v>
      </c>
      <c r="C120" s="139">
        <f t="shared" si="60"/>
        <v>0.91981353484513795</v>
      </c>
      <c r="D120" s="139">
        <f t="shared" si="60"/>
        <v>0.93643825932726443</v>
      </c>
      <c r="E120" s="139">
        <f t="shared" si="60"/>
        <v>1.0007477304912316</v>
      </c>
      <c r="F120" s="139">
        <f t="shared" si="60"/>
        <v>1.0709255619714524</v>
      </c>
      <c r="G120" s="139">
        <f t="shared" si="60"/>
        <v>1.1302796701326641</v>
      </c>
      <c r="H120" s="139">
        <f t="shared" si="60"/>
        <v>1.3832505271650746</v>
      </c>
      <c r="I120" s="139">
        <f t="shared" si="60"/>
        <v>1.3344397640411574</v>
      </c>
      <c r="J120" s="139">
        <f t="shared" si="60"/>
        <v>1.188615360580813</v>
      </c>
      <c r="K120" s="139">
        <f t="shared" si="60"/>
        <v>1.1057064527262941</v>
      </c>
      <c r="L120" s="139">
        <f t="shared" si="60"/>
        <v>1.0867531579474905</v>
      </c>
      <c r="M120" s="139">
        <f t="shared" si="60"/>
        <v>1.069230058022739</v>
      </c>
    </row>
    <row r="121" spans="1:13" x14ac:dyDescent="0.35">
      <c r="A121" s="142" t="s">
        <v>11</v>
      </c>
      <c r="B121" s="139"/>
      <c r="C121" s="139"/>
      <c r="D121" s="139"/>
      <c r="E121" s="139"/>
      <c r="F121" s="139"/>
      <c r="G121" s="139"/>
      <c r="H121" s="139"/>
      <c r="I121" s="139"/>
      <c r="J121" s="139"/>
      <c r="K121" s="139"/>
      <c r="L121" s="139"/>
      <c r="M121" s="139"/>
    </row>
    <row r="122" spans="1:13" x14ac:dyDescent="0.35">
      <c r="A122" s="139" t="s">
        <v>508</v>
      </c>
      <c r="B122" s="139">
        <v>5220754.62950774</v>
      </c>
      <c r="C122" s="139">
        <v>6507118.6362891598</v>
      </c>
      <c r="D122" s="139">
        <v>6732707.0078473901</v>
      </c>
      <c r="E122" s="139">
        <v>9507981.87686483</v>
      </c>
      <c r="F122" s="139">
        <v>4282109.6365736304</v>
      </c>
      <c r="G122" s="139">
        <v>4118048.2721407101</v>
      </c>
      <c r="H122" s="139">
        <v>1514270.9209865299</v>
      </c>
      <c r="I122" s="139">
        <v>2990293.7172534699</v>
      </c>
      <c r="J122" s="139">
        <v>4771043.8140579304</v>
      </c>
      <c r="K122" s="139">
        <v>10621012.7565205</v>
      </c>
      <c r="L122" s="139">
        <v>12703369.34619</v>
      </c>
      <c r="M122" s="139">
        <v>15849999.2171584</v>
      </c>
    </row>
    <row r="123" spans="1:13" x14ac:dyDescent="0.35">
      <c r="A123" s="139" t="s">
        <v>509</v>
      </c>
      <c r="B123" s="139">
        <v>12933630.726208501</v>
      </c>
      <c r="C123" s="139">
        <v>21492919.442710299</v>
      </c>
      <c r="D123" s="139">
        <v>19846777.336366002</v>
      </c>
      <c r="E123" s="139">
        <v>16743814.3669012</v>
      </c>
      <c r="F123" s="139">
        <v>23045675.9215644</v>
      </c>
      <c r="G123" s="139">
        <v>21604475.028512798</v>
      </c>
      <c r="H123" s="139">
        <v>19979562.4175325</v>
      </c>
      <c r="I123" s="139">
        <v>13586263.6322915</v>
      </c>
      <c r="J123" s="139">
        <v>17351617.498628501</v>
      </c>
      <c r="K123" s="139">
        <v>25171425.363479499</v>
      </c>
      <c r="L123" s="139">
        <v>21604272.82381</v>
      </c>
      <c r="M123" s="139">
        <v>24957176.382841598</v>
      </c>
    </row>
    <row r="124" spans="1:13" x14ac:dyDescent="0.35">
      <c r="A124" s="139" t="s">
        <v>510</v>
      </c>
      <c r="B124" s="139">
        <v>21678007.037925102</v>
      </c>
      <c r="C124" s="139">
        <v>22713834.6011126</v>
      </c>
      <c r="D124" s="139">
        <v>26646427.8546229</v>
      </c>
      <c r="E124" s="139">
        <v>25236441.746572901</v>
      </c>
      <c r="F124" s="139">
        <v>13015269.752838099</v>
      </c>
      <c r="G124" s="139">
        <v>11283146.613411101</v>
      </c>
      <c r="H124" s="139">
        <v>12907124.4971548</v>
      </c>
      <c r="I124" s="139">
        <v>18975537.200034901</v>
      </c>
      <c r="J124" s="139">
        <v>10672569.459387301</v>
      </c>
      <c r="K124" s="139">
        <v>16870356.189646401</v>
      </c>
      <c r="L124" s="139">
        <v>17937696.993652198</v>
      </c>
      <c r="M124" s="139">
        <v>21030036.678213201</v>
      </c>
    </row>
    <row r="125" spans="1:13" x14ac:dyDescent="0.35">
      <c r="A125" s="139" t="s">
        <v>511</v>
      </c>
      <c r="B125" s="139">
        <v>24907704.542917501</v>
      </c>
      <c r="C125" s="139">
        <v>30721870.520250801</v>
      </c>
      <c r="D125" s="139">
        <v>29151979.434658401</v>
      </c>
      <c r="E125" s="139">
        <v>26496813.6885783</v>
      </c>
      <c r="F125" s="139">
        <v>27520592.2700097</v>
      </c>
      <c r="G125" s="139">
        <v>31000092.1175409</v>
      </c>
      <c r="H125" s="139">
        <v>33988436.534106903</v>
      </c>
      <c r="I125" s="139">
        <v>44861553.298164003</v>
      </c>
      <c r="J125" s="139">
        <v>35074621.278205998</v>
      </c>
      <c r="K125" s="139">
        <v>26409369.439848799</v>
      </c>
      <c r="L125" s="139">
        <v>16400458.501343001</v>
      </c>
      <c r="M125" s="139">
        <v>17700474.077544801</v>
      </c>
    </row>
    <row r="126" spans="1:13" x14ac:dyDescent="0.35">
      <c r="A126" s="140" t="s">
        <v>512</v>
      </c>
      <c r="B126" s="139">
        <f t="shared" ref="B126:M126" si="61">B125+B123</f>
        <v>37841335.269125998</v>
      </c>
      <c r="C126" s="139">
        <f t="shared" si="61"/>
        <v>52214789.9629611</v>
      </c>
      <c r="D126" s="139">
        <f t="shared" si="61"/>
        <v>48998756.771024406</v>
      </c>
      <c r="E126" s="139">
        <f t="shared" si="61"/>
        <v>43240628.055479497</v>
      </c>
      <c r="F126" s="139">
        <f t="shared" si="61"/>
        <v>50566268.191574097</v>
      </c>
      <c r="G126" s="139">
        <f t="shared" si="61"/>
        <v>52604567.146053702</v>
      </c>
      <c r="H126" s="139">
        <f t="shared" si="61"/>
        <v>53967998.951639399</v>
      </c>
      <c r="I126" s="139">
        <f t="shared" si="61"/>
        <v>58447816.930455506</v>
      </c>
      <c r="J126" s="139">
        <f t="shared" si="61"/>
        <v>52426238.776834503</v>
      </c>
      <c r="K126" s="139">
        <f t="shared" si="61"/>
        <v>51580794.803328298</v>
      </c>
      <c r="L126" s="139">
        <f t="shared" si="61"/>
        <v>38004731.325153001</v>
      </c>
      <c r="M126" s="139">
        <f t="shared" si="61"/>
        <v>42657650.460386395</v>
      </c>
    </row>
    <row r="127" spans="1:13" x14ac:dyDescent="0.35">
      <c r="A127" s="139" t="s">
        <v>513</v>
      </c>
      <c r="B127" s="139">
        <f t="shared" ref="B127:M127" si="62">B124+B122</f>
        <v>26898761.667432841</v>
      </c>
      <c r="C127" s="139">
        <f t="shared" si="62"/>
        <v>29220953.237401761</v>
      </c>
      <c r="D127" s="139">
        <f t="shared" si="62"/>
        <v>33379134.862470292</v>
      </c>
      <c r="E127" s="139">
        <f t="shared" si="62"/>
        <v>34744423.623437732</v>
      </c>
      <c r="F127" s="139">
        <f t="shared" si="62"/>
        <v>17297379.389411729</v>
      </c>
      <c r="G127" s="139">
        <f t="shared" si="62"/>
        <v>15401194.88555181</v>
      </c>
      <c r="H127" s="139">
        <f t="shared" si="62"/>
        <v>14421395.41814133</v>
      </c>
      <c r="I127" s="139">
        <f t="shared" si="62"/>
        <v>21965830.91728837</v>
      </c>
      <c r="J127" s="139">
        <f t="shared" si="62"/>
        <v>15443613.27344523</v>
      </c>
      <c r="K127" s="139">
        <f t="shared" si="62"/>
        <v>27491368.946166903</v>
      </c>
      <c r="L127" s="139">
        <f t="shared" si="62"/>
        <v>30641066.3398422</v>
      </c>
      <c r="M127" s="139">
        <f t="shared" si="62"/>
        <v>36880035.895371601</v>
      </c>
    </row>
    <row r="128" spans="1:13" x14ac:dyDescent="0.35">
      <c r="A128" s="138" t="s">
        <v>514</v>
      </c>
      <c r="B128" s="139">
        <f t="shared" ref="B128:M128" si="63">B127+B126</f>
        <v>64740096.936558843</v>
      </c>
      <c r="C128" s="139">
        <f t="shared" si="63"/>
        <v>81435743.200362861</v>
      </c>
      <c r="D128" s="139">
        <f t="shared" si="63"/>
        <v>82377891.633494705</v>
      </c>
      <c r="E128" s="139">
        <f t="shared" si="63"/>
        <v>77985051.678917229</v>
      </c>
      <c r="F128" s="139">
        <f t="shared" si="63"/>
        <v>67863647.580985829</v>
      </c>
      <c r="G128" s="139">
        <f t="shared" si="63"/>
        <v>68005762.031605512</v>
      </c>
      <c r="H128" s="139">
        <f t="shared" si="63"/>
        <v>68389394.369780734</v>
      </c>
      <c r="I128" s="139">
        <f t="shared" si="63"/>
        <v>80413647.847743869</v>
      </c>
      <c r="J128" s="139">
        <f t="shared" si="63"/>
        <v>67869852.050279737</v>
      </c>
      <c r="K128" s="139">
        <f t="shared" si="63"/>
        <v>79072163.749495208</v>
      </c>
      <c r="L128" s="139">
        <f t="shared" si="63"/>
        <v>68645797.664995193</v>
      </c>
      <c r="M128" s="139">
        <f t="shared" si="63"/>
        <v>79537686.355757996</v>
      </c>
    </row>
    <row r="129" spans="1:13" x14ac:dyDescent="0.35">
      <c r="A129" s="140" t="s">
        <v>515</v>
      </c>
      <c r="B129" s="139">
        <f t="shared" ref="B129:M129" si="64">(B125+B124)/B128</f>
        <v>0.71958050397257856</v>
      </c>
      <c r="C129" s="139">
        <f t="shared" si="64"/>
        <v>0.65617016584340948</v>
      </c>
      <c r="D129" s="139">
        <f t="shared" si="64"/>
        <v>0.67734687284220041</v>
      </c>
      <c r="E129" s="139">
        <f t="shared" si="64"/>
        <v>0.66337399695712407</v>
      </c>
      <c r="F129" s="139">
        <f t="shared" si="64"/>
        <v>0.59731334031926131</v>
      </c>
      <c r="G129" s="139">
        <f t="shared" si="64"/>
        <v>0.62175964900299141</v>
      </c>
      <c r="H129" s="139">
        <f t="shared" si="64"/>
        <v>0.68571393946988179</v>
      </c>
      <c r="I129" s="139">
        <f t="shared" si="64"/>
        <v>0.79385890587961871</v>
      </c>
      <c r="J129" s="139">
        <f t="shared" si="64"/>
        <v>0.67404288289449343</v>
      </c>
      <c r="K129" s="139">
        <f t="shared" si="64"/>
        <v>0.54734464794219695</v>
      </c>
      <c r="L129" s="139">
        <f t="shared" si="64"/>
        <v>0.50022225195156245</v>
      </c>
      <c r="M129" s="139">
        <f t="shared" si="64"/>
        <v>0.48694540324599439</v>
      </c>
    </row>
    <row r="130" spans="1:13" ht="15" thickBot="1" x14ac:dyDescent="0.4">
      <c r="A130" s="141" t="s">
        <v>516</v>
      </c>
      <c r="B130" s="139">
        <f t="shared" ref="B130:M130" si="65">B124/B127</f>
        <v>0.80591096742462065</v>
      </c>
      <c r="C130" s="139">
        <f t="shared" si="65"/>
        <v>0.77731326615449747</v>
      </c>
      <c r="D130" s="139">
        <f t="shared" si="65"/>
        <v>0.79829594039546881</v>
      </c>
      <c r="E130" s="139">
        <f t="shared" si="65"/>
        <v>0.72634509698842775</v>
      </c>
      <c r="F130" s="139">
        <f t="shared" si="65"/>
        <v>0.75244171153493666</v>
      </c>
      <c r="G130" s="139">
        <f t="shared" si="65"/>
        <v>0.73261501443605925</v>
      </c>
      <c r="H130" s="139">
        <f t="shared" si="65"/>
        <v>0.89499830792506674</v>
      </c>
      <c r="I130" s="139">
        <f t="shared" si="65"/>
        <v>0.86386612332065549</v>
      </c>
      <c r="J130" s="139">
        <f t="shared" si="65"/>
        <v>0.69106686825280861</v>
      </c>
      <c r="K130" s="139">
        <f t="shared" si="65"/>
        <v>0.61366009901804541</v>
      </c>
      <c r="L130" s="139">
        <f t="shared" si="65"/>
        <v>0.58541360129911768</v>
      </c>
      <c r="M130" s="139">
        <f t="shared" si="65"/>
        <v>0.5702282052510812</v>
      </c>
    </row>
    <row r="131" spans="1:13" x14ac:dyDescent="0.35">
      <c r="A131" s="143" t="s">
        <v>524</v>
      </c>
      <c r="B131" s="139"/>
      <c r="C131" s="139"/>
      <c r="D131" s="139"/>
      <c r="E131" s="139"/>
      <c r="F131" s="139"/>
      <c r="G131" s="139"/>
      <c r="H131" s="139"/>
      <c r="I131" s="139"/>
      <c r="J131" s="139"/>
      <c r="K131" s="139"/>
      <c r="L131" s="139"/>
      <c r="M131" s="139"/>
    </row>
    <row r="132" spans="1:13" x14ac:dyDescent="0.35">
      <c r="A132" s="139" t="s">
        <v>508</v>
      </c>
      <c r="B132" s="139">
        <v>0</v>
      </c>
      <c r="C132" s="139">
        <v>0</v>
      </c>
      <c r="D132" s="139">
        <v>0</v>
      </c>
      <c r="E132" s="139">
        <v>0</v>
      </c>
      <c r="F132" s="139">
        <v>0</v>
      </c>
      <c r="G132" s="139">
        <v>0</v>
      </c>
      <c r="H132" s="139">
        <v>0</v>
      </c>
      <c r="I132" s="139">
        <v>0</v>
      </c>
      <c r="J132" s="139">
        <v>0</v>
      </c>
      <c r="K132" s="139">
        <v>0</v>
      </c>
      <c r="L132" s="139">
        <v>0</v>
      </c>
      <c r="M132" s="139">
        <v>0</v>
      </c>
    </row>
    <row r="133" spans="1:13" x14ac:dyDescent="0.35">
      <c r="A133" s="139" t="s">
        <v>509</v>
      </c>
      <c r="B133" s="139">
        <v>0</v>
      </c>
      <c r="C133" s="139">
        <v>0</v>
      </c>
      <c r="D133" s="139">
        <v>0</v>
      </c>
      <c r="E133" s="139">
        <v>0</v>
      </c>
      <c r="F133" s="139">
        <v>0</v>
      </c>
      <c r="G133" s="139">
        <v>0</v>
      </c>
      <c r="H133" s="139">
        <v>16157649</v>
      </c>
      <c r="I133" s="139">
        <v>18648280</v>
      </c>
      <c r="J133" s="139">
        <v>14544337</v>
      </c>
      <c r="K133" s="139">
        <v>20671990.600000098</v>
      </c>
      <c r="L133" s="139">
        <v>20137682</v>
      </c>
      <c r="M133" s="139">
        <v>24454846</v>
      </c>
    </row>
    <row r="134" spans="1:13" x14ac:dyDescent="0.35">
      <c r="A134" s="139" t="s">
        <v>510</v>
      </c>
      <c r="B134" s="139">
        <v>40215847.783791304</v>
      </c>
      <c r="C134" s="139">
        <v>44588491.3313393</v>
      </c>
      <c r="D134" s="139">
        <v>46475153.757533997</v>
      </c>
      <c r="E134" s="139">
        <v>42077873.602923997</v>
      </c>
      <c r="F134" s="139">
        <v>40283404.300583802</v>
      </c>
      <c r="G134" s="139">
        <v>36316221.045000002</v>
      </c>
      <c r="H134" s="139">
        <v>38068160.935734697</v>
      </c>
      <c r="I134" s="139">
        <v>45098382.366241299</v>
      </c>
      <c r="J134" s="139">
        <v>64404932</v>
      </c>
      <c r="K134" s="139">
        <v>50568246.847540997</v>
      </c>
      <c r="L134" s="139">
        <v>53863801</v>
      </c>
      <c r="M134" s="139">
        <v>60474487</v>
      </c>
    </row>
    <row r="135" spans="1:13" x14ac:dyDescent="0.35">
      <c r="A135" s="139" t="s">
        <v>511</v>
      </c>
      <c r="B135" s="139">
        <v>29278754.969837502</v>
      </c>
      <c r="C135" s="139">
        <v>25512298.128937401</v>
      </c>
      <c r="D135" s="139">
        <v>24180000</v>
      </c>
      <c r="E135" s="139">
        <v>11866721.050000001</v>
      </c>
      <c r="F135" s="139">
        <v>11917700</v>
      </c>
      <c r="G135" s="139">
        <v>19614239.555</v>
      </c>
      <c r="H135" s="139">
        <v>17432243.769532301</v>
      </c>
      <c r="I135" s="139">
        <v>19102033.002500001</v>
      </c>
      <c r="J135" s="139">
        <v>23324936</v>
      </c>
      <c r="K135" s="139">
        <v>14994502.249249</v>
      </c>
      <c r="L135" s="139">
        <v>14657071</v>
      </c>
      <c r="M135" s="139">
        <v>14297297</v>
      </c>
    </row>
    <row r="136" spans="1:13" x14ac:dyDescent="0.35">
      <c r="A136" s="140" t="s">
        <v>512</v>
      </c>
      <c r="B136" s="139">
        <f t="shared" ref="B136:M136" si="66">B135+B133</f>
        <v>29278754.969837502</v>
      </c>
      <c r="C136" s="139">
        <f t="shared" si="66"/>
        <v>25512298.128937401</v>
      </c>
      <c r="D136" s="139">
        <f t="shared" si="66"/>
        <v>24180000</v>
      </c>
      <c r="E136" s="139">
        <f t="shared" si="66"/>
        <v>11866721.050000001</v>
      </c>
      <c r="F136" s="139">
        <f t="shared" si="66"/>
        <v>11917700</v>
      </c>
      <c r="G136" s="139">
        <f t="shared" si="66"/>
        <v>19614239.555</v>
      </c>
      <c r="H136" s="139">
        <f t="shared" si="66"/>
        <v>33589892.769532301</v>
      </c>
      <c r="I136" s="139">
        <f t="shared" si="66"/>
        <v>37750313.002499998</v>
      </c>
      <c r="J136" s="139">
        <f t="shared" si="66"/>
        <v>37869273</v>
      </c>
      <c r="K136" s="139">
        <f t="shared" si="66"/>
        <v>35666492.849249095</v>
      </c>
      <c r="L136" s="139">
        <f t="shared" si="66"/>
        <v>34794753</v>
      </c>
      <c r="M136" s="139">
        <f t="shared" si="66"/>
        <v>38752143</v>
      </c>
    </row>
    <row r="137" spans="1:13" x14ac:dyDescent="0.35">
      <c r="A137" s="139" t="s">
        <v>513</v>
      </c>
      <c r="B137" s="139">
        <f t="shared" ref="B137:M137" si="67">B132+B134</f>
        <v>40215847.783791304</v>
      </c>
      <c r="C137" s="139">
        <f t="shared" si="67"/>
        <v>44588491.3313393</v>
      </c>
      <c r="D137" s="139">
        <f t="shared" si="67"/>
        <v>46475153.757533997</v>
      </c>
      <c r="E137" s="139">
        <f t="shared" si="67"/>
        <v>42077873.602923997</v>
      </c>
      <c r="F137" s="139">
        <f t="shared" si="67"/>
        <v>40283404.300583802</v>
      </c>
      <c r="G137" s="139">
        <f t="shared" si="67"/>
        <v>36316221.045000002</v>
      </c>
      <c r="H137" s="139">
        <f t="shared" si="67"/>
        <v>38068160.935734697</v>
      </c>
      <c r="I137" s="139">
        <f t="shared" si="67"/>
        <v>45098382.366241299</v>
      </c>
      <c r="J137" s="139">
        <f t="shared" si="67"/>
        <v>64404932</v>
      </c>
      <c r="K137" s="139">
        <f t="shared" si="67"/>
        <v>50568246.847540997</v>
      </c>
      <c r="L137" s="139">
        <f t="shared" si="67"/>
        <v>53863801</v>
      </c>
      <c r="M137" s="139">
        <f t="shared" si="67"/>
        <v>60474487</v>
      </c>
    </row>
    <row r="138" spans="1:13" x14ac:dyDescent="0.35">
      <c r="A138" s="138" t="s">
        <v>514</v>
      </c>
      <c r="B138" s="139">
        <f t="shared" ref="B138:M138" si="68">B137+B136</f>
        <v>69494602.753628805</v>
      </c>
      <c r="C138" s="139">
        <f t="shared" si="68"/>
        <v>70100789.460276693</v>
      </c>
      <c r="D138" s="139">
        <f t="shared" si="68"/>
        <v>70655153.757533997</v>
      </c>
      <c r="E138" s="139">
        <f t="shared" si="68"/>
        <v>53944594.652924001</v>
      </c>
      <c r="F138" s="139">
        <f t="shared" si="68"/>
        <v>52201104.300583802</v>
      </c>
      <c r="G138" s="139">
        <f t="shared" si="68"/>
        <v>55930460.600000001</v>
      </c>
      <c r="H138" s="139">
        <f t="shared" si="68"/>
        <v>71658053.705266997</v>
      </c>
      <c r="I138" s="139">
        <f t="shared" si="68"/>
        <v>82848695.368741304</v>
      </c>
      <c r="J138" s="139">
        <f t="shared" si="68"/>
        <v>102274205</v>
      </c>
      <c r="K138" s="139">
        <f t="shared" si="68"/>
        <v>86234739.696790099</v>
      </c>
      <c r="L138" s="139">
        <f t="shared" si="68"/>
        <v>88658554</v>
      </c>
      <c r="M138" s="139">
        <f t="shared" si="68"/>
        <v>99226630</v>
      </c>
    </row>
    <row r="139" spans="1:13" x14ac:dyDescent="0.35">
      <c r="A139" s="140" t="s">
        <v>515</v>
      </c>
      <c r="B139" s="139">
        <f t="shared" ref="B139:M139" si="69">(B135+B134)/B138</f>
        <v>1</v>
      </c>
      <c r="C139" s="139">
        <f t="shared" si="69"/>
        <v>1</v>
      </c>
      <c r="D139" s="139">
        <f t="shared" si="69"/>
        <v>1</v>
      </c>
      <c r="E139" s="139">
        <f t="shared" si="69"/>
        <v>1</v>
      </c>
      <c r="F139" s="139">
        <f t="shared" si="69"/>
        <v>1</v>
      </c>
      <c r="G139" s="139">
        <f t="shared" si="69"/>
        <v>1</v>
      </c>
      <c r="H139" s="139">
        <f t="shared" si="69"/>
        <v>0.7745173338581427</v>
      </c>
      <c r="I139" s="139">
        <f t="shared" si="69"/>
        <v>0.77491160341148868</v>
      </c>
      <c r="J139" s="139">
        <f t="shared" si="69"/>
        <v>0.85779075965440166</v>
      </c>
      <c r="K139" s="139">
        <f t="shared" si="69"/>
        <v>0.76028233316775962</v>
      </c>
      <c r="L139" s="139">
        <f t="shared" si="69"/>
        <v>0.77286250348725516</v>
      </c>
      <c r="M139" s="139">
        <f t="shared" si="69"/>
        <v>0.75354553510484035</v>
      </c>
    </row>
    <row r="140" spans="1:13" ht="15" thickBot="1" x14ac:dyDescent="0.4">
      <c r="A140" s="141" t="s">
        <v>516</v>
      </c>
      <c r="B140" s="139">
        <f t="shared" ref="B140:M140" si="70">B134/B137</f>
        <v>1</v>
      </c>
      <c r="C140" s="139">
        <f t="shared" si="70"/>
        <v>1</v>
      </c>
      <c r="D140" s="139">
        <f t="shared" si="70"/>
        <v>1</v>
      </c>
      <c r="E140" s="139">
        <f t="shared" si="70"/>
        <v>1</v>
      </c>
      <c r="F140" s="139">
        <f t="shared" si="70"/>
        <v>1</v>
      </c>
      <c r="G140" s="139">
        <f t="shared" si="70"/>
        <v>1</v>
      </c>
      <c r="H140" s="139">
        <f t="shared" si="70"/>
        <v>1</v>
      </c>
      <c r="I140" s="139">
        <f t="shared" si="70"/>
        <v>1</v>
      </c>
      <c r="J140" s="139">
        <f t="shared" si="70"/>
        <v>1</v>
      </c>
      <c r="K140" s="139">
        <f t="shared" si="70"/>
        <v>1</v>
      </c>
      <c r="L140" s="139">
        <f t="shared" si="70"/>
        <v>1</v>
      </c>
      <c r="M140" s="139">
        <f t="shared" si="70"/>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34</vt:i4>
      </vt:variant>
    </vt:vector>
  </HeadingPairs>
  <TitlesOfParts>
    <vt:vector size="48" baseType="lpstr">
      <vt:lpstr>Index</vt:lpstr>
      <vt:lpstr>Version history</vt:lpstr>
      <vt:lpstr>Lookup tables</vt:lpstr>
      <vt:lpstr>Data|Benchmarking data</vt:lpstr>
      <vt:lpstr>Data|Capex</vt:lpstr>
      <vt:lpstr>Data|CIT ERG PCR recast</vt:lpstr>
      <vt:lpstr>Data|Productivity indexes</vt:lpstr>
      <vt:lpstr>Data|Comparators</vt:lpstr>
      <vt:lpstr>Data|Overheads</vt:lpstr>
      <vt:lpstr>Input|Parameters</vt:lpstr>
      <vt:lpstr>Calc|Summary</vt:lpstr>
      <vt:lpstr>Calc|Ratio analysis</vt:lpstr>
      <vt:lpstr>Output|Ratio comparison</vt:lpstr>
      <vt:lpstr>Output|Charts</vt:lpstr>
      <vt:lpstr>Header_Table_Capital_ratios</vt:lpstr>
      <vt:lpstr>Header_Table_Comparators_long</vt:lpstr>
      <vt:lpstr>Header_Table_Comparators_short</vt:lpstr>
      <vt:lpstr>Header_Table_Data_benchmarking</vt:lpstr>
      <vt:lpstr>Header_Table_Data_capex</vt:lpstr>
      <vt:lpstr>Header_Table_Data_capex_pivot_table</vt:lpstr>
      <vt:lpstr>Header_Table_Data_MPFP_opex</vt:lpstr>
      <vt:lpstr>Header_Table_Data_MTFP</vt:lpstr>
      <vt:lpstr>Header_Table_Summary</vt:lpstr>
      <vt:lpstr>List_Average_line_group</vt:lpstr>
      <vt:lpstr>List_Average_line_type</vt:lpstr>
      <vt:lpstr>List_Opex_series</vt:lpstr>
      <vt:lpstr>Parameter_Average_line_group</vt:lpstr>
      <vt:lpstr>Parameter_Average_line_type</vt:lpstr>
      <vt:lpstr>Parameter_Opex_series_selected</vt:lpstr>
      <vt:lpstr>Parameter_Period_end_long</vt:lpstr>
      <vt:lpstr>Parameter_Period_end_short</vt:lpstr>
      <vt:lpstr>Parameter_Period_start_long</vt:lpstr>
      <vt:lpstr>Parameter_Period_start_short</vt:lpstr>
      <vt:lpstr>Row_Table_Capital_ratios_opex_to_total_cost</vt:lpstr>
      <vt:lpstr>Row_Table_Capital_ratios_opex_to_total_inputs</vt:lpstr>
      <vt:lpstr>Row_Table_Capital_ratios_opex_to_totex</vt:lpstr>
      <vt:lpstr>Row_Table_Summary_customer_numbers</vt:lpstr>
      <vt:lpstr>Row_Table_Summary_DNSP</vt:lpstr>
      <vt:lpstr>Row_Table_Summary_year</vt:lpstr>
      <vt:lpstr>Table_Capital_ratios</vt:lpstr>
      <vt:lpstr>Table_Comparators_long</vt:lpstr>
      <vt:lpstr>Table_Comparators_short</vt:lpstr>
      <vt:lpstr>Table_Data_benchmarking</vt:lpstr>
      <vt:lpstr>Table_Data_capex</vt:lpstr>
      <vt:lpstr>Table_Data_capex_pivot_table</vt:lpstr>
      <vt:lpstr>Table_Data_MPFP_opex</vt:lpstr>
      <vt:lpstr>Table_Data_MTFP</vt:lpstr>
      <vt:lpstr>Table_Summary</vt:lpstr>
    </vt:vector>
  </TitlesOfParts>
  <Company>ACCC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Dutta, Anjali</dc:creator>
  <cp:lastModifiedBy>Rapoport, Adam</cp:lastModifiedBy>
  <dcterms:created xsi:type="dcterms:W3CDTF">2021-04-07T00:48:35Z</dcterms:created>
  <dcterms:modified xsi:type="dcterms:W3CDTF">2022-11-04T06:38:18Z</dcterms:modified>
</cp:coreProperties>
</file>