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80" yWindow="-165" windowWidth="25440" windowHeight="15870"/>
  </bookViews>
  <sheets>
    <sheet name="final decision" sheetId="6" r:id="rId1"/>
  </sheets>
  <definedNames>
    <definedName name="anscount" hidden="1">1</definedName>
    <definedName name="solver_adj" localSheetId="0" hidden="1">'final decision'!#REF!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'final decision'!#REF!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'final decision'!#REF!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hs1" localSheetId="0" hidden="1">'final decision'!#REF!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3" i="6" l="1"/>
  <c r="K53" i="6"/>
  <c r="G53" i="6"/>
  <c r="F53" i="6"/>
  <c r="E53" i="6"/>
  <c r="B51" i="6"/>
  <c r="B49" i="6"/>
  <c r="B48" i="6"/>
  <c r="B47" i="6"/>
  <c r="B46" i="6"/>
  <c r="B45" i="6"/>
  <c r="B44" i="6"/>
  <c r="B43" i="6"/>
  <c r="B42" i="6"/>
  <c r="H53" i="6"/>
  <c r="L34" i="6"/>
  <c r="K34" i="6"/>
  <c r="I34" i="6"/>
  <c r="H34" i="6"/>
  <c r="G34" i="6"/>
  <c r="F34" i="6"/>
  <c r="E34" i="6"/>
  <c r="M12" i="6"/>
  <c r="L12" i="6"/>
  <c r="K12" i="6"/>
  <c r="J12" i="6"/>
  <c r="I12" i="6"/>
  <c r="H12" i="6"/>
  <c r="G12" i="6"/>
  <c r="F12" i="6"/>
  <c r="E12" i="6"/>
  <c r="N11" i="6"/>
  <c r="N12" i="6" s="1"/>
  <c r="M13" i="6" s="1"/>
  <c r="P45" i="6" l="1"/>
  <c r="P50" i="6"/>
  <c r="P46" i="6"/>
  <c r="P42" i="6"/>
  <c r="L13" i="6"/>
  <c r="P43" i="6"/>
  <c r="P47" i="6"/>
  <c r="P48" i="6"/>
  <c r="P49" i="6"/>
  <c r="P52" i="6"/>
  <c r="P40" i="6"/>
  <c r="P44" i="6"/>
  <c r="P51" i="6"/>
  <c r="P53" i="6" l="1"/>
  <c r="O51" i="6"/>
  <c r="O45" i="6"/>
  <c r="O44" i="6"/>
  <c r="O40" i="6"/>
  <c r="K13" i="6"/>
  <c r="O52" i="6"/>
  <c r="O50" i="6"/>
  <c r="O49" i="6"/>
  <c r="O48" i="6"/>
  <c r="O47" i="6"/>
  <c r="O46" i="6"/>
  <c r="O43" i="6"/>
  <c r="O42" i="6"/>
  <c r="O53" i="6" l="1"/>
  <c r="N52" i="6"/>
  <c r="N50" i="6"/>
  <c r="N49" i="6"/>
  <c r="N48" i="6"/>
  <c r="N47" i="6"/>
  <c r="N46" i="6"/>
  <c r="N43" i="6"/>
  <c r="N42" i="6"/>
  <c r="J13" i="6"/>
  <c r="N51" i="6"/>
  <c r="N45" i="6"/>
  <c r="N44" i="6"/>
  <c r="N40" i="6"/>
  <c r="N53" i="6" l="1"/>
  <c r="M51" i="6"/>
  <c r="M45" i="6"/>
  <c r="M44" i="6"/>
  <c r="M40" i="6"/>
  <c r="I13" i="6"/>
  <c r="M52" i="6"/>
  <c r="M50" i="6"/>
  <c r="M49" i="6"/>
  <c r="M48" i="6"/>
  <c r="M47" i="6"/>
  <c r="M46" i="6"/>
  <c r="M43" i="6"/>
  <c r="M42" i="6"/>
  <c r="M53" i="6" l="1"/>
  <c r="Q33" i="6"/>
  <c r="O33" i="6"/>
  <c r="M33" i="6"/>
  <c r="P32" i="6"/>
  <c r="N32" i="6"/>
  <c r="Q31" i="6"/>
  <c r="O31" i="6"/>
  <c r="M31" i="6"/>
  <c r="P30" i="6"/>
  <c r="N30" i="6"/>
  <c r="Q29" i="6"/>
  <c r="O29" i="6"/>
  <c r="M29" i="6"/>
  <c r="P28" i="6"/>
  <c r="N28" i="6"/>
  <c r="Q27" i="6"/>
  <c r="O27" i="6"/>
  <c r="M27" i="6"/>
  <c r="P26" i="6"/>
  <c r="N26" i="6"/>
  <c r="Q25" i="6"/>
  <c r="O25" i="6"/>
  <c r="M25" i="6"/>
  <c r="P23" i="6"/>
  <c r="N23" i="6"/>
  <c r="P33" i="6"/>
  <c r="Q32" i="6"/>
  <c r="M32" i="6"/>
  <c r="N31" i="6"/>
  <c r="O30" i="6"/>
  <c r="P29" i="6"/>
  <c r="Q28" i="6"/>
  <c r="M28" i="6"/>
  <c r="N27" i="6"/>
  <c r="O26" i="6"/>
  <c r="P25" i="6"/>
  <c r="Q23" i="6"/>
  <c r="M23" i="6"/>
  <c r="N33" i="6"/>
  <c r="O32" i="6"/>
  <c r="P31" i="6"/>
  <c r="Q30" i="6"/>
  <c r="M30" i="6"/>
  <c r="N29" i="6"/>
  <c r="O28" i="6"/>
  <c r="P27" i="6"/>
  <c r="Q26" i="6"/>
  <c r="M26" i="6"/>
  <c r="N25" i="6"/>
  <c r="O23" i="6"/>
  <c r="H13" i="6"/>
  <c r="G13" i="6" s="1"/>
  <c r="F13" i="6" s="1"/>
  <c r="E13" i="6" s="1"/>
  <c r="D13" i="6" s="1"/>
  <c r="O34" i="6" l="1"/>
  <c r="M34" i="6"/>
  <c r="M56" i="6" s="1"/>
  <c r="P34" i="6"/>
  <c r="P56" i="6" s="1"/>
  <c r="Q34" i="6"/>
  <c r="N34" i="6"/>
  <c r="N56" i="6" l="1"/>
  <c r="S63" i="6" s="1"/>
  <c r="U65" i="6"/>
  <c r="S65" i="6"/>
  <c r="Q65" i="6"/>
  <c r="R65" i="6"/>
  <c r="T65" i="6"/>
  <c r="O56" i="6"/>
  <c r="Q53" i="6"/>
  <c r="Q56" i="6" s="1"/>
  <c r="Q62" i="6"/>
  <c r="O62" i="6"/>
  <c r="R62" i="6"/>
  <c r="N62" i="6"/>
  <c r="P62" i="6"/>
  <c r="R63" i="6" l="1"/>
  <c r="Q63" i="6"/>
  <c r="P63" i="6"/>
  <c r="O63" i="6"/>
  <c r="U66" i="6"/>
  <c r="U67" i="6" s="1"/>
  <c r="S66" i="6"/>
  <c r="V66" i="6"/>
  <c r="V67" i="6" s="1"/>
  <c r="R66" i="6"/>
  <c r="T66" i="6"/>
  <c r="S64" i="6"/>
  <c r="S67" i="6" s="1"/>
  <c r="Q64" i="6"/>
  <c r="R64" i="6"/>
  <c r="T64" i="6"/>
  <c r="T67" i="6" s="1"/>
  <c r="P64" i="6"/>
  <c r="R67" i="6"/>
  <c r="Y67" i="6" l="1"/>
  <c r="R69" i="6" s="1"/>
  <c r="W67" i="6"/>
  <c r="S69" i="6" l="1"/>
  <c r="Y69" i="6" s="1"/>
</calcChain>
</file>

<file path=xl/sharedStrings.xml><?xml version="1.0" encoding="utf-8"?>
<sst xmlns="http://schemas.openxmlformats.org/spreadsheetml/2006/main" count="107" uniqueCount="58">
  <si>
    <t>Actual and estimated inflation</t>
  </si>
  <si>
    <t>Actual</t>
  </si>
  <si>
    <t>Estimated</t>
  </si>
  <si>
    <t>ABS CPI index - June (old base)</t>
  </si>
  <si>
    <t>ABS CPI index - June (rebased index in Sep 2012),</t>
  </si>
  <si>
    <t xml:space="preserve">Inflation rate (per cent) </t>
  </si>
  <si>
    <t>TABLE 7.5.1 - The carryover amounts that arise from applying the EBSS during the 2012-13 to 2016-17 regulatory control period</t>
  </si>
  <si>
    <t>Table 7.5.1.1 - Opex allowance applicable to EBSS (EBSS target)</t>
  </si>
  <si>
    <t>$m, real June 2017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</si>
  <si>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</si>
  <si>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</si>
  <si>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</si>
  <si>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</si>
  <si>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</si>
  <si>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Guaranteed Service Level (GSL) payments</t>
  </si>
  <si>
    <t>Superannuation costs for defined benefits schemes</t>
  </si>
  <si>
    <t>Demand management incentive allowance (DMIA)</t>
  </si>
  <si>
    <t>Non-network alternatives</t>
  </si>
  <si>
    <t>Electrical safety inspection levy payments</t>
  </si>
  <si>
    <t>National Energy Market (NEM) levy payments</t>
  </si>
  <si>
    <t>NEM and retail contestability opex</t>
  </si>
  <si>
    <t>Capitalisation policy changes</t>
  </si>
  <si>
    <t>Forecast opex for EBSS purposes</t>
  </si>
  <si>
    <t>Table 7.5.1.2 - Actual and estimated opex applicable to EBSS</t>
  </si>
  <si>
    <t xml:space="preserve">$m, Actual </t>
  </si>
  <si>
    <t xml:space="preserve">Total opex </t>
  </si>
  <si>
    <t>Approved excludable costs</t>
  </si>
  <si>
    <t>Opex associated with approved cost pass through</t>
  </si>
  <si>
    <t>Movements in provisions related to opex</t>
  </si>
  <si>
    <t>Actual opex for EBSS purposes</t>
  </si>
  <si>
    <t>Base year</t>
  </si>
  <si>
    <t>Carryover</t>
  </si>
  <si>
    <t>Forthcoming regulatory control period</t>
  </si>
  <si>
    <t>Total</t>
  </si>
  <si>
    <t>2017-18 to 2018-19</t>
  </si>
  <si>
    <t>2005-06</t>
  </si>
  <si>
    <t>2006-07</t>
  </si>
  <si>
    <t>$m, real June 2012</t>
  </si>
  <si>
    <t>TasNetworks (D)</t>
  </si>
  <si>
    <t>2017-18</t>
  </si>
  <si>
    <t>2018-19</t>
  </si>
  <si>
    <t>2007-08</t>
  </si>
  <si>
    <t>2011-12</t>
  </si>
  <si>
    <t>2008-09</t>
  </si>
  <si>
    <t>2009-10</t>
  </si>
  <si>
    <t>2010-11</t>
  </si>
  <si>
    <t>2015-16</t>
  </si>
  <si>
    <t>2014-15</t>
  </si>
  <si>
    <t>2013-14</t>
  </si>
  <si>
    <t>2012-13</t>
  </si>
  <si>
    <t>2016-17</t>
  </si>
  <si>
    <t>Reconstructed cumulative index (2016-17=1)</t>
  </si>
  <si>
    <t>Incremental gain ($m, 2016-17)</t>
  </si>
  <si>
    <t>Total Carryover Amount ($m, 2016-17)</t>
  </si>
  <si>
    <t>PTRM inputs ($m, 2016-17)</t>
  </si>
  <si>
    <t xml:space="preserve"> NPV</t>
  </si>
  <si>
    <t>Rate of return</t>
  </si>
  <si>
    <t>EBSS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</si>
</sst>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"/>
    <numFmt numFmtId="168" formatCode="_-* #,##0_-;\-* #,##0_-;_-* &quot;-&quot;??_-;_-@_-"/>
    <numFmt numFmtId="169" formatCode="0.000"/>
    <numFmt numFmtId="170" formatCode="_-* #,##0.0_-;\-* #,##0.0_-;_-* &quot;-&quot;??_-;_-@_-"/>
    <numFmt numFmtId="171" formatCode="#,##0_ ;\(#,##0\)_ "/>
    <numFmt numFmtId="172" formatCode="#,##0.0_ ;\-#,##0.0\ "/>
    <numFmt numFmtId="173" formatCode="_([$€-2]* #,##0.00_);_([$€-2]* \(#,##0.00\);_([$€-2]* &quot;-&quot;??_)"/>
    <numFmt numFmtId="174" formatCode="General_)"/>
    <numFmt numFmtId="175" formatCode="_-* #,##0.00_-;[Red]\(#,##0.00\)_-;_-* &quot;-&quot;??_-;_-@_-"/>
    <numFmt numFmtId="176" formatCode="#,##0.0_);\(#,##0.0\)"/>
    <numFmt numFmtId="177" formatCode="#,##0.0"/>
    <numFmt numFmtId="178" formatCode="0.0%"/>
    <numFmt numFmtId="179" formatCode="0;\(0\);&quot;-&quot;"/>
    <numFmt numFmtId="180" formatCode="#,##0;\(#,##0\)"/>
    <numFmt numFmtId="181" formatCode="#,##0;\-#,##0;\-"/>
    <numFmt numFmtId="182" formatCode="_(* #,##0.0_);_(* \(#,##0.00\);_(* &quot;-&quot;??_);_(@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&quot;$&quot;#,##0.0;[Red]\(&quot;$&quot;#,##0.0\)"/>
    <numFmt numFmtId="187" formatCode="_(0.0%_);\(0.0%\);&quot;-&quot;"/>
    <numFmt numFmtId="188" formatCode="_(\ #,##0_);\(#,##0\);_(\ &quot;-&quot;_);"/>
    <numFmt numFmtId="189" formatCode="_(\ #,##0.0_);\(#,##0.0\);_(\ &quot;-&quot;_);"/>
    <numFmt numFmtId="190" formatCode="dd\ mmm\ yy"/>
    <numFmt numFmtId="191" formatCode="_(\ #,##0_);\(#,##0\);&quot;-&quot;;@"/>
    <numFmt numFmtId="192" formatCode="hh:mm:ss\ AM/PM_)"/>
    <numFmt numFmtId="193" formatCode="_-* #,##0.00_-;\(#,##0.00\);_-* &quot;-&quot;_-"/>
    <numFmt numFmtId="194" formatCode="#,##0.000"/>
    <numFmt numFmtId="195" formatCode="&quot;$&quot;#,##0.00;\(&quot;$&quot;#,##0.00\)"/>
    <numFmt numFmtId="196" formatCode="mm/dd/yy"/>
    <numFmt numFmtId="197" formatCode="d\ mmm\ yy"/>
    <numFmt numFmtId="198" formatCode="dd\ mmm\ yyyy"/>
    <numFmt numFmtId="199" formatCode="mmm\ yy"/>
    <numFmt numFmtId="200" formatCode="0.0000"/>
    <numFmt numFmtId="201" formatCode="_(#,##0_);\(#,##0\);_(&quot;-&quot;_)"/>
    <numFmt numFmtId="202" formatCode="&quot;$&quot;#,##0.00000"/>
    <numFmt numFmtId="203" formatCode="_-* #,##0_-;\(#,##0\);_-* &quot;-&quot;_-"/>
    <numFmt numFmtId="204" formatCode="0_);[Red]\(0\)"/>
    <numFmt numFmtId="205" formatCode="0."/>
    <numFmt numFmtId="206" formatCode=";;;"/>
    <numFmt numFmtId="207" formatCode="#,##0.0;\(#,##0.0\)"/>
    <numFmt numFmtId="208" formatCode="_(* #,##0.0_);_(* \(#,##0.0\);_(* &quot;-&quot;?_);_(@_)"/>
    <numFmt numFmtId="209" formatCode="#,##0.000_);\(#,##0.000\);\-_)"/>
    <numFmt numFmtId="210" formatCode="_(\ #,##0.0_);_(\ \(#,##0.0\);_(* &quot;-&quot;??_);_(@_)"/>
    <numFmt numFmtId="211" formatCode="#,##0.00_ ;[Red]\ \(#,##0.00\);\ \-_)"/>
    <numFmt numFmtId="212" formatCode="#,##0_ ;[Red]\ \(#,##0\);\ \-_)"/>
    <numFmt numFmtId="213" formatCode="0.00%;\(0.00%\)"/>
    <numFmt numFmtId="214" formatCode="0.0_)%\(0.0%\);\-"/>
    <numFmt numFmtId="215" formatCode="d\-mmm\-yyyy"/>
    <numFmt numFmtId="216" formatCode="_(* #,##0_);_(* \(#,##0\);_(* &quot;-&quot;?_);_(@_)"/>
    <numFmt numFmtId="217" formatCode="#,##0.000_ ;[Red]\-#,##0.000\ "/>
    <numFmt numFmtId="218" formatCode="0.00%_);\(0.00%\);\-_%_)"/>
    <numFmt numFmtId="219" formatCode="#.0#\x"/>
    <numFmt numFmtId="220" formatCode="#,##0_ ;\-#,##0\ "/>
    <numFmt numFmtId="221" formatCode="\60\4\7\:"/>
    <numFmt numFmtId="222" formatCode="#,##0;[Red]\(#,##0.0\)"/>
    <numFmt numFmtId="223" formatCode="#.0\x"/>
    <numFmt numFmtId="224" formatCode="#,##0_ ;[Red]\(#,##0\)\ "/>
    <numFmt numFmtId="225" formatCode="000"/>
    <numFmt numFmtId="226" formatCode="\C\R000"/>
    <numFmt numFmtId="227" formatCode="#,##0.00;\(#,##0.00\)"/>
    <numFmt numFmtId="228" formatCode="_)d\-mmm\-yy_)"/>
    <numFmt numFmtId="229" formatCode="_(#,##0.0_);\(#,##0.0\);_(&quot;-&quot;_)"/>
    <numFmt numFmtId="230" formatCode="_(###0_);\(###0\);_(###0_)"/>
    <numFmt numFmtId="231" formatCode="#,##0_);\(#,##0\);\-_)"/>
    <numFmt numFmtId="232" formatCode="&quot;fl&quot;#,##0.00_);[Red]\(&quot;fl&quot;#,##0.00\)"/>
    <numFmt numFmtId="233" formatCode="_(&quot;fl&quot;* #,##0_);_(&quot;fl&quot;* \(#,##0\);_(&quot;fl&quot;* &quot;-&quot;_);_(@_)"/>
    <numFmt numFmtId="234" formatCode="0.0\x_);&quot;nmf&quot;_)"/>
    <numFmt numFmtId="235" formatCode="#,##0.0000_);[Red]\(#,##0.0000\)"/>
    <numFmt numFmtId="236" formatCode="&quot;Yes&quot;;[Red]&quot;Error&quot;;&quot;No&quot;;[Red]&quot;Error&quot;"/>
    <numFmt numFmtId="237" formatCode="#,##0.000_ ;\-#,##0.000\ "/>
  </numFmts>
  <fonts count="1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5"/>
      <name val="Arial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vertAlign val="superscript"/>
      <sz val="5"/>
      <name val="Arial"/>
      <family val="2"/>
    </font>
    <font>
      <sz val="10"/>
      <name val="Helv"/>
      <charset val="204"/>
    </font>
    <font>
      <u/>
      <sz val="8.4"/>
      <color indexed="12"/>
      <name val="Arial"/>
      <family val="2"/>
    </font>
    <font>
      <sz val="14"/>
      <name val="System"/>
      <family val="2"/>
    </font>
    <font>
      <sz val="10"/>
      <name val="Courier"/>
      <family val="3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Arial"/>
      <family val="2"/>
    </font>
    <font>
      <sz val="9"/>
      <name val="Times New Roman"/>
      <family val="1"/>
    </font>
    <font>
      <sz val="8"/>
      <color indexed="12"/>
      <name val="Arial"/>
      <family val="2"/>
    </font>
    <font>
      <i/>
      <sz val="8"/>
      <color indexed="16"/>
      <name val="Arial"/>
      <family val="2"/>
    </font>
    <font>
      <i/>
      <sz val="8"/>
      <color indexed="54"/>
      <name val="Arial"/>
      <family val="2"/>
    </font>
    <font>
      <i/>
      <sz val="9"/>
      <color indexed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Garamond"/>
    </font>
    <font>
      <sz val="10"/>
      <color indexed="12"/>
      <name val="Arial"/>
      <family val="2"/>
    </font>
    <font>
      <sz val="8"/>
      <color indexed="48"/>
      <name val="Arial"/>
      <family val="2"/>
    </font>
    <font>
      <sz val="10"/>
      <name val="Times New Roman"/>
      <family val="1"/>
    </font>
    <font>
      <sz val="8"/>
      <color indexed="12"/>
      <name val="Helvetica-Narrow"/>
      <family val="2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sz val="8"/>
      <name val="Times New Roman"/>
      <family val="1"/>
    </font>
    <font>
      <b/>
      <sz val="11"/>
      <color indexed="52"/>
      <name val="Calibri"/>
      <family val="2"/>
    </font>
    <font>
      <sz val="10"/>
      <color indexed="10"/>
      <name val="Century Gothic"/>
      <family val="2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sz val="10"/>
      <name val="Helvetica"/>
    </font>
    <font>
      <sz val="10"/>
      <name val="Palatino"/>
    </font>
    <font>
      <b/>
      <sz val="11"/>
      <color indexed="55"/>
      <name val="Arial"/>
      <family val="2"/>
    </font>
    <font>
      <sz val="10"/>
      <name val="dutch801 bt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Times New Roman"/>
      <family val="1"/>
    </font>
    <font>
      <sz val="9"/>
      <name val="GillSans"/>
      <family val="2"/>
    </font>
    <font>
      <sz val="9"/>
      <name val="GillSans"/>
    </font>
    <font>
      <sz val="9"/>
      <name val="GillSans Light"/>
      <family val="2"/>
    </font>
    <font>
      <sz val="9"/>
      <name val="GillSans Light"/>
    </font>
    <font>
      <sz val="11"/>
      <color indexed="17"/>
      <name val="Calibri"/>
      <family val="2"/>
    </font>
    <font>
      <sz val="10"/>
      <color indexed="23"/>
      <name val="Arial"/>
      <family val="2"/>
    </font>
    <font>
      <b/>
      <u/>
      <sz val="11"/>
      <name val="Arial"/>
      <family val="2"/>
    </font>
    <font>
      <i/>
      <sz val="8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IQE Hlv Narrow"/>
    </font>
    <font>
      <i/>
      <sz val="11"/>
      <name val="IQE Hlv Narrow"/>
    </font>
    <font>
      <sz val="11"/>
      <name val="IQE Hlv Narrow"/>
    </font>
    <font>
      <b/>
      <sz val="14"/>
      <name val="IQE Hlv Narrow"/>
    </font>
    <font>
      <b/>
      <sz val="11"/>
      <name val="IQE Hlv Narrow"/>
    </font>
    <font>
      <b/>
      <sz val="8"/>
      <color indexed="8"/>
      <name val="Arial"/>
      <family val="2"/>
    </font>
    <font>
      <b/>
      <i/>
      <sz val="13"/>
      <color indexed="9"/>
      <name val="IQE Garamond I Cd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0"/>
      <color indexed="9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b/>
      <sz val="8"/>
      <color indexed="9"/>
      <name val="Arial"/>
      <family val="2"/>
    </font>
    <font>
      <sz val="14"/>
      <color indexed="9"/>
      <name val="Univers Condensed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2"/>
      <name val="Century Gothic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2"/>
      <name val="Times New Roman"/>
      <family val="1"/>
    </font>
    <font>
      <sz val="11"/>
      <color indexed="60"/>
      <name val="Calibri"/>
      <family val="2"/>
    </font>
    <font>
      <sz val="7"/>
      <name val="Helv"/>
    </font>
    <font>
      <sz val="8"/>
      <name val="Palatino"/>
      <family val="1"/>
    </font>
    <font>
      <sz val="12"/>
      <name val="Helv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name val="Century Gothic"/>
      <family val="2"/>
    </font>
    <font>
      <b/>
      <sz val="18"/>
      <color indexed="62"/>
      <name val="Cambria"/>
      <family val="2"/>
    </font>
    <font>
      <sz val="8"/>
      <color indexed="8"/>
      <name val="Verdana"/>
      <family val="2"/>
    </font>
    <font>
      <sz val="9"/>
      <name val="SwitzerlandNarrow"/>
    </font>
    <font>
      <sz val="9"/>
      <color indexed="12"/>
      <name val="SwitzerlandNarrow"/>
    </font>
    <font>
      <sz val="9"/>
      <color indexed="21"/>
      <name val="Helvetica-Black"/>
    </font>
    <font>
      <sz val="9"/>
      <color indexed="21"/>
      <name val="Helvetica-Black"/>
      <family val="2"/>
    </font>
    <font>
      <b/>
      <sz val="9"/>
      <name val="Palatino"/>
      <family val="1"/>
    </font>
    <font>
      <u/>
      <sz val="10"/>
      <name val="Arial"/>
      <family val="2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1"/>
      <name val="Helvetica-Black"/>
      <family val="2"/>
    </font>
    <font>
      <sz val="12"/>
      <color indexed="12"/>
      <name val="Arial MT"/>
    </font>
    <font>
      <b/>
      <sz val="18"/>
      <color indexed="9"/>
      <name val="Arial"/>
      <family val="2"/>
    </font>
    <font>
      <b/>
      <sz val="18"/>
      <color indexed="56"/>
      <name val="Cambria"/>
      <family val="2"/>
    </font>
    <font>
      <b/>
      <sz val="16"/>
      <color indexed="24"/>
      <name val="Univers 45 Light"/>
      <family val="2"/>
    </font>
    <font>
      <b/>
      <sz val="10"/>
      <color indexed="9"/>
      <name val="Helvetica"/>
      <family val="3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sz val="11"/>
      <color theme="0" tint="-0.34998626667073579"/>
      <name val="Arial"/>
      <family val="2"/>
    </font>
    <font>
      <b/>
      <sz val="22"/>
      <color rgb="FFFF0000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3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lightGray">
        <fgColor indexed="15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gray0625">
        <bgColor indexed="44"/>
      </patternFill>
    </fill>
    <fill>
      <patternFill patternType="solid">
        <fgColor indexed="15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</fills>
  <borders count="1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medium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/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/>
      <right style="medium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indexed="3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4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/>
      <right style="thin">
        <color auto="1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 style="thin">
        <color theme="0" tint="-0.2499465926084170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</borders>
  <cellStyleXfs count="2852">
    <xf numFmtId="0" fontId="0" fillId="0" borderId="0"/>
    <xf numFmtId="9" fontId="2" fillId="0" borderId="0" applyFont="0" applyFill="0" applyBorder="0" applyAlignment="0" applyProtection="0"/>
    <xf numFmtId="0" fontId="7" fillId="0" borderId="0"/>
    <xf numFmtId="0" fontId="6" fillId="4" borderId="0">
      <alignment horizontal="left" vertical="center"/>
      <protection locked="0"/>
    </xf>
    <xf numFmtId="0" fontId="15" fillId="9" borderId="0">
      <alignment vertical="center"/>
      <protection locked="0"/>
    </xf>
    <xf numFmtId="0" fontId="2" fillId="0" borderId="0"/>
    <xf numFmtId="0" fontId="7" fillId="0" borderId="0"/>
    <xf numFmtId="173" fontId="7" fillId="0" borderId="0"/>
    <xf numFmtId="0" fontId="7" fillId="0" borderId="0"/>
    <xf numFmtId="173" fontId="7" fillId="0" borderId="0"/>
    <xf numFmtId="173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7" fillId="0" borderId="0" applyFont="0" applyFill="0" applyBorder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33" fillId="0" borderId="0"/>
    <xf numFmtId="175" fontId="33" fillId="0" borderId="0"/>
    <xf numFmtId="0" fontId="34" fillId="0" borderId="0"/>
    <xf numFmtId="0" fontId="7" fillId="0" borderId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174" fontId="32" fillId="0" borderId="0"/>
    <xf numFmtId="176" fontId="36" fillId="5" borderId="0" applyFont="0" applyBorder="0"/>
    <xf numFmtId="0" fontId="37" fillId="37" borderId="0"/>
    <xf numFmtId="176" fontId="36" fillId="38" borderId="0" applyNumberFormat="0" applyFont="0" applyBorder="0" applyAlignment="0" applyProtection="0"/>
    <xf numFmtId="176" fontId="32" fillId="39" borderId="0" applyNumberFormat="0" applyFont="0" applyBorder="0" applyAlignment="0" applyProtection="0"/>
    <xf numFmtId="176" fontId="33" fillId="40" borderId="0" applyBorder="0"/>
    <xf numFmtId="176" fontId="33" fillId="40" borderId="0" applyBorder="0"/>
    <xf numFmtId="176" fontId="33" fillId="40" borderId="0" applyBorder="0"/>
    <xf numFmtId="176" fontId="33" fillId="40" borderId="0" applyBorder="0"/>
    <xf numFmtId="176" fontId="33" fillId="40" borderId="0" applyBorder="0"/>
    <xf numFmtId="176" fontId="33" fillId="40" borderId="0" applyBorder="0"/>
    <xf numFmtId="176" fontId="33" fillId="40" borderId="0" applyBorder="0"/>
    <xf numFmtId="176" fontId="33" fillId="40" borderId="0" applyBorder="0"/>
    <xf numFmtId="176" fontId="33" fillId="40" borderId="0" applyBorder="0"/>
    <xf numFmtId="176" fontId="33" fillId="40" borderId="0" applyBorder="0"/>
    <xf numFmtId="176" fontId="33" fillId="40" borderId="0" applyBorder="0"/>
    <xf numFmtId="176" fontId="33" fillId="40" borderId="0" applyBorder="0"/>
    <xf numFmtId="176" fontId="33" fillId="40" borderId="0" applyBorder="0"/>
    <xf numFmtId="176" fontId="33" fillId="40" borderId="0" applyBorder="0"/>
    <xf numFmtId="176" fontId="33" fillId="40" borderId="0" applyBorder="0"/>
    <xf numFmtId="176" fontId="7" fillId="0" borderId="53" applyNumberFormat="0" applyBorder="0" applyAlignment="0" applyProtection="0"/>
    <xf numFmtId="177" fontId="38" fillId="0" borderId="0" applyBorder="0">
      <alignment horizontal="right"/>
    </xf>
    <xf numFmtId="177" fontId="33" fillId="0" borderId="53" applyBorder="0">
      <alignment horizontal="right"/>
    </xf>
    <xf numFmtId="177" fontId="33" fillId="0" borderId="53" applyBorder="0">
      <alignment horizontal="right"/>
    </xf>
    <xf numFmtId="177" fontId="33" fillId="0" borderId="53" applyBorder="0">
      <alignment horizontal="right"/>
    </xf>
    <xf numFmtId="177" fontId="33" fillId="0" borderId="53" applyBorder="0">
      <alignment horizontal="right"/>
    </xf>
    <xf numFmtId="177" fontId="33" fillId="0" borderId="53" applyBorder="0">
      <alignment horizontal="right"/>
    </xf>
    <xf numFmtId="177" fontId="33" fillId="0" borderId="53" applyBorder="0">
      <alignment horizontal="right"/>
    </xf>
    <xf numFmtId="177" fontId="33" fillId="0" borderId="53" applyBorder="0">
      <alignment horizontal="right"/>
    </xf>
    <xf numFmtId="177" fontId="33" fillId="0" borderId="53" applyBorder="0">
      <alignment horizontal="right"/>
    </xf>
    <xf numFmtId="177" fontId="33" fillId="0" borderId="53" applyBorder="0">
      <alignment horizontal="right"/>
    </xf>
    <xf numFmtId="177" fontId="33" fillId="0" borderId="53" applyBorder="0">
      <alignment horizontal="right"/>
    </xf>
    <xf numFmtId="177" fontId="33" fillId="0" borderId="53" applyBorder="0">
      <alignment horizontal="right"/>
    </xf>
    <xf numFmtId="177" fontId="33" fillId="0" borderId="53" applyBorder="0">
      <alignment horizontal="right"/>
    </xf>
    <xf numFmtId="177" fontId="33" fillId="0" borderId="53" applyBorder="0">
      <alignment horizontal="right"/>
    </xf>
    <xf numFmtId="177" fontId="33" fillId="0" borderId="53" applyBorder="0">
      <alignment horizontal="right"/>
    </xf>
    <xf numFmtId="177" fontId="33" fillId="0" borderId="53" applyBorder="0">
      <alignment horizontal="right"/>
    </xf>
    <xf numFmtId="176" fontId="7" fillId="0" borderId="53" applyNumberFormat="0" applyBorder="0" applyAlignment="0" applyProtection="0"/>
    <xf numFmtId="176" fontId="7" fillId="0" borderId="53" applyNumberFormat="0" applyBorder="0" applyAlignment="0" applyProtection="0"/>
    <xf numFmtId="176" fontId="7" fillId="0" borderId="53" applyNumberFormat="0" applyBorder="0" applyAlignment="0" applyProtection="0"/>
    <xf numFmtId="176" fontId="7" fillId="0" borderId="53" applyNumberFormat="0" applyBorder="0" applyAlignment="0" applyProtection="0"/>
    <xf numFmtId="176" fontId="7" fillId="0" borderId="53" applyNumberFormat="0" applyBorder="0" applyAlignment="0" applyProtection="0"/>
    <xf numFmtId="176" fontId="7" fillId="0" borderId="53" applyNumberFormat="0" applyBorder="0" applyAlignment="0" applyProtection="0"/>
    <xf numFmtId="176" fontId="7" fillId="0" borderId="53" applyNumberFormat="0" applyBorder="0" applyAlignment="0" applyProtection="0"/>
    <xf numFmtId="176" fontId="7" fillId="0" borderId="53" applyNumberFormat="0" applyBorder="0" applyAlignment="0" applyProtection="0"/>
    <xf numFmtId="176" fontId="7" fillId="0" borderId="53" applyNumberFormat="0" applyBorder="0" applyAlignment="0" applyProtection="0"/>
    <xf numFmtId="176" fontId="7" fillId="0" borderId="53" applyNumberFormat="0" applyBorder="0" applyAlignment="0" applyProtection="0"/>
    <xf numFmtId="176" fontId="7" fillId="0" borderId="53" applyNumberFormat="0" applyBorder="0" applyAlignment="0" applyProtection="0"/>
    <xf numFmtId="176" fontId="7" fillId="0" borderId="53" applyNumberFormat="0" applyBorder="0" applyAlignment="0" applyProtection="0"/>
    <xf numFmtId="176" fontId="7" fillId="0" borderId="53" applyNumberFormat="0" applyBorder="0" applyAlignment="0" applyProtection="0"/>
    <xf numFmtId="176" fontId="7" fillId="0" borderId="53" applyNumberFormat="0" applyBorder="0" applyAlignment="0" applyProtection="0"/>
    <xf numFmtId="178" fontId="39" fillId="0" borderId="0" applyBorder="0">
      <alignment horizontal="right"/>
    </xf>
    <xf numFmtId="178" fontId="40" fillId="0" borderId="53" applyBorder="0">
      <alignment horizontal="right"/>
    </xf>
    <xf numFmtId="176" fontId="41" fillId="0" borderId="0">
      <alignment horizontal="left" indent="1"/>
    </xf>
    <xf numFmtId="176" fontId="22" fillId="0" borderId="82" applyBorder="0"/>
    <xf numFmtId="176" fontId="36" fillId="41" borderId="53" applyNumberFormat="0" applyFont="0" applyBorder="0" applyAlignment="0" applyProtection="0"/>
    <xf numFmtId="177" fontId="42" fillId="42" borderId="82" applyBorder="0">
      <alignment horizontal="right"/>
    </xf>
    <xf numFmtId="177" fontId="42" fillId="0" borderId="82" applyBorder="0">
      <alignment horizontal="right"/>
    </xf>
    <xf numFmtId="176" fontId="43" fillId="0" borderId="53" applyNumberFormat="0" applyBorder="0" applyAlignment="0" applyProtection="0"/>
    <xf numFmtId="0" fontId="42" fillId="5" borderId="83" applyBorder="0">
      <alignment horizontal="center"/>
    </xf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46" borderId="0" applyNumberFormat="0" applyBorder="0" applyAlignment="0" applyProtection="0"/>
    <xf numFmtId="0" fontId="34" fillId="50" borderId="0" applyNumberFormat="0" applyBorder="0" applyAlignment="0" applyProtection="0"/>
    <xf numFmtId="0" fontId="35" fillId="47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4" fillId="43" borderId="0" applyNumberFormat="0" applyBorder="0" applyAlignment="0" applyProtection="0"/>
    <xf numFmtId="0" fontId="34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4" fillId="53" borderId="0" applyNumberFormat="0" applyBorder="0" applyAlignment="0" applyProtection="0"/>
    <xf numFmtId="0" fontId="34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4" fillId="46" borderId="0" applyNumberFormat="0" applyBorder="0" applyAlignment="0" applyProtection="0"/>
    <xf numFmtId="0" fontId="34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7" fillId="0" borderId="0" applyFill="0" applyBorder="0" applyProtection="0">
      <protection locked="0"/>
    </xf>
    <xf numFmtId="0" fontId="44" fillId="0" borderId="0"/>
    <xf numFmtId="3" fontId="45" fillId="17" borderId="84">
      <alignment horizontal="right"/>
    </xf>
    <xf numFmtId="9" fontId="7" fillId="17" borderId="85"/>
    <xf numFmtId="9" fontId="45" fillId="17" borderId="84"/>
    <xf numFmtId="15" fontId="46" fillId="56" borderId="86"/>
    <xf numFmtId="42" fontId="47" fillId="0" borderId="0" applyFont="0" applyFill="0" applyBorder="0" applyAlignment="0" applyProtection="0"/>
    <xf numFmtId="3" fontId="48" fillId="57" borderId="87" applyNumberFormat="0" applyBorder="0" applyAlignment="0">
      <alignment vertical="center"/>
    </xf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50" fillId="0" borderId="0" applyNumberFormat="0" applyFill="0" applyBorder="0" applyAlignment="0"/>
    <xf numFmtId="179" fontId="7" fillId="0" borderId="0" applyFont="0" applyFill="0" applyBorder="0" applyAlignment="0" applyProtection="0"/>
    <xf numFmtId="164" fontId="7" fillId="5" borderId="0" applyNumberFormat="0" applyFont="0" applyBorder="0" applyAlignment="0">
      <alignment horizontal="right"/>
    </xf>
    <xf numFmtId="164" fontId="7" fillId="5" borderId="0" applyNumberFormat="0" applyFont="0" applyBorder="0" applyAlignment="0">
      <alignment horizontal="right"/>
    </xf>
    <xf numFmtId="41" fontId="7" fillId="5" borderId="0" applyNumberFormat="0" applyFont="0" applyBorder="0" applyAlignment="0">
      <alignment horizontal="right"/>
    </xf>
    <xf numFmtId="164" fontId="7" fillId="5" borderId="0" applyNumberFormat="0" applyFont="0" applyBorder="0" applyAlignment="0">
      <alignment horizontal="right"/>
    </xf>
    <xf numFmtId="41" fontId="7" fillId="5" borderId="0" applyNumberFormat="0" applyFont="0" applyBorder="0" applyAlignment="0">
      <alignment horizontal="right"/>
    </xf>
    <xf numFmtId="0" fontId="51" fillId="0" borderId="0" applyNumberFormat="0" applyFill="0" applyBorder="0" applyAlignment="0">
      <protection locked="0"/>
    </xf>
    <xf numFmtId="0" fontId="52" fillId="0" borderId="59" applyNumberFormat="0" applyFont="0" applyFill="0" applyAlignment="0" applyProtection="0"/>
    <xf numFmtId="0" fontId="52" fillId="0" borderId="88" applyNumberFormat="0" applyFont="0" applyFill="0" applyAlignment="0" applyProtection="0"/>
    <xf numFmtId="177" fontId="33" fillId="0" borderId="89" applyNumberFormat="0" applyFont="0" applyFill="0" applyAlignment="0" applyProtection="0"/>
    <xf numFmtId="180" fontId="7" fillId="58" borderId="90" applyNumberFormat="0">
      <alignment vertical="center"/>
    </xf>
    <xf numFmtId="181" fontId="7" fillId="17" borderId="90" applyNumberFormat="0">
      <alignment vertical="center"/>
    </xf>
    <xf numFmtId="1" fontId="7" fillId="59" borderId="90" applyNumberFormat="0">
      <alignment vertical="center"/>
    </xf>
    <xf numFmtId="180" fontId="7" fillId="59" borderId="90" applyNumberFormat="0">
      <alignment vertical="center"/>
    </xf>
    <xf numFmtId="180" fontId="7" fillId="5" borderId="90" applyNumberFormat="0">
      <alignment vertical="center"/>
    </xf>
    <xf numFmtId="3" fontId="7" fillId="0" borderId="90" applyNumberFormat="0">
      <alignment vertical="center"/>
    </xf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0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80" fontId="7" fillId="58" borderId="90" applyNumberFormat="0">
      <alignment vertical="center"/>
    </xf>
    <xf numFmtId="0" fontId="53" fillId="31" borderId="91" applyNumberFormat="0" applyAlignment="0" applyProtection="0"/>
    <xf numFmtId="0" fontId="53" fillId="31" borderId="91" applyNumberFormat="0" applyAlignment="0" applyProtection="0"/>
    <xf numFmtId="0" fontId="53" fillId="25" borderId="91" applyNumberFormat="0" applyAlignment="0" applyProtection="0"/>
    <xf numFmtId="0" fontId="53" fillId="25" borderId="91" applyNumberFormat="0" applyAlignment="0" applyProtection="0"/>
    <xf numFmtId="0" fontId="53" fillId="25" borderId="91" applyNumberFormat="0" applyAlignment="0" applyProtection="0"/>
    <xf numFmtId="0" fontId="53" fillId="31" borderId="91" applyNumberFormat="0" applyAlignment="0" applyProtection="0"/>
    <xf numFmtId="0" fontId="53" fillId="31" borderId="91" applyNumberFormat="0" applyAlignment="0" applyProtection="0"/>
    <xf numFmtId="0" fontId="53" fillId="31" borderId="91" applyNumberFormat="0" applyAlignment="0" applyProtection="0"/>
    <xf numFmtId="0" fontId="53" fillId="31" borderId="91" applyNumberFormat="0" applyAlignment="0" applyProtection="0"/>
    <xf numFmtId="0" fontId="53" fillId="31" borderId="91" applyNumberFormat="0" applyAlignment="0" applyProtection="0"/>
    <xf numFmtId="0" fontId="53" fillId="31" borderId="91" applyNumberFormat="0" applyAlignment="0" applyProtection="0"/>
    <xf numFmtId="0" fontId="53" fillId="31" borderId="91" applyNumberFormat="0" applyAlignment="0" applyProtection="0"/>
    <xf numFmtId="0" fontId="53" fillId="31" borderId="91" applyNumberFormat="0" applyAlignment="0" applyProtection="0"/>
    <xf numFmtId="186" fontId="47" fillId="0" borderId="0" applyFill="0" applyBorder="0" applyAlignment="0"/>
    <xf numFmtId="187" fontId="54" fillId="39" borderId="0"/>
    <xf numFmtId="0" fontId="54" fillId="39" borderId="0"/>
    <xf numFmtId="188" fontId="54" fillId="39" borderId="0"/>
    <xf numFmtId="189" fontId="54" fillId="39" borderId="0"/>
    <xf numFmtId="190" fontId="54" fillId="39" borderId="0"/>
    <xf numFmtId="191" fontId="54" fillId="39" borderId="0"/>
    <xf numFmtId="0" fontId="55" fillId="60" borderId="92" applyNumberFormat="0" applyAlignment="0" applyProtection="0"/>
    <xf numFmtId="0" fontId="55" fillId="60" borderId="92" applyNumberFormat="0" applyAlignment="0" applyProtection="0"/>
    <xf numFmtId="0" fontId="55" fillId="60" borderId="92" applyNumberFormat="0" applyAlignment="0" applyProtection="0"/>
    <xf numFmtId="0" fontId="55" fillId="60" borderId="92" applyNumberFormat="0" applyAlignment="0" applyProtection="0"/>
    <xf numFmtId="0" fontId="55" fillId="60" borderId="92" applyNumberFormat="0" applyAlignment="0" applyProtection="0"/>
    <xf numFmtId="0" fontId="55" fillId="60" borderId="92" applyNumberFormat="0" applyAlignment="0" applyProtection="0"/>
    <xf numFmtId="0" fontId="55" fillId="60" borderId="92" applyNumberFormat="0" applyAlignment="0" applyProtection="0"/>
    <xf numFmtId="0" fontId="55" fillId="60" borderId="92" applyNumberFormat="0" applyAlignment="0" applyProtection="0"/>
    <xf numFmtId="0" fontId="55" fillId="60" borderId="92" applyNumberFormat="0" applyAlignment="0" applyProtection="0"/>
    <xf numFmtId="0" fontId="55" fillId="60" borderId="92" applyNumberFormat="0" applyAlignment="0" applyProtection="0"/>
    <xf numFmtId="0" fontId="55" fillId="60" borderId="92" applyNumberFormat="0" applyAlignment="0" applyProtection="0"/>
    <xf numFmtId="15" fontId="8" fillId="0" borderId="0" applyFill="0" applyBorder="0" applyProtection="0">
      <alignment horizontal="centerContinuous" wrapText="1"/>
    </xf>
    <xf numFmtId="0" fontId="56" fillId="0" borderId="93">
      <alignment horizontal="center"/>
    </xf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92" fontId="7" fillId="0" borderId="0"/>
    <xf numFmtId="164" fontId="45" fillId="0" borderId="0" applyFill="0" applyBorder="0">
      <protection locked="0"/>
    </xf>
    <xf numFmtId="41" fontId="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93" fontId="7" fillId="0" borderId="0" applyFill="0" applyBorder="0" applyAlignment="0" applyProtection="0"/>
    <xf numFmtId="0" fontId="5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3" fontId="59" fillId="0" borderId="0" applyFont="0" applyFill="0" applyBorder="0" applyAlignment="0" applyProtection="0"/>
    <xf numFmtId="194" fontId="7" fillId="0" borderId="0" applyFill="0" applyBorder="0">
      <protection locked="0"/>
    </xf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95" fontId="7" fillId="0" borderId="0" applyFill="0" applyBorder="0"/>
    <xf numFmtId="195" fontId="7" fillId="0" borderId="0" applyFill="0" applyBorder="0"/>
    <xf numFmtId="195" fontId="45" fillId="0" borderId="0" applyFill="0" applyBorder="0">
      <protection locked="0"/>
    </xf>
    <xf numFmtId="195" fontId="7" fillId="0" borderId="0" applyFill="0" applyBorder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97" fontId="50" fillId="0" borderId="0" applyFont="0" applyFill="0" applyBorder="0" applyAlignment="0" applyProtection="0"/>
    <xf numFmtId="198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99" fontId="61" fillId="0" borderId="0" applyFont="0" applyFill="0" applyBorder="0" applyAlignment="0" applyProtection="0"/>
    <xf numFmtId="196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14" fontId="11" fillId="0" borderId="0" applyFill="0" applyBorder="0" applyAlignment="0"/>
    <xf numFmtId="14" fontId="11" fillId="0" borderId="0" applyFill="0" applyBorder="0" applyAlignment="0"/>
    <xf numFmtId="14" fontId="11" fillId="0" borderId="0" applyFill="0" applyBorder="0" applyAlignment="0"/>
    <xf numFmtId="14" fontId="11" fillId="0" borderId="0" applyFill="0" applyBorder="0" applyAlignment="0"/>
    <xf numFmtId="14" fontId="11" fillId="0" borderId="0" applyFill="0" applyBorder="0" applyAlignment="0"/>
    <xf numFmtId="14" fontId="11" fillId="0" borderId="0" applyFill="0" applyBorder="0" applyAlignment="0"/>
    <xf numFmtId="14" fontId="11" fillId="0" borderId="0" applyFill="0" applyBorder="0" applyAlignment="0"/>
    <xf numFmtId="14" fontId="11" fillId="0" borderId="0" applyFill="0" applyBorder="0" applyAlignment="0"/>
    <xf numFmtId="14" fontId="11" fillId="0" borderId="0" applyFill="0" applyBorder="0" applyAlignment="0"/>
    <xf numFmtId="14" fontId="11" fillId="0" borderId="0" applyFill="0" applyBorder="0" applyAlignment="0"/>
    <xf numFmtId="14" fontId="11" fillId="0" borderId="0" applyFill="0" applyBorder="0" applyAlignment="0"/>
    <xf numFmtId="14" fontId="11" fillId="0" borderId="0" applyFill="0" applyBorder="0" applyAlignment="0"/>
    <xf numFmtId="14" fontId="11" fillId="0" borderId="0" applyFill="0" applyBorder="0" applyAlignment="0"/>
    <xf numFmtId="14" fontId="11" fillId="0" borderId="0" applyFill="0" applyBorder="0" applyAlignment="0"/>
    <xf numFmtId="14" fontId="11" fillId="0" borderId="0" applyFill="0" applyBorder="0" applyAlignment="0"/>
    <xf numFmtId="14" fontId="11" fillId="0" borderId="0" applyFill="0" applyBorder="0" applyAlignment="0"/>
    <xf numFmtId="14" fontId="11" fillId="0" borderId="0" applyFill="0" applyBorder="0" applyAlignment="0"/>
    <xf numFmtId="14" fontId="11" fillId="0" borderId="0" applyFill="0" applyBorder="0" applyAlignment="0"/>
    <xf numFmtId="14" fontId="11" fillId="0" borderId="0" applyFill="0" applyBorder="0" applyAlignment="0"/>
    <xf numFmtId="14" fontId="11" fillId="0" borderId="0" applyFill="0" applyBorder="0" applyAlignment="0"/>
    <xf numFmtId="15" fontId="45" fillId="0" borderId="0" applyFill="0" applyBorder="0">
      <protection locked="0"/>
    </xf>
    <xf numFmtId="14" fontId="7" fillId="0" borderId="0" applyFont="0" applyFill="0" applyBorder="0" applyAlignment="0" applyProtection="0"/>
    <xf numFmtId="1" fontId="7" fillId="0" borderId="0" applyFill="0" applyBorder="0">
      <alignment horizontal="right"/>
    </xf>
    <xf numFmtId="1" fontId="7" fillId="0" borderId="0" applyFill="0" applyBorder="0">
      <alignment horizontal="right"/>
    </xf>
    <xf numFmtId="0" fontId="7" fillId="0" borderId="0" applyFont="0" applyFill="0" applyBorder="0" applyAlignment="0"/>
    <xf numFmtId="2" fontId="7" fillId="0" borderId="0" applyFill="0" applyBorder="0">
      <alignment horizontal="right"/>
    </xf>
    <xf numFmtId="2" fontId="7" fillId="0" borderId="0" applyFill="0" applyBorder="0">
      <alignment horizontal="right"/>
    </xf>
    <xf numFmtId="2" fontId="45" fillId="0" borderId="0" applyFill="0" applyBorder="0">
      <protection locked="0"/>
    </xf>
    <xf numFmtId="2" fontId="7" fillId="0" borderId="0" applyFill="0" applyBorder="0">
      <alignment horizontal="right"/>
    </xf>
    <xf numFmtId="169" fontId="7" fillId="0" borderId="0" applyFill="0" applyBorder="0">
      <alignment horizontal="right"/>
    </xf>
    <xf numFmtId="169" fontId="45" fillId="0" borderId="0" applyFill="0" applyBorder="0">
      <protection locked="0"/>
    </xf>
    <xf numFmtId="169" fontId="7" fillId="0" borderId="0" applyFill="0" applyBorder="0">
      <alignment horizontal="right"/>
    </xf>
    <xf numFmtId="200" fontId="7" fillId="0" borderId="0" applyFill="0" applyBorder="0">
      <alignment horizontal="right"/>
    </xf>
    <xf numFmtId="200" fontId="7" fillId="0" borderId="0" applyFill="0" applyBorder="0">
      <alignment horizontal="right"/>
    </xf>
    <xf numFmtId="200" fontId="45" fillId="0" borderId="0" applyFill="0" applyBorder="0">
      <protection locked="0"/>
    </xf>
    <xf numFmtId="200" fontId="7" fillId="0" borderId="0" applyFill="0" applyBorder="0">
      <alignment horizontal="right"/>
    </xf>
    <xf numFmtId="201" fontId="7" fillId="0" borderId="0"/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38" fontId="57" fillId="0" borderId="94">
      <alignment vertical="center"/>
    </xf>
    <xf numFmtId="0" fontId="62" fillId="0" borderId="95" applyNumberFormat="0" applyBorder="0" applyAlignment="0" applyProtection="0">
      <alignment horizontal="right" vertical="center"/>
    </xf>
    <xf numFmtId="0" fontId="8" fillId="6" borderId="86">
      <alignment horizontal="center" vertical="center" wrapText="1"/>
    </xf>
    <xf numFmtId="38" fontId="63" fillId="0" borderId="96" applyNumberFormat="0" applyFont="0" applyFill="0" applyAlignment="0"/>
    <xf numFmtId="0" fontId="64" fillId="61" borderId="0" applyNumberFormat="0" applyBorder="0" applyAlignment="0" applyProtection="0"/>
    <xf numFmtId="0" fontId="64" fillId="62" borderId="0" applyNumberFormat="0" applyBorder="0" applyAlignment="0" applyProtection="0"/>
    <xf numFmtId="0" fontId="64" fillId="63" borderId="0" applyNumberFormat="0" applyBorder="0" applyAlignment="0" applyProtection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3" fontId="34" fillId="0" borderId="0" applyFont="0" applyFill="0" applyBorder="0" applyAlignment="0" applyProtection="0"/>
    <xf numFmtId="0" fontId="7" fillId="42" borderId="97" applyNumberFormat="0">
      <alignment vertical="center"/>
    </xf>
    <xf numFmtId="202" fontId="43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203" fontId="66" fillId="0" borderId="0"/>
    <xf numFmtId="0" fontId="7" fillId="5" borderId="98" applyNumberFormat="0">
      <alignment vertical="center"/>
    </xf>
    <xf numFmtId="204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177" fontId="67" fillId="0" borderId="0" applyNumberFormat="0" applyFill="0" applyBorder="0" applyAlignment="0" applyProtection="0"/>
    <xf numFmtId="0" fontId="68" fillId="0" borderId="99" applyProtection="0">
      <alignment horizontal="center"/>
    </xf>
    <xf numFmtId="0" fontId="68" fillId="0" borderId="99" applyProtection="0">
      <alignment horizontal="center"/>
    </xf>
    <xf numFmtId="0" fontId="69" fillId="0" borderId="0"/>
    <xf numFmtId="0" fontId="70" fillId="0" borderId="0"/>
    <xf numFmtId="0" fontId="71" fillId="0" borderId="0"/>
    <xf numFmtId="0" fontId="72" fillId="0" borderId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38" fontId="33" fillId="5" borderId="0" applyNumberFormat="0" applyBorder="0" applyAlignment="0" applyProtection="0"/>
    <xf numFmtId="0" fontId="74" fillId="5" borderId="100" applyNumberFormat="0">
      <alignment vertical="center"/>
    </xf>
    <xf numFmtId="0" fontId="75" fillId="0" borderId="0"/>
    <xf numFmtId="0" fontId="8" fillId="0" borderId="0"/>
    <xf numFmtId="0" fontId="76" fillId="0" borderId="0" applyNumberFormat="0">
      <alignment horizontal="center"/>
    </xf>
    <xf numFmtId="0" fontId="77" fillId="0" borderId="0" applyAlignment="0" applyProtection="0"/>
    <xf numFmtId="0" fontId="78" fillId="0" borderId="0" applyAlignment="0" applyProtection="0"/>
    <xf numFmtId="0" fontId="79" fillId="0" borderId="0" applyAlignment="0" applyProtection="0"/>
    <xf numFmtId="0" fontId="80" fillId="0" borderId="99">
      <alignment horizontal="left"/>
    </xf>
    <xf numFmtId="0" fontId="80" fillId="0" borderId="99">
      <alignment horizontal="left"/>
    </xf>
    <xf numFmtId="0" fontId="81" fillId="0" borderId="0">
      <alignment horizontal="right"/>
    </xf>
    <xf numFmtId="37" fontId="82" fillId="0" borderId="0">
      <alignment horizontal="right"/>
    </xf>
    <xf numFmtId="0" fontId="83" fillId="0" borderId="0">
      <alignment horizontal="left"/>
    </xf>
    <xf numFmtId="37" fontId="84" fillId="0" borderId="0">
      <alignment horizontal="right"/>
    </xf>
    <xf numFmtId="0" fontId="85" fillId="0" borderId="0" applyFill="0" applyBorder="0" applyProtection="0">
      <alignment horizontal="right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3" applyNumberFormat="0" applyAlignment="0" applyProtection="0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9" fillId="0" borderId="81">
      <alignment horizontal="left" vertical="center"/>
    </xf>
    <xf numFmtId="0" fontId="86" fillId="3" borderId="0"/>
    <xf numFmtId="0" fontId="87" fillId="0" borderId="101" applyNumberFormat="0" applyFill="0" applyAlignment="0" applyProtection="0"/>
    <xf numFmtId="0" fontId="87" fillId="0" borderId="101" applyNumberFormat="0" applyFill="0" applyAlignment="0" applyProtection="0"/>
    <xf numFmtId="0" fontId="88" fillId="0" borderId="102" applyNumberFormat="0" applyFill="0" applyAlignment="0" applyProtection="0"/>
    <xf numFmtId="0" fontId="8" fillId="0" borderId="0" applyFill="0" applyBorder="0">
      <alignment vertical="center"/>
    </xf>
    <xf numFmtId="0" fontId="88" fillId="0" borderId="102" applyNumberFormat="0" applyFill="0" applyAlignment="0" applyProtection="0"/>
    <xf numFmtId="0" fontId="8" fillId="0" borderId="0" applyFill="0" applyBorder="0">
      <alignment vertical="center"/>
    </xf>
    <xf numFmtId="0" fontId="87" fillId="0" borderId="101" applyNumberFormat="0" applyFill="0" applyAlignment="0" applyProtection="0"/>
    <xf numFmtId="0" fontId="87" fillId="0" borderId="101" applyNumberFormat="0" applyFill="0" applyAlignment="0" applyProtection="0"/>
    <xf numFmtId="0" fontId="87" fillId="0" borderId="101" applyNumberFormat="0" applyFill="0" applyAlignment="0" applyProtection="0"/>
    <xf numFmtId="0" fontId="87" fillId="0" borderId="101" applyNumberFormat="0" applyFill="0" applyAlignment="0" applyProtection="0"/>
    <xf numFmtId="0" fontId="87" fillId="0" borderId="101" applyNumberFormat="0" applyFill="0" applyAlignment="0" applyProtection="0"/>
    <xf numFmtId="0" fontId="87" fillId="0" borderId="101" applyNumberFormat="0" applyFill="0" applyAlignment="0" applyProtection="0"/>
    <xf numFmtId="205" fontId="89" fillId="64" borderId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1" fillId="0" borderId="104" applyNumberFormat="0" applyFill="0" applyAlignment="0" applyProtection="0"/>
    <xf numFmtId="0" fontId="42" fillId="0" borderId="0" applyFill="0" applyBorder="0">
      <alignment vertical="center"/>
    </xf>
    <xf numFmtId="0" fontId="91" fillId="0" borderId="104" applyNumberFormat="0" applyFill="0" applyAlignment="0" applyProtection="0"/>
    <xf numFmtId="0" fontId="42" fillId="0" borderId="0" applyFill="0" applyBorder="0">
      <alignment vertical="center"/>
    </xf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0" fillId="0" borderId="103" applyNumberFormat="0" applyFill="0" applyAlignment="0" applyProtection="0"/>
    <xf numFmtId="0" fontId="92" fillId="0" borderId="105" applyNumberFormat="0" applyFill="0" applyAlignment="0" applyProtection="0"/>
    <xf numFmtId="0" fontId="92" fillId="0" borderId="105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56" fillId="0" borderId="0" applyFill="0" applyBorder="0">
      <alignment vertical="center"/>
    </xf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93" fillId="0" borderId="106" applyNumberFormat="0" applyFill="0" applyAlignment="0" applyProtection="0"/>
    <xf numFmtId="0" fontId="56" fillId="0" borderId="0" applyFill="0" applyBorder="0">
      <alignment vertical="center"/>
    </xf>
    <xf numFmtId="0" fontId="92" fillId="0" borderId="105" applyNumberFormat="0" applyFill="0" applyAlignment="0" applyProtection="0"/>
    <xf numFmtId="0" fontId="92" fillId="0" borderId="105" applyNumberFormat="0" applyFill="0" applyAlignment="0" applyProtection="0"/>
    <xf numFmtId="0" fontId="92" fillId="0" borderId="105" applyNumberFormat="0" applyFill="0" applyAlignment="0" applyProtection="0"/>
    <xf numFmtId="0" fontId="92" fillId="0" borderId="105" applyNumberFormat="0" applyFill="0" applyAlignment="0" applyProtection="0"/>
    <xf numFmtId="0" fontId="92" fillId="0" borderId="105" applyNumberFormat="0" applyFill="0" applyAlignment="0" applyProtection="0"/>
    <xf numFmtId="0" fontId="92" fillId="0" borderId="105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3" fillId="0" borderId="0" applyFill="0" applyBorder="0">
      <alignment vertical="center"/>
    </xf>
    <xf numFmtId="0" fontId="93" fillId="0" borderId="0" applyNumberFormat="0" applyFill="0" applyBorder="0" applyAlignment="0" applyProtection="0"/>
    <xf numFmtId="0" fontId="33" fillId="0" borderId="0" applyFill="0" applyBorder="0">
      <alignment vertic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6" fillId="3" borderId="0"/>
    <xf numFmtId="178" fontId="94" fillId="0" borderId="0"/>
    <xf numFmtId="177" fontId="95" fillId="0" borderId="0" applyNumberFormat="0" applyFill="0" applyBorder="0" applyAlignment="0" applyProtection="0"/>
    <xf numFmtId="177" fontId="85" fillId="0" borderId="0" applyNumberFormat="0" applyFill="0" applyBorder="0" applyAlignment="0" applyProtection="0"/>
    <xf numFmtId="0" fontId="96" fillId="64" borderId="0">
      <alignment horizontal="center"/>
    </xf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7" fontId="45" fillId="65" borderId="0">
      <alignment horizontal="center"/>
    </xf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Fill="0" applyBorder="0">
      <alignment horizontal="center" vertical="center"/>
      <protection locked="0"/>
    </xf>
    <xf numFmtId="0" fontId="102" fillId="0" borderId="0" applyFill="0" applyBorder="0">
      <alignment horizontal="left" vertical="center"/>
      <protection locked="0"/>
    </xf>
    <xf numFmtId="208" fontId="7" fillId="17" borderId="0" applyFont="0" applyBorder="0">
      <alignment horizontal="right"/>
    </xf>
    <xf numFmtId="178" fontId="7" fillId="17" borderId="0" applyFont="0" applyBorder="0" applyAlignment="0"/>
    <xf numFmtId="209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38" fillId="0" borderId="107">
      <alignment horizontal="right" vertical="center"/>
    </xf>
    <xf numFmtId="211" fontId="103" fillId="66" borderId="0"/>
    <xf numFmtId="212" fontId="103" fillId="66" borderId="0">
      <alignment vertical="top"/>
    </xf>
    <xf numFmtId="15" fontId="103" fillId="66" borderId="0" applyBorder="0" applyProtection="0">
      <alignment vertical="top"/>
    </xf>
    <xf numFmtId="213" fontId="103" fillId="66" borderId="0">
      <alignment vertical="top"/>
    </xf>
    <xf numFmtId="214" fontId="38" fillId="41" borderId="86" applyNumberFormat="0" applyAlignment="0" applyProtection="0"/>
    <xf numFmtId="10" fontId="33" fillId="17" borderId="86" applyNumberFormat="0" applyBorder="0" applyAlignment="0" applyProtection="0"/>
    <xf numFmtId="180" fontId="59" fillId="41" borderId="108" applyNumberFormat="0">
      <alignment vertical="center"/>
      <protection locked="0"/>
    </xf>
    <xf numFmtId="0" fontId="104" fillId="21" borderId="91" applyNumberFormat="0" applyAlignment="0" applyProtection="0"/>
    <xf numFmtId="0" fontId="104" fillId="21" borderId="91" applyNumberFormat="0" applyAlignment="0" applyProtection="0"/>
    <xf numFmtId="0" fontId="104" fillId="21" borderId="91" applyNumberFormat="0" applyAlignment="0" applyProtection="0"/>
    <xf numFmtId="0" fontId="104" fillId="21" borderId="91" applyNumberFormat="0" applyAlignment="0" applyProtection="0"/>
    <xf numFmtId="0" fontId="104" fillId="21" borderId="91" applyNumberFormat="0" applyAlignment="0" applyProtection="0"/>
    <xf numFmtId="0" fontId="104" fillId="21" borderId="91" applyNumberFormat="0" applyAlignment="0" applyProtection="0"/>
    <xf numFmtId="0" fontId="59" fillId="67" borderId="108" applyNumberFormat="0">
      <alignment vertical="center"/>
      <protection locked="0"/>
    </xf>
    <xf numFmtId="215" fontId="103" fillId="66" borderId="0" applyNumberFormat="0" applyAlignment="0" applyProtection="0"/>
    <xf numFmtId="0" fontId="104" fillId="21" borderId="91" applyNumberFormat="0" applyAlignment="0" applyProtection="0"/>
    <xf numFmtId="0" fontId="104" fillId="21" borderId="91" applyNumberFormat="0" applyAlignment="0" applyProtection="0"/>
    <xf numFmtId="0" fontId="104" fillId="21" borderId="91" applyNumberFormat="0" applyAlignment="0" applyProtection="0"/>
    <xf numFmtId="0" fontId="104" fillId="21" borderId="91" applyNumberFormat="0" applyAlignment="0" applyProtection="0"/>
    <xf numFmtId="0" fontId="104" fillId="21" borderId="91" applyNumberFormat="0" applyAlignment="0" applyProtection="0"/>
    <xf numFmtId="0" fontId="104" fillId="21" borderId="91" applyNumberFormat="0" applyAlignment="0" applyProtection="0"/>
    <xf numFmtId="0" fontId="104" fillId="21" borderId="91" applyNumberFormat="0" applyAlignment="0" applyProtection="0"/>
    <xf numFmtId="164" fontId="7" fillId="56" borderId="0" applyFont="0" applyBorder="0" applyAlignment="0">
      <alignment horizontal="right"/>
      <protection locked="0"/>
    </xf>
    <xf numFmtId="164" fontId="7" fillId="58" borderId="0" applyFont="0" applyBorder="0" applyAlignment="0">
      <alignment horizontal="right"/>
      <protection locked="0"/>
    </xf>
    <xf numFmtId="164" fontId="7" fillId="58" borderId="0" applyFont="0" applyBorder="0" applyAlignment="0">
      <alignment horizontal="right"/>
      <protection locked="0"/>
    </xf>
    <xf numFmtId="164" fontId="7" fillId="58" borderId="0" applyFont="0" applyBorder="0" applyAlignment="0">
      <alignment horizontal="right"/>
      <protection locked="0"/>
    </xf>
    <xf numFmtId="164" fontId="7" fillId="58" borderId="0" applyFont="0" applyBorder="0" applyAlignment="0">
      <alignment horizontal="right"/>
      <protection locked="0"/>
    </xf>
    <xf numFmtId="41" fontId="7" fillId="58" borderId="0" applyFont="0" applyBorder="0" applyAlignment="0">
      <alignment horizontal="right"/>
      <protection locked="0"/>
    </xf>
    <xf numFmtId="10" fontId="7" fillId="56" borderId="0" applyFont="0" applyBorder="0">
      <alignment horizontal="right"/>
      <protection locked="0"/>
    </xf>
    <xf numFmtId="164" fontId="7" fillId="56" borderId="0" applyFont="0" applyBorder="0" applyAlignment="0">
      <alignment horizontal="right"/>
      <protection locked="0"/>
    </xf>
    <xf numFmtId="3" fontId="7" fillId="68" borderId="0" applyFont="0" applyBorder="0">
      <protection locked="0"/>
    </xf>
    <xf numFmtId="178" fontId="42" fillId="68" borderId="0" applyBorder="0" applyAlignment="0">
      <protection locked="0"/>
    </xf>
    <xf numFmtId="216" fontId="7" fillId="39" borderId="0" applyFont="0" applyBorder="0">
      <alignment horizontal="right"/>
      <protection locked="0"/>
    </xf>
    <xf numFmtId="216" fontId="7" fillId="39" borderId="0" applyFont="0" applyBorder="0">
      <alignment horizontal="right"/>
      <protection locked="0"/>
    </xf>
    <xf numFmtId="216" fontId="7" fillId="39" borderId="0" applyFont="0" applyBorder="0">
      <alignment horizontal="right"/>
      <protection locked="0"/>
    </xf>
    <xf numFmtId="164" fontId="7" fillId="17" borderId="0" applyFont="0" applyBorder="0">
      <alignment horizontal="right"/>
      <protection locked="0"/>
    </xf>
    <xf numFmtId="164" fontId="7" fillId="17" borderId="0" applyFont="0" applyBorder="0">
      <alignment horizontal="right"/>
      <protection locked="0"/>
    </xf>
    <xf numFmtId="164" fontId="7" fillId="17" borderId="0" applyFont="0" applyBorder="0">
      <alignment horizontal="right"/>
      <protection locked="0"/>
    </xf>
    <xf numFmtId="217" fontId="7" fillId="12" borderId="109" applyFill="0">
      <alignment horizontal="right" vertical="center" wrapText="1"/>
      <protection locked="0"/>
    </xf>
    <xf numFmtId="49" fontId="2" fillId="12" borderId="110" applyFont="0" applyAlignment="0">
      <alignment horizontal="left" vertical="center" wrapText="1"/>
      <protection locked="0"/>
    </xf>
    <xf numFmtId="0" fontId="33" fillId="56" borderId="86" applyNumberFormat="0" applyAlignment="0">
      <protection locked="0"/>
    </xf>
    <xf numFmtId="0" fontId="33" fillId="41" borderId="111" applyNumberFormat="0" applyAlignment="0">
      <protection locked="0"/>
    </xf>
    <xf numFmtId="178" fontId="105" fillId="64" borderId="0" applyBorder="0" applyAlignment="0"/>
    <xf numFmtId="38" fontId="106" fillId="0" borderId="0"/>
    <xf numFmtId="38" fontId="107" fillId="0" borderId="0"/>
    <xf numFmtId="38" fontId="108" fillId="0" borderId="0"/>
    <xf numFmtId="38" fontId="109" fillId="0" borderId="0"/>
    <xf numFmtId="0" fontId="110" fillId="0" borderId="0"/>
    <xf numFmtId="0" fontId="110" fillId="0" borderId="0"/>
    <xf numFmtId="0" fontId="33" fillId="5" borderId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0" fontId="111" fillId="0" borderId="112" applyNumberFormat="0" applyFill="0" applyAlignment="0" applyProtection="0"/>
    <xf numFmtId="0" fontId="111" fillId="0" borderId="112" applyNumberFormat="0" applyFill="0" applyAlignment="0" applyProtection="0"/>
    <xf numFmtId="0" fontId="111" fillId="0" borderId="112" applyNumberFormat="0" applyFill="0" applyAlignment="0" applyProtection="0"/>
    <xf numFmtId="0" fontId="111" fillId="0" borderId="112" applyNumberFormat="0" applyFill="0" applyAlignment="0" applyProtection="0"/>
    <xf numFmtId="0" fontId="111" fillId="0" borderId="112" applyNumberFormat="0" applyFill="0" applyAlignment="0" applyProtection="0"/>
    <xf numFmtId="0" fontId="111" fillId="0" borderId="112" applyNumberFormat="0" applyFill="0" applyAlignment="0" applyProtection="0"/>
    <xf numFmtId="0" fontId="111" fillId="0" borderId="112" applyNumberFormat="0" applyFill="0" applyAlignment="0" applyProtection="0"/>
    <xf numFmtId="0" fontId="111" fillId="0" borderId="112" applyNumberFormat="0" applyFill="0" applyAlignment="0" applyProtection="0"/>
    <xf numFmtId="0" fontId="111" fillId="0" borderId="112" applyNumberFormat="0" applyFill="0" applyAlignment="0" applyProtection="0"/>
    <xf numFmtId="0" fontId="111" fillId="0" borderId="112" applyNumberFormat="0" applyFill="0" applyAlignment="0" applyProtection="0"/>
    <xf numFmtId="208" fontId="43" fillId="5" borderId="113" applyFont="0" applyBorder="0" applyAlignment="0"/>
    <xf numFmtId="178" fontId="42" fillId="5" borderId="0" applyFont="0" applyBorder="0" applyAlignment="0"/>
    <xf numFmtId="218" fontId="45" fillId="0" borderId="0" applyNumberFormat="0" applyFill="0" applyBorder="0" applyAlignment="0">
      <protection locked="0"/>
    </xf>
    <xf numFmtId="176" fontId="112" fillId="0" borderId="0"/>
    <xf numFmtId="0" fontId="9" fillId="0" borderId="0" applyFill="0" applyBorder="0">
      <alignment horizontal="left" vertical="center"/>
    </xf>
    <xf numFmtId="219" fontId="113" fillId="0" borderId="0" applyFont="0" applyFill="0" applyBorder="0" applyProtection="0">
      <alignment horizontal="right"/>
    </xf>
    <xf numFmtId="0" fontId="59" fillId="58" borderId="114" applyNumberFormat="0" applyFont="0" applyFill="0" applyAlignment="0" applyProtection="0">
      <alignment vertical="center"/>
      <protection locked="0"/>
    </xf>
    <xf numFmtId="0" fontId="67" fillId="0" borderId="0" applyNumberFormat="0" applyBorder="0">
      <alignment horizontal="left" vertical="top"/>
    </xf>
    <xf numFmtId="0" fontId="114" fillId="30" borderId="0" applyNumberFormat="0" applyBorder="0" applyAlignment="0" applyProtection="0"/>
    <xf numFmtId="0" fontId="114" fillId="30" borderId="0" applyNumberFormat="0" applyBorder="0" applyAlignment="0" applyProtection="0"/>
    <xf numFmtId="0" fontId="114" fillId="30" borderId="0" applyNumberFormat="0" applyBorder="0" applyAlignment="0" applyProtection="0"/>
    <xf numFmtId="0" fontId="114" fillId="30" borderId="0" applyNumberFormat="0" applyBorder="0" applyAlignment="0" applyProtection="0"/>
    <xf numFmtId="0" fontId="114" fillId="30" borderId="0" applyNumberFormat="0" applyBorder="0" applyAlignment="0" applyProtection="0"/>
    <xf numFmtId="0" fontId="114" fillId="30" borderId="0" applyNumberFormat="0" applyBorder="0" applyAlignment="0" applyProtection="0"/>
    <xf numFmtId="0" fontId="114" fillId="30" borderId="0" applyNumberFormat="0" applyBorder="0" applyAlignment="0" applyProtection="0"/>
    <xf numFmtId="0" fontId="114" fillId="30" borderId="0" applyNumberFormat="0" applyBorder="0" applyAlignment="0" applyProtection="0"/>
    <xf numFmtId="0" fontId="114" fillId="30" borderId="0" applyNumberFormat="0" applyBorder="0" applyAlignment="0" applyProtection="0"/>
    <xf numFmtId="0" fontId="114" fillId="30" borderId="0" applyNumberFormat="0" applyBorder="0" applyAlignment="0" applyProtection="0"/>
    <xf numFmtId="0" fontId="115" fillId="0" borderId="0"/>
    <xf numFmtId="217" fontId="12" fillId="6" borderId="110">
      <alignment horizontal="right" vertical="center" wrapText="1"/>
    </xf>
    <xf numFmtId="220" fontId="116" fillId="0" borderId="0"/>
    <xf numFmtId="220" fontId="116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7" fillId="0" borderId="0"/>
    <xf numFmtId="0" fontId="2" fillId="0" borderId="0"/>
    <xf numFmtId="0" fontId="2" fillId="0" borderId="0"/>
    <xf numFmtId="0" fontId="7" fillId="65" borderId="0"/>
    <xf numFmtId="0" fontId="7" fillId="0" borderId="0"/>
    <xf numFmtId="0" fontId="2" fillId="0" borderId="0"/>
    <xf numFmtId="0" fontId="7" fillId="65" borderId="0"/>
    <xf numFmtId="0" fontId="2" fillId="0" borderId="0"/>
    <xf numFmtId="0" fontId="7" fillId="0" borderId="0" applyFill="0"/>
    <xf numFmtId="0" fontId="7" fillId="0" borderId="0" applyFill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34" fillId="0" borderId="0"/>
    <xf numFmtId="0" fontId="2" fillId="0" borderId="0"/>
    <xf numFmtId="0" fontId="34" fillId="0" borderId="0"/>
    <xf numFmtId="0" fontId="34" fillId="0" borderId="0"/>
    <xf numFmtId="0" fontId="7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7" fillId="0" borderId="0"/>
    <xf numFmtId="0" fontId="1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65" borderId="0"/>
    <xf numFmtId="0" fontId="7" fillId="65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>
      <protection locked="0"/>
    </xf>
    <xf numFmtId="0" fontId="7" fillId="0" borderId="0"/>
    <xf numFmtId="0" fontId="7" fillId="0" borderId="0"/>
    <xf numFmtId="0" fontId="7" fillId="0" borderId="0"/>
    <xf numFmtId="0" fontId="58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2" fillId="0" borderId="0">
      <protection locked="0"/>
    </xf>
    <xf numFmtId="0" fontId="7" fillId="0" borderId="0"/>
    <xf numFmtId="0" fontId="113" fillId="0" borderId="0"/>
    <xf numFmtId="0" fontId="113" fillId="0" borderId="0"/>
    <xf numFmtId="0" fontId="113" fillId="0" borderId="0"/>
    <xf numFmtId="0" fontId="7" fillId="0" borderId="0"/>
    <xf numFmtId="0" fontId="7" fillId="0" borderId="0"/>
    <xf numFmtId="0" fontId="7" fillId="0" borderId="0"/>
    <xf numFmtId="0" fontId="7" fillId="0" borderId="0" applyFill="0"/>
    <xf numFmtId="0" fontId="7" fillId="65" borderId="0"/>
    <xf numFmtId="0" fontId="7" fillId="0" borderId="0"/>
    <xf numFmtId="0" fontId="2" fillId="0" borderId="0"/>
    <xf numFmtId="0" fontId="2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3" fillId="0" borderId="0"/>
    <xf numFmtId="0" fontId="7" fillId="0" borderId="0"/>
    <xf numFmtId="0" fontId="2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34" fillId="0" borderId="0"/>
    <xf numFmtId="0" fontId="7" fillId="0" borderId="0"/>
    <xf numFmtId="0" fontId="34" fillId="0" borderId="0"/>
    <xf numFmtId="0" fontId="34" fillId="0" borderId="0"/>
    <xf numFmtId="0" fontId="2" fillId="0" borderId="0"/>
    <xf numFmtId="0" fontId="7" fillId="0" borderId="0"/>
    <xf numFmtId="0" fontId="7" fillId="65" borderId="0"/>
    <xf numFmtId="0" fontId="34" fillId="0" borderId="0"/>
    <xf numFmtId="0" fontId="7" fillId="65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7" fillId="0" borderId="0" applyFill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 applyFill="0"/>
    <xf numFmtId="0" fontId="7" fillId="0" borderId="0"/>
    <xf numFmtId="0" fontId="34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18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7" fillId="65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 applyFill="0"/>
    <xf numFmtId="0" fontId="2" fillId="0" borderId="0"/>
    <xf numFmtId="0" fontId="7" fillId="0" borderId="0"/>
    <xf numFmtId="0" fontId="2" fillId="0" borderId="0"/>
    <xf numFmtId="0" fontId="7" fillId="0" borderId="0"/>
    <xf numFmtId="0" fontId="34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2" fillId="0" borderId="0"/>
    <xf numFmtId="0" fontId="45" fillId="0" borderId="0" applyFill="0" applyBorder="0">
      <protection locked="0"/>
    </xf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0" fontId="7" fillId="23" borderId="84" applyNumberFormat="0" applyFont="0" applyAlignment="0" applyProtection="0"/>
    <xf numFmtId="14" fontId="33" fillId="0" borderId="0" applyFont="0" applyFill="0" applyBorder="0" applyAlignment="0" applyProtection="0"/>
    <xf numFmtId="0" fontId="119" fillId="31" borderId="98" applyNumberFormat="0" applyAlignment="0" applyProtection="0"/>
    <xf numFmtId="0" fontId="119" fillId="31" borderId="98" applyNumberFormat="0" applyAlignment="0" applyProtection="0"/>
    <xf numFmtId="0" fontId="119" fillId="25" borderId="98" applyNumberFormat="0" applyAlignment="0" applyProtection="0"/>
    <xf numFmtId="0" fontId="119" fillId="25" borderId="98" applyNumberFormat="0" applyAlignment="0" applyProtection="0"/>
    <xf numFmtId="0" fontId="119" fillId="25" borderId="98" applyNumberFormat="0" applyAlignment="0" applyProtection="0"/>
    <xf numFmtId="0" fontId="119" fillId="31" borderId="98" applyNumberFormat="0" applyAlignment="0" applyProtection="0"/>
    <xf numFmtId="0" fontId="119" fillId="31" borderId="98" applyNumberFormat="0" applyAlignment="0" applyProtection="0"/>
    <xf numFmtId="0" fontId="119" fillId="31" borderId="98" applyNumberFormat="0" applyAlignment="0" applyProtection="0"/>
    <xf numFmtId="0" fontId="119" fillId="31" borderId="98" applyNumberFormat="0" applyAlignment="0" applyProtection="0"/>
    <xf numFmtId="0" fontId="119" fillId="31" borderId="98" applyNumberFormat="0" applyAlignment="0" applyProtection="0"/>
    <xf numFmtId="0" fontId="119" fillId="31" borderId="98" applyNumberFormat="0" applyAlignment="0" applyProtection="0"/>
    <xf numFmtId="0" fontId="119" fillId="31" borderId="98" applyNumberFormat="0" applyAlignment="0" applyProtection="0"/>
    <xf numFmtId="0" fontId="119" fillId="31" borderId="98" applyNumberFormat="0" applyAlignment="0" applyProtection="0"/>
    <xf numFmtId="0" fontId="120" fillId="0" borderId="0" applyFill="0" applyBorder="0" applyProtection="0">
      <alignment horizontal="left"/>
    </xf>
    <xf numFmtId="0" fontId="121" fillId="0" borderId="0" applyFill="0" applyBorder="0" applyProtection="0">
      <alignment horizontal="left"/>
    </xf>
    <xf numFmtId="177" fontId="33" fillId="69" borderId="0" applyNumberFormat="0" applyFont="0" applyBorder="0" applyAlignment="0" applyProtection="0"/>
    <xf numFmtId="9" fontId="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221" fontId="37" fillId="0" borderId="0" applyFont="0" applyFill="0" applyBorder="0" applyAlignment="0" applyProtection="0"/>
    <xf numFmtId="178" fontId="7" fillId="0" borderId="0" applyFont="0" applyFill="0" applyBorder="0" applyAlignment="0" applyProtection="0"/>
    <xf numFmtId="222" fontId="7" fillId="0" borderId="0" applyFill="0" applyBorder="0"/>
    <xf numFmtId="222" fontId="7" fillId="0" borderId="0" applyFill="0" applyBorder="0"/>
    <xf numFmtId="213" fontId="7" fillId="0" borderId="0" applyFill="0" applyBorder="0"/>
    <xf numFmtId="213" fontId="45" fillId="0" borderId="0" applyFill="0" applyBorder="0">
      <protection locked="0"/>
    </xf>
    <xf numFmtId="222" fontId="7" fillId="0" borderId="0" applyFill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23" fontId="113" fillId="0" borderId="0" applyFont="0" applyFill="0" applyBorder="0" applyProtection="0">
      <alignment horizontal="right"/>
    </xf>
    <xf numFmtId="178" fontId="122" fillId="0" borderId="0"/>
    <xf numFmtId="0" fontId="56" fillId="0" borderId="0" applyFill="0" applyBorder="0">
      <alignment vertical="center"/>
    </xf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0" fontId="57" fillId="0" borderId="0" applyNumberFormat="0" applyFont="0" applyFill="0" applyBorder="0" applyAlignment="0" applyProtection="0">
      <alignment horizontal="left"/>
    </xf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15" fontId="57" fillId="0" borderId="0" applyFont="0" applyFill="0" applyBorder="0" applyAlignment="0" applyProtection="0"/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224" fontId="123" fillId="0" borderId="115"/>
    <xf numFmtId="0" fontId="124" fillId="0" borderId="116">
      <alignment horizontal="center"/>
    </xf>
    <xf numFmtId="0" fontId="124" fillId="0" borderId="116">
      <alignment horizontal="center"/>
    </xf>
    <xf numFmtId="0" fontId="124" fillId="0" borderId="116">
      <alignment horizontal="center"/>
    </xf>
    <xf numFmtId="0" fontId="124" fillId="0" borderId="116">
      <alignment horizontal="center"/>
    </xf>
    <xf numFmtId="0" fontId="124" fillId="0" borderId="116">
      <alignment horizontal="center"/>
    </xf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57" fillId="70" borderId="0" applyNumberFormat="0" applyFont="0" applyBorder="0" applyAlignment="0" applyProtection="0"/>
    <xf numFmtId="225" fontId="7" fillId="0" borderId="117" applyFont="0" applyFill="0" applyBorder="0" applyAlignment="0" applyProtection="0"/>
    <xf numFmtId="226" fontId="7" fillId="0" borderId="0" applyFont="0" applyFill="0" applyBorder="0" applyAlignment="0" applyProtection="0"/>
    <xf numFmtId="227" fontId="7" fillId="0" borderId="0"/>
    <xf numFmtId="227" fontId="7" fillId="0" borderId="0"/>
    <xf numFmtId="227" fontId="7" fillId="0" borderId="0"/>
    <xf numFmtId="0" fontId="7" fillId="71" borderId="0" applyNumberFormat="0" applyFont="0" applyBorder="0" applyAlignment="0" applyProtection="0"/>
    <xf numFmtId="2" fontId="125" fillId="72" borderId="115" applyAlignment="0" applyProtection="0">
      <protection locked="0"/>
    </xf>
    <xf numFmtId="0" fontId="126" fillId="17" borderId="115" applyNumberFormat="0" applyAlignment="0" applyProtection="0"/>
    <xf numFmtId="0" fontId="127" fillId="73" borderId="86" applyNumberFormat="0" applyAlignment="0" applyProtection="0">
      <alignment horizontal="center" vertical="center"/>
    </xf>
    <xf numFmtId="228" fontId="33" fillId="0" borderId="0" applyFill="0" applyBorder="0">
      <alignment horizontal="right" vertical="center"/>
    </xf>
    <xf numFmtId="229" fontId="33" fillId="0" borderId="0" applyFill="0" applyBorder="0">
      <alignment horizontal="right" vertical="center"/>
    </xf>
    <xf numFmtId="230" fontId="33" fillId="0" borderId="0" applyFill="0" applyBorder="0">
      <alignment horizontal="right" vertical="center"/>
    </xf>
    <xf numFmtId="0" fontId="6" fillId="4" borderId="0">
      <alignment horizontal="left" vertical="center"/>
      <protection locked="0"/>
    </xf>
    <xf numFmtId="231" fontId="8" fillId="0" borderId="0" applyNumberFormat="0" applyFill="0" applyBorder="0" applyAlignment="0" applyProtection="0"/>
    <xf numFmtId="231" fontId="20" fillId="0" borderId="0" applyNumberFormat="0" applyFill="0" applyBorder="0" applyAlignment="0" applyProtection="0"/>
    <xf numFmtId="0" fontId="7" fillId="23" borderId="0" applyNumberFormat="0" applyFont="0" applyBorder="0" applyAlignment="0" applyProtection="0"/>
    <xf numFmtId="0" fontId="7" fillId="23" borderId="0" applyNumberFormat="0" applyFont="0" applyBorder="0" applyAlignment="0" applyProtection="0"/>
    <xf numFmtId="0" fontId="7" fillId="25" borderId="0" applyNumberFormat="0" applyFont="0" applyBorder="0" applyAlignment="0" applyProtection="0"/>
    <xf numFmtId="0" fontId="7" fillId="25" borderId="0" applyNumberFormat="0" applyFont="0" applyBorder="0" applyAlignment="0" applyProtection="0"/>
    <xf numFmtId="0" fontId="7" fillId="31" borderId="0" applyNumberFormat="0" applyFont="0" applyBorder="0" applyAlignment="0" applyProtection="0"/>
    <xf numFmtId="0" fontId="7" fillId="31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31" borderId="0" applyNumberFormat="0" applyFont="0" applyBorder="0" applyAlignment="0" applyProtection="0"/>
    <xf numFmtId="0" fontId="7" fillId="31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Border="0" applyAlignment="0" applyProtection="0"/>
    <xf numFmtId="0" fontId="7" fillId="0" borderId="0" applyNumberFormat="0" applyFont="0" applyBorder="0" applyAlignment="0" applyProtection="0"/>
    <xf numFmtId="0" fontId="128" fillId="39" borderId="0" applyNumberFormat="0" applyBorder="0" applyAlignment="0"/>
    <xf numFmtId="0" fontId="47" fillId="74" borderId="0" applyNumberFormat="0" applyFont="0" applyBorder="0" applyAlignment="0" applyProtection="0"/>
    <xf numFmtId="0" fontId="12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130" fillId="75" borderId="118" applyNumberFormat="0" applyAlignment="0" applyProtection="0"/>
    <xf numFmtId="0" fontId="130" fillId="75" borderId="118" applyNumberFormat="0" applyAlignment="0" applyProtection="0"/>
    <xf numFmtId="0" fontId="130" fillId="76" borderId="118" applyNumberFormat="0" applyAlignment="0" applyProtection="0"/>
    <xf numFmtId="0" fontId="11" fillId="0" borderId="0" applyNumberFormat="0" applyBorder="0" applyAlignment="0"/>
    <xf numFmtId="0" fontId="11" fillId="0" borderId="0" applyNumberFormat="0" applyBorder="0" applyAlignment="0"/>
    <xf numFmtId="0" fontId="9" fillId="0" borderId="0"/>
    <xf numFmtId="0" fontId="25" fillId="0" borderId="0"/>
    <xf numFmtId="15" fontId="7" fillId="0" borderId="0"/>
    <xf numFmtId="15" fontId="7" fillId="0" borderId="0"/>
    <xf numFmtId="0" fontId="11" fillId="0" borderId="0" applyNumberFormat="0" applyBorder="0" applyAlignment="0"/>
    <xf numFmtId="15" fontId="7" fillId="0" borderId="0"/>
    <xf numFmtId="10" fontId="7" fillId="0" borderId="0"/>
    <xf numFmtId="10" fontId="7" fillId="0" borderId="0"/>
    <xf numFmtId="10" fontId="7" fillId="0" borderId="0"/>
    <xf numFmtId="3" fontId="131" fillId="0" borderId="0"/>
    <xf numFmtId="3" fontId="132" fillId="0" borderId="119"/>
    <xf numFmtId="3" fontId="132" fillId="0" borderId="120"/>
    <xf numFmtId="3" fontId="132" fillId="0" borderId="121"/>
    <xf numFmtId="3" fontId="131" fillId="0" borderId="0"/>
    <xf numFmtId="0" fontId="42" fillId="0" borderId="0" applyFill="0" applyBorder="0" applyProtection="0">
      <alignment horizontal="center" vertical="center"/>
    </xf>
    <xf numFmtId="0" fontId="133" fillId="3" borderId="99" applyBorder="0" applyProtection="0">
      <alignment horizontal="centerContinuous" vertical="center"/>
    </xf>
    <xf numFmtId="0" fontId="134" fillId="3" borderId="99" applyBorder="0" applyProtection="0">
      <alignment horizontal="centerContinuous" vertical="center"/>
    </xf>
    <xf numFmtId="0" fontId="134" fillId="3" borderId="99" applyBorder="0" applyProtection="0">
      <alignment horizontal="centerContinuous" vertical="center"/>
    </xf>
    <xf numFmtId="0" fontId="135" fillId="0" borderId="0" applyBorder="0" applyProtection="0">
      <alignment vertical="center"/>
    </xf>
    <xf numFmtId="0" fontId="136" fillId="0" borderId="0" applyFill="0" applyBorder="0" applyAlignment="0"/>
    <xf numFmtId="0" fontId="137" fillId="0" borderId="0">
      <alignment horizontal="left"/>
    </xf>
    <xf numFmtId="0" fontId="42" fillId="0" borderId="0" applyFill="0" applyBorder="0" applyProtection="0"/>
    <xf numFmtId="0" fontId="8" fillId="0" borderId="0" applyFill="0" applyBorder="0" applyProtection="0">
      <alignment horizontal="left"/>
    </xf>
    <xf numFmtId="0" fontId="137" fillId="0" borderId="117" applyFill="0" applyBorder="0" applyProtection="0">
      <alignment horizontal="left" vertical="top"/>
    </xf>
    <xf numFmtId="0" fontId="137" fillId="0" borderId="117" applyFill="0" applyBorder="0" applyProtection="0">
      <alignment horizontal="left" vertical="top"/>
    </xf>
    <xf numFmtId="49" fontId="7" fillId="0" borderId="0" applyFont="0" applyFill="0" applyBorder="0" applyAlignment="0" applyProtection="0"/>
    <xf numFmtId="0" fontId="138" fillId="0" borderId="0"/>
    <xf numFmtId="49" fontId="7" fillId="0" borderId="0" applyFont="0" applyFill="0" applyBorder="0" applyAlignment="0" applyProtection="0"/>
    <xf numFmtId="0" fontId="139" fillId="0" borderId="0"/>
    <xf numFmtId="0" fontId="140" fillId="0" borderId="0"/>
    <xf numFmtId="0" fontId="139" fillId="0" borderId="0"/>
    <xf numFmtId="0" fontId="140" fillId="0" borderId="0"/>
    <xf numFmtId="0" fontId="138" fillId="0" borderId="0"/>
    <xf numFmtId="49" fontId="11" fillId="0" borderId="0" applyFill="0" applyBorder="0" applyAlignment="0"/>
    <xf numFmtId="49" fontId="11" fillId="0" borderId="0" applyFill="0" applyBorder="0" applyAlignment="0"/>
    <xf numFmtId="49" fontId="11" fillId="0" borderId="0" applyFill="0" applyBorder="0" applyAlignment="0"/>
    <xf numFmtId="49" fontId="11" fillId="0" borderId="0" applyFill="0" applyBorder="0" applyAlignment="0"/>
    <xf numFmtId="49" fontId="11" fillId="0" borderId="0" applyFill="0" applyBorder="0" applyAlignment="0"/>
    <xf numFmtId="49" fontId="11" fillId="0" borderId="0" applyFill="0" applyBorder="0" applyAlignment="0"/>
    <xf numFmtId="49" fontId="11" fillId="0" borderId="0" applyFill="0" applyBorder="0" applyAlignment="0"/>
    <xf numFmtId="49" fontId="11" fillId="0" borderId="0" applyFill="0" applyBorder="0" applyAlignment="0"/>
    <xf numFmtId="49" fontId="11" fillId="0" borderId="0" applyFill="0" applyBorder="0" applyAlignment="0"/>
    <xf numFmtId="49" fontId="11" fillId="0" borderId="0" applyFill="0" applyBorder="0" applyAlignment="0"/>
    <xf numFmtId="49" fontId="11" fillId="0" borderId="0" applyFill="0" applyBorder="0" applyAlignment="0"/>
    <xf numFmtId="49" fontId="11" fillId="0" borderId="0" applyFill="0" applyBorder="0" applyAlignment="0"/>
    <xf numFmtId="49" fontId="11" fillId="0" borderId="0" applyFill="0" applyBorder="0" applyAlignment="0"/>
    <xf numFmtId="49" fontId="11" fillId="0" borderId="0" applyFill="0" applyBorder="0" applyAlignment="0"/>
    <xf numFmtId="49" fontId="11" fillId="0" borderId="0" applyFill="0" applyBorder="0" applyAlignment="0"/>
    <xf numFmtId="49" fontId="11" fillId="0" borderId="0" applyFill="0" applyBorder="0" applyAlignment="0"/>
    <xf numFmtId="49" fontId="11" fillId="0" borderId="0" applyFill="0" applyBorder="0" applyAlignment="0"/>
    <xf numFmtId="49" fontId="11" fillId="0" borderId="0" applyFill="0" applyBorder="0" applyAlignment="0"/>
    <xf numFmtId="49" fontId="11" fillId="0" borderId="0" applyFill="0" applyBorder="0" applyAlignment="0"/>
    <xf numFmtId="49" fontId="11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2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233" fontId="37" fillId="0" borderId="0" applyFill="0" applyBorder="0" applyAlignment="0"/>
    <xf numFmtId="0" fontId="7" fillId="0" borderId="0" applyFill="0" applyBorder="0">
      <alignment horizontal="right"/>
    </xf>
    <xf numFmtId="176" fontId="141" fillId="0" borderId="0"/>
    <xf numFmtId="15" fontId="142" fillId="3" borderId="0" applyBorder="0" applyProtection="0">
      <alignment horizontal="centerContinuous"/>
    </xf>
    <xf numFmtId="180" fontId="6" fillId="77" borderId="0" applyNumberFormat="0">
      <alignment vertical="center"/>
    </xf>
    <xf numFmtId="180" fontId="6" fillId="77" borderId="0" applyNumberFormat="0">
      <alignment vertical="center"/>
    </xf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80" fontId="144" fillId="58" borderId="0" applyNumberFormat="0">
      <alignment vertical="center"/>
    </xf>
    <xf numFmtId="0" fontId="143" fillId="0" borderId="0" applyNumberFormat="0" applyFill="0" applyBorder="0" applyAlignment="0" applyProtection="0"/>
    <xf numFmtId="0" fontId="145" fillId="64" borderId="0" applyNumberFormat="0" applyBorder="0" applyProtection="0">
      <alignment horizontal="center" vertical="top" wrapText="1"/>
    </xf>
    <xf numFmtId="0" fontId="143" fillId="0" borderId="0" applyNumberFormat="0" applyFill="0" applyBorder="0" applyAlignment="0" applyProtection="0"/>
    <xf numFmtId="180" fontId="25" fillId="0" borderId="0" applyNumberFormat="0">
      <alignment vertical="center"/>
    </xf>
    <xf numFmtId="180" fontId="25" fillId="0" borderId="0" applyNumberFormat="0">
      <alignment vertical="center"/>
    </xf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6" fillId="0" borderId="0" applyFill="0" applyBorder="0">
      <alignment horizontal="left" vertical="center"/>
      <protection locked="0"/>
    </xf>
    <xf numFmtId="0" fontId="138" fillId="0" borderId="0"/>
    <xf numFmtId="0" fontId="147" fillId="0" borderId="0" applyFill="0" applyBorder="0">
      <alignment horizontal="left" vertical="center"/>
      <protection locked="0"/>
    </xf>
    <xf numFmtId="177" fontId="33" fillId="0" borderId="0" applyNumberFormat="0" applyFont="0" applyBorder="0" applyAlignment="0" applyProtection="0"/>
    <xf numFmtId="1" fontId="33" fillId="5" borderId="0" applyFont="0" applyBorder="0" applyAlignment="0" applyProtection="0"/>
    <xf numFmtId="194" fontId="7" fillId="0" borderId="81" applyFill="0"/>
    <xf numFmtId="0" fontId="64" fillId="0" borderId="122" applyNumberFormat="0" applyFill="0" applyAlignment="0" applyProtection="0"/>
    <xf numFmtId="0" fontId="64" fillId="0" borderId="122" applyNumberFormat="0" applyFill="0" applyAlignment="0" applyProtection="0"/>
    <xf numFmtId="0" fontId="64" fillId="0" borderId="123" applyNumberFormat="0" applyFill="0" applyAlignment="0" applyProtection="0"/>
    <xf numFmtId="0" fontId="64" fillId="0" borderId="123" applyNumberFormat="0" applyFill="0" applyAlignment="0" applyProtection="0"/>
    <xf numFmtId="0" fontId="64" fillId="0" borderId="123" applyNumberFormat="0" applyFill="0" applyAlignment="0" applyProtection="0"/>
    <xf numFmtId="194" fontId="7" fillId="0" borderId="82" applyFill="0"/>
    <xf numFmtId="0" fontId="64" fillId="0" borderId="122" applyNumberFormat="0" applyFill="0" applyAlignment="0" applyProtection="0"/>
    <xf numFmtId="0" fontId="64" fillId="0" borderId="124" applyNumberFormat="0" applyFill="0" applyAlignment="0" applyProtection="0"/>
    <xf numFmtId="0" fontId="64" fillId="0" borderId="122" applyNumberFormat="0" applyFill="0" applyAlignment="0" applyProtection="0"/>
    <xf numFmtId="0" fontId="64" fillId="0" borderId="122" applyNumberFormat="0" applyFill="0" applyAlignment="0" applyProtection="0"/>
    <xf numFmtId="0" fontId="64" fillId="0" borderId="122" applyNumberFormat="0" applyFill="0" applyAlignment="0" applyProtection="0"/>
    <xf numFmtId="0" fontId="64" fillId="0" borderId="122" applyNumberFormat="0" applyFill="0" applyAlignment="0" applyProtection="0"/>
    <xf numFmtId="0" fontId="64" fillId="0" borderId="122" applyNumberFormat="0" applyFill="0" applyAlignment="0" applyProtection="0"/>
    <xf numFmtId="0" fontId="64" fillId="0" borderId="122" applyNumberFormat="0" applyFill="0" applyAlignment="0" applyProtection="0"/>
    <xf numFmtId="0" fontId="64" fillId="0" borderId="122" applyNumberFormat="0" applyFill="0" applyAlignment="0" applyProtection="0"/>
    <xf numFmtId="38" fontId="63" fillId="0" borderId="99" applyNumberFormat="0" applyFont="0" applyFill="0" applyAlignment="0"/>
    <xf numFmtId="38" fontId="63" fillId="0" borderId="99" applyNumberFormat="0" applyFont="0" applyFill="0" applyAlignment="0"/>
    <xf numFmtId="37" fontId="45" fillId="72" borderId="0" applyNumberFormat="0" applyBorder="0" applyAlignment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47" fillId="0" borderId="0" applyFont="0" applyFill="0" applyBorder="0" applyAlignment="0" applyProtection="0"/>
    <xf numFmtId="37" fontId="47" fillId="0" borderId="0" applyFont="0" applyFill="0" applyBorder="0" applyAlignment="0" applyProtection="0"/>
    <xf numFmtId="0" fontId="66" fillId="0" borderId="0" applyNumberFormat="0" applyFill="0" applyBorder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234" fontId="7" fillId="0" borderId="0" applyFont="0" applyFill="0" applyBorder="0" applyProtection="0">
      <alignment horizontal="right"/>
    </xf>
    <xf numFmtId="235" fontId="7" fillId="0" borderId="99" applyBorder="0" applyProtection="0">
      <alignment horizontal="right"/>
    </xf>
    <xf numFmtId="235" fontId="7" fillId="0" borderId="99" applyBorder="0" applyProtection="0">
      <alignment horizontal="right"/>
    </xf>
    <xf numFmtId="235" fontId="7" fillId="0" borderId="99" applyBorder="0" applyProtection="0">
      <alignment horizontal="right"/>
    </xf>
    <xf numFmtId="235" fontId="7" fillId="0" borderId="99" applyBorder="0" applyProtection="0">
      <alignment horizontal="right"/>
    </xf>
    <xf numFmtId="236" fontId="7" fillId="0" borderId="0" applyFont="0" applyFill="0" applyBorder="0" applyAlignment="0" applyProtection="0"/>
    <xf numFmtId="201" fontId="33" fillId="0" borderId="129">
      <alignment horizontal="right" vertical="center"/>
      <protection locked="0"/>
    </xf>
  </cellStyleXfs>
  <cellXfs count="254">
    <xf numFmtId="0" fontId="0" fillId="0" borderId="0" xfId="0"/>
    <xf numFmtId="0" fontId="5" fillId="2" borderId="0" xfId="0" applyFont="1" applyFill="1" applyProtection="1"/>
    <xf numFmtId="0" fontId="6" fillId="3" borderId="0" xfId="0" applyFont="1" applyFill="1" applyBorder="1" applyAlignment="1" applyProtection="1">
      <alignment vertical="center"/>
    </xf>
    <xf numFmtId="0" fontId="6" fillId="3" borderId="0" xfId="0" applyFont="1" applyFill="1" applyAlignment="1" applyProtection="1">
      <alignment vertical="center" wrapText="1"/>
    </xf>
    <xf numFmtId="0" fontId="0" fillId="0" borderId="0" xfId="0" applyProtection="1"/>
    <xf numFmtId="0" fontId="0" fillId="2" borderId="0" xfId="0" applyFill="1" applyProtection="1"/>
    <xf numFmtId="0" fontId="6" fillId="3" borderId="0" xfId="0" applyFont="1" applyFill="1" applyBorder="1" applyAlignment="1" applyProtection="1">
      <alignment horizontal="left" vertical="center"/>
    </xf>
    <xf numFmtId="0" fontId="6" fillId="3" borderId="0" xfId="2" applyFont="1" applyFill="1" applyBorder="1" applyAlignment="1" applyProtection="1">
      <alignment vertical="center"/>
    </xf>
    <xf numFmtId="0" fontId="6" fillId="4" borderId="0" xfId="3" applyProtection="1">
      <alignment horizontal="left" vertical="center"/>
    </xf>
    <xf numFmtId="0" fontId="0" fillId="2" borderId="0" xfId="0" applyFill="1" applyAlignment="1" applyProtection="1">
      <alignment horizontal="left" vertical="top" wrapText="1"/>
    </xf>
    <xf numFmtId="0" fontId="0" fillId="0" borderId="0" xfId="0" applyBorder="1"/>
    <xf numFmtId="0" fontId="9" fillId="6" borderId="1" xfId="0" applyFont="1" applyFill="1" applyBorder="1" applyAlignment="1" applyProtection="1">
      <alignment horizontal="left" vertical="center"/>
    </xf>
    <xf numFmtId="0" fontId="9" fillId="6" borderId="2" xfId="0" applyFont="1" applyFill="1" applyBorder="1" applyAlignment="1" applyProtection="1">
      <alignment horizontal="left" vertical="center"/>
    </xf>
    <xf numFmtId="0" fontId="9" fillId="6" borderId="3" xfId="0" applyFont="1" applyFill="1" applyBorder="1" applyAlignment="1" applyProtection="1">
      <alignment horizontal="left" vertical="center"/>
    </xf>
    <xf numFmtId="0" fontId="9" fillId="6" borderId="4" xfId="0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9" fillId="6" borderId="5" xfId="0" applyFont="1" applyFill="1" applyBorder="1" applyAlignment="1" applyProtection="1">
      <alignment horizontal="left" vertical="center"/>
    </xf>
    <xf numFmtId="0" fontId="10" fillId="7" borderId="9" xfId="0" quotePrefix="1" applyFont="1" applyFill="1" applyBorder="1" applyAlignment="1" applyProtection="1">
      <alignment horizontal="right" vertical="center"/>
    </xf>
    <xf numFmtId="0" fontId="10" fillId="7" borderId="10" xfId="0" quotePrefix="1" applyFont="1" applyFill="1" applyBorder="1" applyAlignment="1" applyProtection="1">
      <alignment horizontal="right" vertical="center"/>
    </xf>
    <xf numFmtId="0" fontId="10" fillId="7" borderId="10" xfId="0" applyFont="1" applyFill="1" applyBorder="1" applyAlignment="1" applyProtection="1">
      <alignment horizontal="right" vertical="center"/>
    </xf>
    <xf numFmtId="0" fontId="10" fillId="7" borderId="11" xfId="0" applyFont="1" applyFill="1" applyBorder="1" applyAlignment="1" applyProtection="1">
      <alignment horizontal="right" vertical="center"/>
    </xf>
    <xf numFmtId="0" fontId="7" fillId="0" borderId="12" xfId="0" applyFont="1" applyFill="1" applyBorder="1" applyAlignment="1" applyProtection="1">
      <alignment horizontal="left" vertical="center" wrapText="1" indent="1"/>
    </xf>
    <xf numFmtId="167" fontId="8" fillId="6" borderId="12" xfId="0" applyNumberFormat="1" applyFont="1" applyFill="1" applyBorder="1" applyAlignment="1" applyProtection="1">
      <alignment vertical="center"/>
    </xf>
    <xf numFmtId="167" fontId="11" fillId="8" borderId="13" xfId="0" applyNumberFormat="1" applyFont="1" applyFill="1" applyBorder="1" applyAlignment="1" applyProtection="1">
      <alignment horizontal="right"/>
      <protection locked="0"/>
    </xf>
    <xf numFmtId="167" fontId="11" fillId="8" borderId="14" xfId="0" applyNumberFormat="1" applyFont="1" applyFill="1" applyBorder="1" applyAlignment="1" applyProtection="1">
      <alignment horizontal="right"/>
      <protection locked="0"/>
    </xf>
    <xf numFmtId="167" fontId="7" fillId="6" borderId="15" xfId="0" applyNumberFormat="1" applyFont="1" applyFill="1" applyBorder="1" applyAlignment="1" applyProtection="1">
      <alignment horizontal="right"/>
    </xf>
    <xf numFmtId="167" fontId="8" fillId="6" borderId="0" xfId="0" applyNumberFormat="1" applyFont="1" applyFill="1" applyBorder="1" applyAlignment="1" applyProtection="1">
      <alignment horizontal="right"/>
    </xf>
    <xf numFmtId="167" fontId="8" fillId="6" borderId="16" xfId="0" applyNumberFormat="1" applyFont="1" applyFill="1" applyBorder="1" applyAlignment="1" applyProtection="1">
      <alignment horizontal="right"/>
    </xf>
    <xf numFmtId="0" fontId="7" fillId="0" borderId="17" xfId="0" applyFont="1" applyFill="1" applyBorder="1" applyAlignment="1" applyProtection="1">
      <alignment horizontal="left" vertical="center" wrapText="1" indent="1"/>
    </xf>
    <xf numFmtId="167" fontId="8" fillId="6" borderId="18" xfId="0" applyNumberFormat="1" applyFont="1" applyFill="1" applyBorder="1" applyAlignment="1" applyProtection="1">
      <alignment vertical="center"/>
    </xf>
    <xf numFmtId="167" fontId="7" fillId="6" borderId="19" xfId="0" applyNumberFormat="1" applyFont="1" applyFill="1" applyBorder="1" applyAlignment="1" applyProtection="1">
      <alignment horizontal="right" vertical="center" wrapText="1"/>
      <protection locked="0"/>
    </xf>
    <xf numFmtId="167" fontId="7" fillId="6" borderId="2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Protection="1"/>
    <xf numFmtId="0" fontId="12" fillId="2" borderId="17" xfId="0" applyFont="1" applyFill="1" applyBorder="1" applyAlignment="1" applyProtection="1">
      <alignment horizontal="left" vertical="center" wrapText="1" indent="1"/>
    </xf>
    <xf numFmtId="167" fontId="8" fillId="6" borderId="22" xfId="0" applyNumberFormat="1" applyFont="1" applyFill="1" applyBorder="1" applyAlignment="1" applyProtection="1">
      <alignment vertical="center"/>
    </xf>
    <xf numFmtId="0" fontId="12" fillId="2" borderId="23" xfId="0" applyFont="1" applyFill="1" applyBorder="1" applyAlignment="1" applyProtection="1">
      <alignment horizontal="right" vertical="center" wrapText="1" indent="1"/>
    </xf>
    <xf numFmtId="10" fontId="7" fillId="2" borderId="24" xfId="1" applyNumberFormat="1" applyFont="1" applyFill="1" applyBorder="1" applyAlignment="1" applyProtection="1">
      <alignment horizontal="right" vertical="center" wrapText="1"/>
    </xf>
    <xf numFmtId="10" fontId="7" fillId="2" borderId="25" xfId="1" applyNumberFormat="1" applyFont="1" applyFill="1" applyBorder="1" applyAlignment="1" applyProtection="1">
      <alignment horizontal="right" vertical="center" wrapText="1"/>
    </xf>
    <xf numFmtId="0" fontId="12" fillId="2" borderId="26" xfId="0" applyFont="1" applyFill="1" applyBorder="1" applyAlignment="1" applyProtection="1">
      <alignment horizontal="left" vertical="center" wrapText="1" indent="1"/>
    </xf>
    <xf numFmtId="167" fontId="8" fillId="6" borderId="27" xfId="0" applyNumberFormat="1" applyFont="1" applyFill="1" applyBorder="1" applyAlignment="1" applyProtection="1">
      <alignment vertical="center"/>
    </xf>
    <xf numFmtId="2" fontId="7" fillId="2" borderId="28" xfId="1" applyNumberFormat="1" applyFont="1" applyFill="1" applyBorder="1" applyAlignment="1" applyProtection="1">
      <alignment horizontal="right" vertical="center" wrapText="1"/>
    </xf>
    <xf numFmtId="2" fontId="7" fillId="2" borderId="29" xfId="1" applyNumberFormat="1" applyFont="1" applyFill="1" applyBorder="1" applyAlignment="1" applyProtection="1">
      <alignment horizontal="right" vertical="center" wrapText="1"/>
    </xf>
    <xf numFmtId="2" fontId="7" fillId="2" borderId="30" xfId="1" applyNumberFormat="1" applyFont="1" applyFill="1" applyBorder="1" applyAlignment="1" applyProtection="1">
      <alignment horizontal="right" vertical="center" wrapText="1"/>
    </xf>
    <xf numFmtId="0" fontId="12" fillId="2" borderId="0" xfId="0" applyFont="1" applyFill="1" applyBorder="1" applyAlignment="1" applyProtection="1">
      <alignment horizontal="left" vertical="center" wrapText="1" indent="1"/>
    </xf>
    <xf numFmtId="0" fontId="13" fillId="0" borderId="0" xfId="0" applyFont="1" applyBorder="1" applyProtection="1"/>
    <xf numFmtId="167" fontId="7" fillId="2" borderId="0" xfId="1" applyNumberFormat="1" applyFont="1" applyFill="1" applyBorder="1" applyAlignment="1" applyProtection="1">
      <alignment horizontal="right" vertical="center" wrapText="1"/>
    </xf>
    <xf numFmtId="2" fontId="8" fillId="0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4" fillId="2" borderId="0" xfId="0" applyFont="1" applyFill="1" applyProtection="1"/>
    <xf numFmtId="0" fontId="16" fillId="9" borderId="0" xfId="4" applyFont="1">
      <alignment vertical="center"/>
      <protection locked="0"/>
    </xf>
    <xf numFmtId="0" fontId="17" fillId="9" borderId="0" xfId="4" applyFont="1">
      <alignment vertical="center"/>
      <protection locked="0"/>
    </xf>
    <xf numFmtId="0" fontId="18" fillId="6" borderId="2" xfId="0" applyFont="1" applyFill="1" applyBorder="1" applyAlignment="1" applyProtection="1">
      <alignment horizontal="left" vertical="center"/>
      <protection locked="0"/>
    </xf>
    <xf numFmtId="0" fontId="18" fillId="6" borderId="3" xfId="0" applyFont="1" applyFill="1" applyBorder="1" applyAlignment="1" applyProtection="1">
      <alignment horizontal="left" vertical="center"/>
      <protection locked="0"/>
    </xf>
    <xf numFmtId="0" fontId="18" fillId="6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Protection="1"/>
    <xf numFmtId="0" fontId="13" fillId="2" borderId="0" xfId="0" applyFont="1" applyFill="1" applyProtection="1"/>
    <xf numFmtId="0" fontId="19" fillId="2" borderId="5" xfId="0" applyFont="1" applyFill="1" applyBorder="1" applyProtection="1"/>
    <xf numFmtId="0" fontId="8" fillId="6" borderId="34" xfId="0" applyFont="1" applyFill="1" applyBorder="1" applyAlignment="1" applyProtection="1">
      <alignment horizontal="right" vertical="center"/>
    </xf>
    <xf numFmtId="0" fontId="8" fillId="6" borderId="35" xfId="0" applyFont="1" applyFill="1" applyBorder="1" applyAlignment="1" applyProtection="1">
      <alignment horizontal="right" vertical="center"/>
    </xf>
    <xf numFmtId="0" fontId="8" fillId="10" borderId="36" xfId="0" applyFont="1" applyFill="1" applyBorder="1" applyAlignment="1" applyProtection="1">
      <alignment horizontal="right" vertical="center"/>
    </xf>
    <xf numFmtId="0" fontId="8" fillId="10" borderId="37" xfId="0" applyFont="1" applyFill="1" applyBorder="1" applyAlignment="1" applyProtection="1">
      <alignment horizontal="right" vertical="center"/>
    </xf>
    <xf numFmtId="0" fontId="8" fillId="10" borderId="38" xfId="0" applyFont="1" applyFill="1" applyBorder="1" applyAlignment="1" applyProtection="1">
      <alignment horizontal="right" vertical="center"/>
    </xf>
    <xf numFmtId="0" fontId="7" fillId="0" borderId="39" xfId="0" applyFont="1" applyBorder="1" applyAlignment="1" applyProtection="1">
      <alignment horizontal="left" vertical="center" wrapText="1" indent="1"/>
    </xf>
    <xf numFmtId="0" fontId="8" fillId="6" borderId="40" xfId="0" applyFont="1" applyFill="1" applyBorder="1" applyAlignment="1" applyProtection="1">
      <alignment vertical="center"/>
    </xf>
    <xf numFmtId="0" fontId="8" fillId="6" borderId="41" xfId="0" applyFont="1" applyFill="1" applyBorder="1" applyAlignment="1" applyProtection="1">
      <alignment vertical="center"/>
    </xf>
    <xf numFmtId="166" fontId="8" fillId="6" borderId="45" xfId="0" applyNumberFormat="1" applyFont="1" applyFill="1" applyBorder="1" applyAlignment="1" applyProtection="1">
      <alignment horizontal="left"/>
    </xf>
    <xf numFmtId="166" fontId="8" fillId="6" borderId="41" xfId="0" applyNumberFormat="1" applyFont="1" applyFill="1" applyBorder="1" applyAlignment="1" applyProtection="1">
      <alignment horizontal="left"/>
    </xf>
    <xf numFmtId="167" fontId="7" fillId="2" borderId="46" xfId="1" applyNumberFormat="1" applyFont="1" applyFill="1" applyBorder="1" applyAlignment="1" applyProtection="1">
      <alignment horizontal="right" vertical="center" wrapText="1"/>
    </xf>
    <xf numFmtId="167" fontId="7" fillId="2" borderId="47" xfId="1" applyNumberFormat="1" applyFont="1" applyFill="1" applyBorder="1" applyAlignment="1" applyProtection="1">
      <alignment horizontal="right" vertical="center" wrapText="1"/>
    </xf>
    <xf numFmtId="167" fontId="7" fillId="2" borderId="48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horizontal="right"/>
    </xf>
    <xf numFmtId="0" fontId="20" fillId="11" borderId="49" xfId="0" applyFont="1" applyFill="1" applyBorder="1" applyAlignment="1" applyProtection="1">
      <alignment horizontal="left" vertical="center" wrapText="1" indent="3"/>
    </xf>
    <xf numFmtId="0" fontId="8" fillId="6" borderId="50" xfId="0" applyFont="1" applyFill="1" applyBorder="1" applyAlignment="1" applyProtection="1">
      <alignment vertical="center"/>
    </xf>
    <xf numFmtId="0" fontId="8" fillId="6" borderId="51" xfId="0" applyFont="1" applyFill="1" applyBorder="1" applyAlignment="1" applyProtection="1">
      <alignment vertical="center"/>
    </xf>
    <xf numFmtId="0" fontId="8" fillId="6" borderId="52" xfId="0" applyFont="1" applyFill="1" applyBorder="1" applyAlignment="1" applyProtection="1">
      <alignment vertical="center"/>
    </xf>
    <xf numFmtId="0" fontId="13" fillId="0" borderId="0" xfId="0" applyFont="1" applyProtection="1"/>
    <xf numFmtId="166" fontId="8" fillId="6" borderId="50" xfId="0" applyNumberFormat="1" applyFont="1" applyFill="1" applyBorder="1" applyAlignment="1" applyProtection="1">
      <alignment horizontal="left"/>
    </xf>
    <xf numFmtId="166" fontId="8" fillId="6" borderId="51" xfId="0" applyNumberFormat="1" applyFont="1" applyFill="1" applyBorder="1" applyAlignment="1" applyProtection="1">
      <alignment horizontal="left"/>
    </xf>
    <xf numFmtId="166" fontId="8" fillId="6" borderId="52" xfId="0" applyNumberFormat="1" applyFont="1" applyFill="1" applyBorder="1" applyAlignment="1" applyProtection="1">
      <alignment horizontal="left"/>
    </xf>
    <xf numFmtId="0" fontId="7" fillId="0" borderId="49" xfId="0" applyFont="1" applyBorder="1" applyAlignment="1" applyProtection="1">
      <alignment horizontal="left" vertical="center" indent="4"/>
    </xf>
    <xf numFmtId="167" fontId="7" fillId="2" borderId="50" xfId="1" applyNumberFormat="1" applyFont="1" applyFill="1" applyBorder="1" applyAlignment="1" applyProtection="1">
      <alignment horizontal="right" wrapText="1"/>
    </xf>
    <xf numFmtId="167" fontId="7" fillId="2" borderId="51" xfId="1" applyNumberFormat="1" applyFont="1" applyFill="1" applyBorder="1" applyAlignment="1" applyProtection="1">
      <alignment horizontal="right" wrapText="1"/>
    </xf>
    <xf numFmtId="167" fontId="7" fillId="2" borderId="52" xfId="1" applyNumberFormat="1" applyFont="1" applyFill="1" applyBorder="1" applyAlignment="1" applyProtection="1">
      <alignment horizontal="right" wrapText="1"/>
    </xf>
    <xf numFmtId="168" fontId="13" fillId="0" borderId="0" xfId="0" applyNumberFormat="1" applyFont="1" applyFill="1" applyProtection="1"/>
    <xf numFmtId="0" fontId="7" fillId="0" borderId="49" xfId="5" applyFont="1" applyFill="1" applyBorder="1" applyAlignment="1" applyProtection="1">
      <alignment horizontal="left" vertical="center" indent="4"/>
    </xf>
    <xf numFmtId="168" fontId="8" fillId="0" borderId="53" xfId="0" applyNumberFormat="1" applyFont="1" applyFill="1" applyBorder="1" applyProtection="1"/>
    <xf numFmtId="0" fontId="0" fillId="0" borderId="0" xfId="0" applyFill="1" applyBorder="1" applyProtection="1"/>
    <xf numFmtId="168" fontId="8" fillId="0" borderId="0" xfId="0" applyNumberFormat="1" applyFont="1" applyFill="1" applyProtection="1"/>
    <xf numFmtId="0" fontId="7" fillId="0" borderId="54" xfId="0" applyFont="1" applyBorder="1" applyAlignment="1" applyProtection="1">
      <alignment horizontal="left" vertical="center" wrapText="1" indent="1"/>
    </xf>
    <xf numFmtId="167" fontId="7" fillId="12" borderId="50" xfId="0" applyNumberFormat="1" applyFont="1" applyFill="1" applyBorder="1" applyAlignment="1" applyProtection="1">
      <alignment vertical="center" wrapText="1"/>
      <protection locked="0"/>
    </xf>
    <xf numFmtId="167" fontId="7" fillId="12" borderId="51" xfId="0" applyNumberFormat="1" applyFont="1" applyFill="1" applyBorder="1" applyAlignment="1" applyProtection="1">
      <alignment vertical="center" wrapText="1"/>
      <protection locked="0"/>
    </xf>
    <xf numFmtId="167" fontId="7" fillId="12" borderId="52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Fill="1" applyProtection="1"/>
    <xf numFmtId="0" fontId="8" fillId="13" borderId="55" xfId="0" applyFont="1" applyFill="1" applyBorder="1" applyAlignment="1" applyProtection="1">
      <alignment horizontal="left" vertical="center" wrapText="1" indent="1"/>
    </xf>
    <xf numFmtId="167" fontId="8" fillId="13" borderId="56" xfId="1" applyNumberFormat="1" applyFont="1" applyFill="1" applyBorder="1" applyAlignment="1" applyProtection="1">
      <alignment horizontal="right" wrapText="1"/>
    </xf>
    <xf numFmtId="167" fontId="8" fillId="13" borderId="57" xfId="1" applyNumberFormat="1" applyFont="1" applyFill="1" applyBorder="1" applyAlignment="1" applyProtection="1">
      <alignment horizontal="right" wrapText="1"/>
    </xf>
    <xf numFmtId="167" fontId="8" fillId="13" borderId="58" xfId="1" applyNumberFormat="1" applyFont="1" applyFill="1" applyBorder="1" applyAlignment="1" applyProtection="1">
      <alignment horizontal="right" wrapText="1"/>
    </xf>
    <xf numFmtId="0" fontId="20" fillId="0" borderId="0" xfId="0" applyFont="1" applyFill="1" applyBorder="1" applyAlignment="1" applyProtection="1">
      <alignment vertical="center"/>
    </xf>
    <xf numFmtId="167" fontId="21" fillId="0" borderId="0" xfId="0" applyNumberFormat="1" applyFont="1" applyBorder="1" applyProtection="1"/>
    <xf numFmtId="0" fontId="0" fillId="0" borderId="0" xfId="0" applyFill="1" applyBorder="1" applyAlignment="1" applyProtection="1">
      <alignment horizontal="right"/>
    </xf>
    <xf numFmtId="0" fontId="22" fillId="2" borderId="5" xfId="0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horizontal="right"/>
    </xf>
    <xf numFmtId="0" fontId="22" fillId="2" borderId="60" xfId="0" applyFont="1" applyFill="1" applyBorder="1" applyAlignment="1" applyProtection="1">
      <alignment vertical="center" wrapText="1"/>
    </xf>
    <xf numFmtId="0" fontId="7" fillId="0" borderId="55" xfId="0" applyFont="1" applyBorder="1" applyAlignment="1" applyProtection="1">
      <alignment horizontal="left" vertical="center" wrapText="1" indent="1"/>
    </xf>
    <xf numFmtId="167" fontId="8" fillId="6" borderId="50" xfId="0" applyNumberFormat="1" applyFont="1" applyFill="1" applyBorder="1" applyAlignment="1" applyProtection="1"/>
    <xf numFmtId="167" fontId="8" fillId="6" borderId="41" xfId="0" applyNumberFormat="1" applyFont="1" applyFill="1" applyBorder="1" applyAlignment="1" applyProtection="1"/>
    <xf numFmtId="2" fontId="8" fillId="6" borderId="61" xfId="0" applyNumberFormat="1" applyFont="1" applyFill="1" applyBorder="1" applyAlignment="1" applyProtection="1"/>
    <xf numFmtId="170" fontId="7" fillId="2" borderId="46" xfId="0" applyNumberFormat="1" applyFont="1" applyFill="1" applyBorder="1" applyAlignment="1" applyProtection="1">
      <alignment horizontal="right" vertical="center"/>
    </xf>
    <xf numFmtId="170" fontId="7" fillId="2" borderId="47" xfId="0" applyNumberFormat="1" applyFont="1" applyFill="1" applyBorder="1" applyAlignment="1" applyProtection="1">
      <alignment horizontal="right" vertical="center"/>
    </xf>
    <xf numFmtId="170" fontId="7" fillId="2" borderId="62" xfId="0" applyNumberFormat="1" applyFont="1" applyFill="1" applyBorder="1" applyAlignment="1" applyProtection="1">
      <alignment horizontal="right" vertical="center"/>
    </xf>
    <xf numFmtId="168" fontId="8" fillId="6" borderId="63" xfId="0" applyNumberFormat="1" applyFont="1" applyFill="1" applyBorder="1" applyAlignment="1" applyProtection="1">
      <alignment horizontal="left"/>
    </xf>
    <xf numFmtId="0" fontId="20" fillId="11" borderId="49" xfId="0" applyFont="1" applyFill="1" applyBorder="1" applyAlignment="1" applyProtection="1">
      <alignment horizontal="left" vertical="center" wrapText="1" indent="1"/>
    </xf>
    <xf numFmtId="167" fontId="8" fillId="6" borderId="51" xfId="0" applyNumberFormat="1" applyFont="1" applyFill="1" applyBorder="1" applyAlignment="1" applyProtection="1"/>
    <xf numFmtId="171" fontId="8" fillId="6" borderId="16" xfId="0" applyNumberFormat="1" applyFont="1" applyFill="1" applyBorder="1" applyAlignment="1" applyProtection="1">
      <alignment horizontal="right"/>
    </xf>
    <xf numFmtId="0" fontId="7" fillId="0" borderId="49" xfId="0" applyFont="1" applyBorder="1" applyAlignment="1" applyProtection="1">
      <alignment horizontal="left" vertical="center" wrapText="1" indent="3"/>
    </xf>
    <xf numFmtId="172" fontId="7" fillId="2" borderId="50" xfId="0" applyNumberFormat="1" applyFont="1" applyFill="1" applyBorder="1" applyAlignment="1" applyProtection="1">
      <alignment horizontal="right" vertical="center"/>
    </xf>
    <xf numFmtId="172" fontId="7" fillId="2" borderId="51" xfId="0" applyNumberFormat="1" applyFont="1" applyFill="1" applyBorder="1" applyAlignment="1" applyProtection="1">
      <alignment horizontal="right" vertical="center"/>
    </xf>
    <xf numFmtId="172" fontId="7" fillId="2" borderId="41" xfId="0" applyNumberFormat="1" applyFont="1" applyFill="1" applyBorder="1" applyAlignment="1" applyProtection="1">
      <alignment horizontal="right" vertical="center"/>
    </xf>
    <xf numFmtId="4" fontId="8" fillId="6" borderId="16" xfId="0" applyNumberFormat="1" applyFont="1" applyFill="1" applyBorder="1" applyAlignment="1" applyProtection="1">
      <alignment horizontal="right"/>
    </xf>
    <xf numFmtId="2" fontId="8" fillId="6" borderId="50" xfId="0" applyNumberFormat="1" applyFont="1" applyFill="1" applyBorder="1" applyAlignment="1" applyProtection="1"/>
    <xf numFmtId="2" fontId="8" fillId="6" borderId="41" xfId="0" applyNumberFormat="1" applyFont="1" applyFill="1" applyBorder="1" applyAlignment="1" applyProtection="1"/>
    <xf numFmtId="167" fontId="0" fillId="0" borderId="0" xfId="0" applyNumberFormat="1"/>
    <xf numFmtId="0" fontId="23" fillId="0" borderId="0" xfId="0" applyFont="1" applyFill="1" applyProtection="1"/>
    <xf numFmtId="0" fontId="13" fillId="6" borderId="16" xfId="0" applyFont="1" applyFill="1" applyBorder="1" applyProtection="1"/>
    <xf numFmtId="0" fontId="7" fillId="0" borderId="49" xfId="0" applyFont="1" applyBorder="1" applyAlignment="1" applyProtection="1">
      <alignment horizontal="left" vertical="center" wrapText="1" indent="1"/>
    </xf>
    <xf numFmtId="0" fontId="0" fillId="2" borderId="0" xfId="0" applyFill="1" applyAlignment="1" applyProtection="1"/>
    <xf numFmtId="0" fontId="8" fillId="13" borderId="27" xfId="0" applyFont="1" applyFill="1" applyBorder="1" applyAlignment="1" applyProtection="1">
      <alignment horizontal="left" wrapText="1"/>
    </xf>
    <xf numFmtId="167" fontId="8" fillId="4" borderId="57" xfId="1" applyNumberFormat="1" applyFont="1" applyFill="1" applyBorder="1" applyAlignment="1" applyProtection="1">
      <alignment horizontal="right" wrapText="1"/>
    </xf>
    <xf numFmtId="0" fontId="13" fillId="0" borderId="0" xfId="0" applyFont="1" applyFill="1" applyAlignment="1" applyProtection="1"/>
    <xf numFmtId="0" fontId="0" fillId="0" borderId="0" xfId="0" applyFill="1" applyAlignment="1" applyProtection="1"/>
    <xf numFmtId="0" fontId="24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25" fillId="6" borderId="6" xfId="0" applyFont="1" applyFill="1" applyBorder="1" applyAlignment="1" applyProtection="1">
      <alignment horizontal="left" vertical="center"/>
    </xf>
    <xf numFmtId="0" fontId="8" fillId="6" borderId="7" xfId="0" applyFont="1" applyFill="1" applyBorder="1" applyAlignment="1" applyProtection="1">
      <alignment horizontal="left" vertical="center"/>
    </xf>
    <xf numFmtId="0" fontId="8" fillId="6" borderId="15" xfId="0" applyFont="1" applyFill="1" applyBorder="1" applyAlignment="1" applyProtection="1">
      <alignment horizontal="left" vertical="center"/>
    </xf>
    <xf numFmtId="0" fontId="8" fillId="6" borderId="64" xfId="0" applyFont="1" applyFill="1" applyBorder="1" applyAlignment="1" applyProtection="1">
      <alignment horizontal="left" vertical="center"/>
    </xf>
    <xf numFmtId="0" fontId="26" fillId="2" borderId="0" xfId="0" applyFont="1" applyFill="1" applyProtection="1"/>
    <xf numFmtId="0" fontId="0" fillId="6" borderId="55" xfId="0" applyFill="1" applyBorder="1"/>
    <xf numFmtId="172" fontId="7" fillId="11" borderId="57" xfId="0" applyNumberFormat="1" applyFont="1" applyFill="1" applyBorder="1" applyAlignment="1" applyProtection="1">
      <alignment horizontal="right" vertical="center"/>
    </xf>
    <xf numFmtId="172" fontId="7" fillId="11" borderId="58" xfId="0" applyNumberFormat="1" applyFont="1" applyFill="1" applyBorder="1" applyAlignment="1" applyProtection="1">
      <alignment horizontal="right" vertical="center"/>
    </xf>
    <xf numFmtId="10" fontId="13" fillId="2" borderId="0" xfId="0" applyNumberFormat="1" applyFont="1" applyFill="1" applyProtection="1"/>
    <xf numFmtId="0" fontId="8" fillId="0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25" fillId="6" borderId="2" xfId="0" applyFont="1" applyFill="1" applyBorder="1" applyAlignment="1" applyProtection="1">
      <alignment horizontal="left" vertical="center"/>
    </xf>
    <xf numFmtId="0" fontId="8" fillId="6" borderId="3" xfId="0" applyFont="1" applyFill="1" applyBorder="1" applyAlignment="1" applyProtection="1">
      <alignment horizontal="left" vertical="center"/>
    </xf>
    <xf numFmtId="0" fontId="25" fillId="6" borderId="15" xfId="0" applyFont="1" applyFill="1" applyBorder="1" applyAlignment="1" applyProtection="1">
      <alignment horizontal="left" vertical="center"/>
    </xf>
    <xf numFmtId="0" fontId="25" fillId="6" borderId="64" xfId="0" applyFont="1" applyFill="1" applyBorder="1" applyAlignment="1" applyProtection="1">
      <alignment horizontal="left" vertical="center"/>
    </xf>
    <xf numFmtId="0" fontId="8" fillId="2" borderId="60" xfId="0" applyFont="1" applyFill="1" applyBorder="1" applyAlignment="1" applyProtection="1">
      <alignment horizontal="left"/>
    </xf>
    <xf numFmtId="0" fontId="8" fillId="2" borderId="15" xfId="0" applyFont="1" applyFill="1" applyBorder="1" applyAlignment="1" applyProtection="1">
      <alignment horizontal="left"/>
    </xf>
    <xf numFmtId="0" fontId="10" fillId="11" borderId="65" xfId="0" applyFont="1" applyFill="1" applyBorder="1" applyAlignment="1" applyProtection="1"/>
    <xf numFmtId="0" fontId="10" fillId="11" borderId="66" xfId="0" applyFont="1" applyFill="1" applyBorder="1" applyAlignment="1" applyProtection="1"/>
    <xf numFmtId="0" fontId="10" fillId="11" borderId="67" xfId="0" applyFont="1" applyFill="1" applyBorder="1" applyAlignment="1" applyProtection="1"/>
    <xf numFmtId="0" fontId="8" fillId="2" borderId="5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left"/>
    </xf>
    <xf numFmtId="0" fontId="8" fillId="10" borderId="68" xfId="0" applyFont="1" applyFill="1" applyBorder="1" applyAlignment="1" applyProtection="1">
      <alignment horizontal="right" vertical="center"/>
    </xf>
    <xf numFmtId="0" fontId="8" fillId="10" borderId="69" xfId="0" applyFont="1" applyFill="1" applyBorder="1" applyAlignment="1" applyProtection="1">
      <alignment horizontal="right" vertical="center"/>
    </xf>
    <xf numFmtId="0" fontId="8" fillId="14" borderId="69" xfId="0" applyFont="1" applyFill="1" applyBorder="1" applyAlignment="1" applyProtection="1">
      <alignment horizontal="right" vertical="center"/>
    </xf>
    <xf numFmtId="0" fontId="8" fillId="11" borderId="70" xfId="0" applyFont="1" applyFill="1" applyBorder="1" applyAlignment="1" applyProtection="1">
      <alignment horizontal="right" vertical="center"/>
    </xf>
    <xf numFmtId="0" fontId="8" fillId="11" borderId="71" xfId="0" applyFont="1" applyFill="1" applyBorder="1" applyAlignment="1" applyProtection="1">
      <alignment horizontal="right" vertical="center"/>
    </xf>
    <xf numFmtId="0" fontId="8" fillId="11" borderId="72" xfId="0" applyFont="1" applyFill="1" applyBorder="1" applyAlignment="1" applyProtection="1">
      <alignment horizontal="right" vertical="center"/>
    </xf>
    <xf numFmtId="0" fontId="4" fillId="11" borderId="73" xfId="0" applyFont="1" applyFill="1" applyBorder="1"/>
    <xf numFmtId="172" fontId="7" fillId="5" borderId="0" xfId="0" applyNumberFormat="1" applyFont="1" applyFill="1" applyBorder="1" applyAlignment="1" applyProtection="1">
      <alignment horizontal="left" vertical="center"/>
    </xf>
    <xf numFmtId="172" fontId="7" fillId="2" borderId="56" xfId="0" applyNumberFormat="1" applyFont="1" applyFill="1" applyBorder="1" applyAlignment="1" applyProtection="1">
      <alignment horizontal="right" vertical="center"/>
    </xf>
    <xf numFmtId="172" fontId="7" fillId="2" borderId="24" xfId="0" applyNumberFormat="1" applyFont="1" applyFill="1" applyBorder="1" applyAlignment="1" applyProtection="1">
      <alignment horizontal="right" vertical="center"/>
    </xf>
    <xf numFmtId="172" fontId="7" fillId="2" borderId="74" xfId="0" applyNumberFormat="1" applyFont="1" applyFill="1" applyBorder="1" applyAlignment="1" applyProtection="1">
      <alignment horizontal="right" vertical="center"/>
    </xf>
    <xf numFmtId="172" fontId="7" fillId="2" borderId="75" xfId="0" applyNumberFormat="1" applyFont="1" applyFill="1" applyBorder="1" applyAlignment="1" applyProtection="1">
      <alignment horizontal="right" vertical="center"/>
    </xf>
    <xf numFmtId="172" fontId="7" fillId="5" borderId="0" xfId="0" applyNumberFormat="1" applyFont="1" applyFill="1" applyBorder="1" applyAlignment="1" applyProtection="1">
      <alignment horizontal="right" vertical="center"/>
    </xf>
    <xf numFmtId="0" fontId="0" fillId="11" borderId="0" xfId="0" applyFill="1"/>
    <xf numFmtId="172" fontId="7" fillId="2" borderId="34" xfId="0" applyNumberFormat="1" applyFont="1" applyFill="1" applyBorder="1" applyAlignment="1" applyProtection="1">
      <alignment horizontal="right" vertical="center"/>
    </xf>
    <xf numFmtId="172" fontId="7" fillId="2" borderId="76" xfId="0" applyNumberFormat="1" applyFont="1" applyFill="1" applyBorder="1" applyAlignment="1" applyProtection="1">
      <alignment horizontal="right" vertical="center"/>
    </xf>
    <xf numFmtId="172" fontId="7" fillId="2" borderId="62" xfId="0" applyNumberFormat="1" applyFont="1" applyFill="1" applyBorder="1" applyAlignment="1" applyProtection="1">
      <alignment horizontal="right" vertical="center"/>
    </xf>
    <xf numFmtId="172" fontId="7" fillId="2" borderId="26" xfId="0" applyNumberFormat="1" applyFont="1" applyFill="1" applyBorder="1" applyAlignment="1" applyProtection="1">
      <alignment horizontal="right" vertical="center"/>
    </xf>
    <xf numFmtId="172" fontId="7" fillId="2" borderId="77" xfId="0" applyNumberFormat="1" applyFont="1" applyFill="1" applyBorder="1" applyAlignment="1" applyProtection="1">
      <alignment horizontal="right" vertical="center"/>
    </xf>
    <xf numFmtId="172" fontId="7" fillId="2" borderId="78" xfId="0" applyNumberFormat="1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 wrapText="1"/>
    </xf>
    <xf numFmtId="0" fontId="27" fillId="16" borderId="2" xfId="0" applyFont="1" applyFill="1" applyBorder="1" applyAlignment="1" applyProtection="1"/>
    <xf numFmtId="0" fontId="27" fillId="16" borderId="3" xfId="0" applyFont="1" applyFill="1" applyBorder="1" applyAlignment="1" applyProtection="1">
      <alignment wrapText="1"/>
    </xf>
    <xf numFmtId="172" fontId="27" fillId="16" borderId="3" xfId="0" applyNumberFormat="1" applyFont="1" applyFill="1" applyBorder="1" applyAlignment="1" applyProtection="1">
      <alignment horizontal="right"/>
    </xf>
    <xf numFmtId="172" fontId="27" fillId="16" borderId="4" xfId="0" applyNumberFormat="1" applyFont="1" applyFill="1" applyBorder="1" applyAlignment="1" applyProtection="1">
      <alignment horizontal="right"/>
    </xf>
    <xf numFmtId="172" fontId="27" fillId="16" borderId="79" xfId="0" applyNumberFormat="1" applyFont="1" applyFill="1" applyBorder="1" applyAlignment="1" applyProtection="1">
      <alignment horizontal="right"/>
    </xf>
    <xf numFmtId="172" fontId="27" fillId="16" borderId="2" xfId="0" applyNumberFormat="1" applyFont="1" applyFill="1" applyBorder="1" applyAlignment="1" applyProtection="1">
      <alignment horizontal="right"/>
    </xf>
    <xf numFmtId="172" fontId="27" fillId="16" borderId="1" xfId="0" applyNumberFormat="1" applyFont="1" applyFill="1" applyBorder="1" applyAlignment="1" applyProtection="1">
      <alignment horizontal="right"/>
    </xf>
    <xf numFmtId="0" fontId="8" fillId="2" borderId="3" xfId="0" applyFont="1" applyFill="1" applyBorder="1" applyAlignment="1" applyProtection="1">
      <alignment horizontal="left" wrapText="1"/>
    </xf>
    <xf numFmtId="172" fontId="8" fillId="2" borderId="3" xfId="0" applyNumberFormat="1" applyFont="1" applyFill="1" applyBorder="1" applyAlignment="1" applyProtection="1">
      <alignment horizontal="right" vertical="center"/>
    </xf>
    <xf numFmtId="0" fontId="27" fillId="16" borderId="2" xfId="0" applyFont="1" applyFill="1" applyBorder="1" applyAlignment="1" applyProtection="1">
      <alignment vertical="center"/>
    </xf>
    <xf numFmtId="0" fontId="27" fillId="16" borderId="3" xfId="0" applyFont="1" applyFill="1" applyBorder="1" applyAlignment="1" applyProtection="1">
      <alignment vertical="center"/>
    </xf>
    <xf numFmtId="2" fontId="8" fillId="16" borderId="3" xfId="0" applyNumberFormat="1" applyFont="1" applyFill="1" applyBorder="1" applyAlignment="1" applyProtection="1">
      <alignment horizontal="right"/>
    </xf>
    <xf numFmtId="2" fontId="8" fillId="16" borderId="4" xfId="0" applyNumberFormat="1" applyFont="1" applyFill="1" applyBorder="1" applyAlignment="1" applyProtection="1">
      <alignment horizontal="right"/>
    </xf>
    <xf numFmtId="172" fontId="27" fillId="16" borderId="80" xfId="0" applyNumberFormat="1" applyFont="1" applyFill="1" applyBorder="1" applyAlignment="1" applyProtection="1">
      <alignment horizontal="right" vertical="center"/>
    </xf>
    <xf numFmtId="172" fontId="27" fillId="16" borderId="3" xfId="0" applyNumberFormat="1" applyFont="1" applyFill="1" applyBorder="1" applyAlignment="1" applyProtection="1">
      <alignment horizontal="right" vertical="center"/>
    </xf>
    <xf numFmtId="172" fontId="0" fillId="0" borderId="0" xfId="0" applyNumberFormat="1"/>
    <xf numFmtId="0" fontId="7" fillId="0" borderId="0" xfId="0" applyFont="1" applyAlignment="1" applyProtection="1">
      <alignment horizontal="left"/>
    </xf>
    <xf numFmtId="0" fontId="28" fillId="0" borderId="0" xfId="0" applyFont="1" applyFill="1" applyAlignment="1" applyProtection="1">
      <alignment horizontal="center" wrapText="1"/>
    </xf>
    <xf numFmtId="0" fontId="3" fillId="0" borderId="0" xfId="0" applyFont="1" applyProtection="1"/>
    <xf numFmtId="0" fontId="0" fillId="2" borderId="0" xfId="0" applyFill="1" applyAlignment="1" applyProtection="1">
      <alignment horizontal="left" vertical="center"/>
    </xf>
    <xf numFmtId="0" fontId="7" fillId="0" borderId="0" xfId="0" applyFont="1" applyAlignment="1" applyProtection="1"/>
    <xf numFmtId="0" fontId="23" fillId="0" borderId="0" xfId="0" applyFont="1" applyProtection="1"/>
    <xf numFmtId="2" fontId="7" fillId="12" borderId="5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/>
    <xf numFmtId="0" fontId="149" fillId="2" borderId="0" xfId="0" applyFont="1" applyFill="1" applyProtection="1"/>
    <xf numFmtId="172" fontId="7" fillId="11" borderId="56" xfId="0" applyNumberFormat="1" applyFont="1" applyFill="1" applyBorder="1" applyAlignment="1" applyProtection="1">
      <alignment horizontal="right" vertical="center"/>
    </xf>
    <xf numFmtId="167" fontId="7" fillId="12" borderId="42" xfId="0" applyNumberFormat="1" applyFont="1" applyFill="1" applyBorder="1" applyAlignment="1" applyProtection="1">
      <alignment vertical="center" wrapText="1"/>
      <protection locked="0"/>
    </xf>
    <xf numFmtId="167" fontId="7" fillId="12" borderId="43" xfId="0" applyNumberFormat="1" applyFont="1" applyFill="1" applyBorder="1" applyAlignment="1" applyProtection="1">
      <alignment vertical="center" wrapText="1"/>
      <protection locked="0"/>
    </xf>
    <xf numFmtId="167" fontId="7" fillId="12" borderId="44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172" fontId="7" fillId="5" borderId="116" xfId="0" applyNumberFormat="1" applyFont="1" applyFill="1" applyBorder="1" applyAlignment="1" applyProtection="1">
      <alignment horizontal="right" vertical="center"/>
    </xf>
    <xf numFmtId="0" fontId="0" fillId="6" borderId="116" xfId="0" applyFill="1" applyBorder="1"/>
    <xf numFmtId="0" fontId="1" fillId="2" borderId="0" xfId="0" applyFont="1" applyFill="1" applyBorder="1" applyProtection="1"/>
    <xf numFmtId="0" fontId="13" fillId="0" borderId="116" xfId="0" applyFont="1" applyFill="1" applyBorder="1" applyProtection="1"/>
    <xf numFmtId="0" fontId="20" fillId="0" borderId="116" xfId="0" applyFont="1" applyFill="1" applyBorder="1" applyAlignment="1" applyProtection="1">
      <alignment vertical="center"/>
    </xf>
    <xf numFmtId="172" fontId="27" fillId="16" borderId="130" xfId="0" applyNumberFormat="1" applyFont="1" applyFill="1" applyBorder="1" applyAlignment="1" applyProtection="1">
      <alignment horizontal="right"/>
    </xf>
    <xf numFmtId="172" fontId="7" fillId="2" borderId="131" xfId="0" applyNumberFormat="1" applyFont="1" applyFill="1" applyBorder="1" applyAlignment="1" applyProtection="1">
      <alignment horizontal="right" vertical="center"/>
    </xf>
    <xf numFmtId="172" fontId="27" fillId="16" borderId="132" xfId="0" applyNumberFormat="1" applyFont="1" applyFill="1" applyBorder="1" applyAlignment="1" applyProtection="1">
      <alignment horizontal="right"/>
    </xf>
    <xf numFmtId="172" fontId="27" fillId="16" borderId="133" xfId="0" applyNumberFormat="1" applyFont="1" applyFill="1" applyBorder="1" applyAlignment="1" applyProtection="1">
      <alignment horizontal="right"/>
    </xf>
    <xf numFmtId="0" fontId="3" fillId="0" borderId="0" xfId="0" applyFont="1" applyAlignment="1">
      <alignment vertical="center"/>
    </xf>
    <xf numFmtId="0" fontId="3" fillId="2" borderId="0" xfId="0" applyFont="1" applyFill="1" applyProtection="1"/>
    <xf numFmtId="167" fontId="11" fillId="0" borderId="21" xfId="0" applyNumberFormat="1" applyFont="1" applyFill="1" applyBorder="1" applyAlignment="1" applyProtection="1">
      <alignment horizontal="right"/>
      <protection locked="0"/>
    </xf>
    <xf numFmtId="0" fontId="27" fillId="16" borderId="132" xfId="0" applyFont="1" applyFill="1" applyBorder="1" applyAlignment="1" applyProtection="1"/>
    <xf numFmtId="10" fontId="7" fillId="78" borderId="130" xfId="1" applyNumberFormat="1" applyFont="1" applyFill="1" applyBorder="1" applyAlignment="1" applyProtection="1">
      <alignment horizontal="right" vertical="center" wrapText="1"/>
      <protection locked="0"/>
    </xf>
    <xf numFmtId="0" fontId="150" fillId="0" borderId="0" xfId="0" applyFont="1"/>
    <xf numFmtId="237" fontId="27" fillId="16" borderId="80" xfId="0" applyNumberFormat="1" applyFont="1" applyFill="1" applyBorder="1" applyAlignment="1" applyProtection="1">
      <alignment horizontal="right" vertical="center"/>
    </xf>
    <xf numFmtId="0" fontId="7" fillId="2" borderId="26" xfId="0" applyFont="1" applyFill="1" applyBorder="1" applyAlignment="1" applyProtection="1">
      <alignment horizontal="center"/>
    </xf>
    <xf numFmtId="0" fontId="7" fillId="2" borderId="125" xfId="0" applyFont="1" applyFill="1" applyBorder="1" applyAlignment="1" applyProtection="1">
      <alignment horizontal="center"/>
    </xf>
    <xf numFmtId="0" fontId="10" fillId="14" borderId="65" xfId="0" applyFont="1" applyFill="1" applyBorder="1" applyAlignment="1" applyProtection="1">
      <alignment horizontal="center" wrapText="1"/>
    </xf>
    <xf numFmtId="0" fontId="10" fillId="14" borderId="127" xfId="0" applyFont="1" applyFill="1" applyBorder="1" applyAlignment="1" applyProtection="1">
      <alignment horizontal="center" wrapText="1"/>
    </xf>
    <xf numFmtId="0" fontId="10" fillId="6" borderId="32" xfId="0" applyFont="1" applyFill="1" applyBorder="1" applyAlignment="1" applyProtection="1">
      <alignment horizontal="center"/>
    </xf>
    <xf numFmtId="0" fontId="10" fillId="6" borderId="33" xfId="0" applyFont="1" applyFill="1" applyBorder="1" applyAlignment="1" applyProtection="1">
      <alignment horizontal="center"/>
    </xf>
    <xf numFmtId="0" fontId="10" fillId="10" borderId="23" xfId="0" applyFont="1" applyFill="1" applyBorder="1" applyAlignment="1" applyProtection="1">
      <alignment horizontal="center"/>
    </xf>
    <xf numFmtId="0" fontId="10" fillId="10" borderId="24" xfId="0" applyFont="1" applyFill="1" applyBorder="1" applyAlignment="1" applyProtection="1">
      <alignment horizontal="center"/>
    </xf>
    <xf numFmtId="0" fontId="10" fillId="10" borderId="33" xfId="0" applyFont="1" applyFill="1" applyBorder="1" applyAlignment="1" applyProtection="1">
      <alignment horizontal="center"/>
    </xf>
    <xf numFmtId="0" fontId="10" fillId="10" borderId="25" xfId="0" applyFont="1" applyFill="1" applyBorder="1" applyAlignment="1" applyProtection="1">
      <alignment horizontal="center"/>
    </xf>
    <xf numFmtId="0" fontId="8" fillId="6" borderId="6" xfId="0" applyFont="1" applyFill="1" applyBorder="1" applyAlignment="1" applyProtection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</xf>
    <xf numFmtId="0" fontId="8" fillId="6" borderId="31" xfId="0" applyFont="1" applyFill="1" applyBorder="1" applyAlignment="1" applyProtection="1">
      <alignment horizontal="center" vertical="center"/>
    </xf>
    <xf numFmtId="0" fontId="8" fillId="10" borderId="6" xfId="0" applyFont="1" applyFill="1" applyBorder="1" applyAlignment="1" applyProtection="1">
      <alignment horizontal="center" vertical="center"/>
    </xf>
    <xf numFmtId="0" fontId="8" fillId="10" borderId="7" xfId="0" applyFont="1" applyFill="1" applyBorder="1" applyAlignment="1" applyProtection="1">
      <alignment horizontal="center" vertical="center"/>
    </xf>
    <xf numFmtId="0" fontId="8" fillId="10" borderId="8" xfId="0" applyFont="1" applyFill="1" applyBorder="1" applyAlignment="1" applyProtection="1">
      <alignment horizontal="center" vertical="center"/>
    </xf>
    <xf numFmtId="0" fontId="10" fillId="10" borderId="128" xfId="0" applyFont="1" applyFill="1" applyBorder="1" applyAlignment="1" applyProtection="1">
      <alignment horizontal="center"/>
    </xf>
    <xf numFmtId="0" fontId="10" fillId="10" borderId="66" xfId="0" applyFont="1" applyFill="1" applyBorder="1" applyAlignment="1" applyProtection="1">
      <alignment horizontal="center"/>
    </xf>
    <xf numFmtId="0" fontId="10" fillId="10" borderId="127" xfId="0" applyFont="1" applyFill="1" applyBorder="1" applyAlignment="1" applyProtection="1">
      <alignment horizontal="center"/>
    </xf>
    <xf numFmtId="0" fontId="8" fillId="10" borderId="134" xfId="0" applyFont="1" applyFill="1" applyBorder="1" applyAlignment="1" applyProtection="1">
      <alignment horizontal="center" vertical="center"/>
    </xf>
    <xf numFmtId="0" fontId="8" fillId="10" borderId="135" xfId="0" applyFont="1" applyFill="1" applyBorder="1" applyAlignment="1" applyProtection="1">
      <alignment horizontal="center" vertical="center"/>
    </xf>
    <xf numFmtId="0" fontId="8" fillId="10" borderId="136" xfId="0" applyFont="1" applyFill="1" applyBorder="1" applyAlignment="1" applyProtection="1">
      <alignment horizontal="center" vertical="center"/>
    </xf>
    <xf numFmtId="0" fontId="8" fillId="15" borderId="137" xfId="0" applyFont="1" applyFill="1" applyBorder="1" applyAlignment="1" applyProtection="1">
      <alignment horizontal="center" vertical="center"/>
    </xf>
    <xf numFmtId="0" fontId="8" fillId="15" borderId="135" xfId="0" applyFont="1" applyFill="1" applyBorder="1" applyAlignment="1" applyProtection="1">
      <alignment horizontal="center" vertical="center"/>
    </xf>
    <xf numFmtId="0" fontId="8" fillId="15" borderId="138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/>
    </xf>
    <xf numFmtId="0" fontId="7" fillId="2" borderId="77" xfId="0" applyFont="1" applyFill="1" applyBorder="1" applyAlignment="1" applyProtection="1">
      <alignment horizontal="center"/>
    </xf>
    <xf numFmtId="167" fontId="8" fillId="7" borderId="6" xfId="0" applyNumberFormat="1" applyFont="1" applyFill="1" applyBorder="1" applyAlignment="1" applyProtection="1">
      <alignment horizontal="center" vertical="center"/>
    </xf>
    <xf numFmtId="167" fontId="8" fillId="7" borderId="7" xfId="0" applyNumberFormat="1" applyFont="1" applyFill="1" applyBorder="1" applyAlignment="1" applyProtection="1">
      <alignment horizontal="center" vertical="center"/>
    </xf>
    <xf numFmtId="167" fontId="8" fillId="7" borderId="8" xfId="0" applyNumberFormat="1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/>
    </xf>
    <xf numFmtId="0" fontId="7" fillId="2" borderId="126" xfId="0" applyFont="1" applyFill="1" applyBorder="1" applyAlignment="1" applyProtection="1">
      <alignment horizontal="center"/>
    </xf>
  </cellXfs>
  <cellStyles count="2852">
    <cellStyle name=" 1" xfId="6"/>
    <cellStyle name=" 1 2" xfId="7"/>
    <cellStyle name=" 1 2 2" xfId="8"/>
    <cellStyle name=" 1 2 3" xfId="9"/>
    <cellStyle name=" 1 3" xfId="10"/>
    <cellStyle name=" 1 3 2" xfId="11"/>
    <cellStyle name=" 1 4" xfId="12"/>
    <cellStyle name=" 1_29(d) - Gas extensions -tariffs" xfId="13"/>
    <cellStyle name="_x000a_shell=progma" xfId="14"/>
    <cellStyle name="_x000a_shell=progma 2" xfId="15"/>
    <cellStyle name="_x000a_shell=progma_2900 - Facilities" xfId="16"/>
    <cellStyle name="%" xfId="17"/>
    <cellStyle name="% 2" xfId="18"/>
    <cellStyle name="%_2900 - Facilities" xfId="19"/>
    <cellStyle name="%_5520 &amp; 7500 - Distribu Business" xfId="20"/>
    <cellStyle name="%_6050 Ret, 7550 WED, 7600 AETV" xfId="21"/>
    <cellStyle name="%_Fleet Overhead Costs" xfId="22"/>
    <cellStyle name="%_Fleet Overhead Costs_2900 - Facilities" xfId="23"/>
    <cellStyle name="%_Fleet Overhead Costs_5520 &amp; 7500 - Distribu Business" xfId="24"/>
    <cellStyle name="%_Fleet Overhead Costs_6050 Ret, 7550 WED, 7600 AETV" xfId="25"/>
    <cellStyle name="%_Fleet Overhead Costs_Settings" xfId="26"/>
    <cellStyle name="%_Opening  Detailed BS" xfId="27"/>
    <cellStyle name="%_OUTPUT DB" xfId="28"/>
    <cellStyle name="%_OUTPUT EB" xfId="29"/>
    <cellStyle name="%_Settings" xfId="30"/>
    <cellStyle name="??" xfId="31"/>
    <cellStyle name="?? [0.00]_PERSONAL" xfId="32"/>
    <cellStyle name="?? [0]_VERA" xfId="33"/>
    <cellStyle name="?? 10" xfId="34"/>
    <cellStyle name="?? 10 2" xfId="35"/>
    <cellStyle name="?? 11" xfId="36"/>
    <cellStyle name="?? 12" xfId="37"/>
    <cellStyle name="?? 13" xfId="38"/>
    <cellStyle name="?? 14" xfId="39"/>
    <cellStyle name="?? 15" xfId="40"/>
    <cellStyle name="?? 16" xfId="41"/>
    <cellStyle name="?? 17" xfId="42"/>
    <cellStyle name="?? 18" xfId="43"/>
    <cellStyle name="?? 19" xfId="44"/>
    <cellStyle name="?? 2" xfId="45"/>
    <cellStyle name="?? 2 2" xfId="46"/>
    <cellStyle name="?? 2 2 2" xfId="47"/>
    <cellStyle name="?? 2 3" xfId="48"/>
    <cellStyle name="?? 20" xfId="49"/>
    <cellStyle name="?? 21" xfId="50"/>
    <cellStyle name="?? 22" xfId="51"/>
    <cellStyle name="?? 23" xfId="52"/>
    <cellStyle name="?? 24" xfId="53"/>
    <cellStyle name="?? 25" xfId="54"/>
    <cellStyle name="?? 26" xfId="55"/>
    <cellStyle name="?? 27" xfId="56"/>
    <cellStyle name="?? 28" xfId="57"/>
    <cellStyle name="?? 29" xfId="58"/>
    <cellStyle name="?? 3" xfId="59"/>
    <cellStyle name="?? 3 2" xfId="60"/>
    <cellStyle name="?? 30" xfId="61"/>
    <cellStyle name="?? 30 2" xfId="62"/>
    <cellStyle name="?? 31" xfId="63"/>
    <cellStyle name="?? 32" xfId="64"/>
    <cellStyle name="?? 33" xfId="65"/>
    <cellStyle name="?? 34" xfId="66"/>
    <cellStyle name="?? 35" xfId="67"/>
    <cellStyle name="?? 36" xfId="68"/>
    <cellStyle name="?? 37" xfId="69"/>
    <cellStyle name="?? 38" xfId="70"/>
    <cellStyle name="?? 4" xfId="71"/>
    <cellStyle name="?? 4 2" xfId="72"/>
    <cellStyle name="?? 5" xfId="73"/>
    <cellStyle name="?? 5 2" xfId="74"/>
    <cellStyle name="?? 6" xfId="75"/>
    <cellStyle name="?? 6 2" xfId="76"/>
    <cellStyle name="?? 7" xfId="77"/>
    <cellStyle name="?? 7 2" xfId="78"/>
    <cellStyle name="?? 8" xfId="79"/>
    <cellStyle name="?? 8 2" xfId="80"/>
    <cellStyle name="?? 9" xfId="81"/>
    <cellStyle name="?? 9 2" xfId="82"/>
    <cellStyle name="???? [0.00]_PERSONAL" xfId="83"/>
    <cellStyle name="?????_VERA" xfId="84"/>
    <cellStyle name="????_PERSONAL" xfId="85"/>
    <cellStyle name="??_NW-#30111685-v3-Revenue_Calc_Apr_10" xfId="86"/>
    <cellStyle name="_3GIS model v2.77" xfId="87"/>
    <cellStyle name="_3GIS model v2.77_Distribution Business_Retail Fin Perform " xfId="88"/>
    <cellStyle name="_3GIS model v2.77_Fleet Overhead Costs" xfId="89"/>
    <cellStyle name="_3GIS model v2.77_Fleet Overhead Costs 2" xfId="90"/>
    <cellStyle name="_3GIS model v2.77_Fleet Overhead Costs 2_Retail Fin Perform " xfId="91"/>
    <cellStyle name="_3GIS model v2.77_Fleet Overhead Costs_Retail Fin Perform " xfId="92"/>
    <cellStyle name="_3GIS model v2.77_Forecast 2_Retail Fin Perform " xfId="93"/>
    <cellStyle name="_3GIS model v2.77_Forecast_Retail Fin Perform " xfId="94"/>
    <cellStyle name="_3GIS model v2.77_Funding &amp; Cashflow_1_Retail Fin Perform " xfId="95"/>
    <cellStyle name="_3GIS model v2.77_Funding &amp; Cashflow_Retail Fin Perform " xfId="96"/>
    <cellStyle name="_3GIS model v2.77_Group P&amp;L_1_Retail Fin Perform " xfId="97"/>
    <cellStyle name="_3GIS model v2.77_Group P&amp;L_Retail Fin Perform " xfId="98"/>
    <cellStyle name="_3GIS model v2.77_Opening  Detailed BS" xfId="99"/>
    <cellStyle name="_3GIS model v2.77_Opening  Detailed BS_Retail Fin Perform " xfId="100"/>
    <cellStyle name="_3GIS model v2.77_OUTPUT DB" xfId="101"/>
    <cellStyle name="_3GIS model v2.77_OUTPUT DB_Retail Fin Perform " xfId="102"/>
    <cellStyle name="_3GIS model v2.77_OUTPUT EB" xfId="103"/>
    <cellStyle name="_3GIS model v2.77_OUTPUT EB_Retail Fin Perform " xfId="104"/>
    <cellStyle name="_3GIS model v2.77_Report_Retail Fin Perform " xfId="105"/>
    <cellStyle name="_3GIS model v2.77_Retail Fin Perform " xfId="106"/>
    <cellStyle name="_3GIS model v2.77_Sheet2 2_Retail Fin Perform " xfId="107"/>
    <cellStyle name="_3GIS model v2.77_Sheet2_Retail Fin Perform " xfId="108"/>
    <cellStyle name="_AETV 3 yr Budget V1" xfId="109"/>
    <cellStyle name="_Capex" xfId="110"/>
    <cellStyle name="_Capex 2" xfId="111"/>
    <cellStyle name="_Capex_29(d) - Gas extensions -tariffs" xfId="112"/>
    <cellStyle name="_CDR - Insertsv7" xfId="113"/>
    <cellStyle name="_CDR - Insertsv7_2900 - Facilities" xfId="114"/>
    <cellStyle name="_CDR - Insertsv7_5520 &amp; 7500 - Distribu Business" xfId="115"/>
    <cellStyle name="_CDR - Insertsv7_6050 Ret, 7550 WED, 7600 AETV" xfId="116"/>
    <cellStyle name="_CDR - Insertsv7_Settings" xfId="117"/>
    <cellStyle name="_CMDR-3Yrforescast" xfId="118"/>
    <cellStyle name="_F'Cast Financials" xfId="119"/>
    <cellStyle name="_F'Cast Financials_2900 - Facilities" xfId="120"/>
    <cellStyle name="_F'Cast Financials_5520 &amp; 7500 - Distribu Business" xfId="121"/>
    <cellStyle name="_F'Cast Financials_6050 Ret, 7550 WED, 7600 AETV" xfId="122"/>
    <cellStyle name="_F'Cast Financials_Settings" xfId="123"/>
    <cellStyle name="_Phoenix - Final (Full) 1.2" xfId="124"/>
    <cellStyle name="_Phoenix - Final (Full) 1.2_2900 - Facilities" xfId="125"/>
    <cellStyle name="_Phoenix - Final (Full) 1.2_5520 &amp; 7500 - Distribu Business" xfId="126"/>
    <cellStyle name="_Phoenix - Final (Full) 1.2_6050 Ret, 7550 WED, 7600 AETV" xfId="127"/>
    <cellStyle name="_Phoenix - Final (Full) 1.2_Settings" xfId="128"/>
    <cellStyle name="_UED AMP 2009-14 Final 250309 Less PU" xfId="129"/>
    <cellStyle name="_UED AMP 2009-14 Final 250309 Less PU_1011 monthly" xfId="130"/>
    <cellStyle name="=C:\WINNT\SYSTEM32\COMMAND.COM" xfId="131"/>
    <cellStyle name="=C:\WINNT35\SYSTEM32\COMMAND.COM" xfId="132"/>
    <cellStyle name="20% - Accent1 10" xfId="133"/>
    <cellStyle name="20% - Accent1 11" xfId="134"/>
    <cellStyle name="20% - Accent1 12" xfId="135"/>
    <cellStyle name="20% - Accent1 2" xfId="136"/>
    <cellStyle name="20% - Accent1 2 2" xfId="137"/>
    <cellStyle name="20% - Accent1 3" xfId="138"/>
    <cellStyle name="20% - Accent1 4" xfId="139"/>
    <cellStyle name="20% - Accent1 5" xfId="140"/>
    <cellStyle name="20% - Accent1 6" xfId="141"/>
    <cellStyle name="20% - Accent1 7" xfId="142"/>
    <cellStyle name="20% - Accent1 8" xfId="143"/>
    <cellStyle name="20% - Accent1 9" xfId="144"/>
    <cellStyle name="20% - Accent2 10" xfId="145"/>
    <cellStyle name="20% - Accent2 11" xfId="146"/>
    <cellStyle name="20% - Accent2 12" xfId="147"/>
    <cellStyle name="20% - Accent2 2" xfId="148"/>
    <cellStyle name="20% - Accent2 2 2" xfId="149"/>
    <cellStyle name="20% - Accent2 3" xfId="150"/>
    <cellStyle name="20% - Accent2 4" xfId="151"/>
    <cellStyle name="20% - Accent2 5" xfId="152"/>
    <cellStyle name="20% - Accent2 6" xfId="153"/>
    <cellStyle name="20% - Accent2 7" xfId="154"/>
    <cellStyle name="20% - Accent2 8" xfId="155"/>
    <cellStyle name="20% - Accent2 9" xfId="156"/>
    <cellStyle name="20% - Accent3 10" xfId="157"/>
    <cellStyle name="20% - Accent3 11" xfId="158"/>
    <cellStyle name="20% - Accent3 12" xfId="159"/>
    <cellStyle name="20% - Accent3 2" xfId="160"/>
    <cellStyle name="20% - Accent3 2 2" xfId="161"/>
    <cellStyle name="20% - Accent3 3" xfId="162"/>
    <cellStyle name="20% - Accent3 4" xfId="163"/>
    <cellStyle name="20% - Accent3 5" xfId="164"/>
    <cellStyle name="20% - Accent3 6" xfId="165"/>
    <cellStyle name="20% - Accent3 7" xfId="166"/>
    <cellStyle name="20% - Accent3 8" xfId="167"/>
    <cellStyle name="20% - Accent3 9" xfId="168"/>
    <cellStyle name="20% - Accent4 10" xfId="169"/>
    <cellStyle name="20% - Accent4 11" xfId="170"/>
    <cellStyle name="20% - Accent4 12" xfId="171"/>
    <cellStyle name="20% - Accent4 2" xfId="172"/>
    <cellStyle name="20% - Accent4 2 2" xfId="173"/>
    <cellStyle name="20% - Accent4 3" xfId="174"/>
    <cellStyle name="20% - Accent4 4" xfId="175"/>
    <cellStyle name="20% - Accent4 5" xfId="176"/>
    <cellStyle name="20% - Accent4 6" xfId="177"/>
    <cellStyle name="20% - Accent4 7" xfId="178"/>
    <cellStyle name="20% - Accent4 8" xfId="179"/>
    <cellStyle name="20% - Accent4 9" xfId="180"/>
    <cellStyle name="20% - Accent5 10" xfId="181"/>
    <cellStyle name="20% - Accent5 11" xfId="182"/>
    <cellStyle name="20% - Accent5 12" xfId="183"/>
    <cellStyle name="20% - Accent5 2" xfId="184"/>
    <cellStyle name="20% - Accent5 2 2" xfId="185"/>
    <cellStyle name="20% - Accent5 3" xfId="186"/>
    <cellStyle name="20% - Accent5 4" xfId="187"/>
    <cellStyle name="20% - Accent5 5" xfId="188"/>
    <cellStyle name="20% - Accent5 6" xfId="189"/>
    <cellStyle name="20% - Accent5 7" xfId="190"/>
    <cellStyle name="20% - Accent5 8" xfId="191"/>
    <cellStyle name="20% - Accent5 9" xfId="192"/>
    <cellStyle name="20% - Accent6 10" xfId="193"/>
    <cellStyle name="20% - Accent6 11" xfId="194"/>
    <cellStyle name="20% - Accent6 2" xfId="195"/>
    <cellStyle name="20% - Accent6 3" xfId="196"/>
    <cellStyle name="20% - Accent6 4" xfId="197"/>
    <cellStyle name="20% - Accent6 5" xfId="198"/>
    <cellStyle name="20% - Accent6 6" xfId="199"/>
    <cellStyle name="20% - Accent6 7" xfId="200"/>
    <cellStyle name="20% - Accent6 8" xfId="201"/>
    <cellStyle name="20% - Accent6 9" xfId="202"/>
    <cellStyle name="40% - Accent1 10" xfId="203"/>
    <cellStyle name="40% - Accent1 11" xfId="204"/>
    <cellStyle name="40% - Accent1 12" xfId="205"/>
    <cellStyle name="40% - Accent1 2" xfId="206"/>
    <cellStyle name="40% - Accent1 2 2" xfId="207"/>
    <cellStyle name="40% - Accent1 3" xfId="208"/>
    <cellStyle name="40% - Accent1 4" xfId="209"/>
    <cellStyle name="40% - Accent1 5" xfId="210"/>
    <cellStyle name="40% - Accent1 6" xfId="211"/>
    <cellStyle name="40% - Accent1 7" xfId="212"/>
    <cellStyle name="40% - Accent1 8" xfId="213"/>
    <cellStyle name="40% - Accent1 9" xfId="214"/>
    <cellStyle name="40% - Accent2 10" xfId="215"/>
    <cellStyle name="40% - Accent2 11" xfId="216"/>
    <cellStyle name="40% - Accent2 12" xfId="217"/>
    <cellStyle name="40% - Accent2 2" xfId="218"/>
    <cellStyle name="40% - Accent2 2 2" xfId="219"/>
    <cellStyle name="40% - Accent2 3" xfId="220"/>
    <cellStyle name="40% - Accent2 4" xfId="221"/>
    <cellStyle name="40% - Accent2 5" xfId="222"/>
    <cellStyle name="40% - Accent2 6" xfId="223"/>
    <cellStyle name="40% - Accent2 7" xfId="224"/>
    <cellStyle name="40% - Accent2 8" xfId="225"/>
    <cellStyle name="40% - Accent2 9" xfId="226"/>
    <cellStyle name="40% - Accent3 10" xfId="227"/>
    <cellStyle name="40% - Accent3 11" xfId="228"/>
    <cellStyle name="40% - Accent3 12" xfId="229"/>
    <cellStyle name="40% - Accent3 2" xfId="230"/>
    <cellStyle name="40% - Accent3 2 2" xfId="231"/>
    <cellStyle name="40% - Accent3 3" xfId="232"/>
    <cellStyle name="40% - Accent3 4" xfId="233"/>
    <cellStyle name="40% - Accent3 5" xfId="234"/>
    <cellStyle name="40% - Accent3 6" xfId="235"/>
    <cellStyle name="40% - Accent3 7" xfId="236"/>
    <cellStyle name="40% - Accent3 8" xfId="237"/>
    <cellStyle name="40% - Accent3 9" xfId="238"/>
    <cellStyle name="40% - Accent4 10" xfId="239"/>
    <cellStyle name="40% - Accent4 11" xfId="240"/>
    <cellStyle name="40% - Accent4 12" xfId="241"/>
    <cellStyle name="40% - Accent4 2" xfId="242"/>
    <cellStyle name="40% - Accent4 2 2" xfId="243"/>
    <cellStyle name="40% - Accent4 3" xfId="244"/>
    <cellStyle name="40% - Accent4 4" xfId="245"/>
    <cellStyle name="40% - Accent4 5" xfId="246"/>
    <cellStyle name="40% - Accent4 6" xfId="247"/>
    <cellStyle name="40% - Accent4 7" xfId="248"/>
    <cellStyle name="40% - Accent4 8" xfId="249"/>
    <cellStyle name="40% - Accent4 9" xfId="250"/>
    <cellStyle name="40% - Accent5 10" xfId="251"/>
    <cellStyle name="40% - Accent5 11" xfId="252"/>
    <cellStyle name="40% - Accent5 12" xfId="253"/>
    <cellStyle name="40% - Accent5 2" xfId="254"/>
    <cellStyle name="40% - Accent5 2 2" xfId="255"/>
    <cellStyle name="40% - Accent5 3" xfId="256"/>
    <cellStyle name="40% - Accent5 4" xfId="257"/>
    <cellStyle name="40% - Accent5 5" xfId="258"/>
    <cellStyle name="40% - Accent5 6" xfId="259"/>
    <cellStyle name="40% - Accent5 7" xfId="260"/>
    <cellStyle name="40% - Accent5 8" xfId="261"/>
    <cellStyle name="40% - Accent5 9" xfId="262"/>
    <cellStyle name="40% - Accent6 10" xfId="263"/>
    <cellStyle name="40% - Accent6 11" xfId="264"/>
    <cellStyle name="40% - Accent6 12" xfId="265"/>
    <cellStyle name="40% - Accent6 2" xfId="266"/>
    <cellStyle name="40% - Accent6 2 2" xfId="267"/>
    <cellStyle name="40% - Accent6 3" xfId="268"/>
    <cellStyle name="40% - Accent6 4" xfId="269"/>
    <cellStyle name="40% - Accent6 5" xfId="270"/>
    <cellStyle name="40% - Accent6 6" xfId="271"/>
    <cellStyle name="40% - Accent6 7" xfId="272"/>
    <cellStyle name="40% - Accent6 8" xfId="273"/>
    <cellStyle name="40% - Accent6 9" xfId="274"/>
    <cellStyle name="60% - Accent1 10" xfId="275"/>
    <cellStyle name="60% - Accent1 11" xfId="276"/>
    <cellStyle name="60% - Accent1 12" xfId="277"/>
    <cellStyle name="60% - Accent1 2" xfId="278"/>
    <cellStyle name="60% - Accent1 2 2" xfId="279"/>
    <cellStyle name="60% - Accent1 3" xfId="280"/>
    <cellStyle name="60% - Accent1 4" xfId="281"/>
    <cellStyle name="60% - Accent1 5" xfId="282"/>
    <cellStyle name="60% - Accent1 6" xfId="283"/>
    <cellStyle name="60% - Accent1 7" xfId="284"/>
    <cellStyle name="60% - Accent1 8" xfId="285"/>
    <cellStyle name="60% - Accent1 9" xfId="286"/>
    <cellStyle name="60% - Accent2 10" xfId="287"/>
    <cellStyle name="60% - Accent2 11" xfId="288"/>
    <cellStyle name="60% - Accent2 12" xfId="289"/>
    <cellStyle name="60% - Accent2 2" xfId="290"/>
    <cellStyle name="60% - Accent2 2 2" xfId="291"/>
    <cellStyle name="60% - Accent2 3" xfId="292"/>
    <cellStyle name="60% - Accent2 4" xfId="293"/>
    <cellStyle name="60% - Accent2 5" xfId="294"/>
    <cellStyle name="60% - Accent2 6" xfId="295"/>
    <cellStyle name="60% - Accent2 7" xfId="296"/>
    <cellStyle name="60% - Accent2 8" xfId="297"/>
    <cellStyle name="60% - Accent2 9" xfId="298"/>
    <cellStyle name="60% - Accent3 10" xfId="299"/>
    <cellStyle name="60% - Accent3 11" xfId="300"/>
    <cellStyle name="60% - Accent3 12" xfId="301"/>
    <cellStyle name="60% - Accent3 2" xfId="302"/>
    <cellStyle name="60% - Accent3 2 2" xfId="303"/>
    <cellStyle name="60% - Accent3 3" xfId="304"/>
    <cellStyle name="60% - Accent3 4" xfId="305"/>
    <cellStyle name="60% - Accent3 5" xfId="306"/>
    <cellStyle name="60% - Accent3 6" xfId="307"/>
    <cellStyle name="60% - Accent3 7" xfId="308"/>
    <cellStyle name="60% - Accent3 8" xfId="309"/>
    <cellStyle name="60% - Accent3 9" xfId="310"/>
    <cellStyle name="60% - Accent4 10" xfId="311"/>
    <cellStyle name="60% - Accent4 11" xfId="312"/>
    <cellStyle name="60% - Accent4 12" xfId="313"/>
    <cellStyle name="60% - Accent4 2" xfId="314"/>
    <cellStyle name="60% - Accent4 2 2" xfId="315"/>
    <cellStyle name="60% - Accent4 3" xfId="316"/>
    <cellStyle name="60% - Accent4 4" xfId="317"/>
    <cellStyle name="60% - Accent4 5" xfId="318"/>
    <cellStyle name="60% - Accent4 6" xfId="319"/>
    <cellStyle name="60% - Accent4 7" xfId="320"/>
    <cellStyle name="60% - Accent4 8" xfId="321"/>
    <cellStyle name="60% - Accent4 9" xfId="322"/>
    <cellStyle name="60% - Accent5 10" xfId="323"/>
    <cellStyle name="60% - Accent5 11" xfId="324"/>
    <cellStyle name="60% - Accent5 12" xfId="325"/>
    <cellStyle name="60% - Accent5 2" xfId="326"/>
    <cellStyle name="60% - Accent5 2 2" xfId="327"/>
    <cellStyle name="60% - Accent5 3" xfId="328"/>
    <cellStyle name="60% - Accent5 4" xfId="329"/>
    <cellStyle name="60% - Accent5 5" xfId="330"/>
    <cellStyle name="60% - Accent5 6" xfId="331"/>
    <cellStyle name="60% - Accent5 7" xfId="332"/>
    <cellStyle name="60% - Accent5 8" xfId="333"/>
    <cellStyle name="60% - Accent5 9" xfId="334"/>
    <cellStyle name="60% - Accent6 10" xfId="335"/>
    <cellStyle name="60% - Accent6 11" xfId="336"/>
    <cellStyle name="60% - Accent6 12" xfId="337"/>
    <cellStyle name="60% - Accent6 2" xfId="338"/>
    <cellStyle name="60% - Accent6 2 2" xfId="339"/>
    <cellStyle name="60% - Accent6 3" xfId="340"/>
    <cellStyle name="60% - Accent6 4" xfId="341"/>
    <cellStyle name="60% - Accent6 5" xfId="342"/>
    <cellStyle name="60% - Accent6 6" xfId="343"/>
    <cellStyle name="60% - Accent6 7" xfId="344"/>
    <cellStyle name="60% - Accent6 8" xfId="345"/>
    <cellStyle name="60% - Accent6 9" xfId="346"/>
    <cellStyle name="A satisfied Microsoft Office user" xfId="347"/>
    <cellStyle name="A_Block Space" xfId="348"/>
    <cellStyle name="A_BlueLine" xfId="349"/>
    <cellStyle name="A_Do not Change" xfId="350"/>
    <cellStyle name="A_Estimate" xfId="351"/>
    <cellStyle name="A_Memo" xfId="352"/>
    <cellStyle name="A_Memo_2900 - Facilities" xfId="353"/>
    <cellStyle name="A_Memo_5520 &amp; 7500 - Distribu Business" xfId="354"/>
    <cellStyle name="A_Memo_6050 Ret, 7550 WED, 7600 AETV" xfId="355"/>
    <cellStyle name="A_Memo_AETV (TG Model) JULY TARGET" xfId="356"/>
    <cellStyle name="A_Memo_AETV (TG Model) JULY TARGET_2900 - Facilities" xfId="357"/>
    <cellStyle name="A_Memo_AETV (TG Model) JULY TARGET_5520 &amp; 7500 - Distribu Business" xfId="358"/>
    <cellStyle name="A_Memo_AETV (TG Model) JULY TARGET_6050 Ret, 7550 WED, 7600 AETV" xfId="359"/>
    <cellStyle name="A_Memo_AETV (TG Model) JULY TARGET_Settings" xfId="360"/>
    <cellStyle name="A_Memo_Construction-Monthly" xfId="361"/>
    <cellStyle name="A_Memo_Construction-Monthly_2900 - Facilities" xfId="362"/>
    <cellStyle name="A_Memo_Construction-Monthly_5520 &amp; 7500 - Distribu Business" xfId="363"/>
    <cellStyle name="A_Memo_Construction-Monthly_6050 Ret, 7550 WED, 7600 AETV" xfId="364"/>
    <cellStyle name="A_Memo_Construction-Monthly_Settings" xfId="365"/>
    <cellStyle name="A_Memo_Settings" xfId="366"/>
    <cellStyle name="A_Normal" xfId="367"/>
    <cellStyle name="A_Normal Forecast" xfId="368"/>
    <cellStyle name="A_Normal Historical" xfId="369"/>
    <cellStyle name="A_Normal Historical_2900 - Facilities" xfId="370"/>
    <cellStyle name="A_Normal Historical_5520 &amp; 7500 - Distribu Business" xfId="371"/>
    <cellStyle name="A_Normal Historical_6050 Ret, 7550 WED, 7600 AETV" xfId="372"/>
    <cellStyle name="A_Normal Historical_AETV (TG Model) JULY TARGET" xfId="373"/>
    <cellStyle name="A_Normal Historical_AETV (TG Model) JULY TARGET_2900 - Facilities" xfId="374"/>
    <cellStyle name="A_Normal Historical_AETV (TG Model) JULY TARGET_5520 &amp; 7500 - Distribu Business" xfId="375"/>
    <cellStyle name="A_Normal Historical_AETV (TG Model) JULY TARGET_6050 Ret, 7550 WED, 7600 AETV" xfId="376"/>
    <cellStyle name="A_Normal Historical_AETV (TG Model) JULY TARGET_Settings" xfId="377"/>
    <cellStyle name="A_Normal Historical_Construction-Monthly" xfId="378"/>
    <cellStyle name="A_Normal Historical_Construction-Monthly_2900 - Facilities" xfId="379"/>
    <cellStyle name="A_Normal Historical_Construction-Monthly_5520 &amp; 7500 - Distribu Business" xfId="380"/>
    <cellStyle name="A_Normal Historical_Construction-Monthly_6050 Ret, 7550 WED, 7600 AETV" xfId="381"/>
    <cellStyle name="A_Normal Historical_Construction-Monthly_Settings" xfId="382"/>
    <cellStyle name="A_Normal Historical_Settings" xfId="383"/>
    <cellStyle name="A_Normal_2900 - Facilities" xfId="384"/>
    <cellStyle name="A_Normal_5520 &amp; 7500 - Distribu Business" xfId="385"/>
    <cellStyle name="A_Normal_6050 Ret, 7550 WED, 7600 AETV" xfId="386"/>
    <cellStyle name="A_Normal_AETV (TG Model) JULY TARGET" xfId="387"/>
    <cellStyle name="A_Normal_AETV (TG Model) JULY TARGET_2900 - Facilities" xfId="388"/>
    <cellStyle name="A_Normal_AETV (TG Model) JULY TARGET_5520 &amp; 7500 - Distribu Business" xfId="389"/>
    <cellStyle name="A_Normal_AETV (TG Model) JULY TARGET_6050 Ret, 7550 WED, 7600 AETV" xfId="390"/>
    <cellStyle name="A_Normal_AETV (TG Model) JULY TARGET_Settings" xfId="391"/>
    <cellStyle name="A_Normal_Construction-Monthly" xfId="392"/>
    <cellStyle name="A_Normal_Construction-Monthly_2900 - Facilities" xfId="393"/>
    <cellStyle name="A_Normal_Construction-Monthly_5520 &amp; 7500 - Distribu Business" xfId="394"/>
    <cellStyle name="A_Normal_Construction-Monthly_6050 Ret, 7550 WED, 7600 AETV" xfId="395"/>
    <cellStyle name="A_Normal_Construction-Monthly_Settings" xfId="396"/>
    <cellStyle name="A_Normal_Settings" xfId="397"/>
    <cellStyle name="A_Rate_Data" xfId="398"/>
    <cellStyle name="A_Rate_Data Historical" xfId="399"/>
    <cellStyle name="A_Rate_Title" xfId="400"/>
    <cellStyle name="A_Simple Title" xfId="401"/>
    <cellStyle name="A_Sum" xfId="402"/>
    <cellStyle name="A_SUM_Row Major" xfId="403"/>
    <cellStyle name="A_SUM_Row Minor" xfId="404"/>
    <cellStyle name="A_Title" xfId="405"/>
    <cellStyle name="A_YearHeadings" xfId="406"/>
    <cellStyle name="Accent1 - 20%" xfId="407"/>
    <cellStyle name="Accent1 - 40%" xfId="408"/>
    <cellStyle name="Accent1 - 60%" xfId="409"/>
    <cellStyle name="Accent1 10" xfId="410"/>
    <cellStyle name="Accent1 11" xfId="411"/>
    <cellStyle name="Accent1 12" xfId="412"/>
    <cellStyle name="Accent1 2" xfId="413"/>
    <cellStyle name="Accent1 2 2" xfId="414"/>
    <cellStyle name="Accent1 3" xfId="415"/>
    <cellStyle name="Accent1 4" xfId="416"/>
    <cellStyle name="Accent1 5" xfId="417"/>
    <cellStyle name="Accent1 6" xfId="418"/>
    <cellStyle name="Accent1 7" xfId="419"/>
    <cellStyle name="Accent1 8" xfId="420"/>
    <cellStyle name="Accent1 9" xfId="421"/>
    <cellStyle name="Accent2 - 20%" xfId="422"/>
    <cellStyle name="Accent2 - 40%" xfId="423"/>
    <cellStyle name="Accent2 - 60%" xfId="424"/>
    <cellStyle name="Accent2 10" xfId="425"/>
    <cellStyle name="Accent2 11" xfId="426"/>
    <cellStyle name="Accent2 12" xfId="427"/>
    <cellStyle name="Accent2 2" xfId="428"/>
    <cellStyle name="Accent2 3" xfId="429"/>
    <cellStyle name="Accent2 4" xfId="430"/>
    <cellStyle name="Accent2 5" xfId="431"/>
    <cellStyle name="Accent2 6" xfId="432"/>
    <cellStyle name="Accent2 7" xfId="433"/>
    <cellStyle name="Accent2 8" xfId="434"/>
    <cellStyle name="Accent2 9" xfId="435"/>
    <cellStyle name="Accent3 - 20%" xfId="436"/>
    <cellStyle name="Accent3 - 40%" xfId="437"/>
    <cellStyle name="Accent3 - 60%" xfId="438"/>
    <cellStyle name="Accent3 10" xfId="439"/>
    <cellStyle name="Accent3 11" xfId="440"/>
    <cellStyle name="Accent3 12" xfId="441"/>
    <cellStyle name="Accent3 2" xfId="442"/>
    <cellStyle name="Accent3 3" xfId="443"/>
    <cellStyle name="Accent3 4" xfId="444"/>
    <cellStyle name="Accent3 5" xfId="445"/>
    <cellStyle name="Accent3 6" xfId="446"/>
    <cellStyle name="Accent3 7" xfId="447"/>
    <cellStyle name="Accent3 8" xfId="448"/>
    <cellStyle name="Accent3 9" xfId="449"/>
    <cellStyle name="Accent4 - 20%" xfId="450"/>
    <cellStyle name="Accent4 - 40%" xfId="451"/>
    <cellStyle name="Accent4 - 60%" xfId="452"/>
    <cellStyle name="Accent4 10" xfId="453"/>
    <cellStyle name="Accent4 11" xfId="454"/>
    <cellStyle name="Accent4 12" xfId="455"/>
    <cellStyle name="Accent4 2" xfId="456"/>
    <cellStyle name="Accent4 2 2" xfId="457"/>
    <cellStyle name="Accent4 3" xfId="458"/>
    <cellStyle name="Accent4 4" xfId="459"/>
    <cellStyle name="Accent4 5" xfId="460"/>
    <cellStyle name="Accent4 6" xfId="461"/>
    <cellStyle name="Accent4 7" xfId="462"/>
    <cellStyle name="Accent4 8" xfId="463"/>
    <cellStyle name="Accent4 9" xfId="464"/>
    <cellStyle name="Accent5 - 20%" xfId="465"/>
    <cellStyle name="Accent5 - 40%" xfId="466"/>
    <cellStyle name="Accent5 - 60%" xfId="467"/>
    <cellStyle name="Accent5 10" xfId="468"/>
    <cellStyle name="Accent5 11" xfId="469"/>
    <cellStyle name="Accent5 12" xfId="470"/>
    <cellStyle name="Accent5 2" xfId="471"/>
    <cellStyle name="Accent5 3" xfId="472"/>
    <cellStyle name="Accent5 4" xfId="473"/>
    <cellStyle name="Accent5 5" xfId="474"/>
    <cellStyle name="Accent5 6" xfId="475"/>
    <cellStyle name="Accent5 7" xfId="476"/>
    <cellStyle name="Accent5 8" xfId="477"/>
    <cellStyle name="Accent5 9" xfId="478"/>
    <cellStyle name="Accent6 - 20%" xfId="479"/>
    <cellStyle name="Accent6 - 40%" xfId="480"/>
    <cellStyle name="Accent6 - 60%" xfId="481"/>
    <cellStyle name="Accent6 10" xfId="482"/>
    <cellStyle name="Accent6 11" xfId="483"/>
    <cellStyle name="Accent6 12" xfId="484"/>
    <cellStyle name="Accent6 2" xfId="485"/>
    <cellStyle name="Accent6 3" xfId="486"/>
    <cellStyle name="Accent6 4" xfId="487"/>
    <cellStyle name="Accent6 5" xfId="488"/>
    <cellStyle name="Accent6 6" xfId="489"/>
    <cellStyle name="Accent6 7" xfId="490"/>
    <cellStyle name="Accent6 8" xfId="491"/>
    <cellStyle name="Accent6 9" xfId="492"/>
    <cellStyle name="AFE" xfId="493"/>
    <cellStyle name="Agara" xfId="494"/>
    <cellStyle name="Assumption number" xfId="495"/>
    <cellStyle name="Assumption output percentage" xfId="496"/>
    <cellStyle name="Assumption Percentage" xfId="497"/>
    <cellStyle name="Assumptions" xfId="498"/>
    <cellStyle name="Assumptions Right Number" xfId="2851"/>
    <cellStyle name="B79812_.wvu.PrintTitlest" xfId="499"/>
    <cellStyle name="Background" xfId="500"/>
    <cellStyle name="Bad 10" xfId="501"/>
    <cellStyle name="Bad 11" xfId="502"/>
    <cellStyle name="Bad 2" xfId="503"/>
    <cellStyle name="Bad 3" xfId="504"/>
    <cellStyle name="Bad 4" xfId="505"/>
    <cellStyle name="Bad 5" xfId="506"/>
    <cellStyle name="Bad 6" xfId="507"/>
    <cellStyle name="Bad 7" xfId="508"/>
    <cellStyle name="Bad 8" xfId="509"/>
    <cellStyle name="Bad 9" xfId="510"/>
    <cellStyle name="Black" xfId="511"/>
    <cellStyle name="BlankText" xfId="512"/>
    <cellStyle name="Blockout" xfId="513"/>
    <cellStyle name="Blockout 2" xfId="514"/>
    <cellStyle name="Blockout 2 2" xfId="515"/>
    <cellStyle name="Blockout 3" xfId="516"/>
    <cellStyle name="Blockout 4" xfId="517"/>
    <cellStyle name="Blue" xfId="518"/>
    <cellStyle name="Border Heavy" xfId="519"/>
    <cellStyle name="Border Thin" xfId="520"/>
    <cellStyle name="Border_Current" xfId="521"/>
    <cellStyle name="Calc" xfId="522"/>
    <cellStyle name="Calc - Blue" xfId="523"/>
    <cellStyle name="Calc - Feed" xfId="524"/>
    <cellStyle name="Calc - Green" xfId="525"/>
    <cellStyle name="Calc - Grey" xfId="526"/>
    <cellStyle name="Calc - White" xfId="527"/>
    <cellStyle name="Calc Currency (0)" xfId="528"/>
    <cellStyle name="Calc Currency (0) 10" xfId="529"/>
    <cellStyle name="Calc Currency (0) 10 2" xfId="530"/>
    <cellStyle name="Calc Currency (0) 10 2 2" xfId="531"/>
    <cellStyle name="Calc Currency (0) 2" xfId="532"/>
    <cellStyle name="Calc Currency (0) 2 2" xfId="533"/>
    <cellStyle name="Calc Currency (0) 2 3" xfId="534"/>
    <cellStyle name="Calc Currency (0) 3" xfId="535"/>
    <cellStyle name="Calc Currency (0) 3 2" xfId="536"/>
    <cellStyle name="Calc Currency (0) 3 3" xfId="537"/>
    <cellStyle name="Calc Currency (0) 4" xfId="538"/>
    <cellStyle name="Calc Currency (0) 4 2" xfId="539"/>
    <cellStyle name="Calc Currency (0) 4 3" xfId="540"/>
    <cellStyle name="Calc Currency (0) 5" xfId="541"/>
    <cellStyle name="Calc Currency (0) 5 2" xfId="542"/>
    <cellStyle name="Calc Currency (0) 5 3" xfId="543"/>
    <cellStyle name="Calc Currency (0) 6" xfId="544"/>
    <cellStyle name="Calc Currency (0) 6 2" xfId="545"/>
    <cellStyle name="Calc Currency (0) 6 3" xfId="546"/>
    <cellStyle name="Calc Currency (0) 7" xfId="547"/>
    <cellStyle name="Calc Currency (0) 7 2" xfId="548"/>
    <cellStyle name="Calc Currency (0) 7 3" xfId="549"/>
    <cellStyle name="Calc Currency (0) 8" xfId="550"/>
    <cellStyle name="Calc Currency (0) 8 2" xfId="551"/>
    <cellStyle name="Calc Currency (0) 8 3" xfId="552"/>
    <cellStyle name="Calc Currency (0) 9" xfId="553"/>
    <cellStyle name="Calc Currency (0) 9 2" xfId="554"/>
    <cellStyle name="Calc Currency (0) 9 3" xfId="555"/>
    <cellStyle name="Calc Currency (2)" xfId="556"/>
    <cellStyle name="Calc Currency (2) 10" xfId="557"/>
    <cellStyle name="Calc Currency (2) 10 2" xfId="558"/>
    <cellStyle name="Calc Currency (2) 10 2 2" xfId="559"/>
    <cellStyle name="Calc Currency (2) 2" xfId="560"/>
    <cellStyle name="Calc Currency (2) 2 2" xfId="561"/>
    <cellStyle name="Calc Currency (2) 2 3" xfId="562"/>
    <cellStyle name="Calc Currency (2) 3" xfId="563"/>
    <cellStyle name="Calc Currency (2) 3 2" xfId="564"/>
    <cellStyle name="Calc Currency (2) 3 3" xfId="565"/>
    <cellStyle name="Calc Currency (2) 4" xfId="566"/>
    <cellStyle name="Calc Currency (2) 4 2" xfId="567"/>
    <cellStyle name="Calc Currency (2) 4 3" xfId="568"/>
    <cellStyle name="Calc Currency (2) 5" xfId="569"/>
    <cellStyle name="Calc Currency (2) 5 2" xfId="570"/>
    <cellStyle name="Calc Currency (2) 5 3" xfId="571"/>
    <cellStyle name="Calc Currency (2) 6" xfId="572"/>
    <cellStyle name="Calc Currency (2) 6 2" xfId="573"/>
    <cellStyle name="Calc Currency (2) 6 3" xfId="574"/>
    <cellStyle name="Calc Currency (2) 7" xfId="575"/>
    <cellStyle name="Calc Currency (2) 7 2" xfId="576"/>
    <cellStyle name="Calc Currency (2) 7 3" xfId="577"/>
    <cellStyle name="Calc Currency (2) 8" xfId="578"/>
    <cellStyle name="Calc Currency (2) 8 2" xfId="579"/>
    <cellStyle name="Calc Currency (2) 8 3" xfId="580"/>
    <cellStyle name="Calc Currency (2) 9" xfId="581"/>
    <cellStyle name="Calc Currency (2) 9 2" xfId="582"/>
    <cellStyle name="Calc Currency (2) 9 3" xfId="583"/>
    <cellStyle name="Calc Percent (0)" xfId="584"/>
    <cellStyle name="Calc Percent (0) 10" xfId="585"/>
    <cellStyle name="Calc Percent (0) 10 2" xfId="586"/>
    <cellStyle name="Calc Percent (0) 10 2 2" xfId="587"/>
    <cellStyle name="Calc Percent (0) 2" xfId="588"/>
    <cellStyle name="Calc Percent (0) 2 2" xfId="589"/>
    <cellStyle name="Calc Percent (0) 2 3" xfId="590"/>
    <cellStyle name="Calc Percent (0) 3" xfId="591"/>
    <cellStyle name="Calc Percent (0) 3 2" xfId="592"/>
    <cellStyle name="Calc Percent (0) 3 3" xfId="593"/>
    <cellStyle name="Calc Percent (0) 4" xfId="594"/>
    <cellStyle name="Calc Percent (0) 4 2" xfId="595"/>
    <cellStyle name="Calc Percent (0) 4 3" xfId="596"/>
    <cellStyle name="Calc Percent (0) 5" xfId="597"/>
    <cellStyle name="Calc Percent (0) 5 2" xfId="598"/>
    <cellStyle name="Calc Percent (0) 5 3" xfId="599"/>
    <cellStyle name="Calc Percent (0) 6" xfId="600"/>
    <cellStyle name="Calc Percent (0) 6 2" xfId="601"/>
    <cellStyle name="Calc Percent (0) 6 3" xfId="602"/>
    <cellStyle name="Calc Percent (0) 7" xfId="603"/>
    <cellStyle name="Calc Percent (0) 7 2" xfId="604"/>
    <cellStyle name="Calc Percent (0) 7 3" xfId="605"/>
    <cellStyle name="Calc Percent (0) 8" xfId="606"/>
    <cellStyle name="Calc Percent (0) 8 2" xfId="607"/>
    <cellStyle name="Calc Percent (0) 8 3" xfId="608"/>
    <cellStyle name="Calc Percent (0) 9" xfId="609"/>
    <cellStyle name="Calc Percent (0) 9 2" xfId="610"/>
    <cellStyle name="Calc Percent (0) 9 3" xfId="611"/>
    <cellStyle name="Calc Percent (1)" xfId="612"/>
    <cellStyle name="Calc Percent (1) 10" xfId="613"/>
    <cellStyle name="Calc Percent (1) 10 2" xfId="614"/>
    <cellStyle name="Calc Percent (1) 10 2 2" xfId="615"/>
    <cellStyle name="Calc Percent (1) 2" xfId="616"/>
    <cellStyle name="Calc Percent (1) 2 2" xfId="617"/>
    <cellStyle name="Calc Percent (1) 2 3" xfId="618"/>
    <cellStyle name="Calc Percent (1) 3" xfId="619"/>
    <cellStyle name="Calc Percent (1) 3 2" xfId="620"/>
    <cellStyle name="Calc Percent (1) 3 3" xfId="621"/>
    <cellStyle name="Calc Percent (1) 4" xfId="622"/>
    <cellStyle name="Calc Percent (1) 4 2" xfId="623"/>
    <cellStyle name="Calc Percent (1) 4 3" xfId="624"/>
    <cellStyle name="Calc Percent (1) 5" xfId="625"/>
    <cellStyle name="Calc Percent (1) 5 2" xfId="626"/>
    <cellStyle name="Calc Percent (1) 5 3" xfId="627"/>
    <cellStyle name="Calc Percent (1) 6" xfId="628"/>
    <cellStyle name="Calc Percent (1) 6 2" xfId="629"/>
    <cellStyle name="Calc Percent (1) 6 3" xfId="630"/>
    <cellStyle name="Calc Percent (1) 7" xfId="631"/>
    <cellStyle name="Calc Percent (1) 7 2" xfId="632"/>
    <cellStyle name="Calc Percent (1) 7 3" xfId="633"/>
    <cellStyle name="Calc Percent (1) 8" xfId="634"/>
    <cellStyle name="Calc Percent (1) 8 2" xfId="635"/>
    <cellStyle name="Calc Percent (1) 8 3" xfId="636"/>
    <cellStyle name="Calc Percent (1) 9" xfId="637"/>
    <cellStyle name="Calc Percent (1) 9 2" xfId="638"/>
    <cellStyle name="Calc Percent (1) 9 3" xfId="639"/>
    <cellStyle name="Calc Percent (2)" xfId="640"/>
    <cellStyle name="Calc Percent (2) 10" xfId="641"/>
    <cellStyle name="Calc Percent (2) 10 2" xfId="642"/>
    <cellStyle name="Calc Percent (2) 10 2 2" xfId="643"/>
    <cellStyle name="Calc Percent (2) 2" xfId="644"/>
    <cellStyle name="Calc Percent (2) 2 2" xfId="645"/>
    <cellStyle name="Calc Percent (2) 2 3" xfId="646"/>
    <cellStyle name="Calc Percent (2) 3" xfId="647"/>
    <cellStyle name="Calc Percent (2) 3 2" xfId="648"/>
    <cellStyle name="Calc Percent (2) 3 3" xfId="649"/>
    <cellStyle name="Calc Percent (2) 4" xfId="650"/>
    <cellStyle name="Calc Percent (2) 4 2" xfId="651"/>
    <cellStyle name="Calc Percent (2) 4 3" xfId="652"/>
    <cellStyle name="Calc Percent (2) 5" xfId="653"/>
    <cellStyle name="Calc Percent (2) 5 2" xfId="654"/>
    <cellStyle name="Calc Percent (2) 5 3" xfId="655"/>
    <cellStyle name="Calc Percent (2) 6" xfId="656"/>
    <cellStyle name="Calc Percent (2) 6 2" xfId="657"/>
    <cellStyle name="Calc Percent (2) 6 3" xfId="658"/>
    <cellStyle name="Calc Percent (2) 7" xfId="659"/>
    <cellStyle name="Calc Percent (2) 7 2" xfId="660"/>
    <cellStyle name="Calc Percent (2) 7 3" xfId="661"/>
    <cellStyle name="Calc Percent (2) 8" xfId="662"/>
    <cellStyle name="Calc Percent (2) 8 2" xfId="663"/>
    <cellStyle name="Calc Percent (2) 8 3" xfId="664"/>
    <cellStyle name="Calc Percent (2) 9" xfId="665"/>
    <cellStyle name="Calc Percent (2) 9 2" xfId="666"/>
    <cellStyle name="Calc Percent (2) 9 3" xfId="667"/>
    <cellStyle name="Calc Units (0)" xfId="668"/>
    <cellStyle name="Calc Units (0) 10" xfId="669"/>
    <cellStyle name="Calc Units (0) 10 2" xfId="670"/>
    <cellStyle name="Calc Units (0) 10 2 2" xfId="671"/>
    <cellStyle name="Calc Units (0) 2" xfId="672"/>
    <cellStyle name="Calc Units (0) 2 2" xfId="673"/>
    <cellStyle name="Calc Units (0) 2 3" xfId="674"/>
    <cellStyle name="Calc Units (0) 3" xfId="675"/>
    <cellStyle name="Calc Units (0) 3 2" xfId="676"/>
    <cellStyle name="Calc Units (0) 3 3" xfId="677"/>
    <cellStyle name="Calc Units (0) 4" xfId="678"/>
    <cellStyle name="Calc Units (0) 4 2" xfId="679"/>
    <cellStyle name="Calc Units (0) 4 3" xfId="680"/>
    <cellStyle name="Calc Units (0) 5" xfId="681"/>
    <cellStyle name="Calc Units (0) 5 2" xfId="682"/>
    <cellStyle name="Calc Units (0) 5 3" xfId="683"/>
    <cellStyle name="Calc Units (0) 6" xfId="684"/>
    <cellStyle name="Calc Units (0) 6 2" xfId="685"/>
    <cellStyle name="Calc Units (0) 6 3" xfId="686"/>
    <cellStyle name="Calc Units (0) 7" xfId="687"/>
    <cellStyle name="Calc Units (0) 7 2" xfId="688"/>
    <cellStyle name="Calc Units (0) 7 3" xfId="689"/>
    <cellStyle name="Calc Units (0) 8" xfId="690"/>
    <cellStyle name="Calc Units (0) 8 2" xfId="691"/>
    <cellStyle name="Calc Units (0) 8 3" xfId="692"/>
    <cellStyle name="Calc Units (0) 9" xfId="693"/>
    <cellStyle name="Calc Units (0) 9 2" xfId="694"/>
    <cellStyle name="Calc Units (0) 9 3" xfId="695"/>
    <cellStyle name="Calc Units (1)" xfId="696"/>
    <cellStyle name="Calc Units (1) 10" xfId="697"/>
    <cellStyle name="Calc Units (1) 10 2" xfId="698"/>
    <cellStyle name="Calc Units (1) 10 2 2" xfId="699"/>
    <cellStyle name="Calc Units (1) 2" xfId="700"/>
    <cellStyle name="Calc Units (1) 2 2" xfId="701"/>
    <cellStyle name="Calc Units (1) 2 3" xfId="702"/>
    <cellStyle name="Calc Units (1) 3" xfId="703"/>
    <cellStyle name="Calc Units (1) 3 2" xfId="704"/>
    <cellStyle name="Calc Units (1) 3 3" xfId="705"/>
    <cellStyle name="Calc Units (1) 4" xfId="706"/>
    <cellStyle name="Calc Units (1) 4 2" xfId="707"/>
    <cellStyle name="Calc Units (1) 4 3" xfId="708"/>
    <cellStyle name="Calc Units (1) 5" xfId="709"/>
    <cellStyle name="Calc Units (1) 5 2" xfId="710"/>
    <cellStyle name="Calc Units (1) 5 3" xfId="711"/>
    <cellStyle name="Calc Units (1) 6" xfId="712"/>
    <cellStyle name="Calc Units (1) 6 2" xfId="713"/>
    <cellStyle name="Calc Units (1) 6 3" xfId="714"/>
    <cellStyle name="Calc Units (1) 7" xfId="715"/>
    <cellStyle name="Calc Units (1) 7 2" xfId="716"/>
    <cellStyle name="Calc Units (1) 7 3" xfId="717"/>
    <cellStyle name="Calc Units (1) 8" xfId="718"/>
    <cellStyle name="Calc Units (1) 8 2" xfId="719"/>
    <cellStyle name="Calc Units (1) 8 3" xfId="720"/>
    <cellStyle name="Calc Units (1) 9" xfId="721"/>
    <cellStyle name="Calc Units (1) 9 2" xfId="722"/>
    <cellStyle name="Calc Units (1) 9 3" xfId="723"/>
    <cellStyle name="Calc Units (2)" xfId="724"/>
    <cellStyle name="Calc Units (2) 10" xfId="725"/>
    <cellStyle name="Calc Units (2) 10 2" xfId="726"/>
    <cellStyle name="Calc Units (2) 10 2 2" xfId="727"/>
    <cellStyle name="Calc Units (2) 2" xfId="728"/>
    <cellStyle name="Calc Units (2) 2 2" xfId="729"/>
    <cellStyle name="Calc Units (2) 2 3" xfId="730"/>
    <cellStyle name="Calc Units (2) 3" xfId="731"/>
    <cellStyle name="Calc Units (2) 3 2" xfId="732"/>
    <cellStyle name="Calc Units (2) 3 3" xfId="733"/>
    <cellStyle name="Calc Units (2) 4" xfId="734"/>
    <cellStyle name="Calc Units (2) 4 2" xfId="735"/>
    <cellStyle name="Calc Units (2) 4 3" xfId="736"/>
    <cellStyle name="Calc Units (2) 5" xfId="737"/>
    <cellStyle name="Calc Units (2) 5 2" xfId="738"/>
    <cellStyle name="Calc Units (2) 5 3" xfId="739"/>
    <cellStyle name="Calc Units (2) 6" xfId="740"/>
    <cellStyle name="Calc Units (2) 6 2" xfId="741"/>
    <cellStyle name="Calc Units (2) 6 3" xfId="742"/>
    <cellStyle name="Calc Units (2) 7" xfId="743"/>
    <cellStyle name="Calc Units (2) 7 2" xfId="744"/>
    <cellStyle name="Calc Units (2) 7 3" xfId="745"/>
    <cellStyle name="Calc Units (2) 8" xfId="746"/>
    <cellStyle name="Calc Units (2) 8 2" xfId="747"/>
    <cellStyle name="Calc Units (2) 8 3" xfId="748"/>
    <cellStyle name="Calc Units (2) 9" xfId="749"/>
    <cellStyle name="Calc Units (2) 9 2" xfId="750"/>
    <cellStyle name="Calc Units (2) 9 3" xfId="751"/>
    <cellStyle name="Calc_2900 - Facilities" xfId="752"/>
    <cellStyle name="Calculation 10" xfId="753"/>
    <cellStyle name="Calculation 11" xfId="754"/>
    <cellStyle name="Calculation 12" xfId="755"/>
    <cellStyle name="Calculation 2" xfId="756"/>
    <cellStyle name="Calculation 2 2" xfId="757"/>
    <cellStyle name="Calculation 2 3" xfId="758"/>
    <cellStyle name="Calculation 3" xfId="759"/>
    <cellStyle name="Calculation 4" xfId="760"/>
    <cellStyle name="Calculation 5" xfId="761"/>
    <cellStyle name="Calculation 6" xfId="762"/>
    <cellStyle name="Calculation 7" xfId="763"/>
    <cellStyle name="Calculation 8" xfId="764"/>
    <cellStyle name="Calculation 9" xfId="765"/>
    <cellStyle name="Callum" xfId="766"/>
    <cellStyle name="CaseInput%0" xfId="767"/>
    <cellStyle name="CaseInput%0.00" xfId="768"/>
    <cellStyle name="CaseInputComma0" xfId="769"/>
    <cellStyle name="CaseInputComma0.0" xfId="770"/>
    <cellStyle name="CaseInputDate" xfId="771"/>
    <cellStyle name="CaseInputText" xfId="772"/>
    <cellStyle name="Check Cell 10" xfId="773"/>
    <cellStyle name="Check Cell 11" xfId="774"/>
    <cellStyle name="Check Cell 2" xfId="775"/>
    <cellStyle name="Check Cell 2 2 2 2" xfId="776"/>
    <cellStyle name="Check Cell 3" xfId="777"/>
    <cellStyle name="Check Cell 4" xfId="778"/>
    <cellStyle name="Check Cell 5" xfId="779"/>
    <cellStyle name="Check Cell 6" xfId="780"/>
    <cellStyle name="Check Cell 7" xfId="781"/>
    <cellStyle name="Check Cell 8" xfId="782"/>
    <cellStyle name="Check Cell 9" xfId="783"/>
    <cellStyle name="Column - Heading" xfId="784"/>
    <cellStyle name="ColumnHeader" xfId="785"/>
    <cellStyle name="Comma  - Style1" xfId="786"/>
    <cellStyle name="Comma  - Style1 10" xfId="787"/>
    <cellStyle name="Comma  - Style1 10 2" xfId="788"/>
    <cellStyle name="Comma  - Style1 11" xfId="789"/>
    <cellStyle name="Comma  - Style1 2" xfId="790"/>
    <cellStyle name="Comma  - Style1 2 2" xfId="791"/>
    <cellStyle name="Comma  - Style1 2 2 2" xfId="792"/>
    <cellStyle name="Comma  - Style1 2 3" xfId="793"/>
    <cellStyle name="Comma  - Style1 3" xfId="794"/>
    <cellStyle name="Comma  - Style1 3 2" xfId="795"/>
    <cellStyle name="Comma  - Style1 4" xfId="796"/>
    <cellStyle name="Comma  - Style1 4 2" xfId="797"/>
    <cellStyle name="Comma  - Style1 5" xfId="798"/>
    <cellStyle name="Comma  - Style1 5 2" xfId="799"/>
    <cellStyle name="Comma  - Style1 6" xfId="800"/>
    <cellStyle name="Comma  - Style1 6 2" xfId="801"/>
    <cellStyle name="Comma  - Style1 7" xfId="802"/>
    <cellStyle name="Comma  - Style1 7 2" xfId="803"/>
    <cellStyle name="Comma  - Style1 8" xfId="804"/>
    <cellStyle name="Comma  - Style1 8 2" xfId="805"/>
    <cellStyle name="Comma  - Style1 9" xfId="806"/>
    <cellStyle name="Comma  - Style1_NW-#30167400-v1-Revenue_Calc_Jan_11" xfId="807"/>
    <cellStyle name="Comma  - Style2" xfId="808"/>
    <cellStyle name="Comma  - Style2 10" xfId="809"/>
    <cellStyle name="Comma  - Style2 10 2" xfId="810"/>
    <cellStyle name="Comma  - Style2 11" xfId="811"/>
    <cellStyle name="Comma  - Style2 2" xfId="812"/>
    <cellStyle name="Comma  - Style2 2 2" xfId="813"/>
    <cellStyle name="Comma  - Style2 2 2 2" xfId="814"/>
    <cellStyle name="Comma  - Style2 2 3" xfId="815"/>
    <cellStyle name="Comma  - Style2 3" xfId="816"/>
    <cellStyle name="Comma  - Style2 3 2" xfId="817"/>
    <cellStyle name="Comma  - Style2 4" xfId="818"/>
    <cellStyle name="Comma  - Style2 4 2" xfId="819"/>
    <cellStyle name="Comma  - Style2 5" xfId="820"/>
    <cellStyle name="Comma  - Style2 5 2" xfId="821"/>
    <cellStyle name="Comma  - Style2 6" xfId="822"/>
    <cellStyle name="Comma  - Style2 6 2" xfId="823"/>
    <cellStyle name="Comma  - Style2 7" xfId="824"/>
    <cellStyle name="Comma  - Style2 7 2" xfId="825"/>
    <cellStyle name="Comma  - Style2 8" xfId="826"/>
    <cellStyle name="Comma  - Style2 8 2" xfId="827"/>
    <cellStyle name="Comma  - Style2 9" xfId="828"/>
    <cellStyle name="Comma  - Style2_NW-#30167400-v1-Revenue_Calc_Jan_11" xfId="829"/>
    <cellStyle name="Comma  - Style3" xfId="830"/>
    <cellStyle name="Comma  - Style3 10" xfId="831"/>
    <cellStyle name="Comma  - Style3 10 2" xfId="832"/>
    <cellStyle name="Comma  - Style3 11" xfId="833"/>
    <cellStyle name="Comma  - Style3 2" xfId="834"/>
    <cellStyle name="Comma  - Style3 2 2" xfId="835"/>
    <cellStyle name="Comma  - Style3 2 2 2" xfId="836"/>
    <cellStyle name="Comma  - Style3 2 3" xfId="837"/>
    <cellStyle name="Comma  - Style3 3" xfId="838"/>
    <cellStyle name="Comma  - Style3 3 2" xfId="839"/>
    <cellStyle name="Comma  - Style3 4" xfId="840"/>
    <cellStyle name="Comma  - Style3 4 2" xfId="841"/>
    <cellStyle name="Comma  - Style3 5" xfId="842"/>
    <cellStyle name="Comma  - Style3 5 2" xfId="843"/>
    <cellStyle name="Comma  - Style3 6" xfId="844"/>
    <cellStyle name="Comma  - Style3 6 2" xfId="845"/>
    <cellStyle name="Comma  - Style3 7" xfId="846"/>
    <cellStyle name="Comma  - Style3 7 2" xfId="847"/>
    <cellStyle name="Comma  - Style3 8" xfId="848"/>
    <cellStyle name="Comma  - Style3 8 2" xfId="849"/>
    <cellStyle name="Comma  - Style3 9" xfId="850"/>
    <cellStyle name="Comma  - Style3_NW-#30167400-v1-Revenue_Calc_Jan_11" xfId="851"/>
    <cellStyle name="Comma  - Style4" xfId="852"/>
    <cellStyle name="Comma  - Style4 10" xfId="853"/>
    <cellStyle name="Comma  - Style4 10 2" xfId="854"/>
    <cellStyle name="Comma  - Style4 11" xfId="855"/>
    <cellStyle name="Comma  - Style4 2" xfId="856"/>
    <cellStyle name="Comma  - Style4 2 2" xfId="857"/>
    <cellStyle name="Comma  - Style4 2 2 2" xfId="858"/>
    <cellStyle name="Comma  - Style4 2 3" xfId="859"/>
    <cellStyle name="Comma  - Style4 3" xfId="860"/>
    <cellStyle name="Comma  - Style4 3 2" xfId="861"/>
    <cellStyle name="Comma  - Style4 4" xfId="862"/>
    <cellStyle name="Comma  - Style4 4 2" xfId="863"/>
    <cellStyle name="Comma  - Style4 5" xfId="864"/>
    <cellStyle name="Comma  - Style4 5 2" xfId="865"/>
    <cellStyle name="Comma  - Style4 6" xfId="866"/>
    <cellStyle name="Comma  - Style4 6 2" xfId="867"/>
    <cellStyle name="Comma  - Style4 7" xfId="868"/>
    <cellStyle name="Comma  - Style4 7 2" xfId="869"/>
    <cellStyle name="Comma  - Style4 8" xfId="870"/>
    <cellStyle name="Comma  - Style4 8 2" xfId="871"/>
    <cellStyle name="Comma  - Style4 9" xfId="872"/>
    <cellStyle name="Comma  - Style4_NW-#30167400-v1-Revenue_Calc_Jan_11" xfId="873"/>
    <cellStyle name="Comma  - Style5" xfId="874"/>
    <cellStyle name="Comma  - Style5 10" xfId="875"/>
    <cellStyle name="Comma  - Style5 10 2" xfId="876"/>
    <cellStyle name="Comma  - Style5 11" xfId="877"/>
    <cellStyle name="Comma  - Style5 2" xfId="878"/>
    <cellStyle name="Comma  - Style5 2 2" xfId="879"/>
    <cellStyle name="Comma  - Style5 2 2 2" xfId="880"/>
    <cellStyle name="Comma  - Style5 2 3" xfId="881"/>
    <cellStyle name="Comma  - Style5 3" xfId="882"/>
    <cellStyle name="Comma  - Style5 3 2" xfId="883"/>
    <cellStyle name="Comma  - Style5 4" xfId="884"/>
    <cellStyle name="Comma  - Style5 4 2" xfId="885"/>
    <cellStyle name="Comma  - Style5 5" xfId="886"/>
    <cellStyle name="Comma  - Style5 5 2" xfId="887"/>
    <cellStyle name="Comma  - Style5 6" xfId="888"/>
    <cellStyle name="Comma  - Style5 6 2" xfId="889"/>
    <cellStyle name="Comma  - Style5 7" xfId="890"/>
    <cellStyle name="Comma  - Style5 7 2" xfId="891"/>
    <cellStyle name="Comma  - Style5 8" xfId="892"/>
    <cellStyle name="Comma  - Style5 8 2" xfId="893"/>
    <cellStyle name="Comma  - Style5 9" xfId="894"/>
    <cellStyle name="Comma  - Style5_NW-#30167400-v1-Revenue_Calc_Jan_11" xfId="895"/>
    <cellStyle name="Comma  - Style6" xfId="896"/>
    <cellStyle name="Comma  - Style6 10" xfId="897"/>
    <cellStyle name="Comma  - Style6 10 2" xfId="898"/>
    <cellStyle name="Comma  - Style6 11" xfId="899"/>
    <cellStyle name="Comma  - Style6 2" xfId="900"/>
    <cellStyle name="Comma  - Style6 2 2" xfId="901"/>
    <cellStyle name="Comma  - Style6 2 2 2" xfId="902"/>
    <cellStyle name="Comma  - Style6 2 3" xfId="903"/>
    <cellStyle name="Comma  - Style6 3" xfId="904"/>
    <cellStyle name="Comma  - Style6 3 2" xfId="905"/>
    <cellStyle name="Comma  - Style6 4" xfId="906"/>
    <cellStyle name="Comma  - Style6 4 2" xfId="907"/>
    <cellStyle name="Comma  - Style6 5" xfId="908"/>
    <cellStyle name="Comma  - Style6 5 2" xfId="909"/>
    <cellStyle name="Comma  - Style6 6" xfId="910"/>
    <cellStyle name="Comma  - Style6 6 2" xfId="911"/>
    <cellStyle name="Comma  - Style6 7" xfId="912"/>
    <cellStyle name="Comma  - Style6 7 2" xfId="913"/>
    <cellStyle name="Comma  - Style6 8" xfId="914"/>
    <cellStyle name="Comma  - Style6 8 2" xfId="915"/>
    <cellStyle name="Comma  - Style6 9" xfId="916"/>
    <cellStyle name="Comma  - Style6_NW-#30167400-v1-Revenue_Calc_Jan_11" xfId="917"/>
    <cellStyle name="Comma  - Style7" xfId="918"/>
    <cellStyle name="Comma  - Style7 10" xfId="919"/>
    <cellStyle name="Comma  - Style7 10 2" xfId="920"/>
    <cellStyle name="Comma  - Style7 11" xfId="921"/>
    <cellStyle name="Comma  - Style7 2" xfId="922"/>
    <cellStyle name="Comma  - Style7 2 2" xfId="923"/>
    <cellStyle name="Comma  - Style7 2 2 2" xfId="924"/>
    <cellStyle name="Comma  - Style7 2 3" xfId="925"/>
    <cellStyle name="Comma  - Style7 3" xfId="926"/>
    <cellStyle name="Comma  - Style7 3 2" xfId="927"/>
    <cellStyle name="Comma  - Style7 4" xfId="928"/>
    <cellStyle name="Comma  - Style7 4 2" xfId="929"/>
    <cellStyle name="Comma  - Style7 5" xfId="930"/>
    <cellStyle name="Comma  - Style7 5 2" xfId="931"/>
    <cellStyle name="Comma  - Style7 6" xfId="932"/>
    <cellStyle name="Comma  - Style7 6 2" xfId="933"/>
    <cellStyle name="Comma  - Style7 7" xfId="934"/>
    <cellStyle name="Comma  - Style7 7 2" xfId="935"/>
    <cellStyle name="Comma  - Style7 8" xfId="936"/>
    <cellStyle name="Comma  - Style7 8 2" xfId="937"/>
    <cellStyle name="Comma  - Style7 9" xfId="938"/>
    <cellStyle name="Comma  - Style7_NW-#30167400-v1-Revenue_Calc_Jan_11" xfId="939"/>
    <cellStyle name="Comma  - Style8" xfId="940"/>
    <cellStyle name="Comma  - Style8 10" xfId="941"/>
    <cellStyle name="Comma  - Style8 10 2" xfId="942"/>
    <cellStyle name="Comma  - Style8 11" xfId="943"/>
    <cellStyle name="Comma  - Style8 2" xfId="944"/>
    <cellStyle name="Comma  - Style8 2 2" xfId="945"/>
    <cellStyle name="Comma  - Style8 2 2 2" xfId="946"/>
    <cellStyle name="Comma  - Style8 2 3" xfId="947"/>
    <cellStyle name="Comma  - Style8 3" xfId="948"/>
    <cellStyle name="Comma  - Style8 3 2" xfId="949"/>
    <cellStyle name="Comma  - Style8 4" xfId="950"/>
    <cellStyle name="Comma  - Style8 4 2" xfId="951"/>
    <cellStyle name="Comma  - Style8 5" xfId="952"/>
    <cellStyle name="Comma  - Style8 5 2" xfId="953"/>
    <cellStyle name="Comma  - Style8 6" xfId="954"/>
    <cellStyle name="Comma  - Style8 6 2" xfId="955"/>
    <cellStyle name="Comma  - Style8 7" xfId="956"/>
    <cellStyle name="Comma  - Style8 7 2" xfId="957"/>
    <cellStyle name="Comma  - Style8 8" xfId="958"/>
    <cellStyle name="Comma  - Style8 8 2" xfId="959"/>
    <cellStyle name="Comma  - Style8 9" xfId="960"/>
    <cellStyle name="Comma  - Style8_NW-#30167400-v1-Revenue_Calc_Jan_11" xfId="961"/>
    <cellStyle name="Comma [0] U" xfId="962"/>
    <cellStyle name="Comma [0]7Z_87C" xfId="963"/>
    <cellStyle name="Comma [00]" xfId="964"/>
    <cellStyle name="Comma [00] 10" xfId="965"/>
    <cellStyle name="Comma [00] 10 2" xfId="966"/>
    <cellStyle name="Comma [00] 10 2 2" xfId="967"/>
    <cellStyle name="Comma [00] 2" xfId="968"/>
    <cellStyle name="Comma [00] 2 2" xfId="969"/>
    <cellStyle name="Comma [00] 2 3" xfId="970"/>
    <cellStyle name="Comma [00] 3" xfId="971"/>
    <cellStyle name="Comma [00] 3 2" xfId="972"/>
    <cellStyle name="Comma [00] 3 3" xfId="973"/>
    <cellStyle name="Comma [00] 4" xfId="974"/>
    <cellStyle name="Comma [00] 4 2" xfId="975"/>
    <cellStyle name="Comma [00] 4 3" xfId="976"/>
    <cellStyle name="Comma [00] 5" xfId="977"/>
    <cellStyle name="Comma [00] 5 2" xfId="978"/>
    <cellStyle name="Comma [00] 5 3" xfId="979"/>
    <cellStyle name="Comma [00] 6" xfId="980"/>
    <cellStyle name="Comma [00] 6 2" xfId="981"/>
    <cellStyle name="Comma [00] 6 3" xfId="982"/>
    <cellStyle name="Comma [00] 7" xfId="983"/>
    <cellStyle name="Comma [00] 7 2" xfId="984"/>
    <cellStyle name="Comma [00] 7 3" xfId="985"/>
    <cellStyle name="Comma [00] 8" xfId="986"/>
    <cellStyle name="Comma [00] 8 2" xfId="987"/>
    <cellStyle name="Comma [00] 8 3" xfId="988"/>
    <cellStyle name="Comma [00] 9" xfId="989"/>
    <cellStyle name="Comma [00] 9 2" xfId="990"/>
    <cellStyle name="Comma [00] 9 3" xfId="991"/>
    <cellStyle name="Comma [2]" xfId="992"/>
    <cellStyle name="Comma 0" xfId="993"/>
    <cellStyle name="Comma 1" xfId="994"/>
    <cellStyle name="Comma 1 2" xfId="995"/>
    <cellStyle name="Comma 10" xfId="996"/>
    <cellStyle name="Comma 11" xfId="997"/>
    <cellStyle name="Comma 11 2" xfId="998"/>
    <cellStyle name="Comma 12" xfId="999"/>
    <cellStyle name="Comma 12 2" xfId="1000"/>
    <cellStyle name="Comma 12 2 2" xfId="1001"/>
    <cellStyle name="Comma 12 3" xfId="1002"/>
    <cellStyle name="Comma 12 4" xfId="1003"/>
    <cellStyle name="Comma 121" xfId="1004"/>
    <cellStyle name="Comma 13" xfId="1005"/>
    <cellStyle name="Comma 13 2" xfId="1006"/>
    <cellStyle name="Comma 13 2 2" xfId="1007"/>
    <cellStyle name="Comma 13 3" xfId="1008"/>
    <cellStyle name="Comma 14" xfId="1009"/>
    <cellStyle name="Comma 14 2" xfId="1010"/>
    <cellStyle name="Comma 14 2 2" xfId="1011"/>
    <cellStyle name="Comma 14 3" xfId="1012"/>
    <cellStyle name="Comma 15" xfId="1013"/>
    <cellStyle name="Comma 15 2" xfId="1014"/>
    <cellStyle name="Comma 15 2 2" xfId="1015"/>
    <cellStyle name="Comma 15 3" xfId="1016"/>
    <cellStyle name="Comma 16" xfId="1017"/>
    <cellStyle name="Comma 16 2" xfId="1018"/>
    <cellStyle name="Comma 16 2 2" xfId="1019"/>
    <cellStyle name="Comma 16 3" xfId="1020"/>
    <cellStyle name="Comma 17" xfId="1021"/>
    <cellStyle name="Comma 17 2" xfId="1022"/>
    <cellStyle name="Comma 17 2 2" xfId="1023"/>
    <cellStyle name="Comma 17 3" xfId="1024"/>
    <cellStyle name="Comma 18" xfId="1025"/>
    <cellStyle name="Comma 18 2" xfId="1026"/>
    <cellStyle name="Comma 18 3" xfId="1027"/>
    <cellStyle name="Comma 18 4" xfId="1028"/>
    <cellStyle name="Comma 19" xfId="1029"/>
    <cellStyle name="Comma 19 2" xfId="1030"/>
    <cellStyle name="Comma 19 3" xfId="1031"/>
    <cellStyle name="Comma 19 4" xfId="1032"/>
    <cellStyle name="Comma 2" xfId="1033"/>
    <cellStyle name="Comma 2 10" xfId="1034"/>
    <cellStyle name="Comma 2 11" xfId="1035"/>
    <cellStyle name="Comma 2 12" xfId="1036"/>
    <cellStyle name="Comma 2 13" xfId="1037"/>
    <cellStyle name="Comma 2 2" xfId="1038"/>
    <cellStyle name="Comma 2 2 2" xfId="1039"/>
    <cellStyle name="Comma 2 2 3" xfId="1040"/>
    <cellStyle name="Comma 2 2 4" xfId="1041"/>
    <cellStyle name="Comma 2 2_Corporate Allocators" xfId="1042"/>
    <cellStyle name="Comma 2 3" xfId="1043"/>
    <cellStyle name="Comma 2 3 2" xfId="1044"/>
    <cellStyle name="Comma 2 3 3" xfId="1045"/>
    <cellStyle name="Comma 2 4" xfId="1046"/>
    <cellStyle name="Comma 2 4 2" xfId="1047"/>
    <cellStyle name="Comma 2 5" xfId="1048"/>
    <cellStyle name="Comma 2 6" xfId="1049"/>
    <cellStyle name="Comma 2 7" xfId="1050"/>
    <cellStyle name="Comma 2 8" xfId="1051"/>
    <cellStyle name="Comma 2 9" xfId="1052"/>
    <cellStyle name="Comma 2_Corporate Allocators" xfId="1053"/>
    <cellStyle name="Comma 20" xfId="1054"/>
    <cellStyle name="Comma 20 2" xfId="1055"/>
    <cellStyle name="Comma 20 3" xfId="1056"/>
    <cellStyle name="Comma 20 4" xfId="1057"/>
    <cellStyle name="Comma 21" xfId="1058"/>
    <cellStyle name="Comma 21 2" xfId="1059"/>
    <cellStyle name="Comma 21 3" xfId="1060"/>
    <cellStyle name="Comma 21 4" xfId="1061"/>
    <cellStyle name="Comma 22" xfId="1062"/>
    <cellStyle name="Comma 23" xfId="1063"/>
    <cellStyle name="Comma 24" xfId="1064"/>
    <cellStyle name="Comma 25" xfId="1065"/>
    <cellStyle name="Comma 26" xfId="1066"/>
    <cellStyle name="Comma 26 2" xfId="1067"/>
    <cellStyle name="Comma 27" xfId="1068"/>
    <cellStyle name="Comma 28" xfId="1069"/>
    <cellStyle name="Comma 29" xfId="1070"/>
    <cellStyle name="Comma 3" xfId="1071"/>
    <cellStyle name="Comma 3 2" xfId="1072"/>
    <cellStyle name="Comma 3 2 2" xfId="1073"/>
    <cellStyle name="Comma 3 2 3" xfId="1074"/>
    <cellStyle name="Comma 3 2_Corporate Allocators" xfId="1075"/>
    <cellStyle name="Comma 3 3" xfId="1076"/>
    <cellStyle name="Comma 3 3 2" xfId="1077"/>
    <cellStyle name="Comma 3 3 3" xfId="1078"/>
    <cellStyle name="Comma 3 4" xfId="1079"/>
    <cellStyle name="Comma 3 4 2" xfId="1080"/>
    <cellStyle name="Comma 3 5" xfId="1081"/>
    <cellStyle name="Comma 3 6" xfId="1082"/>
    <cellStyle name="Comma 3 7" xfId="1083"/>
    <cellStyle name="Comma 3 8" xfId="1084"/>
    <cellStyle name="Comma 3 9" xfId="1085"/>
    <cellStyle name="Comma 3_Corporate Allocators" xfId="1086"/>
    <cellStyle name="Comma 30" xfId="1087"/>
    <cellStyle name="Comma 31" xfId="1088"/>
    <cellStyle name="Comma 32" xfId="1089"/>
    <cellStyle name="Comma 33" xfId="1090"/>
    <cellStyle name="Comma 34" xfId="1091"/>
    <cellStyle name="Comma 35" xfId="1092"/>
    <cellStyle name="Comma 35 2" xfId="1093"/>
    <cellStyle name="Comma 36" xfId="1094"/>
    <cellStyle name="Comma 36 2" xfId="1095"/>
    <cellStyle name="Comma 37" xfId="1096"/>
    <cellStyle name="Comma 37 2" xfId="1097"/>
    <cellStyle name="Comma 38" xfId="1098"/>
    <cellStyle name="Comma 38 2" xfId="1099"/>
    <cellStyle name="Comma 39" xfId="1100"/>
    <cellStyle name="Comma 4" xfId="1101"/>
    <cellStyle name="Comma 4 2" xfId="1102"/>
    <cellStyle name="Comma 4 2 2" xfId="1103"/>
    <cellStyle name="Comma 4 3" xfId="1104"/>
    <cellStyle name="Comma 4 3 2" xfId="1105"/>
    <cellStyle name="Comma 4 4" xfId="1106"/>
    <cellStyle name="Comma 4_Corporate Allocators" xfId="1107"/>
    <cellStyle name="Comma 40" xfId="1108"/>
    <cellStyle name="Comma 41" xfId="1109"/>
    <cellStyle name="Comma 41 2" xfId="1110"/>
    <cellStyle name="Comma 42" xfId="1111"/>
    <cellStyle name="Comma 42 2" xfId="1112"/>
    <cellStyle name="Comma 43" xfId="1113"/>
    <cellStyle name="Comma 44" xfId="1114"/>
    <cellStyle name="Comma 45" xfId="1115"/>
    <cellStyle name="Comma 46" xfId="1116"/>
    <cellStyle name="Comma 47" xfId="1117"/>
    <cellStyle name="Comma 48" xfId="1118"/>
    <cellStyle name="Comma 49" xfId="1119"/>
    <cellStyle name="Comma 5" xfId="1120"/>
    <cellStyle name="Comma 5 2" xfId="1121"/>
    <cellStyle name="Comma 5 3" xfId="1122"/>
    <cellStyle name="Comma 5 4" xfId="1123"/>
    <cellStyle name="Comma 5 5" xfId="1124"/>
    <cellStyle name="Comma 50" xfId="1125"/>
    <cellStyle name="Comma 51" xfId="1126"/>
    <cellStyle name="Comma 52" xfId="1127"/>
    <cellStyle name="Comma 53" xfId="1128"/>
    <cellStyle name="Comma 54" xfId="1129"/>
    <cellStyle name="Comma 55" xfId="1130"/>
    <cellStyle name="Comma 56" xfId="1131"/>
    <cellStyle name="Comma 57" xfId="1132"/>
    <cellStyle name="Comma 58" xfId="1133"/>
    <cellStyle name="Comma 59" xfId="1134"/>
    <cellStyle name="Comma 6" xfId="1135"/>
    <cellStyle name="Comma 6 2" xfId="1136"/>
    <cellStyle name="Comma 6 3" xfId="1137"/>
    <cellStyle name="Comma 6 4" xfId="1138"/>
    <cellStyle name="Comma 6 5" xfId="1139"/>
    <cellStyle name="Comma 6 6" xfId="1140"/>
    <cellStyle name="Comma 60" xfId="1141"/>
    <cellStyle name="Comma 61" xfId="1142"/>
    <cellStyle name="Comma 62" xfId="1143"/>
    <cellStyle name="Comma 63" xfId="1144"/>
    <cellStyle name="Comma 64" xfId="1145"/>
    <cellStyle name="Comma 65" xfId="1146"/>
    <cellStyle name="Comma 66" xfId="1147"/>
    <cellStyle name="Comma 66 2" xfId="1148"/>
    <cellStyle name="Comma 67" xfId="1149"/>
    <cellStyle name="Comma 68" xfId="1150"/>
    <cellStyle name="Comma 69" xfId="1151"/>
    <cellStyle name="Comma 7" xfId="1152"/>
    <cellStyle name="Comma 7 2" xfId="1153"/>
    <cellStyle name="Comma 7 3" xfId="1154"/>
    <cellStyle name="Comma 7 4" xfId="1155"/>
    <cellStyle name="Comma 7 5" xfId="1156"/>
    <cellStyle name="Comma 8" xfId="1157"/>
    <cellStyle name="Comma 8 2" xfId="1158"/>
    <cellStyle name="Comma 8 3" xfId="1159"/>
    <cellStyle name="Comma 8 4" xfId="1160"/>
    <cellStyle name="Comma 8 5" xfId="1161"/>
    <cellStyle name="Comma 9" xfId="1162"/>
    <cellStyle name="Comma 9 2" xfId="1163"/>
    <cellStyle name="Comma0" xfId="1164"/>
    <cellStyle name="Currency [0] U" xfId="1165"/>
    <cellStyle name="Currency [00]" xfId="1166"/>
    <cellStyle name="Currency [00] 10" xfId="1167"/>
    <cellStyle name="Currency [00] 10 2" xfId="1168"/>
    <cellStyle name="Currency [00] 10 2 2" xfId="1169"/>
    <cellStyle name="Currency [00] 2" xfId="1170"/>
    <cellStyle name="Currency [00] 2 2" xfId="1171"/>
    <cellStyle name="Currency [00] 2 3" xfId="1172"/>
    <cellStyle name="Currency [00] 3" xfId="1173"/>
    <cellStyle name="Currency [00] 3 2" xfId="1174"/>
    <cellStyle name="Currency [00] 3 3" xfId="1175"/>
    <cellStyle name="Currency [00] 4" xfId="1176"/>
    <cellStyle name="Currency [00] 4 2" xfId="1177"/>
    <cellStyle name="Currency [00] 4 3" xfId="1178"/>
    <cellStyle name="Currency [00] 5" xfId="1179"/>
    <cellStyle name="Currency [00] 5 2" xfId="1180"/>
    <cellStyle name="Currency [00] 5 3" xfId="1181"/>
    <cellStyle name="Currency [00] 6" xfId="1182"/>
    <cellStyle name="Currency [00] 6 2" xfId="1183"/>
    <cellStyle name="Currency [00] 6 3" xfId="1184"/>
    <cellStyle name="Currency [00] 7" xfId="1185"/>
    <cellStyle name="Currency [00] 7 2" xfId="1186"/>
    <cellStyle name="Currency [00] 7 3" xfId="1187"/>
    <cellStyle name="Currency [00] 8" xfId="1188"/>
    <cellStyle name="Currency [00] 8 2" xfId="1189"/>
    <cellStyle name="Currency [00] 8 3" xfId="1190"/>
    <cellStyle name="Currency [00] 9" xfId="1191"/>
    <cellStyle name="Currency [00] 9 2" xfId="1192"/>
    <cellStyle name="Currency [00] 9 3" xfId="1193"/>
    <cellStyle name="Currency [2]" xfId="1194"/>
    <cellStyle name="Currency [2] 2" xfId="1195"/>
    <cellStyle name="Currency [2] U" xfId="1196"/>
    <cellStyle name="Currency [2]_2900 - Facilities" xfId="1197"/>
    <cellStyle name="Currency 10" xfId="1198"/>
    <cellStyle name="Currency 10 2" xfId="1199"/>
    <cellStyle name="Currency 10 2 2" xfId="1200"/>
    <cellStyle name="Currency 10 3" xfId="1201"/>
    <cellStyle name="Currency 11" xfId="1202"/>
    <cellStyle name="Currency 11 2" xfId="1203"/>
    <cellStyle name="Currency 11 2 2" xfId="1204"/>
    <cellStyle name="Currency 11 2 3" xfId="1205"/>
    <cellStyle name="Currency 11 3" xfId="1206"/>
    <cellStyle name="Currency 11 4" xfId="1207"/>
    <cellStyle name="Currency 12" xfId="1208"/>
    <cellStyle name="Currency 12 2" xfId="1209"/>
    <cellStyle name="Currency 12 2 2" xfId="1210"/>
    <cellStyle name="Currency 12 3" xfId="1211"/>
    <cellStyle name="Currency 13" xfId="1212"/>
    <cellStyle name="Currency 13 2" xfId="1213"/>
    <cellStyle name="Currency 13 3" xfId="1214"/>
    <cellStyle name="Currency 13 4" xfId="1215"/>
    <cellStyle name="Currency 14" xfId="1216"/>
    <cellStyle name="Currency 14 2" xfId="1217"/>
    <cellStyle name="Currency 14 3" xfId="1218"/>
    <cellStyle name="Currency 14 4" xfId="1219"/>
    <cellStyle name="Currency 15" xfId="1220"/>
    <cellStyle name="Currency 15 2" xfId="1221"/>
    <cellStyle name="Currency 15 3" xfId="1222"/>
    <cellStyle name="Currency 15 4" xfId="1223"/>
    <cellStyle name="Currency 16" xfId="1224"/>
    <cellStyle name="Currency 16 2" xfId="1225"/>
    <cellStyle name="Currency 16 3" xfId="1226"/>
    <cellStyle name="Currency 16 4" xfId="1227"/>
    <cellStyle name="Currency 17" xfId="1228"/>
    <cellStyle name="Currency 18" xfId="1229"/>
    <cellStyle name="Currency 19" xfId="1230"/>
    <cellStyle name="Currency 2" xfId="1231"/>
    <cellStyle name="Currency 2 2" xfId="1232"/>
    <cellStyle name="Currency 2 2 2" xfId="1233"/>
    <cellStyle name="Currency 2 2 2 2" xfId="1234"/>
    <cellStyle name="Currency 2 2 3" xfId="1235"/>
    <cellStyle name="Currency 2 2 4" xfId="1236"/>
    <cellStyle name="Currency 2 3" xfId="1237"/>
    <cellStyle name="Currency 2 3 2" xfId="1238"/>
    <cellStyle name="Currency 2 4" xfId="1239"/>
    <cellStyle name="Currency 2 5" xfId="1240"/>
    <cellStyle name="Currency 2 6" xfId="1241"/>
    <cellStyle name="Currency 20" xfId="1242"/>
    <cellStyle name="Currency 21" xfId="1243"/>
    <cellStyle name="Currency 22" xfId="1244"/>
    <cellStyle name="Currency 23" xfId="1245"/>
    <cellStyle name="Currency 23 2" xfId="1246"/>
    <cellStyle name="Currency 24" xfId="1247"/>
    <cellStyle name="Currency 25" xfId="1248"/>
    <cellStyle name="Currency 26" xfId="1249"/>
    <cellStyle name="Currency 27" xfId="1250"/>
    <cellStyle name="Currency 28" xfId="1251"/>
    <cellStyle name="Currency 29" xfId="1252"/>
    <cellStyle name="Currency 3" xfId="1253"/>
    <cellStyle name="Currency 3 2" xfId="1254"/>
    <cellStyle name="Currency 3 2 2" xfId="1255"/>
    <cellStyle name="Currency 3 2 3" xfId="1256"/>
    <cellStyle name="Currency 3 3" xfId="1257"/>
    <cellStyle name="Currency 3 3 2" xfId="1258"/>
    <cellStyle name="Currency 3 4" xfId="1259"/>
    <cellStyle name="Currency 3 5" xfId="1260"/>
    <cellStyle name="Currency 30" xfId="1261"/>
    <cellStyle name="Currency 31" xfId="1262"/>
    <cellStyle name="Currency 32" xfId="1263"/>
    <cellStyle name="Currency 33" xfId="1264"/>
    <cellStyle name="Currency 34" xfId="1265"/>
    <cellStyle name="Currency 35" xfId="1266"/>
    <cellStyle name="Currency 35 2" xfId="1267"/>
    <cellStyle name="Currency 36" xfId="1268"/>
    <cellStyle name="Currency 36 2" xfId="1269"/>
    <cellStyle name="Currency 37" xfId="1270"/>
    <cellStyle name="Currency 37 2" xfId="1271"/>
    <cellStyle name="Currency 38" xfId="1272"/>
    <cellStyle name="Currency 38 2" xfId="1273"/>
    <cellStyle name="Currency 39" xfId="1274"/>
    <cellStyle name="Currency 4" xfId="1275"/>
    <cellStyle name="Currency 4 2" xfId="1276"/>
    <cellStyle name="Currency 4 3" xfId="1277"/>
    <cellStyle name="Currency 40" xfId="1278"/>
    <cellStyle name="Currency 41" xfId="1279"/>
    <cellStyle name="Currency 41 2" xfId="1280"/>
    <cellStyle name="Currency 42" xfId="1281"/>
    <cellStyle name="Currency 42 2" xfId="1282"/>
    <cellStyle name="Currency 43" xfId="1283"/>
    <cellStyle name="Currency 44" xfId="1284"/>
    <cellStyle name="Currency 45" xfId="1285"/>
    <cellStyle name="Currency 46" xfId="1286"/>
    <cellStyle name="Currency 47" xfId="1287"/>
    <cellStyle name="Currency 48" xfId="1288"/>
    <cellStyle name="Currency 49" xfId="1289"/>
    <cellStyle name="Currency 5" xfId="1290"/>
    <cellStyle name="Currency 5 2" xfId="1291"/>
    <cellStyle name="Currency 50" xfId="1292"/>
    <cellStyle name="Currency 51" xfId="1293"/>
    <cellStyle name="Currency 52" xfId="1294"/>
    <cellStyle name="Currency 53" xfId="1295"/>
    <cellStyle name="Currency 54" xfId="1296"/>
    <cellStyle name="Currency 55" xfId="1297"/>
    <cellStyle name="Currency 56" xfId="1298"/>
    <cellStyle name="Currency 57" xfId="1299"/>
    <cellStyle name="Currency 58" xfId="1300"/>
    <cellStyle name="Currency 59" xfId="1301"/>
    <cellStyle name="Currency 6" xfId="1302"/>
    <cellStyle name="Currency 6 2" xfId="1303"/>
    <cellStyle name="Currency 6 2 2" xfId="1304"/>
    <cellStyle name="Currency 6 3" xfId="1305"/>
    <cellStyle name="Currency 60" xfId="1306"/>
    <cellStyle name="Currency 61" xfId="1307"/>
    <cellStyle name="Currency 7" xfId="1308"/>
    <cellStyle name="Currency 7 2" xfId="1309"/>
    <cellStyle name="Currency 7 2 2" xfId="1310"/>
    <cellStyle name="Currency 7 3" xfId="1311"/>
    <cellStyle name="Currency 8" xfId="1312"/>
    <cellStyle name="Currency 8 2" xfId="1313"/>
    <cellStyle name="Currency 8 2 2" xfId="1314"/>
    <cellStyle name="Currency 8 3" xfId="1315"/>
    <cellStyle name="Currency 9" xfId="1316"/>
    <cellStyle name="Currency 9 2" xfId="1317"/>
    <cellStyle name="Currency 9 2 2" xfId="1318"/>
    <cellStyle name="Currency 9 3" xfId="1319"/>
    <cellStyle name="Currency 9 4" xfId="1320"/>
    <cellStyle name="D4_B8B1_005004B79812_.wvu.PrintTitlest" xfId="1321"/>
    <cellStyle name="Date" xfId="1322"/>
    <cellStyle name="Date [1 Dec 01]" xfId="1323"/>
    <cellStyle name="Date [1 Dec 01] 2" xfId="1324"/>
    <cellStyle name="Date [1 Dec 01]_Corporate Allocators" xfId="1325"/>
    <cellStyle name="Date [31 Dec 2000]" xfId="1326"/>
    <cellStyle name="Date [31/12/02]" xfId="1327"/>
    <cellStyle name="Date [Dec 00]" xfId="1328"/>
    <cellStyle name="Date 2" xfId="1329"/>
    <cellStyle name="Date 2 2" xfId="1330"/>
    <cellStyle name="Date Short" xfId="1331"/>
    <cellStyle name="Date Short 10" xfId="1332"/>
    <cellStyle name="Date Short 10 2" xfId="1333"/>
    <cellStyle name="Date Short 10 2 2" xfId="1334"/>
    <cellStyle name="Date Short 2" xfId="1335"/>
    <cellStyle name="Date Short 2 2" xfId="1336"/>
    <cellStyle name="Date Short 3" xfId="1337"/>
    <cellStyle name="Date Short 3 2" xfId="1338"/>
    <cellStyle name="Date Short 4" xfId="1339"/>
    <cellStyle name="Date Short 4 2" xfId="1340"/>
    <cellStyle name="Date Short 5" xfId="1341"/>
    <cellStyle name="Date Short 5 2" xfId="1342"/>
    <cellStyle name="Date Short 6" xfId="1343"/>
    <cellStyle name="Date Short 6 2" xfId="1344"/>
    <cellStyle name="Date Short 7" xfId="1345"/>
    <cellStyle name="Date Short 7 2" xfId="1346"/>
    <cellStyle name="Date Short 8" xfId="1347"/>
    <cellStyle name="Date Short 8 2" xfId="1348"/>
    <cellStyle name="Date Short 9" xfId="1349"/>
    <cellStyle name="Date Short 9 2" xfId="1350"/>
    <cellStyle name="Date U" xfId="1351"/>
    <cellStyle name="Date_20061023 IDOF New Model" xfId="1352"/>
    <cellStyle name="Decimal [0]" xfId="1353"/>
    <cellStyle name="Decimal [0] 2" xfId="1354"/>
    <cellStyle name="Decimal [0]_Corporate Allocators" xfId="1355"/>
    <cellStyle name="Decimal [2]" xfId="1356"/>
    <cellStyle name="Decimal [2] 2" xfId="1357"/>
    <cellStyle name="Decimal [2] U" xfId="1358"/>
    <cellStyle name="Decimal [2]_2900 - Facilities" xfId="1359"/>
    <cellStyle name="Decimal [3]" xfId="1360"/>
    <cellStyle name="Decimal [3] U" xfId="1361"/>
    <cellStyle name="Decimal [3]_2900 - Facilities" xfId="1362"/>
    <cellStyle name="Decimal [4]" xfId="1363"/>
    <cellStyle name="Decimal [4] 2" xfId="1364"/>
    <cellStyle name="Decimal [4] U" xfId="1365"/>
    <cellStyle name="Decimal [4]_2900 - Facilities" xfId="1366"/>
    <cellStyle name="Default" xfId="1367"/>
    <cellStyle name="DELTA" xfId="1368"/>
    <cellStyle name="DELTA 10" xfId="1369"/>
    <cellStyle name="DELTA 10 2" xfId="1370"/>
    <cellStyle name="DELTA 10 2 2" xfId="1371"/>
    <cellStyle name="DELTA 2" xfId="1372"/>
    <cellStyle name="DELTA 2 2" xfId="1373"/>
    <cellStyle name="DELTA 2 3" xfId="1374"/>
    <cellStyle name="DELTA 3" xfId="1375"/>
    <cellStyle name="DELTA 3 2" xfId="1376"/>
    <cellStyle name="DELTA 3 3" xfId="1377"/>
    <cellStyle name="DELTA 4" xfId="1378"/>
    <cellStyle name="DELTA 4 2" xfId="1379"/>
    <cellStyle name="DELTA 4 3" xfId="1380"/>
    <cellStyle name="DELTA 5" xfId="1381"/>
    <cellStyle name="DELTA 5 2" xfId="1382"/>
    <cellStyle name="DELTA 5 3" xfId="1383"/>
    <cellStyle name="DELTA 6" xfId="1384"/>
    <cellStyle name="DELTA 6 2" xfId="1385"/>
    <cellStyle name="DELTA 6 3" xfId="1386"/>
    <cellStyle name="DELTA 7" xfId="1387"/>
    <cellStyle name="DELTA 7 2" xfId="1388"/>
    <cellStyle name="DELTA 7 3" xfId="1389"/>
    <cellStyle name="DELTA 8" xfId="1390"/>
    <cellStyle name="DELTA 8 2" xfId="1391"/>
    <cellStyle name="DELTA 8 3" xfId="1392"/>
    <cellStyle name="DELTA 9" xfId="1393"/>
    <cellStyle name="DELTA 9 2" xfId="1394"/>
    <cellStyle name="DELTA 9 3" xfId="1395"/>
    <cellStyle name="Description" xfId="1396"/>
    <cellStyle name="dms_ColumnHGrey" xfId="1397"/>
    <cellStyle name="Double Underline" xfId="1398"/>
    <cellStyle name="Emphasis 1" xfId="1399"/>
    <cellStyle name="Emphasis 2" xfId="1400"/>
    <cellStyle name="Emphasis 3" xfId="1401"/>
    <cellStyle name="Enter Currency (0)" xfId="1402"/>
    <cellStyle name="Enter Currency (0) 10" xfId="1403"/>
    <cellStyle name="Enter Currency (0) 10 2" xfId="1404"/>
    <cellStyle name="Enter Currency (0) 10 2 2" xfId="1405"/>
    <cellStyle name="Enter Currency (0) 2" xfId="1406"/>
    <cellStyle name="Enter Currency (0) 2 2" xfId="1407"/>
    <cellStyle name="Enter Currency (0) 2 3" xfId="1408"/>
    <cellStyle name="Enter Currency (0) 3" xfId="1409"/>
    <cellStyle name="Enter Currency (0) 3 2" xfId="1410"/>
    <cellStyle name="Enter Currency (0) 3 3" xfId="1411"/>
    <cellStyle name="Enter Currency (0) 4" xfId="1412"/>
    <cellStyle name="Enter Currency (0) 4 2" xfId="1413"/>
    <cellStyle name="Enter Currency (0) 4 3" xfId="1414"/>
    <cellStyle name="Enter Currency (0) 5" xfId="1415"/>
    <cellStyle name="Enter Currency (0) 5 2" xfId="1416"/>
    <cellStyle name="Enter Currency (0) 5 3" xfId="1417"/>
    <cellStyle name="Enter Currency (0) 6" xfId="1418"/>
    <cellStyle name="Enter Currency (0) 6 2" xfId="1419"/>
    <cellStyle name="Enter Currency (0) 6 3" xfId="1420"/>
    <cellStyle name="Enter Currency (0) 7" xfId="1421"/>
    <cellStyle name="Enter Currency (0) 7 2" xfId="1422"/>
    <cellStyle name="Enter Currency (0) 7 3" xfId="1423"/>
    <cellStyle name="Enter Currency (0) 8" xfId="1424"/>
    <cellStyle name="Enter Currency (0) 8 2" xfId="1425"/>
    <cellStyle name="Enter Currency (0) 8 3" xfId="1426"/>
    <cellStyle name="Enter Currency (0) 9" xfId="1427"/>
    <cellStyle name="Enter Currency (0) 9 2" xfId="1428"/>
    <cellStyle name="Enter Currency (0) 9 3" xfId="1429"/>
    <cellStyle name="Enter Currency (2)" xfId="1430"/>
    <cellStyle name="Enter Currency (2) 10" xfId="1431"/>
    <cellStyle name="Enter Currency (2) 10 2" xfId="1432"/>
    <cellStyle name="Enter Currency (2) 10 2 2" xfId="1433"/>
    <cellStyle name="Enter Currency (2) 2" xfId="1434"/>
    <cellStyle name="Enter Currency (2) 2 2" xfId="1435"/>
    <cellStyle name="Enter Currency (2) 2 3" xfId="1436"/>
    <cellStyle name="Enter Currency (2) 3" xfId="1437"/>
    <cellStyle name="Enter Currency (2) 3 2" xfId="1438"/>
    <cellStyle name="Enter Currency (2) 3 3" xfId="1439"/>
    <cellStyle name="Enter Currency (2) 4" xfId="1440"/>
    <cellStyle name="Enter Currency (2) 4 2" xfId="1441"/>
    <cellStyle name="Enter Currency (2) 4 3" xfId="1442"/>
    <cellStyle name="Enter Currency (2) 5" xfId="1443"/>
    <cellStyle name="Enter Currency (2) 5 2" xfId="1444"/>
    <cellStyle name="Enter Currency (2) 5 3" xfId="1445"/>
    <cellStyle name="Enter Currency (2) 6" xfId="1446"/>
    <cellStyle name="Enter Currency (2) 6 2" xfId="1447"/>
    <cellStyle name="Enter Currency (2) 6 3" xfId="1448"/>
    <cellStyle name="Enter Currency (2) 7" xfId="1449"/>
    <cellStyle name="Enter Currency (2) 7 2" xfId="1450"/>
    <cellStyle name="Enter Currency (2) 7 3" xfId="1451"/>
    <cellStyle name="Enter Currency (2) 8" xfId="1452"/>
    <cellStyle name="Enter Currency (2) 8 2" xfId="1453"/>
    <cellStyle name="Enter Currency (2) 8 3" xfId="1454"/>
    <cellStyle name="Enter Currency (2) 9" xfId="1455"/>
    <cellStyle name="Enter Currency (2) 9 2" xfId="1456"/>
    <cellStyle name="Enter Currency (2) 9 3" xfId="1457"/>
    <cellStyle name="Enter Units (0)" xfId="1458"/>
    <cellStyle name="Enter Units (0) 10" xfId="1459"/>
    <cellStyle name="Enter Units (0) 10 2" xfId="1460"/>
    <cellStyle name="Enter Units (0) 10 2 2" xfId="1461"/>
    <cellStyle name="Enter Units (0) 2" xfId="1462"/>
    <cellStyle name="Enter Units (0) 2 2" xfId="1463"/>
    <cellStyle name="Enter Units (0) 2 3" xfId="1464"/>
    <cellStyle name="Enter Units (0) 3" xfId="1465"/>
    <cellStyle name="Enter Units (0) 3 2" xfId="1466"/>
    <cellStyle name="Enter Units (0) 3 3" xfId="1467"/>
    <cellStyle name="Enter Units (0) 4" xfId="1468"/>
    <cellStyle name="Enter Units (0) 4 2" xfId="1469"/>
    <cellStyle name="Enter Units (0) 4 3" xfId="1470"/>
    <cellStyle name="Enter Units (0) 5" xfId="1471"/>
    <cellStyle name="Enter Units (0) 5 2" xfId="1472"/>
    <cellStyle name="Enter Units (0) 5 3" xfId="1473"/>
    <cellStyle name="Enter Units (0) 6" xfId="1474"/>
    <cellStyle name="Enter Units (0) 6 2" xfId="1475"/>
    <cellStyle name="Enter Units (0) 6 3" xfId="1476"/>
    <cellStyle name="Enter Units (0) 7" xfId="1477"/>
    <cellStyle name="Enter Units (0) 7 2" xfId="1478"/>
    <cellStyle name="Enter Units (0) 7 3" xfId="1479"/>
    <cellStyle name="Enter Units (0) 8" xfId="1480"/>
    <cellStyle name="Enter Units (0) 8 2" xfId="1481"/>
    <cellStyle name="Enter Units (0) 8 3" xfId="1482"/>
    <cellStyle name="Enter Units (0) 9" xfId="1483"/>
    <cellStyle name="Enter Units (0) 9 2" xfId="1484"/>
    <cellStyle name="Enter Units (0) 9 3" xfId="1485"/>
    <cellStyle name="Enter Units (1)" xfId="1486"/>
    <cellStyle name="Enter Units (1) 10" xfId="1487"/>
    <cellStyle name="Enter Units (1) 10 2" xfId="1488"/>
    <cellStyle name="Enter Units (1) 10 2 2" xfId="1489"/>
    <cellStyle name="Enter Units (1) 2" xfId="1490"/>
    <cellStyle name="Enter Units (1) 2 2" xfId="1491"/>
    <cellStyle name="Enter Units (1) 2 3" xfId="1492"/>
    <cellStyle name="Enter Units (1) 3" xfId="1493"/>
    <cellStyle name="Enter Units (1) 3 2" xfId="1494"/>
    <cellStyle name="Enter Units (1) 3 3" xfId="1495"/>
    <cellStyle name="Enter Units (1) 4" xfId="1496"/>
    <cellStyle name="Enter Units (1) 4 2" xfId="1497"/>
    <cellStyle name="Enter Units (1) 4 3" xfId="1498"/>
    <cellStyle name="Enter Units (1) 5" xfId="1499"/>
    <cellStyle name="Enter Units (1) 5 2" xfId="1500"/>
    <cellStyle name="Enter Units (1) 5 3" xfId="1501"/>
    <cellStyle name="Enter Units (1) 6" xfId="1502"/>
    <cellStyle name="Enter Units (1) 6 2" xfId="1503"/>
    <cellStyle name="Enter Units (1) 6 3" xfId="1504"/>
    <cellStyle name="Enter Units (1) 7" xfId="1505"/>
    <cellStyle name="Enter Units (1) 7 2" xfId="1506"/>
    <cellStyle name="Enter Units (1) 7 3" xfId="1507"/>
    <cellStyle name="Enter Units (1) 8" xfId="1508"/>
    <cellStyle name="Enter Units (1) 8 2" xfId="1509"/>
    <cellStyle name="Enter Units (1) 8 3" xfId="1510"/>
    <cellStyle name="Enter Units (1) 9" xfId="1511"/>
    <cellStyle name="Enter Units (1) 9 2" xfId="1512"/>
    <cellStyle name="Enter Units (1) 9 3" xfId="1513"/>
    <cellStyle name="Enter Units (2)" xfId="1514"/>
    <cellStyle name="Enter Units (2) 10" xfId="1515"/>
    <cellStyle name="Enter Units (2) 10 2" xfId="1516"/>
    <cellStyle name="Enter Units (2) 10 2 2" xfId="1517"/>
    <cellStyle name="Enter Units (2) 2" xfId="1518"/>
    <cellStyle name="Enter Units (2) 2 2" xfId="1519"/>
    <cellStyle name="Enter Units (2) 2 3" xfId="1520"/>
    <cellStyle name="Enter Units (2) 3" xfId="1521"/>
    <cellStyle name="Enter Units (2) 3 2" xfId="1522"/>
    <cellStyle name="Enter Units (2) 3 3" xfId="1523"/>
    <cellStyle name="Enter Units (2) 4" xfId="1524"/>
    <cellStyle name="Enter Units (2) 4 2" xfId="1525"/>
    <cellStyle name="Enter Units (2) 4 3" xfId="1526"/>
    <cellStyle name="Enter Units (2) 5" xfId="1527"/>
    <cellStyle name="Enter Units (2) 5 2" xfId="1528"/>
    <cellStyle name="Enter Units (2) 5 3" xfId="1529"/>
    <cellStyle name="Enter Units (2) 6" xfId="1530"/>
    <cellStyle name="Enter Units (2) 6 2" xfId="1531"/>
    <cellStyle name="Enter Units (2) 6 3" xfId="1532"/>
    <cellStyle name="Enter Units (2) 7" xfId="1533"/>
    <cellStyle name="Enter Units (2) 7 2" xfId="1534"/>
    <cellStyle name="Enter Units (2) 7 3" xfId="1535"/>
    <cellStyle name="Enter Units (2) 8" xfId="1536"/>
    <cellStyle name="Enter Units (2) 8 2" xfId="1537"/>
    <cellStyle name="Enter Units (2) 8 3" xfId="1538"/>
    <cellStyle name="Enter Units (2) 9" xfId="1539"/>
    <cellStyle name="Enter Units (2) 9 2" xfId="1540"/>
    <cellStyle name="Enter Units (2) 9 3" xfId="1541"/>
    <cellStyle name="Euro" xfId="1542"/>
    <cellStyle name="Exception" xfId="1543"/>
    <cellStyle name="ExchangeRate" xfId="1544"/>
    <cellStyle name="Explanatory Text 10" xfId="1545"/>
    <cellStyle name="Explanatory Text 11" xfId="1546"/>
    <cellStyle name="Explanatory Text 2" xfId="1547"/>
    <cellStyle name="Explanatory Text 3" xfId="1548"/>
    <cellStyle name="Explanatory Text 4" xfId="1549"/>
    <cellStyle name="Explanatory Text 5" xfId="1550"/>
    <cellStyle name="Explanatory Text 6" xfId="1551"/>
    <cellStyle name="Explanatory Text 7" xfId="1552"/>
    <cellStyle name="Explanatory Text 8" xfId="1553"/>
    <cellStyle name="Explanatory Text 9" xfId="1554"/>
    <cellStyle name="f" xfId="1555"/>
    <cellStyle name="Feeder Field" xfId="1556"/>
    <cellStyle name="Fixed" xfId="1557"/>
    <cellStyle name="Fixed 2" xfId="1558"/>
    <cellStyle name="Font_Actual" xfId="1559"/>
    <cellStyle name="Fyear" xfId="1560"/>
    <cellStyle name="Fyear 2" xfId="1561"/>
    <cellStyle name="Gilsans" xfId="1562"/>
    <cellStyle name="Gilsans 2" xfId="1563"/>
    <cellStyle name="Gilsansl" xfId="1564"/>
    <cellStyle name="Gilsansl 2" xfId="1565"/>
    <cellStyle name="Good 10" xfId="1566"/>
    <cellStyle name="Good 11" xfId="1567"/>
    <cellStyle name="Good 2" xfId="1568"/>
    <cellStyle name="Good 3" xfId="1569"/>
    <cellStyle name="Good 4" xfId="1570"/>
    <cellStyle name="Good 5" xfId="1571"/>
    <cellStyle name="Good 6" xfId="1572"/>
    <cellStyle name="Good 7" xfId="1573"/>
    <cellStyle name="Good 8" xfId="1574"/>
    <cellStyle name="Good 9" xfId="1575"/>
    <cellStyle name="Grey" xfId="1576"/>
    <cellStyle name="Greyed out" xfId="1577"/>
    <cellStyle name="H1" xfId="1578"/>
    <cellStyle name="H2" xfId="1579"/>
    <cellStyle name="H4" xfId="1580"/>
    <cellStyle name="Head 1" xfId="1581"/>
    <cellStyle name="Head 2" xfId="1582"/>
    <cellStyle name="Head 3" xfId="1583"/>
    <cellStyle name="head11a" xfId="1584"/>
    <cellStyle name="head11a 2" xfId="1585"/>
    <cellStyle name="head11b" xfId="1586"/>
    <cellStyle name="head11c" xfId="1587"/>
    <cellStyle name="head14" xfId="1588"/>
    <cellStyle name="headd" xfId="1589"/>
    <cellStyle name="Header" xfId="1590"/>
    <cellStyle name="Header1" xfId="1591"/>
    <cellStyle name="Header1 10" xfId="1592"/>
    <cellStyle name="Header1 10 2" xfId="1593"/>
    <cellStyle name="Header1 10 2 2" xfId="1594"/>
    <cellStyle name="Header1 2" xfId="1595"/>
    <cellStyle name="Header1 2 2" xfId="1596"/>
    <cellStyle name="Header1 2 3" xfId="1597"/>
    <cellStyle name="Header1 3" xfId="1598"/>
    <cellStyle name="Header1 3 2" xfId="1599"/>
    <cellStyle name="Header1 3 3" xfId="1600"/>
    <cellStyle name="Header1 4" xfId="1601"/>
    <cellStyle name="Header1 4 2" xfId="1602"/>
    <cellStyle name="Header1 4 3" xfId="1603"/>
    <cellStyle name="Header1 5" xfId="1604"/>
    <cellStyle name="Header1 5 2" xfId="1605"/>
    <cellStyle name="Header1 5 3" xfId="1606"/>
    <cellStyle name="Header1 6" xfId="1607"/>
    <cellStyle name="Header1 6 2" xfId="1608"/>
    <cellStyle name="Header1 6 3" xfId="1609"/>
    <cellStyle name="Header1 7" xfId="1610"/>
    <cellStyle name="Header1 7 2" xfId="1611"/>
    <cellStyle name="Header1 7 3" xfId="1612"/>
    <cellStyle name="Header1 8" xfId="1613"/>
    <cellStyle name="Header1 8 2" xfId="1614"/>
    <cellStyle name="Header1 8 3" xfId="1615"/>
    <cellStyle name="Header1 9" xfId="1616"/>
    <cellStyle name="Header1 9 2" xfId="1617"/>
    <cellStyle name="Header1 9 3" xfId="1618"/>
    <cellStyle name="Header2" xfId="1619"/>
    <cellStyle name="Header2 10" xfId="1620"/>
    <cellStyle name="Header2 10 2" xfId="1621"/>
    <cellStyle name="Header2 10 2 2" xfId="1622"/>
    <cellStyle name="Header2 2" xfId="1623"/>
    <cellStyle name="Header2 2 2" xfId="1624"/>
    <cellStyle name="Header2 2 3" xfId="1625"/>
    <cellStyle name="Header2 3" xfId="1626"/>
    <cellStyle name="Header2 3 2" xfId="1627"/>
    <cellStyle name="Header2 3 3" xfId="1628"/>
    <cellStyle name="Header2 4" xfId="1629"/>
    <cellStyle name="Header2 4 2" xfId="1630"/>
    <cellStyle name="Header2 4 3" xfId="1631"/>
    <cellStyle name="Header2 5" xfId="1632"/>
    <cellStyle name="Header2 5 2" xfId="1633"/>
    <cellStyle name="Header2 5 3" xfId="1634"/>
    <cellStyle name="Header2 6" xfId="1635"/>
    <cellStyle name="Header2 6 2" xfId="1636"/>
    <cellStyle name="Header2 6 3" xfId="1637"/>
    <cellStyle name="Header2 7" xfId="1638"/>
    <cellStyle name="Header2 7 2" xfId="1639"/>
    <cellStyle name="Header2 7 3" xfId="1640"/>
    <cellStyle name="Header2 8" xfId="1641"/>
    <cellStyle name="Header2 8 2" xfId="1642"/>
    <cellStyle name="Header2 8 3" xfId="1643"/>
    <cellStyle name="Header2 9" xfId="1644"/>
    <cellStyle name="Header2 9 2" xfId="1645"/>
    <cellStyle name="Header2 9 3" xfId="1646"/>
    <cellStyle name="heading" xfId="1647"/>
    <cellStyle name="Heading 1 10" xfId="1648"/>
    <cellStyle name="Heading 1 11" xfId="1649"/>
    <cellStyle name="Heading 1 12" xfId="1650"/>
    <cellStyle name="Heading 1 2" xfId="1651"/>
    <cellStyle name="Heading 1 2 2" xfId="1652"/>
    <cellStyle name="Heading 1 3" xfId="1653"/>
    <cellStyle name="Heading 1 4" xfId="1654"/>
    <cellStyle name="Heading 1 5" xfId="1655"/>
    <cellStyle name="Heading 1 6" xfId="1656"/>
    <cellStyle name="Heading 1 7" xfId="1657"/>
    <cellStyle name="Heading 1 8" xfId="1658"/>
    <cellStyle name="Heading 1 9" xfId="1659"/>
    <cellStyle name="Heading 1A" xfId="1660"/>
    <cellStyle name="Heading 2 10" xfId="1661"/>
    <cellStyle name="Heading 2 11" xfId="1662"/>
    <cellStyle name="Heading 2 12" xfId="1663"/>
    <cellStyle name="Heading 2 2" xfId="1664"/>
    <cellStyle name="Heading 2 2 2" xfId="1665"/>
    <cellStyle name="Heading 2 3" xfId="1666"/>
    <cellStyle name="Heading 2 4" xfId="1667"/>
    <cellStyle name="Heading 2 5" xfId="1668"/>
    <cellStyle name="Heading 2 6" xfId="1669"/>
    <cellStyle name="Heading 2 7" xfId="1670"/>
    <cellStyle name="Heading 2 8" xfId="1671"/>
    <cellStyle name="Heading 2 9" xfId="1672"/>
    <cellStyle name="Heading 3 10" xfId="1673"/>
    <cellStyle name="Heading 3 11" xfId="1674"/>
    <cellStyle name="Heading 3 12" xfId="1675"/>
    <cellStyle name="Heading 3 2" xfId="1676"/>
    <cellStyle name="Heading 3 2 2" xfId="1677"/>
    <cellStyle name="Heading 3 2 2 2" xfId="1678"/>
    <cellStyle name="Heading 3 2 2 2 2" xfId="1679"/>
    <cellStyle name="Heading 3 2 2 2 2 2" xfId="1680"/>
    <cellStyle name="Heading 3 2 2 2 3" xfId="1681"/>
    <cellStyle name="Heading 3 2 2 3" xfId="1682"/>
    <cellStyle name="Heading 3 2 2 3 2" xfId="1683"/>
    <cellStyle name="Heading 3 2 2 3 2 2" xfId="1684"/>
    <cellStyle name="Heading 3 2 2 3 3" xfId="1685"/>
    <cellStyle name="Heading 3 2 2 4" xfId="1686"/>
    <cellStyle name="Heading 3 2 2 4 2" xfId="1687"/>
    <cellStyle name="Heading 3 2 2 5" xfId="1688"/>
    <cellStyle name="Heading 3 2 2 5 2" xfId="1689"/>
    <cellStyle name="Heading 3 2 3" xfId="1690"/>
    <cellStyle name="Heading 3 2 4" xfId="1691"/>
    <cellStyle name="Heading 3 2 4 2" xfId="1692"/>
    <cellStyle name="Heading 3 2 4 2 2" xfId="1693"/>
    <cellStyle name="Heading 3 2 4 3" xfId="1694"/>
    <cellStyle name="Heading 3 2 5" xfId="1695"/>
    <cellStyle name="Heading 3 2 5 2" xfId="1696"/>
    <cellStyle name="Heading 3 2 5 2 2" xfId="1697"/>
    <cellStyle name="Heading 3 2 5 3" xfId="1698"/>
    <cellStyle name="Heading 3 2 6" xfId="1699"/>
    <cellStyle name="Heading 3 2 6 2" xfId="1700"/>
    <cellStyle name="Heading 3 2 7" xfId="1701"/>
    <cellStyle name="Heading 3 2 7 2" xfId="1702"/>
    <cellStyle name="Heading 3 3" xfId="1703"/>
    <cellStyle name="Heading 3 4" xfId="1704"/>
    <cellStyle name="Heading 3 5" xfId="1705"/>
    <cellStyle name="Heading 3 6" xfId="1706"/>
    <cellStyle name="Heading 3 7" xfId="1707"/>
    <cellStyle name="Heading 3 8" xfId="1708"/>
    <cellStyle name="Heading 3 9" xfId="1709"/>
    <cellStyle name="Heading 4 10" xfId="1710"/>
    <cellStyle name="Heading 4 11" xfId="1711"/>
    <cellStyle name="Heading 4 12" xfId="1712"/>
    <cellStyle name="Heading 4 2" xfId="1713"/>
    <cellStyle name="Heading 4 2 2" xfId="1714"/>
    <cellStyle name="Heading 4 3" xfId="1715"/>
    <cellStyle name="Heading 4 4" xfId="1716"/>
    <cellStyle name="Heading 4 5" xfId="1717"/>
    <cellStyle name="Heading 4 6" xfId="1718"/>
    <cellStyle name="Heading 4 7" xfId="1719"/>
    <cellStyle name="Heading 4 8" xfId="1720"/>
    <cellStyle name="Heading 4 9" xfId="1721"/>
    <cellStyle name="heading 5" xfId="1722"/>
    <cellStyle name="Heading(4)" xfId="1723"/>
    <cellStyle name="Heading1" xfId="1724"/>
    <cellStyle name="Heading2" xfId="1725"/>
    <cellStyle name="HeadingMerged" xfId="1726"/>
    <cellStyle name="Hidden" xfId="1727"/>
    <cellStyle name="Hidden 2" xfId="1728"/>
    <cellStyle name="Historical year" xfId="1729"/>
    <cellStyle name="Hyperlink 2" xfId="1730"/>
    <cellStyle name="Hyperlink 2 2" xfId="1731"/>
    <cellStyle name="Hyperlink 3" xfId="1732"/>
    <cellStyle name="Hyperlink 3 2" xfId="1733"/>
    <cellStyle name="Hyperlink 4" xfId="1734"/>
    <cellStyle name="Hyperlink 4 2" xfId="1735"/>
    <cellStyle name="Hyperlink Arrow" xfId="1736"/>
    <cellStyle name="Hyperlink Text" xfId="1737"/>
    <cellStyle name="import" xfId="1738"/>
    <cellStyle name="import%" xfId="1739"/>
    <cellStyle name="Index" xfId="1740"/>
    <cellStyle name="Index 2" xfId="1741"/>
    <cellStyle name="INP_Number" xfId="1742"/>
    <cellStyle name="Input - Comma" xfId="1743"/>
    <cellStyle name="Input - Comma [0]" xfId="1744"/>
    <cellStyle name="Input - Date" xfId="1745"/>
    <cellStyle name="Input - Percent [2]" xfId="1746"/>
    <cellStyle name="Input [B]" xfId="1747"/>
    <cellStyle name="Input [yellow]" xfId="1748"/>
    <cellStyle name="Input 1" xfId="1749"/>
    <cellStyle name="Input 10" xfId="1750"/>
    <cellStyle name="Input 11" xfId="1751"/>
    <cellStyle name="Input 12" xfId="1752"/>
    <cellStyle name="Input 13" xfId="1753"/>
    <cellStyle name="Input 2" xfId="1754"/>
    <cellStyle name="Input 2 2" xfId="1755"/>
    <cellStyle name="Input 2 2 2" xfId="1756"/>
    <cellStyle name="Input 2_Corporate Allocators" xfId="1757"/>
    <cellStyle name="Input 3" xfId="1758"/>
    <cellStyle name="Input 4" xfId="1759"/>
    <cellStyle name="Input 5" xfId="1760"/>
    <cellStyle name="Input 6" xfId="1761"/>
    <cellStyle name="Input 7" xfId="1762"/>
    <cellStyle name="Input 8" xfId="1763"/>
    <cellStyle name="Input 9" xfId="1764"/>
    <cellStyle name="Input1" xfId="1765"/>
    <cellStyle name="Input1 2" xfId="1766"/>
    <cellStyle name="Input1 2 2" xfId="1767"/>
    <cellStyle name="Input1 3" xfId="1768"/>
    <cellStyle name="Input1 3 2" xfId="1769"/>
    <cellStyle name="Input1 4" xfId="1770"/>
    <cellStyle name="Input1%" xfId="1771"/>
    <cellStyle name="Input1_ICRC Electricity model 1-1  (1 Feb 2003) " xfId="1772"/>
    <cellStyle name="Input1default" xfId="1773"/>
    <cellStyle name="Input1default%" xfId="1774"/>
    <cellStyle name="Input2" xfId="1775"/>
    <cellStyle name="Input2 2" xfId="1776"/>
    <cellStyle name="Input2 3" xfId="1777"/>
    <cellStyle name="Input3" xfId="1778"/>
    <cellStyle name="Input3 2" xfId="1779"/>
    <cellStyle name="Input3 3" xfId="1780"/>
    <cellStyle name="InputCell" xfId="1781"/>
    <cellStyle name="InputCellText" xfId="1782"/>
    <cellStyle name="InputMandatory" xfId="1783"/>
    <cellStyle name="InputOptional" xfId="1784"/>
    <cellStyle name="key result" xfId="1785"/>
    <cellStyle name="KPMG Heading 1" xfId="1786"/>
    <cellStyle name="KPMG Heading 2" xfId="1787"/>
    <cellStyle name="KPMG Heading 3" xfId="1788"/>
    <cellStyle name="KPMG Heading 4" xfId="1789"/>
    <cellStyle name="KPMG Normal" xfId="1790"/>
    <cellStyle name="KPMG Normal Text" xfId="1791"/>
    <cellStyle name="Lines" xfId="1792"/>
    <cellStyle name="Link Currency (0)" xfId="1793"/>
    <cellStyle name="Link Currency (0) 10" xfId="1794"/>
    <cellStyle name="Link Currency (0) 10 2" xfId="1795"/>
    <cellStyle name="Link Currency (0) 10 2 2" xfId="1796"/>
    <cellStyle name="Link Currency (0) 2" xfId="1797"/>
    <cellStyle name="Link Currency (0) 2 2" xfId="1798"/>
    <cellStyle name="Link Currency (0) 2 3" xfId="1799"/>
    <cellStyle name="Link Currency (0) 3" xfId="1800"/>
    <cellStyle name="Link Currency (0) 3 2" xfId="1801"/>
    <cellStyle name="Link Currency (0) 3 3" xfId="1802"/>
    <cellStyle name="Link Currency (0) 4" xfId="1803"/>
    <cellStyle name="Link Currency (0) 4 2" xfId="1804"/>
    <cellStyle name="Link Currency (0) 4 3" xfId="1805"/>
    <cellStyle name="Link Currency (0) 5" xfId="1806"/>
    <cellStyle name="Link Currency (0) 5 2" xfId="1807"/>
    <cellStyle name="Link Currency (0) 5 3" xfId="1808"/>
    <cellStyle name="Link Currency (0) 6" xfId="1809"/>
    <cellStyle name="Link Currency (0) 6 2" xfId="1810"/>
    <cellStyle name="Link Currency (0) 6 3" xfId="1811"/>
    <cellStyle name="Link Currency (0) 7" xfId="1812"/>
    <cellStyle name="Link Currency (0) 7 2" xfId="1813"/>
    <cellStyle name="Link Currency (0) 7 3" xfId="1814"/>
    <cellStyle name="Link Currency (0) 8" xfId="1815"/>
    <cellStyle name="Link Currency (0) 8 2" xfId="1816"/>
    <cellStyle name="Link Currency (0) 8 3" xfId="1817"/>
    <cellStyle name="Link Currency (0) 9" xfId="1818"/>
    <cellStyle name="Link Currency (0) 9 2" xfId="1819"/>
    <cellStyle name="Link Currency (0) 9 3" xfId="1820"/>
    <cellStyle name="Link Currency (2)" xfId="1821"/>
    <cellStyle name="Link Currency (2) 10" xfId="1822"/>
    <cellStyle name="Link Currency (2) 10 2" xfId="1823"/>
    <cellStyle name="Link Currency (2) 10 2 2" xfId="1824"/>
    <cellStyle name="Link Currency (2) 2" xfId="1825"/>
    <cellStyle name="Link Currency (2) 2 2" xfId="1826"/>
    <cellStyle name="Link Currency (2) 2 3" xfId="1827"/>
    <cellStyle name="Link Currency (2) 3" xfId="1828"/>
    <cellStyle name="Link Currency (2) 3 2" xfId="1829"/>
    <cellStyle name="Link Currency (2) 3 3" xfId="1830"/>
    <cellStyle name="Link Currency (2) 4" xfId="1831"/>
    <cellStyle name="Link Currency (2) 4 2" xfId="1832"/>
    <cellStyle name="Link Currency (2) 4 3" xfId="1833"/>
    <cellStyle name="Link Currency (2) 5" xfId="1834"/>
    <cellStyle name="Link Currency (2) 5 2" xfId="1835"/>
    <cellStyle name="Link Currency (2) 5 3" xfId="1836"/>
    <cellStyle name="Link Currency (2) 6" xfId="1837"/>
    <cellStyle name="Link Currency (2) 6 2" xfId="1838"/>
    <cellStyle name="Link Currency (2) 6 3" xfId="1839"/>
    <cellStyle name="Link Currency (2) 7" xfId="1840"/>
    <cellStyle name="Link Currency (2) 7 2" xfId="1841"/>
    <cellStyle name="Link Currency (2) 7 3" xfId="1842"/>
    <cellStyle name="Link Currency (2) 8" xfId="1843"/>
    <cellStyle name="Link Currency (2) 8 2" xfId="1844"/>
    <cellStyle name="Link Currency (2) 8 3" xfId="1845"/>
    <cellStyle name="Link Currency (2) 9" xfId="1846"/>
    <cellStyle name="Link Currency (2) 9 2" xfId="1847"/>
    <cellStyle name="Link Currency (2) 9 3" xfId="1848"/>
    <cellStyle name="Link Units (0)" xfId="1849"/>
    <cellStyle name="Link Units (0) 10" xfId="1850"/>
    <cellStyle name="Link Units (0) 10 2" xfId="1851"/>
    <cellStyle name="Link Units (0) 10 2 2" xfId="1852"/>
    <cellStyle name="Link Units (0) 2" xfId="1853"/>
    <cellStyle name="Link Units (0) 2 2" xfId="1854"/>
    <cellStyle name="Link Units (0) 2 3" xfId="1855"/>
    <cellStyle name="Link Units (0) 3" xfId="1856"/>
    <cellStyle name="Link Units (0) 3 2" xfId="1857"/>
    <cellStyle name="Link Units (0) 3 3" xfId="1858"/>
    <cellStyle name="Link Units (0) 4" xfId="1859"/>
    <cellStyle name="Link Units (0) 4 2" xfId="1860"/>
    <cellStyle name="Link Units (0) 4 3" xfId="1861"/>
    <cellStyle name="Link Units (0) 5" xfId="1862"/>
    <cellStyle name="Link Units (0) 5 2" xfId="1863"/>
    <cellStyle name="Link Units (0) 5 3" xfId="1864"/>
    <cellStyle name="Link Units (0) 6" xfId="1865"/>
    <cellStyle name="Link Units (0) 6 2" xfId="1866"/>
    <cellStyle name="Link Units (0) 6 3" xfId="1867"/>
    <cellStyle name="Link Units (0) 7" xfId="1868"/>
    <cellStyle name="Link Units (0) 7 2" xfId="1869"/>
    <cellStyle name="Link Units (0) 7 3" xfId="1870"/>
    <cellStyle name="Link Units (0) 8" xfId="1871"/>
    <cellStyle name="Link Units (0) 8 2" xfId="1872"/>
    <cellStyle name="Link Units (0) 8 3" xfId="1873"/>
    <cellStyle name="Link Units (0) 9" xfId="1874"/>
    <cellStyle name="Link Units (0) 9 2" xfId="1875"/>
    <cellStyle name="Link Units (0) 9 3" xfId="1876"/>
    <cellStyle name="Link Units (1)" xfId="1877"/>
    <cellStyle name="Link Units (1) 10" xfId="1878"/>
    <cellStyle name="Link Units (1) 10 2" xfId="1879"/>
    <cellStyle name="Link Units (1) 10 2 2" xfId="1880"/>
    <cellStyle name="Link Units (1) 2" xfId="1881"/>
    <cellStyle name="Link Units (1) 2 2" xfId="1882"/>
    <cellStyle name="Link Units (1) 2 3" xfId="1883"/>
    <cellStyle name="Link Units (1) 3" xfId="1884"/>
    <cellStyle name="Link Units (1) 3 2" xfId="1885"/>
    <cellStyle name="Link Units (1) 3 3" xfId="1886"/>
    <cellStyle name="Link Units (1) 4" xfId="1887"/>
    <cellStyle name="Link Units (1) 4 2" xfId="1888"/>
    <cellStyle name="Link Units (1) 4 3" xfId="1889"/>
    <cellStyle name="Link Units (1) 5" xfId="1890"/>
    <cellStyle name="Link Units (1) 5 2" xfId="1891"/>
    <cellStyle name="Link Units (1) 5 3" xfId="1892"/>
    <cellStyle name="Link Units (1) 6" xfId="1893"/>
    <cellStyle name="Link Units (1) 6 2" xfId="1894"/>
    <cellStyle name="Link Units (1) 6 3" xfId="1895"/>
    <cellStyle name="Link Units (1) 7" xfId="1896"/>
    <cellStyle name="Link Units (1) 7 2" xfId="1897"/>
    <cellStyle name="Link Units (1) 7 3" xfId="1898"/>
    <cellStyle name="Link Units (1) 8" xfId="1899"/>
    <cellStyle name="Link Units (1) 8 2" xfId="1900"/>
    <cellStyle name="Link Units (1) 8 3" xfId="1901"/>
    <cellStyle name="Link Units (1) 9" xfId="1902"/>
    <cellStyle name="Link Units (1) 9 2" xfId="1903"/>
    <cellStyle name="Link Units (1) 9 3" xfId="1904"/>
    <cellStyle name="Link Units (2)" xfId="1905"/>
    <cellStyle name="Link Units (2) 10" xfId="1906"/>
    <cellStyle name="Link Units (2) 10 2" xfId="1907"/>
    <cellStyle name="Link Units (2) 10 2 2" xfId="1908"/>
    <cellStyle name="Link Units (2) 2" xfId="1909"/>
    <cellStyle name="Link Units (2) 2 2" xfId="1910"/>
    <cellStyle name="Link Units (2) 2 3" xfId="1911"/>
    <cellStyle name="Link Units (2) 3" xfId="1912"/>
    <cellStyle name="Link Units (2) 3 2" xfId="1913"/>
    <cellStyle name="Link Units (2) 3 3" xfId="1914"/>
    <cellStyle name="Link Units (2) 4" xfId="1915"/>
    <cellStyle name="Link Units (2) 4 2" xfId="1916"/>
    <cellStyle name="Link Units (2) 4 3" xfId="1917"/>
    <cellStyle name="Link Units (2) 5" xfId="1918"/>
    <cellStyle name="Link Units (2) 5 2" xfId="1919"/>
    <cellStyle name="Link Units (2) 5 3" xfId="1920"/>
    <cellStyle name="Link Units (2) 6" xfId="1921"/>
    <cellStyle name="Link Units (2) 6 2" xfId="1922"/>
    <cellStyle name="Link Units (2) 6 3" xfId="1923"/>
    <cellStyle name="Link Units (2) 7" xfId="1924"/>
    <cellStyle name="Link Units (2) 7 2" xfId="1925"/>
    <cellStyle name="Link Units (2) 7 3" xfId="1926"/>
    <cellStyle name="Link Units (2) 8" xfId="1927"/>
    <cellStyle name="Link Units (2) 8 2" xfId="1928"/>
    <cellStyle name="Link Units (2) 8 3" xfId="1929"/>
    <cellStyle name="Link Units (2) 9" xfId="1930"/>
    <cellStyle name="Link Units (2) 9 2" xfId="1931"/>
    <cellStyle name="Link Units (2) 9 3" xfId="1932"/>
    <cellStyle name="Linked Cell 10" xfId="1933"/>
    <cellStyle name="Linked Cell 11" xfId="1934"/>
    <cellStyle name="Linked Cell 2" xfId="1935"/>
    <cellStyle name="Linked Cell 3" xfId="1936"/>
    <cellStyle name="Linked Cell 4" xfId="1937"/>
    <cellStyle name="Linked Cell 5" xfId="1938"/>
    <cellStyle name="Linked Cell 6" xfId="1939"/>
    <cellStyle name="Linked Cell 7" xfId="1940"/>
    <cellStyle name="Linked Cell 8" xfId="1941"/>
    <cellStyle name="Linked Cell 9" xfId="1942"/>
    <cellStyle name="Local import" xfId="1943"/>
    <cellStyle name="Local import %" xfId="1944"/>
    <cellStyle name="LV Input" xfId="1945"/>
    <cellStyle name="Mine" xfId="1946"/>
    <cellStyle name="Model Name" xfId="1947"/>
    <cellStyle name="Multiple" xfId="1948"/>
    <cellStyle name="Named Range" xfId="1949"/>
    <cellStyle name="Named Range Tag" xfId="1950"/>
    <cellStyle name="Neutral 10" xfId="1951"/>
    <cellStyle name="Neutral 11" xfId="1952"/>
    <cellStyle name="Neutral 2" xfId="1953"/>
    <cellStyle name="Neutral 3" xfId="1954"/>
    <cellStyle name="Neutral 4" xfId="1955"/>
    <cellStyle name="Neutral 5" xfId="1956"/>
    <cellStyle name="Neutral 6" xfId="1957"/>
    <cellStyle name="Neutral 7" xfId="1958"/>
    <cellStyle name="Neutral 8" xfId="1959"/>
    <cellStyle name="Neutral 9" xfId="1960"/>
    <cellStyle name="New" xfId="1961"/>
    <cellStyle name="NonInputCell" xfId="1962"/>
    <cellStyle name="Normal" xfId="0" builtinId="0"/>
    <cellStyle name="Normal - Style1" xfId="1963"/>
    <cellStyle name="Normal - Style1 2" xfId="1964"/>
    <cellStyle name="Normal - Style1 3" xfId="1965"/>
    <cellStyle name="Normal - Style2" xfId="1966"/>
    <cellStyle name="Normal - Style3" xfId="1967"/>
    <cellStyle name="Normal - Style4" xfId="1968"/>
    <cellStyle name="Normal - Style5" xfId="1969"/>
    <cellStyle name="Normal - Style6" xfId="1970"/>
    <cellStyle name="Normal - Style7" xfId="1971"/>
    <cellStyle name="Normal - Style8" xfId="1972"/>
    <cellStyle name="Normal 10" xfId="2"/>
    <cellStyle name="Normal 10 2" xfId="1973"/>
    <cellStyle name="Normal 10 2 2" xfId="1974"/>
    <cellStyle name="Normal 10 3" xfId="1975"/>
    <cellStyle name="Normal 11" xfId="1976"/>
    <cellStyle name="Normal 11 2" xfId="1977"/>
    <cellStyle name="Normal 11 2 2" xfId="1978"/>
    <cellStyle name="Normal 11 3" xfId="1979"/>
    <cellStyle name="Normal 11 4" xfId="1980"/>
    <cellStyle name="Normal 114" xfId="1981"/>
    <cellStyle name="Normal 114 2" xfId="1982"/>
    <cellStyle name="Normal 12" xfId="1983"/>
    <cellStyle name="Normal 12 2" xfId="1984"/>
    <cellStyle name="Normal 12 2 2" xfId="1985"/>
    <cellStyle name="Normal 12 3" xfId="1986"/>
    <cellStyle name="Normal 13" xfId="1987"/>
    <cellStyle name="Normal 13 2" xfId="1988"/>
    <cellStyle name="Normal 13 2 2" xfId="1989"/>
    <cellStyle name="Normal 13 3" xfId="1990"/>
    <cellStyle name="Normal 13 4" xfId="1991"/>
    <cellStyle name="Normal 13_29(d) - Gas extensions -tariffs" xfId="1992"/>
    <cellStyle name="Normal 14" xfId="1993"/>
    <cellStyle name="Normal 14 2" xfId="1994"/>
    <cellStyle name="Normal 14 2 2" xfId="1995"/>
    <cellStyle name="Normal 14 3" xfId="1996"/>
    <cellStyle name="Normal 14 3 2" xfId="1997"/>
    <cellStyle name="Normal 14 4" xfId="1998"/>
    <cellStyle name="Normal 14 5" xfId="1999"/>
    <cellStyle name="Normal 14 6" xfId="2000"/>
    <cellStyle name="Normal 143" xfId="2001"/>
    <cellStyle name="Normal 144" xfId="2002"/>
    <cellStyle name="Normal 147" xfId="2003"/>
    <cellStyle name="Normal 148" xfId="2004"/>
    <cellStyle name="Normal 149" xfId="2005"/>
    <cellStyle name="Normal 15" xfId="2006"/>
    <cellStyle name="Normal 15 2" xfId="2007"/>
    <cellStyle name="Normal 15 2 2" xfId="2008"/>
    <cellStyle name="Normal 15 3" xfId="2009"/>
    <cellStyle name="Normal 15 4" xfId="2010"/>
    <cellStyle name="Normal 15 5" xfId="2011"/>
    <cellStyle name="Normal 15 6" xfId="2012"/>
    <cellStyle name="Normal 15 7" xfId="2013"/>
    <cellStyle name="Normal 150" xfId="2014"/>
    <cellStyle name="Normal 151" xfId="2015"/>
    <cellStyle name="Normal 152" xfId="2016"/>
    <cellStyle name="Normal 153" xfId="2017"/>
    <cellStyle name="Normal 154" xfId="2018"/>
    <cellStyle name="Normal 155" xfId="2019"/>
    <cellStyle name="Normal 156" xfId="2020"/>
    <cellStyle name="Normal 16" xfId="2021"/>
    <cellStyle name="Normal 16 2" xfId="2022"/>
    <cellStyle name="Normal 16 3" xfId="2023"/>
    <cellStyle name="Normal 16 4" xfId="2024"/>
    <cellStyle name="Normal 16 5" xfId="2025"/>
    <cellStyle name="Normal 16 6" xfId="2026"/>
    <cellStyle name="Normal 161" xfId="2027"/>
    <cellStyle name="Normal 162" xfId="2028"/>
    <cellStyle name="Normal 163" xfId="2029"/>
    <cellStyle name="Normal 164" xfId="2030"/>
    <cellStyle name="Normal 169" xfId="2031"/>
    <cellStyle name="Normal 17" xfId="2032"/>
    <cellStyle name="Normal 17 2" xfId="2033"/>
    <cellStyle name="Normal 17 2 2" xfId="2034"/>
    <cellStyle name="Normal 17 2 3" xfId="2035"/>
    <cellStyle name="Normal 17 3" xfId="2036"/>
    <cellStyle name="Normal 17 3 2" xfId="2037"/>
    <cellStyle name="Normal 17 3 3" xfId="2038"/>
    <cellStyle name="Normal 17 4" xfId="2039"/>
    <cellStyle name="Normal 17 4 2" xfId="2040"/>
    <cellStyle name="Normal 17 5" xfId="2041"/>
    <cellStyle name="Normal 17 6" xfId="2042"/>
    <cellStyle name="Normal 170" xfId="2043"/>
    <cellStyle name="Normal 171" xfId="2044"/>
    <cellStyle name="Normal 172" xfId="2045"/>
    <cellStyle name="Normal 177" xfId="2046"/>
    <cellStyle name="Normal 178" xfId="2047"/>
    <cellStyle name="Normal 179" xfId="2048"/>
    <cellStyle name="Normal 18" xfId="2049"/>
    <cellStyle name="Normal 18 2" xfId="2050"/>
    <cellStyle name="Normal 18 2 2" xfId="2051"/>
    <cellStyle name="Normal 18 2 3" xfId="2052"/>
    <cellStyle name="Normal 18 3" xfId="2053"/>
    <cellStyle name="Normal 18 4" xfId="2054"/>
    <cellStyle name="Normal 180" xfId="2055"/>
    <cellStyle name="Normal 181" xfId="2056"/>
    <cellStyle name="Normal 182" xfId="2057"/>
    <cellStyle name="Normal 183" xfId="2058"/>
    <cellStyle name="Normal 184" xfId="2059"/>
    <cellStyle name="Normal 185" xfId="2060"/>
    <cellStyle name="Normal 186" xfId="2061"/>
    <cellStyle name="Normal 187" xfId="2062"/>
    <cellStyle name="Normal 188" xfId="2063"/>
    <cellStyle name="Normal 189" xfId="2064"/>
    <cellStyle name="Normal 19" xfId="2065"/>
    <cellStyle name="Normal 19 2" xfId="2066"/>
    <cellStyle name="Normal 19 2 2" xfId="2067"/>
    <cellStyle name="Normal 19 3" xfId="2068"/>
    <cellStyle name="Normal 190" xfId="2069"/>
    <cellStyle name="Normal 192" xfId="2070"/>
    <cellStyle name="Normal 193" xfId="2071"/>
    <cellStyle name="Normal 196" xfId="2072"/>
    <cellStyle name="Normal 197" xfId="2073"/>
    <cellStyle name="Normal 198" xfId="2074"/>
    <cellStyle name="Normal 199" xfId="2075"/>
    <cellStyle name="Normal 2" xfId="2076"/>
    <cellStyle name="Normal 2 2" xfId="2077"/>
    <cellStyle name="Normal 2 2 2" xfId="2078"/>
    <cellStyle name="Normal 2 2 2 2" xfId="2079"/>
    <cellStyle name="Normal 2 2 3" xfId="2080"/>
    <cellStyle name="Normal 2 2 3 2" xfId="2081"/>
    <cellStyle name="Normal 2 2 4" xfId="2082"/>
    <cellStyle name="Normal 2 2 5" xfId="2083"/>
    <cellStyle name="Normal 2 2_Corporate Allocators" xfId="2084"/>
    <cellStyle name="Normal 2 3" xfId="2085"/>
    <cellStyle name="Normal 2 3 2" xfId="2086"/>
    <cellStyle name="Normal 2 3 2 2" xfId="2087"/>
    <cellStyle name="Normal 2 3 2 3" xfId="2088"/>
    <cellStyle name="Normal 2 3 3" xfId="2089"/>
    <cellStyle name="Normal 2 3_29(d) - Gas extensions -tariffs" xfId="2090"/>
    <cellStyle name="Normal 2 4" xfId="2091"/>
    <cellStyle name="Normal 2 4 2" xfId="2092"/>
    <cellStyle name="Normal 2 4 3" xfId="2093"/>
    <cellStyle name="Normal 2 5" xfId="2094"/>
    <cellStyle name="Normal 2_29(d) - Gas extensions -tariffs" xfId="2095"/>
    <cellStyle name="Normal 20" xfId="2096"/>
    <cellStyle name="Normal 20 2" xfId="2097"/>
    <cellStyle name="Normal 20 3" xfId="2098"/>
    <cellStyle name="Normal 200" xfId="2099"/>
    <cellStyle name="Normal 201" xfId="2100"/>
    <cellStyle name="Normal 202" xfId="2101"/>
    <cellStyle name="Normal 203" xfId="2102"/>
    <cellStyle name="Normal 204" xfId="2103"/>
    <cellStyle name="Normal 205" xfId="2104"/>
    <cellStyle name="Normal 207" xfId="2105"/>
    <cellStyle name="Normal 208" xfId="2106"/>
    <cellStyle name="Normal 209" xfId="2107"/>
    <cellStyle name="Normal 21" xfId="2108"/>
    <cellStyle name="Normal 21 2" xfId="2109"/>
    <cellStyle name="Normal 21 3" xfId="2110"/>
    <cellStyle name="Normal 210" xfId="2111"/>
    <cellStyle name="Normal 211" xfId="2112"/>
    <cellStyle name="Normal 212" xfId="2113"/>
    <cellStyle name="Normal 213" xfId="2114"/>
    <cellStyle name="Normal 214" xfId="2115"/>
    <cellStyle name="Normal 215" xfId="2116"/>
    <cellStyle name="Normal 216" xfId="2117"/>
    <cellStyle name="Normal 22" xfId="2118"/>
    <cellStyle name="Normal 22 2" xfId="2119"/>
    <cellStyle name="Normal 23" xfId="2120"/>
    <cellStyle name="Normal 23 2" xfId="2121"/>
    <cellStyle name="Normal 23 3" xfId="2122"/>
    <cellStyle name="Normal 24" xfId="2123"/>
    <cellStyle name="Normal 24 2" xfId="2124"/>
    <cellStyle name="Normal 24 3" xfId="2125"/>
    <cellStyle name="Normal 25" xfId="2126"/>
    <cellStyle name="Normal 25 2" xfId="2127"/>
    <cellStyle name="Normal 25 3" xfId="2128"/>
    <cellStyle name="Normal 26" xfId="2129"/>
    <cellStyle name="Normal 26 2" xfId="2130"/>
    <cellStyle name="Normal 26 3" xfId="2131"/>
    <cellStyle name="Normal 27" xfId="2132"/>
    <cellStyle name="Normal 27 2" xfId="2133"/>
    <cellStyle name="Normal 27 3" xfId="2134"/>
    <cellStyle name="Normal 28" xfId="2135"/>
    <cellStyle name="Normal 28 2" xfId="2136"/>
    <cellStyle name="Normal 29" xfId="2137"/>
    <cellStyle name="Normal 29 2" xfId="2138"/>
    <cellStyle name="Normal 3" xfId="2139"/>
    <cellStyle name="Normal 3 10" xfId="2140"/>
    <cellStyle name="Normal 3 11" xfId="2141"/>
    <cellStyle name="Normal 3 12" xfId="2142"/>
    <cellStyle name="Normal 3 2" xfId="2143"/>
    <cellStyle name="Normal 3 2 2" xfId="2144"/>
    <cellStyle name="Normal 3 2 3" xfId="2145"/>
    <cellStyle name="Normal 3 2_Corporate Allocators" xfId="2146"/>
    <cellStyle name="Normal 3 3" xfId="2147"/>
    <cellStyle name="Normal 3 3 2" xfId="2148"/>
    <cellStyle name="Normal 3 3 3" xfId="2149"/>
    <cellStyle name="Normal 3 4" xfId="2150"/>
    <cellStyle name="Normal 3 4 2" xfId="2151"/>
    <cellStyle name="Normal 3 5" xfId="5"/>
    <cellStyle name="Normal 3 5 2" xfId="2152"/>
    <cellStyle name="Normal 3 6" xfId="2153"/>
    <cellStyle name="Normal 3 7" xfId="2154"/>
    <cellStyle name="Normal 3 8" xfId="2155"/>
    <cellStyle name="Normal 3 9" xfId="2156"/>
    <cellStyle name="Normal 3_2011-12 budget info" xfId="2157"/>
    <cellStyle name="Normal 30" xfId="2158"/>
    <cellStyle name="Normal 30 2" xfId="2159"/>
    <cellStyle name="Normal 31" xfId="2160"/>
    <cellStyle name="Normal 31 2" xfId="2161"/>
    <cellStyle name="Normal 32" xfId="2162"/>
    <cellStyle name="Normal 33" xfId="2163"/>
    <cellStyle name="Normal 34" xfId="2164"/>
    <cellStyle name="Normal 35" xfId="2165"/>
    <cellStyle name="Normal 36" xfId="2166"/>
    <cellStyle name="Normal 37" xfId="2167"/>
    <cellStyle name="Normal 38" xfId="2168"/>
    <cellStyle name="Normal 38 2" xfId="2169"/>
    <cellStyle name="Normal 38_29(d) - Gas extensions -tariffs" xfId="2170"/>
    <cellStyle name="Normal 39" xfId="2171"/>
    <cellStyle name="Normal 4" xfId="2172"/>
    <cellStyle name="Normal 4 2" xfId="2173"/>
    <cellStyle name="Normal 4 2 2" xfId="2174"/>
    <cellStyle name="Normal 4 2 2 2" xfId="2175"/>
    <cellStyle name="Normal 4 2 3" xfId="2176"/>
    <cellStyle name="Normal 4 2 3 2" xfId="2177"/>
    <cellStyle name="Normal 4 3" xfId="2178"/>
    <cellStyle name="Normal 4 3 2" xfId="2179"/>
    <cellStyle name="Normal 4 3 3" xfId="2180"/>
    <cellStyle name="Normal 4 4" xfId="2181"/>
    <cellStyle name="Normal 4 4 2" xfId="2182"/>
    <cellStyle name="Normal 4 5" xfId="2183"/>
    <cellStyle name="Normal 4_2011-12 budget info" xfId="2184"/>
    <cellStyle name="Normal 40" xfId="2185"/>
    <cellStyle name="Normal 40 2" xfId="2186"/>
    <cellStyle name="Normal 40_29(d) - Gas extensions -tariffs" xfId="2187"/>
    <cellStyle name="Normal 41" xfId="2188"/>
    <cellStyle name="Normal 42" xfId="2189"/>
    <cellStyle name="Normal 43" xfId="2190"/>
    <cellStyle name="Normal 44" xfId="2191"/>
    <cellStyle name="Normal 45" xfId="2192"/>
    <cellStyle name="Normal 46" xfId="2193"/>
    <cellStyle name="Normal 47" xfId="2194"/>
    <cellStyle name="Normal 48" xfId="2195"/>
    <cellStyle name="Normal 49" xfId="2196"/>
    <cellStyle name="Normal 5" xfId="2197"/>
    <cellStyle name="Normal 5 2" xfId="2198"/>
    <cellStyle name="Normal 5 2 2" xfId="2199"/>
    <cellStyle name="Normal 5 2 3" xfId="2200"/>
    <cellStyle name="Normal 5 2 4" xfId="2201"/>
    <cellStyle name="Normal 5 2 5" xfId="2202"/>
    <cellStyle name="Normal 5 3" xfId="2203"/>
    <cellStyle name="Normal 5 4" xfId="2204"/>
    <cellStyle name="Normal 5 5" xfId="2205"/>
    <cellStyle name="Normal 50" xfId="2206"/>
    <cellStyle name="Normal 51" xfId="2207"/>
    <cellStyle name="Normal 52" xfId="2208"/>
    <cellStyle name="Normal 53" xfId="2209"/>
    <cellStyle name="Normal 54" xfId="2210"/>
    <cellStyle name="Normal 55" xfId="2211"/>
    <cellStyle name="Normal 56" xfId="2212"/>
    <cellStyle name="Normal 57" xfId="2213"/>
    <cellStyle name="Normal 58" xfId="2214"/>
    <cellStyle name="Normal 59" xfId="2215"/>
    <cellStyle name="Normal 6" xfId="2216"/>
    <cellStyle name="Normal 6 2" xfId="2217"/>
    <cellStyle name="Normal 6 2 2" xfId="2218"/>
    <cellStyle name="Normal 6 2 3" xfId="2219"/>
    <cellStyle name="Normal 6 2 4" xfId="2220"/>
    <cellStyle name="Normal 6 2 5" xfId="2221"/>
    <cellStyle name="Normal 6 3" xfId="2222"/>
    <cellStyle name="Normal 6 4" xfId="2223"/>
    <cellStyle name="Normal 6 5" xfId="2224"/>
    <cellStyle name="Normal 6 6" xfId="2225"/>
    <cellStyle name="Normal 6 7" xfId="2226"/>
    <cellStyle name="Normal 6_2011-12 budget info" xfId="2227"/>
    <cellStyle name="Normal 60" xfId="2228"/>
    <cellStyle name="Normal 61" xfId="2229"/>
    <cellStyle name="Normal 62" xfId="2230"/>
    <cellStyle name="Normal 63" xfId="2231"/>
    <cellStyle name="Normal 64" xfId="2232"/>
    <cellStyle name="Normal 65" xfId="2233"/>
    <cellStyle name="Normal 66" xfId="2234"/>
    <cellStyle name="Normal 7" xfId="2235"/>
    <cellStyle name="Normal 7 2" xfId="2236"/>
    <cellStyle name="Normal 7 2 2" xfId="2237"/>
    <cellStyle name="Normal 7 2 2 2" xfId="2238"/>
    <cellStyle name="Normal 7 2 3" xfId="2239"/>
    <cellStyle name="Normal 7 2 4" xfId="2240"/>
    <cellStyle name="Normal 7 2 5" xfId="2241"/>
    <cellStyle name="Normal 7 3" xfId="2242"/>
    <cellStyle name="Normal 7 4" xfId="2243"/>
    <cellStyle name="Normal 7 5" xfId="2244"/>
    <cellStyle name="Normal 7 6" xfId="2245"/>
    <cellStyle name="Normal 7_2011-12 budget info" xfId="2246"/>
    <cellStyle name="Normal 8" xfId="2247"/>
    <cellStyle name="Normal 8 2" xfId="2248"/>
    <cellStyle name="Normal 8 2 2" xfId="2249"/>
    <cellStyle name="Normal 8 2 2 2" xfId="2250"/>
    <cellStyle name="Normal 8 2 3" xfId="2251"/>
    <cellStyle name="Normal 8 2 3 2" xfId="2252"/>
    <cellStyle name="Normal 8 2 4" xfId="2253"/>
    <cellStyle name="Normal 8 2 5" xfId="2254"/>
    <cellStyle name="Normal 8 3" xfId="2255"/>
    <cellStyle name="Normal 8 4" xfId="2256"/>
    <cellStyle name="Normal 8 5" xfId="2257"/>
    <cellStyle name="Normal 8 6" xfId="2258"/>
    <cellStyle name="Normal 9" xfId="2259"/>
    <cellStyle name="Normal 9 2" xfId="2260"/>
    <cellStyle name="Normal 9 2 2" xfId="2261"/>
    <cellStyle name="Normal 9 3" xfId="2262"/>
    <cellStyle name="Normal 9 4" xfId="2263"/>
    <cellStyle name="Normal 9 5" xfId="2264"/>
    <cellStyle name="Normal 9 6" xfId="2265"/>
    <cellStyle name="Normal U" xfId="2266"/>
    <cellStyle name="Note 10" xfId="2267"/>
    <cellStyle name="Note 10 2" xfId="2268"/>
    <cellStyle name="Note 10 2 2" xfId="2269"/>
    <cellStyle name="Note 10 3" xfId="2270"/>
    <cellStyle name="Note 11" xfId="2271"/>
    <cellStyle name="Note 12" xfId="2272"/>
    <cellStyle name="Note 2" xfId="2273"/>
    <cellStyle name="Note 2 2" xfId="2274"/>
    <cellStyle name="Note 2 2 2" xfId="2275"/>
    <cellStyle name="Note 2 2 2 2" xfId="2276"/>
    <cellStyle name="Note 2 2 3" xfId="2277"/>
    <cellStyle name="Note 2 3" xfId="2278"/>
    <cellStyle name="Note 2 3 2" xfId="2279"/>
    <cellStyle name="Note 2 4" xfId="2280"/>
    <cellStyle name="Note 3" xfId="2281"/>
    <cellStyle name="Note 3 2" xfId="2282"/>
    <cellStyle name="Note 3 2 2" xfId="2283"/>
    <cellStyle name="Note 3 3" xfId="2284"/>
    <cellStyle name="Note 4" xfId="2285"/>
    <cellStyle name="Note 4 2" xfId="2286"/>
    <cellStyle name="Note 4 2 2" xfId="2287"/>
    <cellStyle name="Note 4 3" xfId="2288"/>
    <cellStyle name="Note 5" xfId="2289"/>
    <cellStyle name="Note 5 2" xfId="2290"/>
    <cellStyle name="Note 6" xfId="2291"/>
    <cellStyle name="Note 6 2" xfId="2292"/>
    <cellStyle name="Note 7" xfId="2293"/>
    <cellStyle name="Note 7 2" xfId="2294"/>
    <cellStyle name="Note 8" xfId="2295"/>
    <cellStyle name="Note 8 2" xfId="2296"/>
    <cellStyle name="Note 9" xfId="2297"/>
    <cellStyle name="Note 9 2" xfId="2298"/>
    <cellStyle name="Num_Date" xfId="2299"/>
    <cellStyle name="Output 10" xfId="2300"/>
    <cellStyle name="Output 11" xfId="2301"/>
    <cellStyle name="Output 12" xfId="2302"/>
    <cellStyle name="Output 2" xfId="2303"/>
    <cellStyle name="Output 2 2" xfId="2304"/>
    <cellStyle name="Output 2 3" xfId="2305"/>
    <cellStyle name="Output 3" xfId="2306"/>
    <cellStyle name="Output 4" xfId="2307"/>
    <cellStyle name="Output 5" xfId="2308"/>
    <cellStyle name="Output 6" xfId="2309"/>
    <cellStyle name="Output 7" xfId="2310"/>
    <cellStyle name="Output 8" xfId="2311"/>
    <cellStyle name="Output 9" xfId="2312"/>
    <cellStyle name="Page Heading Large" xfId="2313"/>
    <cellStyle name="Page Heading Small" xfId="2314"/>
    <cellStyle name="Pattern_Forecast" xfId="2315"/>
    <cellStyle name="Percent" xfId="1" builtinId="5"/>
    <cellStyle name="Percent [0]" xfId="2316"/>
    <cellStyle name="Percent [0] 10" xfId="2317"/>
    <cellStyle name="Percent [0] 10 2" xfId="2318"/>
    <cellStyle name="Percent [0] 10 2 2" xfId="2319"/>
    <cellStyle name="Percent [0] 11" xfId="2320"/>
    <cellStyle name="Percent [0] 2" xfId="2321"/>
    <cellStyle name="Percent [0] 2 2" xfId="2322"/>
    <cellStyle name="Percent [0] 2 3" xfId="2323"/>
    <cellStyle name="Percent [0] 3" xfId="2324"/>
    <cellStyle name="Percent [0] 3 2" xfId="2325"/>
    <cellStyle name="Percent [0] 3 3" xfId="2326"/>
    <cellStyle name="Percent [0] 4" xfId="2327"/>
    <cellStyle name="Percent [0] 4 2" xfId="2328"/>
    <cellStyle name="Percent [0] 4 3" xfId="2329"/>
    <cellStyle name="Percent [0] 5" xfId="2330"/>
    <cellStyle name="Percent [0] 5 2" xfId="2331"/>
    <cellStyle name="Percent [0] 5 3" xfId="2332"/>
    <cellStyle name="Percent [0] 6" xfId="2333"/>
    <cellStyle name="Percent [0] 6 2" xfId="2334"/>
    <cellStyle name="Percent [0] 6 3" xfId="2335"/>
    <cellStyle name="Percent [0] 7" xfId="2336"/>
    <cellStyle name="Percent [0] 7 2" xfId="2337"/>
    <cellStyle name="Percent [0] 7 3" xfId="2338"/>
    <cellStyle name="Percent [0] 8" xfId="2339"/>
    <cellStyle name="Percent [0] 8 2" xfId="2340"/>
    <cellStyle name="Percent [0] 8 3" xfId="2341"/>
    <cellStyle name="Percent [0] 9" xfId="2342"/>
    <cellStyle name="Percent [0] 9 2" xfId="2343"/>
    <cellStyle name="Percent [0] 9 3" xfId="2344"/>
    <cellStyle name="Percent [00]" xfId="2345"/>
    <cellStyle name="Percent [00] 10" xfId="2346"/>
    <cellStyle name="Percent [00] 10 2" xfId="2347"/>
    <cellStyle name="Percent [00] 10 2 2" xfId="2348"/>
    <cellStyle name="Percent [00] 2" xfId="2349"/>
    <cellStyle name="Percent [00] 2 2" xfId="2350"/>
    <cellStyle name="Percent [00] 2 3" xfId="2351"/>
    <cellStyle name="Percent [00] 3" xfId="2352"/>
    <cellStyle name="Percent [00] 3 2" xfId="2353"/>
    <cellStyle name="Percent [00] 3 3" xfId="2354"/>
    <cellStyle name="Percent [00] 4" xfId="2355"/>
    <cellStyle name="Percent [00] 4 2" xfId="2356"/>
    <cellStyle name="Percent [00] 4 3" xfId="2357"/>
    <cellStyle name="Percent [00] 5" xfId="2358"/>
    <cellStyle name="Percent [00] 5 2" xfId="2359"/>
    <cellStyle name="Percent [00] 5 3" xfId="2360"/>
    <cellStyle name="Percent [00] 6" xfId="2361"/>
    <cellStyle name="Percent [00] 6 2" xfId="2362"/>
    <cellStyle name="Percent [00] 6 3" xfId="2363"/>
    <cellStyle name="Percent [00] 7" xfId="2364"/>
    <cellStyle name="Percent [00] 7 2" xfId="2365"/>
    <cellStyle name="Percent [00] 7 3" xfId="2366"/>
    <cellStyle name="Percent [00] 8" xfId="2367"/>
    <cellStyle name="Percent [00] 8 2" xfId="2368"/>
    <cellStyle name="Percent [00] 8 3" xfId="2369"/>
    <cellStyle name="Percent [00] 9" xfId="2370"/>
    <cellStyle name="Percent [00] 9 2" xfId="2371"/>
    <cellStyle name="Percent [00] 9 3" xfId="2372"/>
    <cellStyle name="Percent [1]" xfId="2373"/>
    <cellStyle name="Percent [2]" xfId="2374"/>
    <cellStyle name="Percent [2] 2" xfId="2375"/>
    <cellStyle name="Percent [2] 2 2" xfId="2376"/>
    <cellStyle name="Percent [2] U" xfId="2377"/>
    <cellStyle name="Percent [2]_29(d) - Gas extensions -tariffs" xfId="2378"/>
    <cellStyle name="Percent 10" xfId="2379"/>
    <cellStyle name="Percent 11" xfId="2380"/>
    <cellStyle name="Percent 12" xfId="2381"/>
    <cellStyle name="Percent 12 2" xfId="2382"/>
    <cellStyle name="Percent 13" xfId="2383"/>
    <cellStyle name="Percent 14" xfId="2384"/>
    <cellStyle name="Percent 15" xfId="2385"/>
    <cellStyle name="Percent 16" xfId="2386"/>
    <cellStyle name="Percent 17" xfId="2387"/>
    <cellStyle name="Percent 18" xfId="2388"/>
    <cellStyle name="Percent 19" xfId="2389"/>
    <cellStyle name="Percent 2" xfId="2390"/>
    <cellStyle name="Percent 2 2" xfId="2391"/>
    <cellStyle name="Percent 2 2 2" xfId="2392"/>
    <cellStyle name="Percent 2 2 2 2" xfId="2393"/>
    <cellStyle name="Percent 2 2 2 2 2" xfId="2394"/>
    <cellStyle name="Percent 2 2 2 3" xfId="2395"/>
    <cellStyle name="Percent 2 2 3" xfId="2396"/>
    <cellStyle name="Percent 2 2 3 2" xfId="2397"/>
    <cellStyle name="Percent 2 3" xfId="2398"/>
    <cellStyle name="Percent 2 3 2" xfId="2399"/>
    <cellStyle name="Percent 2 3 2 2" xfId="2400"/>
    <cellStyle name="Percent 2 3 3" xfId="2401"/>
    <cellStyle name="Percent 2 4" xfId="2402"/>
    <cellStyle name="Percent 2 4 2" xfId="2403"/>
    <cellStyle name="Percent 2 4 3" xfId="2404"/>
    <cellStyle name="Percent 2 5" xfId="2405"/>
    <cellStyle name="Percent 20" xfId="2406"/>
    <cellStyle name="Percent 21" xfId="2407"/>
    <cellStyle name="Percent 22" xfId="2408"/>
    <cellStyle name="Percent 23" xfId="2409"/>
    <cellStyle name="Percent 24" xfId="2410"/>
    <cellStyle name="Percent 25" xfId="2411"/>
    <cellStyle name="Percent 26" xfId="2412"/>
    <cellStyle name="Percent 26 2" xfId="2413"/>
    <cellStyle name="Percent 27" xfId="2414"/>
    <cellStyle name="Percent 28" xfId="2415"/>
    <cellStyle name="Percent 29" xfId="2416"/>
    <cellStyle name="Percent 3" xfId="2417"/>
    <cellStyle name="Percent 3 2" xfId="2418"/>
    <cellStyle name="Percent 3 2 2" xfId="2419"/>
    <cellStyle name="Percent 3 3" xfId="2420"/>
    <cellStyle name="Percent 3 4" xfId="2421"/>
    <cellStyle name="Percent 3 4 2" xfId="2422"/>
    <cellStyle name="Percent 30" xfId="2423"/>
    <cellStyle name="Percent 31" xfId="2424"/>
    <cellStyle name="Percent 32" xfId="2425"/>
    <cellStyle name="Percent 33" xfId="2426"/>
    <cellStyle name="Percent 34" xfId="2427"/>
    <cellStyle name="Percent 35" xfId="2428"/>
    <cellStyle name="Percent 36" xfId="2429"/>
    <cellStyle name="Percent 37" xfId="2430"/>
    <cellStyle name="Percent 38" xfId="2431"/>
    <cellStyle name="Percent 39" xfId="2432"/>
    <cellStyle name="Percent 4" xfId="2433"/>
    <cellStyle name="Percent 4 2" xfId="2434"/>
    <cellStyle name="Percent 4 3" xfId="2435"/>
    <cellStyle name="Percent 4 4" xfId="2436"/>
    <cellStyle name="Percent 40" xfId="2437"/>
    <cellStyle name="Percent 41" xfId="2438"/>
    <cellStyle name="Percent 42" xfId="2439"/>
    <cellStyle name="Percent 5" xfId="2440"/>
    <cellStyle name="Percent 5 2" xfId="2441"/>
    <cellStyle name="Percent 5 3" xfId="2442"/>
    <cellStyle name="Percent 5 4" xfId="2443"/>
    <cellStyle name="Percent 5 5" xfId="2444"/>
    <cellStyle name="Percent 6" xfId="2445"/>
    <cellStyle name="Percent 6 2" xfId="2446"/>
    <cellStyle name="Percent 6 2 2" xfId="2447"/>
    <cellStyle name="Percent 6 3" xfId="2448"/>
    <cellStyle name="Percent 6 4" xfId="2449"/>
    <cellStyle name="Percent 7" xfId="2450"/>
    <cellStyle name="Percent 7 2" xfId="2451"/>
    <cellStyle name="Percent 7 3" xfId="2452"/>
    <cellStyle name="Percent 7 4" xfId="2453"/>
    <cellStyle name="Percent 7 5" xfId="2454"/>
    <cellStyle name="Percent 8" xfId="2455"/>
    <cellStyle name="Percent 9" xfId="2456"/>
    <cellStyle name="Percent Hard" xfId="2457"/>
    <cellStyle name="Percentage" xfId="2458"/>
    <cellStyle name="Period Title" xfId="2459"/>
    <cellStyle name="PrePop Currency (0)" xfId="2460"/>
    <cellStyle name="PrePop Currency (0) 10" xfId="2461"/>
    <cellStyle name="PrePop Currency (0) 10 2" xfId="2462"/>
    <cellStyle name="PrePop Currency (0) 10 2 2" xfId="2463"/>
    <cellStyle name="PrePop Currency (0) 2" xfId="2464"/>
    <cellStyle name="PrePop Currency (0) 2 2" xfId="2465"/>
    <cellStyle name="PrePop Currency (0) 2 3" xfId="2466"/>
    <cellStyle name="PrePop Currency (0) 3" xfId="2467"/>
    <cellStyle name="PrePop Currency (0) 3 2" xfId="2468"/>
    <cellStyle name="PrePop Currency (0) 3 3" xfId="2469"/>
    <cellStyle name="PrePop Currency (0) 4" xfId="2470"/>
    <cellStyle name="PrePop Currency (0) 4 2" xfId="2471"/>
    <cellStyle name="PrePop Currency (0) 4 3" xfId="2472"/>
    <cellStyle name="PrePop Currency (0) 5" xfId="2473"/>
    <cellStyle name="PrePop Currency (0) 5 2" xfId="2474"/>
    <cellStyle name="PrePop Currency (0) 5 3" xfId="2475"/>
    <cellStyle name="PrePop Currency (0) 6" xfId="2476"/>
    <cellStyle name="PrePop Currency (0) 6 2" xfId="2477"/>
    <cellStyle name="PrePop Currency (0) 6 3" xfId="2478"/>
    <cellStyle name="PrePop Currency (0) 7" xfId="2479"/>
    <cellStyle name="PrePop Currency (0) 7 2" xfId="2480"/>
    <cellStyle name="PrePop Currency (0) 7 3" xfId="2481"/>
    <cellStyle name="PrePop Currency (0) 8" xfId="2482"/>
    <cellStyle name="PrePop Currency (0) 8 2" xfId="2483"/>
    <cellStyle name="PrePop Currency (0) 8 3" xfId="2484"/>
    <cellStyle name="PrePop Currency (0) 9" xfId="2485"/>
    <cellStyle name="PrePop Currency (0) 9 2" xfId="2486"/>
    <cellStyle name="PrePop Currency (0) 9 3" xfId="2487"/>
    <cellStyle name="PrePop Currency (2)" xfId="2488"/>
    <cellStyle name="PrePop Currency (2) 10" xfId="2489"/>
    <cellStyle name="PrePop Currency (2) 10 2" xfId="2490"/>
    <cellStyle name="PrePop Currency (2) 10 2 2" xfId="2491"/>
    <cellStyle name="PrePop Currency (2) 2" xfId="2492"/>
    <cellStyle name="PrePop Currency (2) 2 2" xfId="2493"/>
    <cellStyle name="PrePop Currency (2) 2 3" xfId="2494"/>
    <cellStyle name="PrePop Currency (2) 3" xfId="2495"/>
    <cellStyle name="PrePop Currency (2) 3 2" xfId="2496"/>
    <cellStyle name="PrePop Currency (2) 3 3" xfId="2497"/>
    <cellStyle name="PrePop Currency (2) 4" xfId="2498"/>
    <cellStyle name="PrePop Currency (2) 4 2" xfId="2499"/>
    <cellStyle name="PrePop Currency (2) 4 3" xfId="2500"/>
    <cellStyle name="PrePop Currency (2) 5" xfId="2501"/>
    <cellStyle name="PrePop Currency (2) 5 2" xfId="2502"/>
    <cellStyle name="PrePop Currency (2) 5 3" xfId="2503"/>
    <cellStyle name="PrePop Currency (2) 6" xfId="2504"/>
    <cellStyle name="PrePop Currency (2) 6 2" xfId="2505"/>
    <cellStyle name="PrePop Currency (2) 6 3" xfId="2506"/>
    <cellStyle name="PrePop Currency (2) 7" xfId="2507"/>
    <cellStyle name="PrePop Currency (2) 7 2" xfId="2508"/>
    <cellStyle name="PrePop Currency (2) 7 3" xfId="2509"/>
    <cellStyle name="PrePop Currency (2) 8" xfId="2510"/>
    <cellStyle name="PrePop Currency (2) 8 2" xfId="2511"/>
    <cellStyle name="PrePop Currency (2) 8 3" xfId="2512"/>
    <cellStyle name="PrePop Currency (2) 9" xfId="2513"/>
    <cellStyle name="PrePop Currency (2) 9 2" xfId="2514"/>
    <cellStyle name="PrePop Currency (2) 9 3" xfId="2515"/>
    <cellStyle name="PrePop Units (0)" xfId="2516"/>
    <cellStyle name="PrePop Units (0) 10" xfId="2517"/>
    <cellStyle name="PrePop Units (0) 10 2" xfId="2518"/>
    <cellStyle name="PrePop Units (0) 10 2 2" xfId="2519"/>
    <cellStyle name="PrePop Units (0) 2" xfId="2520"/>
    <cellStyle name="PrePop Units (0) 2 2" xfId="2521"/>
    <cellStyle name="PrePop Units (0) 2 3" xfId="2522"/>
    <cellStyle name="PrePop Units (0) 3" xfId="2523"/>
    <cellStyle name="PrePop Units (0) 3 2" xfId="2524"/>
    <cellStyle name="PrePop Units (0) 3 3" xfId="2525"/>
    <cellStyle name="PrePop Units (0) 4" xfId="2526"/>
    <cellStyle name="PrePop Units (0) 4 2" xfId="2527"/>
    <cellStyle name="PrePop Units (0) 4 3" xfId="2528"/>
    <cellStyle name="PrePop Units (0) 5" xfId="2529"/>
    <cellStyle name="PrePop Units (0) 5 2" xfId="2530"/>
    <cellStyle name="PrePop Units (0) 5 3" xfId="2531"/>
    <cellStyle name="PrePop Units (0) 6" xfId="2532"/>
    <cellStyle name="PrePop Units (0) 6 2" xfId="2533"/>
    <cellStyle name="PrePop Units (0) 6 3" xfId="2534"/>
    <cellStyle name="PrePop Units (0) 7" xfId="2535"/>
    <cellStyle name="PrePop Units (0) 7 2" xfId="2536"/>
    <cellStyle name="PrePop Units (0) 7 3" xfId="2537"/>
    <cellStyle name="PrePop Units (0) 8" xfId="2538"/>
    <cellStyle name="PrePop Units (0) 8 2" xfId="2539"/>
    <cellStyle name="PrePop Units (0) 8 3" xfId="2540"/>
    <cellStyle name="PrePop Units (0) 9" xfId="2541"/>
    <cellStyle name="PrePop Units (0) 9 2" xfId="2542"/>
    <cellStyle name="PrePop Units (0) 9 3" xfId="2543"/>
    <cellStyle name="PrePop Units (1)" xfId="2544"/>
    <cellStyle name="PrePop Units (1) 10" xfId="2545"/>
    <cellStyle name="PrePop Units (1) 10 2" xfId="2546"/>
    <cellStyle name="PrePop Units (1) 10 2 2" xfId="2547"/>
    <cellStyle name="PrePop Units (1) 2" xfId="2548"/>
    <cellStyle name="PrePop Units (1) 2 2" xfId="2549"/>
    <cellStyle name="PrePop Units (1) 2 3" xfId="2550"/>
    <cellStyle name="PrePop Units (1) 3" xfId="2551"/>
    <cellStyle name="PrePop Units (1) 3 2" xfId="2552"/>
    <cellStyle name="PrePop Units (1) 3 3" xfId="2553"/>
    <cellStyle name="PrePop Units (1) 4" xfId="2554"/>
    <cellStyle name="PrePop Units (1) 4 2" xfId="2555"/>
    <cellStyle name="PrePop Units (1) 4 3" xfId="2556"/>
    <cellStyle name="PrePop Units (1) 5" xfId="2557"/>
    <cellStyle name="PrePop Units (1) 5 2" xfId="2558"/>
    <cellStyle name="PrePop Units (1) 5 3" xfId="2559"/>
    <cellStyle name="PrePop Units (1) 6" xfId="2560"/>
    <cellStyle name="PrePop Units (1) 6 2" xfId="2561"/>
    <cellStyle name="PrePop Units (1) 6 3" xfId="2562"/>
    <cellStyle name="PrePop Units (1) 7" xfId="2563"/>
    <cellStyle name="PrePop Units (1) 7 2" xfId="2564"/>
    <cellStyle name="PrePop Units (1) 7 3" xfId="2565"/>
    <cellStyle name="PrePop Units (1) 8" xfId="2566"/>
    <cellStyle name="PrePop Units (1) 8 2" xfId="2567"/>
    <cellStyle name="PrePop Units (1) 8 3" xfId="2568"/>
    <cellStyle name="PrePop Units (1) 9" xfId="2569"/>
    <cellStyle name="PrePop Units (1) 9 2" xfId="2570"/>
    <cellStyle name="PrePop Units (1) 9 3" xfId="2571"/>
    <cellStyle name="PrePop Units (2)" xfId="2572"/>
    <cellStyle name="PrePop Units (2) 10" xfId="2573"/>
    <cellStyle name="PrePop Units (2) 10 2" xfId="2574"/>
    <cellStyle name="PrePop Units (2) 10 2 2" xfId="2575"/>
    <cellStyle name="PrePop Units (2) 2" xfId="2576"/>
    <cellStyle name="PrePop Units (2) 2 2" xfId="2577"/>
    <cellStyle name="PrePop Units (2) 2 3" xfId="2578"/>
    <cellStyle name="PrePop Units (2) 3" xfId="2579"/>
    <cellStyle name="PrePop Units (2) 3 2" xfId="2580"/>
    <cellStyle name="PrePop Units (2) 3 3" xfId="2581"/>
    <cellStyle name="PrePop Units (2) 4" xfId="2582"/>
    <cellStyle name="PrePop Units (2) 4 2" xfId="2583"/>
    <cellStyle name="PrePop Units (2) 4 3" xfId="2584"/>
    <cellStyle name="PrePop Units (2) 5" xfId="2585"/>
    <cellStyle name="PrePop Units (2) 5 2" xfId="2586"/>
    <cellStyle name="PrePop Units (2) 5 3" xfId="2587"/>
    <cellStyle name="PrePop Units (2) 6" xfId="2588"/>
    <cellStyle name="PrePop Units (2) 6 2" xfId="2589"/>
    <cellStyle name="PrePop Units (2) 6 3" xfId="2590"/>
    <cellStyle name="PrePop Units (2) 7" xfId="2591"/>
    <cellStyle name="PrePop Units (2) 7 2" xfId="2592"/>
    <cellStyle name="PrePop Units (2) 7 3" xfId="2593"/>
    <cellStyle name="PrePop Units (2) 8" xfId="2594"/>
    <cellStyle name="PrePop Units (2) 8 2" xfId="2595"/>
    <cellStyle name="PrePop Units (2) 8 3" xfId="2596"/>
    <cellStyle name="PrePop Units (2) 9" xfId="2597"/>
    <cellStyle name="PrePop Units (2) 9 2" xfId="2598"/>
    <cellStyle name="PrePop Units (2) 9 3" xfId="2599"/>
    <cellStyle name="PSChar" xfId="2600"/>
    <cellStyle name="PSChar 2" xfId="2601"/>
    <cellStyle name="PSDate" xfId="2602"/>
    <cellStyle name="PSDate 2" xfId="2603"/>
    <cellStyle name="PSDate 3" xfId="2604"/>
    <cellStyle name="PSDec" xfId="2605"/>
    <cellStyle name="PSDec 2" xfId="2606"/>
    <cellStyle name="PSDetail" xfId="2607"/>
    <cellStyle name="PSHeading" xfId="2608"/>
    <cellStyle name="PSHeading 2" xfId="2609"/>
    <cellStyle name="PSHeading 2 2" xfId="2610"/>
    <cellStyle name="PSHeading 3" xfId="2611"/>
    <cellStyle name="PSHeading 4" xfId="2612"/>
    <cellStyle name="PSInt" xfId="2613"/>
    <cellStyle name="PSInt 2" xfId="2614"/>
    <cellStyle name="PSSpacer" xfId="2615"/>
    <cellStyle name="PTFM-Normal" xfId="2616"/>
    <cellStyle name="PTFM-UnitsonIssue" xfId="2617"/>
    <cellStyle name="Ratio" xfId="2618"/>
    <cellStyle name="Ratio 2" xfId="2619"/>
    <cellStyle name="Ratio_29(d) - Gas extensions -tariffs" xfId="2620"/>
    <cellStyle name="RedHeader" xfId="2621"/>
    <cellStyle name="ReportData" xfId="2622"/>
    <cellStyle name="ReportElements" xfId="2623"/>
    <cellStyle name="ReportHeader" xfId="2624"/>
    <cellStyle name="Right Date" xfId="2625"/>
    <cellStyle name="Right Number" xfId="2626"/>
    <cellStyle name="Right Year" xfId="2627"/>
    <cellStyle name="RIN_TB2" xfId="2628"/>
    <cellStyle name="Row - Heading" xfId="2629"/>
    <cellStyle name="Row - SubHeading" xfId="2630"/>
    <cellStyle name="SAPError" xfId="2631"/>
    <cellStyle name="SAPError 2" xfId="2632"/>
    <cellStyle name="SAPKey" xfId="2633"/>
    <cellStyle name="SAPKey 2" xfId="2634"/>
    <cellStyle name="SAPLocked" xfId="2635"/>
    <cellStyle name="SAPLocked 2" xfId="2636"/>
    <cellStyle name="SAPOutput" xfId="2637"/>
    <cellStyle name="SAPOutput 2" xfId="2638"/>
    <cellStyle name="SAPSpace" xfId="2639"/>
    <cellStyle name="SAPSpace 2" xfId="2640"/>
    <cellStyle name="SAPText" xfId="2641"/>
    <cellStyle name="SAPText 2" xfId="2642"/>
    <cellStyle name="SAPUnLocked" xfId="2643"/>
    <cellStyle name="SAPUnLocked 2" xfId="2644"/>
    <cellStyle name="ScenarioInput" xfId="2645"/>
    <cellStyle name="Shaded" xfId="2646"/>
    <cellStyle name="Sheet Title" xfId="2647"/>
    <cellStyle name="Style 1" xfId="2648"/>
    <cellStyle name="Style 1 2" xfId="2649"/>
    <cellStyle name="Style 1 2 2" xfId="2650"/>
    <cellStyle name="Style 1 3" xfId="2651"/>
    <cellStyle name="Style 1 3 2" xfId="2652"/>
    <cellStyle name="Style 1 3 3" xfId="2653"/>
    <cellStyle name="Style 1 4" xfId="2654"/>
    <cellStyle name="Style 1 5" xfId="2655"/>
    <cellStyle name="Style 1_29(d) - Gas extensions -tariffs" xfId="2656"/>
    <cellStyle name="Style 26" xfId="2657"/>
    <cellStyle name="Style 27" xfId="2658"/>
    <cellStyle name="Style 28" xfId="2659"/>
    <cellStyle name="STYLE1" xfId="2660"/>
    <cellStyle name="STYLE1 2" xfId="2661"/>
    <cellStyle name="Style2" xfId="2662"/>
    <cellStyle name="Style3" xfId="2663"/>
    <cellStyle name="Style4" xfId="2664"/>
    <cellStyle name="Style4 2" xfId="2665"/>
    <cellStyle name="STYLE4 2 2" xfId="2666"/>
    <cellStyle name="Style4_29(d) - Gas extensions -tariffs" xfId="2667"/>
    <cellStyle name="Style5" xfId="2668"/>
    <cellStyle name="Style5 2" xfId="2669"/>
    <cellStyle name="Style5_29(d) - Gas extensions -tariffs" xfId="2670"/>
    <cellStyle name="swiss" xfId="2671"/>
    <cellStyle name="swiss input" xfId="2672"/>
    <cellStyle name="swiss input1" xfId="2673"/>
    <cellStyle name="swiss input2" xfId="2674"/>
    <cellStyle name="swiss spec" xfId="2675"/>
    <cellStyle name="Table Col Head" xfId="2676"/>
    <cellStyle name="Table Head Green" xfId="2677"/>
    <cellStyle name="Table Head Green 2" xfId="2678"/>
    <cellStyle name="Table Head Green 3" xfId="2679"/>
    <cellStyle name="Table Head_pldt" xfId="2680"/>
    <cellStyle name="Table Heading" xfId="2681"/>
    <cellStyle name="Table Source" xfId="2682"/>
    <cellStyle name="Table Sub Head" xfId="2683"/>
    <cellStyle name="Table Title" xfId="2684"/>
    <cellStyle name="Table Units" xfId="2685"/>
    <cellStyle name="Table Units 2" xfId="2686"/>
    <cellStyle name="TableLvl2" xfId="3"/>
    <cellStyle name="TableLvl3" xfId="4"/>
    <cellStyle name="Text" xfId="2687"/>
    <cellStyle name="Text 2" xfId="2688"/>
    <cellStyle name="Text 3" xfId="2689"/>
    <cellStyle name="Text Head 1" xfId="2690"/>
    <cellStyle name="Text Head 1 2" xfId="2691"/>
    <cellStyle name="Text Head 2" xfId="2692"/>
    <cellStyle name="Text Head 2 2" xfId="2693"/>
    <cellStyle name="Text Indent 2" xfId="2694"/>
    <cellStyle name="Text Indent A" xfId="2695"/>
    <cellStyle name="Text Indent A 10" xfId="2696"/>
    <cellStyle name="Text Indent A 10 2" xfId="2697"/>
    <cellStyle name="Text Indent A 10 2 2" xfId="2698"/>
    <cellStyle name="Text Indent A 2" xfId="2699"/>
    <cellStyle name="Text Indent A 2 2" xfId="2700"/>
    <cellStyle name="Text Indent A 3" xfId="2701"/>
    <cellStyle name="Text Indent A 3 2" xfId="2702"/>
    <cellStyle name="Text Indent A 4" xfId="2703"/>
    <cellStyle name="Text Indent A 4 2" xfId="2704"/>
    <cellStyle name="Text Indent A 5" xfId="2705"/>
    <cellStyle name="Text Indent A 5 2" xfId="2706"/>
    <cellStyle name="Text Indent A 6" xfId="2707"/>
    <cellStyle name="Text Indent A 6 2" xfId="2708"/>
    <cellStyle name="Text Indent A 7" xfId="2709"/>
    <cellStyle name="Text Indent A 7 2" xfId="2710"/>
    <cellStyle name="Text Indent A 8" xfId="2711"/>
    <cellStyle name="Text Indent A 8 2" xfId="2712"/>
    <cellStyle name="Text Indent A 9" xfId="2713"/>
    <cellStyle name="Text Indent A 9 2" xfId="2714"/>
    <cellStyle name="Text Indent B" xfId="2715"/>
    <cellStyle name="Text Indent B 10" xfId="2716"/>
    <cellStyle name="Text Indent B 10 2" xfId="2717"/>
    <cellStyle name="Text Indent B 10 2 2" xfId="2718"/>
    <cellStyle name="Text Indent B 2" xfId="2719"/>
    <cellStyle name="Text Indent B 2 2" xfId="2720"/>
    <cellStyle name="Text Indent B 2 3" xfId="2721"/>
    <cellStyle name="Text Indent B 3" xfId="2722"/>
    <cellStyle name="Text Indent B 3 2" xfId="2723"/>
    <cellStyle name="Text Indent B 3 3" xfId="2724"/>
    <cellStyle name="Text Indent B 4" xfId="2725"/>
    <cellStyle name="Text Indent B 4 2" xfId="2726"/>
    <cellStyle name="Text Indent B 4 3" xfId="2727"/>
    <cellStyle name="Text Indent B 5" xfId="2728"/>
    <cellStyle name="Text Indent B 5 2" xfId="2729"/>
    <cellStyle name="Text Indent B 5 3" xfId="2730"/>
    <cellStyle name="Text Indent B 6" xfId="2731"/>
    <cellStyle name="Text Indent B 6 2" xfId="2732"/>
    <cellStyle name="Text Indent B 6 3" xfId="2733"/>
    <cellStyle name="Text Indent B 7" xfId="2734"/>
    <cellStyle name="Text Indent B 7 2" xfId="2735"/>
    <cellStyle name="Text Indent B 7 3" xfId="2736"/>
    <cellStyle name="Text Indent B 8" xfId="2737"/>
    <cellStyle name="Text Indent B 8 2" xfId="2738"/>
    <cellStyle name="Text Indent B 8 3" xfId="2739"/>
    <cellStyle name="Text Indent B 9" xfId="2740"/>
    <cellStyle name="Text Indent B 9 2" xfId="2741"/>
    <cellStyle name="Text Indent B 9 3" xfId="2742"/>
    <cellStyle name="Text Indent C" xfId="2743"/>
    <cellStyle name="Text Indent C 10" xfId="2744"/>
    <cellStyle name="Text Indent C 10 2" xfId="2745"/>
    <cellStyle name="Text Indent C 10 2 2" xfId="2746"/>
    <cellStyle name="Text Indent C 2" xfId="2747"/>
    <cellStyle name="Text Indent C 2 2" xfId="2748"/>
    <cellStyle name="Text Indent C 2 3" xfId="2749"/>
    <cellStyle name="Text Indent C 3" xfId="2750"/>
    <cellStyle name="Text Indent C 3 2" xfId="2751"/>
    <cellStyle name="Text Indent C 3 3" xfId="2752"/>
    <cellStyle name="Text Indent C 4" xfId="2753"/>
    <cellStyle name="Text Indent C 4 2" xfId="2754"/>
    <cellStyle name="Text Indent C 4 3" xfId="2755"/>
    <cellStyle name="Text Indent C 5" xfId="2756"/>
    <cellStyle name="Text Indent C 5 2" xfId="2757"/>
    <cellStyle name="Text Indent C 5 3" xfId="2758"/>
    <cellStyle name="Text Indent C 6" xfId="2759"/>
    <cellStyle name="Text Indent C 6 2" xfId="2760"/>
    <cellStyle name="Text Indent C 6 3" xfId="2761"/>
    <cellStyle name="Text Indent C 7" xfId="2762"/>
    <cellStyle name="Text Indent C 7 2" xfId="2763"/>
    <cellStyle name="Text Indent C 7 3" xfId="2764"/>
    <cellStyle name="Text Indent C 8" xfId="2765"/>
    <cellStyle name="Text Indent C 8 2" xfId="2766"/>
    <cellStyle name="Text Indent C 8 3" xfId="2767"/>
    <cellStyle name="Text Indent C 9" xfId="2768"/>
    <cellStyle name="Text Indent C 9 2" xfId="2769"/>
    <cellStyle name="Text Indent C 9 3" xfId="2770"/>
    <cellStyle name="Text Right" xfId="2771"/>
    <cellStyle name="Theirs" xfId="2772"/>
    <cellStyle name="Title 1" xfId="2773"/>
    <cellStyle name="Title 1 2" xfId="2774"/>
    <cellStyle name="Title 1_Corporate Allocators" xfId="2775"/>
    <cellStyle name="Title 10" xfId="2776"/>
    <cellStyle name="Title 11" xfId="2777"/>
    <cellStyle name="Title 12" xfId="2778"/>
    <cellStyle name="Title 13" xfId="2779"/>
    <cellStyle name="Title 2" xfId="2780"/>
    <cellStyle name="Title 2 2" xfId="2781"/>
    <cellStyle name="Title 2 3" xfId="2782"/>
    <cellStyle name="Title 2_Corporate Allocators" xfId="2783"/>
    <cellStyle name="Title 3" xfId="2784"/>
    <cellStyle name="Title 3 2" xfId="2785"/>
    <cellStyle name="Title 3_Corporate Allocators" xfId="2786"/>
    <cellStyle name="Title 4" xfId="2787"/>
    <cellStyle name="Title 5" xfId="2788"/>
    <cellStyle name="Title 6" xfId="2789"/>
    <cellStyle name="Title 7" xfId="2790"/>
    <cellStyle name="Title 8" xfId="2791"/>
    <cellStyle name="Title 9" xfId="2792"/>
    <cellStyle name="TOC 1" xfId="2793"/>
    <cellStyle name="TOC 2" xfId="2794"/>
    <cellStyle name="TOC 3" xfId="2795"/>
    <cellStyle name="TOGGLEOFF" xfId="2796"/>
    <cellStyle name="TOGGLEON" xfId="2797"/>
    <cellStyle name="Total 1" xfId="2798"/>
    <cellStyle name="Total 10" xfId="2799"/>
    <cellStyle name="Total 11" xfId="2800"/>
    <cellStyle name="Total 12" xfId="2801"/>
    <cellStyle name="Total 2" xfId="2802"/>
    <cellStyle name="Total 2 2" xfId="2803"/>
    <cellStyle name="Total 2 2 2" xfId="2804"/>
    <cellStyle name="Total 2 3" xfId="2805"/>
    <cellStyle name="Total 2_Corporate Allocators" xfId="2806"/>
    <cellStyle name="Total 3" xfId="2807"/>
    <cellStyle name="Total 4" xfId="2808"/>
    <cellStyle name="Total 5" xfId="2809"/>
    <cellStyle name="Total 6" xfId="2810"/>
    <cellStyle name="Total 7" xfId="2811"/>
    <cellStyle name="Total 8" xfId="2812"/>
    <cellStyle name="Total 9" xfId="2813"/>
    <cellStyle name="Underline" xfId="2814"/>
    <cellStyle name="Underline 2" xfId="2815"/>
    <cellStyle name="Updates" xfId="2816"/>
    <cellStyle name="v" xfId="2817"/>
    <cellStyle name="v_2900 - Facilities" xfId="2818"/>
    <cellStyle name="v_5520 &amp; 7500 - Distribu Business" xfId="2819"/>
    <cellStyle name="v_6050 Ret, 7550 WED, 7600 AETV" xfId="2820"/>
    <cellStyle name="v_AETV (TG Model) JULY TARGET" xfId="2821"/>
    <cellStyle name="v_AETV (TG Model) JULY TARGET_2900 - Facilities" xfId="2822"/>
    <cellStyle name="v_AETV (TG Model) JULY TARGET_5520 &amp; 7500 - Distribu Business" xfId="2823"/>
    <cellStyle name="v_AETV (TG Model) JULY TARGET_6050 Ret, 7550 WED, 7600 AETV" xfId="2824"/>
    <cellStyle name="v_AETV (TG Model) JULY TARGET_Settings" xfId="2825"/>
    <cellStyle name="v_Construction-Monthly" xfId="2826"/>
    <cellStyle name="v_Construction-Monthly_2900 - Facilities" xfId="2827"/>
    <cellStyle name="v_Construction-Monthly_5520 &amp; 7500 - Distribu Business" xfId="2828"/>
    <cellStyle name="v_Construction-Monthly_6050 Ret, 7550 WED, 7600 AETV" xfId="2829"/>
    <cellStyle name="v_Construction-Monthly_Settings" xfId="2830"/>
    <cellStyle name="v_Settings" xfId="2831"/>
    <cellStyle name="Vpershare" xfId="2832"/>
    <cellStyle name="Vstandard" xfId="2833"/>
    <cellStyle name="Warning" xfId="2834"/>
    <cellStyle name="Warning Text 10" xfId="2835"/>
    <cellStyle name="Warning Text 11" xfId="2836"/>
    <cellStyle name="Warning Text 2" xfId="2837"/>
    <cellStyle name="Warning Text 3" xfId="2838"/>
    <cellStyle name="Warning Text 4" xfId="2839"/>
    <cellStyle name="Warning Text 5" xfId="2840"/>
    <cellStyle name="Warning Text 6" xfId="2841"/>
    <cellStyle name="Warning Text 7" xfId="2842"/>
    <cellStyle name="Warning Text 8" xfId="2843"/>
    <cellStyle name="Warning Text 9" xfId="2844"/>
    <cellStyle name="x" xfId="2845"/>
    <cellStyle name="year" xfId="2846"/>
    <cellStyle name="year 2" xfId="2847"/>
    <cellStyle name="year 3" xfId="2848"/>
    <cellStyle name="year_29(d) - Gas extensions -tariffs" xfId="2849"/>
    <cellStyle name="Yes/No" xfId="285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H79"/>
  <sheetViews>
    <sheetView showGridLines="0" tabSelected="1" zoomScale="70" zoomScaleNormal="70" zoomScalePageLayoutView="85" workbookViewId="0">
      <pane xSplit="2" topLeftCell="C1" activePane="topRight" state="frozen"/>
      <selection activeCell="B13" sqref="B13"/>
      <selection pane="topRight" activeCell="P8" sqref="P8"/>
    </sheetView>
  </sheetViews>
  <sheetFormatPr defaultColWidth="9.140625" defaultRowHeight="15"/>
  <cols>
    <col min="1" max="1" width="13" style="1" customWidth="1"/>
    <col min="2" max="2" width="65.7109375" style="5" customWidth="1"/>
    <col min="3" max="24" width="12.28515625" style="5" customWidth="1"/>
    <col min="25" max="29" width="12.28515625" customWidth="1"/>
    <col min="31" max="16384" width="9.140625" style="5"/>
  </cols>
  <sheetData>
    <row r="1" spans="1:34" ht="24.75" customHeight="1">
      <c r="B1" s="6" t="s">
        <v>38</v>
      </c>
      <c r="C1" s="6"/>
      <c r="D1" s="6"/>
      <c r="E1" s="6"/>
      <c r="F1" s="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</row>
    <row r="2" spans="1:34" ht="24.75" customHeight="1">
      <c r="B2" s="7" t="s">
        <v>34</v>
      </c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  <c r="AA2" s="4"/>
      <c r="AB2" s="4"/>
      <c r="AC2" s="4"/>
      <c r="AD2" s="4"/>
    </row>
    <row r="3" spans="1:34" ht="20.25">
      <c r="B3" s="8" t="s">
        <v>57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4"/>
      <c r="Z3" s="4"/>
      <c r="AA3" s="4"/>
      <c r="AB3" s="4"/>
      <c r="AC3" s="4"/>
      <c r="AD3" s="4"/>
    </row>
    <row r="4" spans="1:34">
      <c r="Y4" s="4"/>
      <c r="Z4" s="4"/>
      <c r="AA4" s="4"/>
      <c r="AB4" s="4"/>
      <c r="AC4" s="4"/>
      <c r="AD4" s="4"/>
    </row>
    <row r="5" spans="1:34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4"/>
      <c r="Z5" s="4"/>
      <c r="AA5" s="4"/>
      <c r="AB5" s="4"/>
      <c r="AC5" s="4"/>
      <c r="AD5" s="4"/>
    </row>
    <row r="6" spans="1:34" customFormat="1" ht="15.75" thickBot="1">
      <c r="A6" s="1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34" customFormat="1" ht="16.5" thickBot="1">
      <c r="A7" s="1"/>
      <c r="B7" s="11" t="s">
        <v>0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1:34" s="15" customFormat="1" ht="15.75">
      <c r="B8" s="16"/>
      <c r="C8" s="249" t="s">
        <v>1</v>
      </c>
      <c r="D8" s="250"/>
      <c r="E8" s="250"/>
      <c r="F8" s="250"/>
      <c r="G8" s="250"/>
      <c r="H8" s="250"/>
      <c r="I8" s="250"/>
      <c r="J8" s="250"/>
      <c r="K8" s="250"/>
      <c r="L8" s="250"/>
      <c r="M8" s="250" t="s">
        <v>2</v>
      </c>
      <c r="N8" s="251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4" ht="16.5" thickBot="1">
      <c r="B9" s="16"/>
      <c r="C9" s="17" t="s">
        <v>35</v>
      </c>
      <c r="D9" s="18" t="s">
        <v>36</v>
      </c>
      <c r="E9" s="19" t="s">
        <v>41</v>
      </c>
      <c r="F9" s="19" t="s">
        <v>43</v>
      </c>
      <c r="G9" s="19" t="s">
        <v>44</v>
      </c>
      <c r="H9" s="19" t="s">
        <v>45</v>
      </c>
      <c r="I9" s="19" t="s">
        <v>42</v>
      </c>
      <c r="J9" s="19" t="s">
        <v>49</v>
      </c>
      <c r="K9" s="19" t="s">
        <v>48</v>
      </c>
      <c r="L9" s="19" t="s">
        <v>47</v>
      </c>
      <c r="M9" s="19" t="s">
        <v>46</v>
      </c>
      <c r="N9" s="20" t="s">
        <v>50</v>
      </c>
      <c r="O9"/>
      <c r="P9"/>
      <c r="Q9"/>
      <c r="R9"/>
      <c r="S9"/>
      <c r="T9"/>
      <c r="U9"/>
      <c r="V9"/>
      <c r="W9"/>
      <c r="X9"/>
      <c r="AG9" s="4"/>
    </row>
    <row r="10" spans="1:34">
      <c r="B10" s="21" t="s">
        <v>3</v>
      </c>
      <c r="C10" s="22"/>
      <c r="D10" s="23">
        <v>157.5</v>
      </c>
      <c r="E10" s="24">
        <v>164.6</v>
      </c>
      <c r="F10" s="24">
        <v>167</v>
      </c>
      <c r="G10" s="24">
        <v>172.1</v>
      </c>
      <c r="H10" s="24">
        <v>178.3</v>
      </c>
      <c r="I10" s="25"/>
      <c r="J10" s="25"/>
      <c r="K10" s="25"/>
      <c r="L10" s="25"/>
      <c r="M10" s="26"/>
      <c r="N10" s="27"/>
      <c r="O10"/>
      <c r="P10"/>
      <c r="Q10"/>
      <c r="R10"/>
      <c r="S10"/>
      <c r="T10"/>
      <c r="U10"/>
      <c r="V10"/>
      <c r="W10"/>
      <c r="X10"/>
      <c r="AG10" s="4"/>
      <c r="AH10" s="4"/>
    </row>
    <row r="11" spans="1:34">
      <c r="B11" s="28" t="s">
        <v>4</v>
      </c>
      <c r="C11" s="29"/>
      <c r="D11" s="30"/>
      <c r="E11" s="31"/>
      <c r="F11" s="31"/>
      <c r="G11" s="24">
        <v>95.8</v>
      </c>
      <c r="H11" s="24">
        <v>99.2</v>
      </c>
      <c r="I11" s="24">
        <v>100.4</v>
      </c>
      <c r="J11" s="24">
        <v>102.8</v>
      </c>
      <c r="K11" s="24">
        <v>105.9</v>
      </c>
      <c r="L11" s="24">
        <v>107.5</v>
      </c>
      <c r="M11" s="24">
        <v>108.6</v>
      </c>
      <c r="N11" s="217">
        <f>M11*1.02</f>
        <v>110.77199999999999</v>
      </c>
      <c r="O11"/>
      <c r="P11"/>
      <c r="Q11"/>
      <c r="R11"/>
      <c r="S11"/>
      <c r="T11"/>
      <c r="U11"/>
      <c r="V11"/>
      <c r="W11"/>
      <c r="X11"/>
      <c r="AG11" s="32"/>
      <c r="AH11" s="4"/>
    </row>
    <row r="12" spans="1:34">
      <c r="B12" s="33" t="s">
        <v>5</v>
      </c>
      <c r="C12" s="34"/>
      <c r="D12" s="35"/>
      <c r="E12" s="36">
        <f>E10/D10-1</f>
        <v>4.5079365079365052E-2</v>
      </c>
      <c r="F12" s="36">
        <f>F10/E10-1</f>
        <v>1.4580801944106936E-2</v>
      </c>
      <c r="G12" s="36">
        <f>G10/F10-1</f>
        <v>3.0538922155688653E-2</v>
      </c>
      <c r="H12" s="36">
        <f>H10/G10-1</f>
        <v>3.6025566531086683E-2</v>
      </c>
      <c r="I12" s="36">
        <f t="shared" ref="I12:N12" si="0">+I11/H11-1</f>
        <v>1.2096774193548487E-2</v>
      </c>
      <c r="J12" s="36">
        <f t="shared" si="0"/>
        <v>2.3904382470119501E-2</v>
      </c>
      <c r="K12" s="36">
        <f t="shared" si="0"/>
        <v>3.0155642023346418E-2</v>
      </c>
      <c r="L12" s="36">
        <f t="shared" si="0"/>
        <v>1.5108593012275628E-2</v>
      </c>
      <c r="M12" s="36">
        <f t="shared" si="0"/>
        <v>1.0232558139534831E-2</v>
      </c>
      <c r="N12" s="37">
        <f t="shared" si="0"/>
        <v>2.0000000000000018E-2</v>
      </c>
      <c r="O12"/>
      <c r="P12"/>
      <c r="Q12"/>
      <c r="R12"/>
      <c r="S12"/>
      <c r="T12"/>
      <c r="U12"/>
      <c r="V12"/>
      <c r="W12"/>
      <c r="X12"/>
    </row>
    <row r="13" spans="1:34" ht="15.75" thickBot="1">
      <c r="B13" s="38" t="s">
        <v>51</v>
      </c>
      <c r="C13" s="39"/>
      <c r="D13" s="40">
        <f t="shared" ref="D13:M13" si="1">E13/(1+E12)</f>
        <v>0.79106266875016285</v>
      </c>
      <c r="E13" s="41">
        <f t="shared" si="1"/>
        <v>0.82672327159540826</v>
      </c>
      <c r="F13" s="41">
        <f t="shared" si="1"/>
        <v>0.83877755988112501</v>
      </c>
      <c r="G13" s="41">
        <f t="shared" si="1"/>
        <v>0.86439292248827315</v>
      </c>
      <c r="H13" s="41">
        <f t="shared" si="1"/>
        <v>0.89553316722637488</v>
      </c>
      <c r="I13" s="41">
        <f t="shared" si="1"/>
        <v>0.90636622973314562</v>
      </c>
      <c r="J13" s="41">
        <f t="shared" si="1"/>
        <v>0.92803235474668688</v>
      </c>
      <c r="K13" s="41">
        <f t="shared" si="1"/>
        <v>0.95601776622251122</v>
      </c>
      <c r="L13" s="41">
        <f t="shared" si="1"/>
        <v>0.97046184956487203</v>
      </c>
      <c r="M13" s="41">
        <f t="shared" si="1"/>
        <v>0.98039215686274506</v>
      </c>
      <c r="N13" s="42">
        <v>1</v>
      </c>
      <c r="O13"/>
      <c r="P13"/>
      <c r="Q13"/>
      <c r="R13"/>
      <c r="S13"/>
      <c r="T13"/>
      <c r="U13"/>
      <c r="V13"/>
      <c r="W13"/>
      <c r="X13"/>
    </row>
    <row r="14" spans="1:34">
      <c r="B14" s="43"/>
      <c r="C14" s="44"/>
      <c r="D14" s="44"/>
      <c r="E14" s="44"/>
      <c r="F14" s="44"/>
      <c r="G14" s="44"/>
      <c r="H14" s="44"/>
      <c r="I14" s="44"/>
      <c r="J14" s="45"/>
      <c r="K14" s="46"/>
      <c r="L14" s="45"/>
      <c r="M14" s="47"/>
      <c r="N14" s="46"/>
      <c r="O14" s="45"/>
      <c r="P14" s="45"/>
      <c r="Q14" s="45"/>
      <c r="R14" s="45"/>
      <c r="S14" s="46"/>
      <c r="T14" s="46"/>
      <c r="U14" s="46"/>
      <c r="V14" s="46"/>
      <c r="W14" s="46"/>
    </row>
    <row r="15" spans="1:34">
      <c r="B15" s="43"/>
      <c r="C15" s="44"/>
      <c r="D15" s="44"/>
      <c r="E15" s="44"/>
      <c r="F15" s="44"/>
      <c r="G15" s="44"/>
      <c r="H15" s="44"/>
      <c r="I15" s="44"/>
      <c r="J15" s="45"/>
      <c r="K15" s="46"/>
      <c r="L15" s="45"/>
      <c r="M15" s="47"/>
      <c r="N15" s="46"/>
      <c r="O15" s="45"/>
      <c r="P15" s="45"/>
      <c r="Q15" s="45"/>
      <c r="R15" s="45"/>
      <c r="S15" s="46"/>
      <c r="T15" s="46"/>
      <c r="U15" s="46"/>
      <c r="V15" s="46"/>
      <c r="W15" s="46"/>
    </row>
    <row r="16" spans="1:34">
      <c r="B16" s="43"/>
      <c r="C16" s="44"/>
      <c r="D16" s="44"/>
      <c r="E16" s="44"/>
      <c r="F16" s="44"/>
      <c r="G16" s="44"/>
      <c r="H16" s="44"/>
      <c r="I16" s="44"/>
      <c r="J16" s="45"/>
      <c r="K16" s="46"/>
      <c r="L16" s="45"/>
      <c r="M16" s="47"/>
      <c r="N16" s="46"/>
      <c r="O16" s="45"/>
      <c r="P16" s="45"/>
      <c r="Q16" s="45"/>
      <c r="R16" s="45"/>
      <c r="S16" s="46"/>
      <c r="T16" s="46"/>
      <c r="U16" s="46"/>
      <c r="V16" s="46"/>
      <c r="W16" s="46"/>
    </row>
    <row r="17" spans="1:30" s="48" customFormat="1" ht="18.75">
      <c r="B17" s="49" t="s">
        <v>6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/>
      <c r="Z17"/>
      <c r="AA17"/>
      <c r="AB17"/>
      <c r="AC17"/>
      <c r="AD17"/>
    </row>
    <row r="18" spans="1:30" customFormat="1" ht="15.75" thickBot="1">
      <c r="A18" s="1"/>
    </row>
    <row r="19" spans="1:30" s="208" customFormat="1" ht="16.5" thickBot="1">
      <c r="B19" s="51" t="s">
        <v>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3"/>
      <c r="R19"/>
      <c r="S19"/>
      <c r="T19"/>
      <c r="U19"/>
      <c r="V19"/>
      <c r="Y19"/>
      <c r="Z19"/>
      <c r="AA19"/>
      <c r="AB19"/>
      <c r="AC19"/>
      <c r="AD19"/>
    </row>
    <row r="20" spans="1:30">
      <c r="B20" s="54"/>
      <c r="C20" s="232" t="s">
        <v>37</v>
      </c>
      <c r="D20" s="233"/>
      <c r="E20" s="233"/>
      <c r="F20" s="233"/>
      <c r="G20" s="233"/>
      <c r="H20" s="233"/>
      <c r="I20" s="234"/>
      <c r="J20" s="55"/>
      <c r="K20" s="235" t="s">
        <v>8</v>
      </c>
      <c r="L20" s="236"/>
      <c r="M20" s="236"/>
      <c r="N20" s="236"/>
      <c r="O20" s="236"/>
      <c r="P20" s="236"/>
      <c r="Q20" s="237"/>
      <c r="R20"/>
      <c r="S20"/>
      <c r="T20"/>
      <c r="U20"/>
      <c r="V20"/>
      <c r="W20" s="32"/>
      <c r="X20" s="32"/>
    </row>
    <row r="21" spans="1:30" ht="15.75">
      <c r="B21" s="56"/>
      <c r="C21" s="226" t="s">
        <v>9</v>
      </c>
      <c r="D21" s="227"/>
      <c r="E21" s="228" t="s">
        <v>10</v>
      </c>
      <c r="F21" s="229"/>
      <c r="G21" s="229"/>
      <c r="H21" s="229"/>
      <c r="I21" s="230"/>
      <c r="J21" s="55"/>
      <c r="K21" s="226" t="s">
        <v>9</v>
      </c>
      <c r="L21" s="227"/>
      <c r="M21" s="228" t="s">
        <v>10</v>
      </c>
      <c r="N21" s="229"/>
      <c r="O21" s="229"/>
      <c r="P21" s="229"/>
      <c r="Q21" s="231"/>
      <c r="R21"/>
      <c r="S21"/>
      <c r="T21"/>
      <c r="U21"/>
      <c r="V21"/>
      <c r="W21" s="32"/>
      <c r="X21" s="32"/>
    </row>
    <row r="22" spans="1:30" ht="15.75" thickBot="1">
      <c r="B22" s="54"/>
      <c r="C22" s="57" t="s">
        <v>45</v>
      </c>
      <c r="D22" s="58" t="s">
        <v>42</v>
      </c>
      <c r="E22" s="59" t="s">
        <v>49</v>
      </c>
      <c r="F22" s="60" t="s">
        <v>48</v>
      </c>
      <c r="G22" s="60" t="s">
        <v>47</v>
      </c>
      <c r="H22" s="60" t="s">
        <v>46</v>
      </c>
      <c r="I22" s="61" t="s">
        <v>50</v>
      </c>
      <c r="J22" s="55"/>
      <c r="K22" s="57" t="s">
        <v>45</v>
      </c>
      <c r="L22" s="58" t="s">
        <v>42</v>
      </c>
      <c r="M22" s="59" t="s">
        <v>49</v>
      </c>
      <c r="N22" s="60" t="s">
        <v>48</v>
      </c>
      <c r="O22" s="60" t="s">
        <v>47</v>
      </c>
      <c r="P22" s="60" t="s">
        <v>46</v>
      </c>
      <c r="Q22" s="61" t="s">
        <v>50</v>
      </c>
      <c r="R22"/>
      <c r="S22"/>
      <c r="T22"/>
      <c r="U22"/>
      <c r="V22"/>
      <c r="W22" s="32"/>
      <c r="X22" s="32"/>
    </row>
    <row r="23" spans="1:30">
      <c r="B23" s="62" t="s">
        <v>11</v>
      </c>
      <c r="C23" s="63"/>
      <c r="D23" s="64"/>
      <c r="E23" s="202">
        <v>72.885820214323488</v>
      </c>
      <c r="F23" s="203">
        <v>71.878188781535442</v>
      </c>
      <c r="G23" s="203">
        <v>72.668155087195643</v>
      </c>
      <c r="H23" s="203">
        <v>72.526323617607076</v>
      </c>
      <c r="I23" s="204">
        <v>71.936061201303815</v>
      </c>
      <c r="J23" s="55"/>
      <c r="K23" s="65"/>
      <c r="L23" s="66"/>
      <c r="M23" s="67">
        <f>+E23/$I$13</f>
        <v>80.415419091444633</v>
      </c>
      <c r="N23" s="68">
        <f>+F23/$I$13</f>
        <v>79.303692507054222</v>
      </c>
      <c r="O23" s="68">
        <f>+G23/$I$13</f>
        <v>80.175267682458525</v>
      </c>
      <c r="P23" s="68">
        <f>+H23/$I$13</f>
        <v>80.018784061449907</v>
      </c>
      <c r="Q23" s="69">
        <f>+I23/$I$13</f>
        <v>79.367543539749263</v>
      </c>
      <c r="R23"/>
      <c r="S23"/>
      <c r="T23"/>
      <c r="U23"/>
      <c r="V23"/>
      <c r="W23" s="32"/>
      <c r="X23" s="70"/>
    </row>
    <row r="24" spans="1:30">
      <c r="B24" s="71" t="s">
        <v>12</v>
      </c>
      <c r="C24" s="63"/>
      <c r="D24" s="64"/>
      <c r="E24" s="72"/>
      <c r="F24" s="73"/>
      <c r="G24" s="73"/>
      <c r="H24" s="73"/>
      <c r="I24" s="74"/>
      <c r="J24" s="75"/>
      <c r="K24" s="65"/>
      <c r="L24" s="66"/>
      <c r="M24" s="76"/>
      <c r="N24" s="77"/>
      <c r="O24" s="77"/>
      <c r="P24" s="77"/>
      <c r="Q24" s="78"/>
      <c r="R24"/>
      <c r="S24"/>
      <c r="T24"/>
      <c r="U24"/>
      <c r="V24"/>
      <c r="W24" s="32"/>
      <c r="X24" s="32"/>
    </row>
    <row r="25" spans="1:30">
      <c r="B25" s="79" t="s">
        <v>13</v>
      </c>
      <c r="C25" s="63"/>
      <c r="D25" s="64"/>
      <c r="E25" s="89">
        <v>0.81134780192815603</v>
      </c>
      <c r="F25" s="90">
        <v>0.82365088275563902</v>
      </c>
      <c r="G25" s="90">
        <v>0.83518957571362618</v>
      </c>
      <c r="H25" s="90">
        <v>0.84447320539485238</v>
      </c>
      <c r="I25" s="91">
        <v>0.85419970469708795</v>
      </c>
      <c r="J25" s="75"/>
      <c r="K25" s="65"/>
      <c r="L25" s="66"/>
      <c r="M25" s="80">
        <f t="shared" ref="M25:Q33" si="2">-E25/$I$13</f>
        <v>-0.89516552505165037</v>
      </c>
      <c r="N25" s="81">
        <f t="shared" si="2"/>
        <v>-0.90873959745625144</v>
      </c>
      <c r="O25" s="81">
        <f t="shared" si="2"/>
        <v>-0.92147031554730874</v>
      </c>
      <c r="P25" s="81">
        <f t="shared" si="2"/>
        <v>-0.93171300705177873</v>
      </c>
      <c r="Q25" s="82">
        <f t="shared" si="2"/>
        <v>-0.94244431960862374</v>
      </c>
      <c r="R25"/>
      <c r="S25"/>
      <c r="T25"/>
      <c r="U25"/>
      <c r="V25"/>
      <c r="W25" s="32"/>
      <c r="X25" s="32"/>
    </row>
    <row r="26" spans="1:30">
      <c r="B26" s="79" t="s">
        <v>14</v>
      </c>
      <c r="C26" s="63"/>
      <c r="D26" s="64"/>
      <c r="E26" s="89">
        <v>1.4184419427641357</v>
      </c>
      <c r="F26" s="90">
        <v>1.4184419427641357</v>
      </c>
      <c r="G26" s="90">
        <v>1.4184419427641357</v>
      </c>
      <c r="H26" s="90">
        <v>1.4184419427641357</v>
      </c>
      <c r="I26" s="91">
        <v>1.4184419427641357</v>
      </c>
      <c r="J26" s="75"/>
      <c r="K26" s="65"/>
      <c r="L26" s="66"/>
      <c r="M26" s="80">
        <f t="shared" si="2"/>
        <v>-1.5649766024289724</v>
      </c>
      <c r="N26" s="81">
        <f t="shared" si="2"/>
        <v>-1.5649766024289724</v>
      </c>
      <c r="O26" s="81">
        <f t="shared" si="2"/>
        <v>-1.5649766024289724</v>
      </c>
      <c r="P26" s="81">
        <f t="shared" si="2"/>
        <v>-1.5649766024289724</v>
      </c>
      <c r="Q26" s="82">
        <f t="shared" si="2"/>
        <v>-1.5649766024289724</v>
      </c>
      <c r="R26"/>
      <c r="S26"/>
      <c r="T26"/>
      <c r="U26"/>
      <c r="V26"/>
      <c r="W26" s="32"/>
      <c r="X26" s="32"/>
    </row>
    <row r="27" spans="1:30">
      <c r="B27" s="79" t="s">
        <v>15</v>
      </c>
      <c r="C27" s="63"/>
      <c r="D27" s="64"/>
      <c r="E27" s="89">
        <v>0</v>
      </c>
      <c r="F27" s="90">
        <v>0</v>
      </c>
      <c r="G27" s="90">
        <v>0</v>
      </c>
      <c r="H27" s="90">
        <v>0</v>
      </c>
      <c r="I27" s="91">
        <v>0</v>
      </c>
      <c r="J27" s="75"/>
      <c r="K27" s="65"/>
      <c r="L27" s="66"/>
      <c r="M27" s="80">
        <f t="shared" si="2"/>
        <v>0</v>
      </c>
      <c r="N27" s="81">
        <f t="shared" si="2"/>
        <v>0</v>
      </c>
      <c r="O27" s="81">
        <f t="shared" si="2"/>
        <v>0</v>
      </c>
      <c r="P27" s="81">
        <f t="shared" si="2"/>
        <v>0</v>
      </c>
      <c r="Q27" s="82">
        <f t="shared" si="2"/>
        <v>0</v>
      </c>
      <c r="R27"/>
      <c r="S27"/>
      <c r="T27"/>
      <c r="U27"/>
      <c r="V27"/>
      <c r="W27" s="32"/>
      <c r="X27" s="32"/>
    </row>
    <row r="28" spans="1:30">
      <c r="B28" s="79" t="s">
        <v>16</v>
      </c>
      <c r="C28" s="63"/>
      <c r="D28" s="64"/>
      <c r="E28" s="89">
        <v>0</v>
      </c>
      <c r="F28" s="90">
        <v>0</v>
      </c>
      <c r="G28" s="90">
        <v>0</v>
      </c>
      <c r="H28" s="90">
        <v>0</v>
      </c>
      <c r="I28" s="91">
        <v>0</v>
      </c>
      <c r="J28" s="83"/>
      <c r="K28" s="65"/>
      <c r="L28" s="66"/>
      <c r="M28" s="80">
        <f t="shared" si="2"/>
        <v>0</v>
      </c>
      <c r="N28" s="81">
        <f t="shared" si="2"/>
        <v>0</v>
      </c>
      <c r="O28" s="81">
        <f t="shared" si="2"/>
        <v>0</v>
      </c>
      <c r="P28" s="81">
        <f t="shared" si="2"/>
        <v>0</v>
      </c>
      <c r="Q28" s="82">
        <f t="shared" si="2"/>
        <v>0</v>
      </c>
      <c r="R28"/>
      <c r="S28"/>
      <c r="T28"/>
      <c r="U28"/>
      <c r="V28"/>
      <c r="W28" s="32"/>
      <c r="X28" s="32"/>
    </row>
    <row r="29" spans="1:30">
      <c r="B29" s="84" t="s">
        <v>17</v>
      </c>
      <c r="C29" s="63"/>
      <c r="D29" s="64"/>
      <c r="E29" s="89">
        <v>0.41382332743362832</v>
      </c>
      <c r="F29" s="90">
        <v>0.44557447787610616</v>
      </c>
      <c r="G29" s="90">
        <v>0.54082792920353984</v>
      </c>
      <c r="H29" s="90">
        <v>0.69429182300884962</v>
      </c>
      <c r="I29" s="91">
        <v>0.78954527433628319</v>
      </c>
      <c r="J29" s="85"/>
      <c r="K29" s="65"/>
      <c r="L29" s="66"/>
      <c r="M29" s="80">
        <f t="shared" si="2"/>
        <v>-0.45657407994499871</v>
      </c>
      <c r="N29" s="81">
        <f t="shared" si="2"/>
        <v>-0.49160533927581701</v>
      </c>
      <c r="O29" s="81">
        <f t="shared" si="2"/>
        <v>-0.59669911726827207</v>
      </c>
      <c r="P29" s="81">
        <f t="shared" si="2"/>
        <v>-0.76601687070056057</v>
      </c>
      <c r="Q29" s="82">
        <f t="shared" si="2"/>
        <v>-0.87111064869301547</v>
      </c>
      <c r="R29"/>
      <c r="S29"/>
      <c r="T29"/>
      <c r="U29"/>
      <c r="V29"/>
      <c r="W29" s="70"/>
      <c r="X29" s="86"/>
    </row>
    <row r="30" spans="1:30">
      <c r="B30" s="79" t="s">
        <v>18</v>
      </c>
      <c r="C30" s="63"/>
      <c r="D30" s="64"/>
      <c r="E30" s="89">
        <v>2.812477597143539</v>
      </c>
      <c r="F30" s="90">
        <v>2.8376799419207677</v>
      </c>
      <c r="G30" s="90">
        <v>2.8260107797678495</v>
      </c>
      <c r="H30" s="90">
        <v>2.801681457562847</v>
      </c>
      <c r="I30" s="91">
        <v>2.7992854916395951</v>
      </c>
      <c r="J30" s="85"/>
      <c r="K30" s="65"/>
      <c r="L30" s="66"/>
      <c r="M30" s="80">
        <f t="shared" si="2"/>
        <v>-3.1030255815815146</v>
      </c>
      <c r="N30" s="81">
        <f t="shared" si="2"/>
        <v>-3.1308314992674031</v>
      </c>
      <c r="O30" s="81">
        <f t="shared" si="2"/>
        <v>-3.1179568336299224</v>
      </c>
      <c r="P30" s="81">
        <f t="shared" si="2"/>
        <v>-3.0911141276608731</v>
      </c>
      <c r="Q30" s="82">
        <f t="shared" si="2"/>
        <v>-3.0884706422300918</v>
      </c>
      <c r="R30"/>
      <c r="S30"/>
      <c r="T30"/>
      <c r="U30"/>
      <c r="V30"/>
      <c r="W30" s="70"/>
      <c r="X30" s="86"/>
    </row>
    <row r="31" spans="1:30">
      <c r="B31" s="79" t="s">
        <v>19</v>
      </c>
      <c r="C31" s="63"/>
      <c r="D31" s="64"/>
      <c r="E31" s="89">
        <v>0.32502376111081466</v>
      </c>
      <c r="F31" s="90">
        <v>0.3279361891675755</v>
      </c>
      <c r="G31" s="90">
        <v>0.32658771674613407</v>
      </c>
      <c r="H31" s="90">
        <v>0.32377607105615575</v>
      </c>
      <c r="I31" s="91">
        <v>0.32349918318548349</v>
      </c>
      <c r="J31" s="87"/>
      <c r="K31" s="65"/>
      <c r="L31" s="66"/>
      <c r="M31" s="80">
        <f t="shared" si="2"/>
        <v>-0.35860091698971275</v>
      </c>
      <c r="N31" s="81">
        <f t="shared" si="2"/>
        <v>-0.36181421859034535</v>
      </c>
      <c r="O31" s="81">
        <f t="shared" si="2"/>
        <v>-0.36032643983468887</v>
      </c>
      <c r="P31" s="81">
        <f t="shared" si="2"/>
        <v>-0.35722433210191717</v>
      </c>
      <c r="Q31" s="82">
        <f t="shared" si="2"/>
        <v>-0.3569188398388683</v>
      </c>
      <c r="R31"/>
      <c r="S31"/>
      <c r="T31"/>
      <c r="U31"/>
      <c r="V31"/>
      <c r="W31" s="70"/>
      <c r="X31" s="86"/>
    </row>
    <row r="32" spans="1:30">
      <c r="B32" s="84" t="s">
        <v>20</v>
      </c>
      <c r="C32" s="63"/>
      <c r="D32" s="64"/>
      <c r="E32" s="89">
        <v>1.5459328234166958</v>
      </c>
      <c r="F32" s="90">
        <v>1.5558912116892583</v>
      </c>
      <c r="G32" s="90">
        <v>1.5595157382077969</v>
      </c>
      <c r="H32" s="90">
        <v>1.5590239855570869</v>
      </c>
      <c r="I32" s="91">
        <v>1.5615185881655393</v>
      </c>
      <c r="J32" s="87"/>
      <c r="K32" s="65"/>
      <c r="L32" s="66"/>
      <c r="M32" s="80">
        <f t="shared" si="2"/>
        <v>-1.7056381545369941</v>
      </c>
      <c r="N32" s="81">
        <f t="shared" si="2"/>
        <v>-1.7166253117653636</v>
      </c>
      <c r="O32" s="81">
        <f t="shared" si="2"/>
        <v>-1.7206242764218531</v>
      </c>
      <c r="P32" s="81">
        <f t="shared" si="2"/>
        <v>-1.7200817223917293</v>
      </c>
      <c r="Q32" s="82">
        <f t="shared" si="2"/>
        <v>-1.7228340343453497</v>
      </c>
      <c r="R32"/>
      <c r="S32"/>
      <c r="T32"/>
      <c r="U32"/>
      <c r="V32"/>
      <c r="W32" s="70"/>
      <c r="X32" s="86"/>
    </row>
    <row r="33" spans="2:30" ht="15.75" thickBot="1">
      <c r="B33" s="88" t="s">
        <v>21</v>
      </c>
      <c r="C33" s="63"/>
      <c r="D33" s="64"/>
      <c r="E33" s="89"/>
      <c r="F33" s="90"/>
      <c r="G33" s="90"/>
      <c r="H33" s="90"/>
      <c r="I33" s="91"/>
      <c r="J33" s="92"/>
      <c r="K33" s="65"/>
      <c r="L33" s="66"/>
      <c r="M33" s="80">
        <f t="shared" si="2"/>
        <v>0</v>
      </c>
      <c r="N33" s="81">
        <f t="shared" si="2"/>
        <v>0</v>
      </c>
      <c r="O33" s="81">
        <f t="shared" si="2"/>
        <v>0</v>
      </c>
      <c r="P33" s="81">
        <f t="shared" si="2"/>
        <v>0</v>
      </c>
      <c r="Q33" s="82">
        <f t="shared" si="2"/>
        <v>0</v>
      </c>
      <c r="R33"/>
      <c r="S33"/>
      <c r="T33"/>
      <c r="U33"/>
      <c r="V33"/>
      <c r="W33" s="70"/>
      <c r="X33" s="32"/>
    </row>
    <row r="34" spans="2:30" ht="15.75" thickBot="1">
      <c r="B34" s="93" t="s">
        <v>22</v>
      </c>
      <c r="C34" s="94"/>
      <c r="D34" s="95"/>
      <c r="E34" s="95">
        <f>E23-SUM(E25:E32)+E33</f>
        <v>65.558772960526511</v>
      </c>
      <c r="F34" s="95">
        <f>F23-SUM(F25:F32)+F33</f>
        <v>64.469014135361959</v>
      </c>
      <c r="G34" s="127">
        <f>G23-SUM(G25:G32)+G33</f>
        <v>65.161581404792557</v>
      </c>
      <c r="H34" s="95">
        <f>H23-SUM(H25:H32)+H33</f>
        <v>64.884635132263142</v>
      </c>
      <c r="I34" s="96">
        <f>I23-SUM(I25:I32)+I33</f>
        <v>64.189571016515686</v>
      </c>
      <c r="J34" s="92"/>
      <c r="K34" s="94">
        <f t="shared" ref="K34:Q34" si="3">+SUM(K23:K33)</f>
        <v>0</v>
      </c>
      <c r="L34" s="95">
        <f t="shared" si="3"/>
        <v>0</v>
      </c>
      <c r="M34" s="95">
        <f t="shared" si="3"/>
        <v>72.331438230910777</v>
      </c>
      <c r="N34" s="95">
        <f t="shared" si="3"/>
        <v>71.129099938270073</v>
      </c>
      <c r="O34" s="95">
        <f t="shared" si="3"/>
        <v>71.893214097327501</v>
      </c>
      <c r="P34" s="95">
        <f t="shared" si="3"/>
        <v>71.587657399114079</v>
      </c>
      <c r="Q34" s="96">
        <f t="shared" si="3"/>
        <v>70.820788452604333</v>
      </c>
      <c r="R34"/>
      <c r="S34"/>
      <c r="T34"/>
      <c r="U34"/>
      <c r="V34"/>
      <c r="W34" s="70"/>
      <c r="X34" s="32"/>
    </row>
    <row r="35" spans="2:30" ht="15.75" thickBot="1">
      <c r="B35" s="210"/>
      <c r="C35" s="97"/>
      <c r="D35" s="98"/>
      <c r="E35" s="98"/>
      <c r="F35" s="98"/>
      <c r="G35" s="98"/>
      <c r="H35" s="98"/>
      <c r="I35" s="98"/>
      <c r="J35" s="209"/>
      <c r="K35" s="97"/>
      <c r="L35" s="97"/>
      <c r="M35" s="97"/>
      <c r="N35" s="97"/>
      <c r="O35" s="97"/>
      <c r="P35" s="97"/>
      <c r="Q35" s="97"/>
      <c r="R35"/>
      <c r="S35"/>
      <c r="T35"/>
      <c r="U35"/>
      <c r="V35"/>
      <c r="W35" s="99"/>
      <c r="X35" s="32"/>
    </row>
    <row r="36" spans="2:30" s="208" customFormat="1" ht="16.5" thickBot="1">
      <c r="B36" s="51" t="s">
        <v>23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3"/>
      <c r="R36"/>
      <c r="S36"/>
      <c r="T36"/>
      <c r="U36"/>
      <c r="V36"/>
      <c r="Y36"/>
      <c r="Z36"/>
      <c r="AA36"/>
      <c r="AB36"/>
      <c r="AC36"/>
      <c r="AD36"/>
    </row>
    <row r="37" spans="2:30" ht="15.75" thickBot="1">
      <c r="B37" s="100"/>
      <c r="C37" s="232" t="s">
        <v>24</v>
      </c>
      <c r="D37" s="233"/>
      <c r="E37" s="233"/>
      <c r="F37" s="233"/>
      <c r="G37" s="233"/>
      <c r="H37" s="233"/>
      <c r="I37" s="234"/>
      <c r="J37" s="101"/>
      <c r="K37" s="235" t="s">
        <v>8</v>
      </c>
      <c r="L37" s="236"/>
      <c r="M37" s="236"/>
      <c r="N37" s="236"/>
      <c r="O37" s="236"/>
      <c r="P37" s="236"/>
      <c r="Q37" s="237"/>
      <c r="R37"/>
      <c r="S37"/>
      <c r="T37"/>
      <c r="U37"/>
      <c r="V37"/>
      <c r="W37" s="32"/>
      <c r="X37" s="32"/>
    </row>
    <row r="38" spans="2:30">
      <c r="B38" s="102"/>
      <c r="C38" s="226" t="s">
        <v>9</v>
      </c>
      <c r="D38" s="227"/>
      <c r="E38" s="228" t="s">
        <v>10</v>
      </c>
      <c r="F38" s="229"/>
      <c r="G38" s="229"/>
      <c r="H38" s="229"/>
      <c r="I38" s="230"/>
      <c r="J38" s="101"/>
      <c r="K38" s="226" t="s">
        <v>9</v>
      </c>
      <c r="L38" s="227"/>
      <c r="M38" s="228" t="s">
        <v>10</v>
      </c>
      <c r="N38" s="229"/>
      <c r="O38" s="229"/>
      <c r="P38" s="229"/>
      <c r="Q38" s="231"/>
      <c r="R38"/>
      <c r="S38"/>
      <c r="T38"/>
      <c r="U38"/>
      <c r="V38"/>
      <c r="W38" s="32"/>
      <c r="X38" s="32"/>
    </row>
    <row r="39" spans="2:30" ht="15.75" thickBot="1">
      <c r="B39" s="103"/>
      <c r="C39" s="57" t="s">
        <v>45</v>
      </c>
      <c r="D39" s="58" t="s">
        <v>42</v>
      </c>
      <c r="E39" s="59" t="s">
        <v>49</v>
      </c>
      <c r="F39" s="60" t="s">
        <v>48</v>
      </c>
      <c r="G39" s="60" t="s">
        <v>47</v>
      </c>
      <c r="H39" s="60" t="s">
        <v>46</v>
      </c>
      <c r="I39" s="61" t="s">
        <v>50</v>
      </c>
      <c r="J39" s="87"/>
      <c r="K39" s="57" t="s">
        <v>45</v>
      </c>
      <c r="L39" s="58" t="s">
        <v>42</v>
      </c>
      <c r="M39" s="59" t="s">
        <v>49</v>
      </c>
      <c r="N39" s="60" t="s">
        <v>48</v>
      </c>
      <c r="O39" s="60" t="s">
        <v>47</v>
      </c>
      <c r="P39" s="60" t="s">
        <v>46</v>
      </c>
      <c r="Q39" s="61" t="s">
        <v>50</v>
      </c>
      <c r="R39"/>
      <c r="S39"/>
      <c r="T39"/>
      <c r="U39"/>
      <c r="V39"/>
    </row>
    <row r="40" spans="2:30">
      <c r="B40" s="62" t="s">
        <v>25</v>
      </c>
      <c r="C40" s="104"/>
      <c r="D40" s="105"/>
      <c r="E40" s="89">
        <v>70.737205421002386</v>
      </c>
      <c r="F40" s="90">
        <v>74.151294552655941</v>
      </c>
      <c r="G40" s="90">
        <v>64.148366390287165</v>
      </c>
      <c r="H40" s="90">
        <v>69.966424362383407</v>
      </c>
      <c r="I40" s="106"/>
      <c r="J40" s="87"/>
      <c r="K40" s="65"/>
      <c r="L40" s="66"/>
      <c r="M40" s="107">
        <f>+E40/J$13*(1+J$12)^0.5</f>
        <v>77.128428320589549</v>
      </c>
      <c r="N40" s="108">
        <f>+F40/K$13*(1+K$12)^0.5</f>
        <v>78.723464247056356</v>
      </c>
      <c r="O40" s="108">
        <f>+G40/L$13*(1+L$12)^0.5</f>
        <v>66.598337180759685</v>
      </c>
      <c r="P40" s="109">
        <f>+H40/M$13*(1+M$12)^0.5</f>
        <v>71.729950659639982</v>
      </c>
      <c r="Q40" s="110"/>
      <c r="R40"/>
      <c r="S40"/>
      <c r="T40"/>
      <c r="U40"/>
      <c r="V40"/>
    </row>
    <row r="41" spans="2:30">
      <c r="B41" s="111" t="s">
        <v>26</v>
      </c>
      <c r="C41" s="104"/>
      <c r="D41" s="105"/>
      <c r="E41" s="104"/>
      <c r="F41" s="112"/>
      <c r="G41" s="112"/>
      <c r="H41" s="105"/>
      <c r="I41" s="106"/>
      <c r="J41" s="92"/>
      <c r="K41" s="65"/>
      <c r="L41" s="66"/>
      <c r="M41" s="76"/>
      <c r="N41" s="77"/>
      <c r="O41" s="77"/>
      <c r="P41" s="66"/>
      <c r="Q41" s="113"/>
      <c r="R41"/>
      <c r="S41"/>
      <c r="T41"/>
      <c r="U41"/>
      <c r="V41"/>
      <c r="W41" s="32"/>
      <c r="X41" s="32"/>
    </row>
    <row r="42" spans="2:30">
      <c r="B42" s="114" t="str">
        <f t="shared" ref="B42:B49" si="4">B25</f>
        <v>Debt raising costs</v>
      </c>
      <c r="C42" s="104"/>
      <c r="D42" s="105"/>
      <c r="E42" s="90">
        <v>0</v>
      </c>
      <c r="F42" s="90">
        <v>0</v>
      </c>
      <c r="G42" s="90">
        <v>0</v>
      </c>
      <c r="H42" s="90">
        <v>0</v>
      </c>
      <c r="I42" s="106"/>
      <c r="J42" s="87"/>
      <c r="K42" s="65"/>
      <c r="L42" s="66"/>
      <c r="M42" s="115">
        <f t="shared" ref="M42:P52" si="5">-E42/J$13*(1+J$12)^0.5</f>
        <v>0</v>
      </c>
      <c r="N42" s="116">
        <f t="shared" si="5"/>
        <v>0</v>
      </c>
      <c r="O42" s="116">
        <f t="shared" si="5"/>
        <v>0</v>
      </c>
      <c r="P42" s="117">
        <f t="shared" si="5"/>
        <v>0</v>
      </c>
      <c r="Q42" s="118"/>
      <c r="R42"/>
      <c r="S42"/>
      <c r="T42"/>
      <c r="U42"/>
      <c r="V42"/>
      <c r="W42" s="32"/>
      <c r="X42" s="32"/>
    </row>
    <row r="43" spans="2:30">
      <c r="B43" s="114" t="str">
        <f t="shared" si="4"/>
        <v>Guaranteed Service Level (GSL) payments</v>
      </c>
      <c r="C43" s="119"/>
      <c r="D43" s="120"/>
      <c r="E43" s="90">
        <v>1.9835474899999999</v>
      </c>
      <c r="F43" s="90">
        <v>2.9528850000000002</v>
      </c>
      <c r="G43" s="198">
        <v>3.3987475099999997</v>
      </c>
      <c r="H43" s="90">
        <v>2.1486900000000002</v>
      </c>
      <c r="I43" s="106"/>
      <c r="J43" s="87"/>
      <c r="K43" s="65"/>
      <c r="L43" s="66"/>
      <c r="M43" s="115">
        <f t="shared" si="5"/>
        <v>-2.1627642694169409</v>
      </c>
      <c r="N43" s="116">
        <f t="shared" si="5"/>
        <v>-3.1349599238364578</v>
      </c>
      <c r="O43" s="116">
        <f t="shared" si="5"/>
        <v>-3.5285533428255729</v>
      </c>
      <c r="P43" s="117">
        <f t="shared" si="5"/>
        <v>-2.2028484246184443</v>
      </c>
      <c r="Q43" s="118"/>
      <c r="R43"/>
      <c r="S43"/>
      <c r="T43"/>
      <c r="U43"/>
      <c r="V43"/>
      <c r="W43" s="32"/>
      <c r="X43" s="32"/>
    </row>
    <row r="44" spans="2:30">
      <c r="B44" s="114" t="str">
        <f t="shared" si="4"/>
        <v>Superannuation costs for defined benefits schemes</v>
      </c>
      <c r="C44" s="104"/>
      <c r="D44" s="105"/>
      <c r="E44" s="90"/>
      <c r="F44" s="90"/>
      <c r="G44" s="90">
        <v>0</v>
      </c>
      <c r="H44" s="90">
        <v>0</v>
      </c>
      <c r="I44" s="106"/>
      <c r="J44" s="87"/>
      <c r="K44" s="65"/>
      <c r="L44" s="66"/>
      <c r="M44" s="115">
        <f t="shared" si="5"/>
        <v>0</v>
      </c>
      <c r="N44" s="116">
        <f t="shared" si="5"/>
        <v>0</v>
      </c>
      <c r="O44" s="116">
        <f t="shared" si="5"/>
        <v>0</v>
      </c>
      <c r="P44" s="117">
        <f t="shared" si="5"/>
        <v>0</v>
      </c>
      <c r="Q44" s="118"/>
      <c r="R44"/>
      <c r="S44"/>
      <c r="T44"/>
      <c r="U44"/>
      <c r="V44"/>
      <c r="W44" s="32"/>
      <c r="X44" s="32"/>
    </row>
    <row r="45" spans="2:30">
      <c r="B45" s="114" t="str">
        <f t="shared" si="4"/>
        <v>Demand management incentive allowance (DMIA)</v>
      </c>
      <c r="C45" s="104"/>
      <c r="D45" s="105"/>
      <c r="E45" s="90">
        <v>0.13700000000000001</v>
      </c>
      <c r="F45" s="90">
        <v>4.9717380000000005E-2</v>
      </c>
      <c r="G45" s="90">
        <v>9.0952000000000005E-2</v>
      </c>
      <c r="H45" s="90">
        <v>0.23659812</v>
      </c>
      <c r="I45" s="106"/>
      <c r="J45" s="92"/>
      <c r="K45" s="65"/>
      <c r="L45" s="66"/>
      <c r="M45" s="115">
        <f t="shared" si="5"/>
        <v>-0.14937817541747939</v>
      </c>
      <c r="N45" s="116">
        <f t="shared" si="5"/>
        <v>-5.2782954235653691E-2</v>
      </c>
      <c r="O45" s="116">
        <f t="shared" si="5"/>
        <v>-9.4425662010024253E-2</v>
      </c>
      <c r="P45" s="117">
        <f t="shared" si="5"/>
        <v>-0.24256165194126916</v>
      </c>
      <c r="Q45" s="118"/>
      <c r="R45"/>
      <c r="S45" s="121"/>
      <c r="T45"/>
      <c r="U45"/>
      <c r="V45"/>
      <c r="W45" s="32"/>
      <c r="X45" s="32"/>
    </row>
    <row r="46" spans="2:30">
      <c r="B46" s="114" t="str">
        <f t="shared" si="4"/>
        <v>Non-network alternatives</v>
      </c>
      <c r="C46" s="104"/>
      <c r="D46" s="105"/>
      <c r="E46" s="90">
        <v>2.1552011443467023E-2</v>
      </c>
      <c r="F46" s="90">
        <v>7.2439961545264406E-4</v>
      </c>
      <c r="G46" s="90">
        <v>0</v>
      </c>
      <c r="H46" s="90">
        <v>0</v>
      </c>
      <c r="I46" s="106"/>
      <c r="J46" s="92"/>
      <c r="K46" s="65"/>
      <c r="L46" s="66"/>
      <c r="M46" s="115">
        <f t="shared" si="5"/>
        <v>-2.3499271138698832E-2</v>
      </c>
      <c r="N46" s="116">
        <f t="shared" si="5"/>
        <v>-7.6906610426297683E-4</v>
      </c>
      <c r="O46" s="116">
        <f t="shared" si="5"/>
        <v>0</v>
      </c>
      <c r="P46" s="117">
        <f t="shared" si="5"/>
        <v>0</v>
      </c>
      <c r="Q46" s="118"/>
      <c r="R46"/>
      <c r="S46"/>
      <c r="T46"/>
      <c r="U46"/>
      <c r="V46"/>
      <c r="W46" s="122"/>
      <c r="X46" s="32"/>
    </row>
    <row r="47" spans="2:30">
      <c r="B47" s="114" t="str">
        <f t="shared" si="4"/>
        <v>Electrical safety inspection levy payments</v>
      </c>
      <c r="C47" s="104"/>
      <c r="D47" s="105"/>
      <c r="E47" s="90">
        <v>3.386437822255544</v>
      </c>
      <c r="F47" s="90">
        <v>2.9647696762977693</v>
      </c>
      <c r="G47" s="90">
        <v>1.9121018737098394</v>
      </c>
      <c r="H47" s="90">
        <v>2.7451439671725817</v>
      </c>
      <c r="I47" s="106"/>
      <c r="J47" s="83"/>
      <c r="K47" s="65"/>
      <c r="L47" s="66"/>
      <c r="M47" s="115">
        <f t="shared" si="5"/>
        <v>-3.6924080514837629</v>
      </c>
      <c r="N47" s="116">
        <f t="shared" si="5"/>
        <v>-3.1475774094145543</v>
      </c>
      <c r="O47" s="116">
        <f t="shared" si="5"/>
        <v>-1.9851293567558645</v>
      </c>
      <c r="P47" s="117">
        <f t="shared" si="5"/>
        <v>-2.8143362064499522</v>
      </c>
      <c r="Q47" s="118"/>
      <c r="R47"/>
      <c r="S47"/>
      <c r="T47"/>
      <c r="U47"/>
      <c r="V47"/>
      <c r="W47" s="122"/>
      <c r="X47" s="86"/>
    </row>
    <row r="48" spans="2:30">
      <c r="B48" s="114" t="str">
        <f t="shared" si="4"/>
        <v>National Energy Market (NEM) levy payments</v>
      </c>
      <c r="C48" s="104"/>
      <c r="D48" s="105"/>
      <c r="E48" s="90">
        <v>0.44839975928963771</v>
      </c>
      <c r="F48" s="90">
        <v>0.42985118183177129</v>
      </c>
      <c r="G48" s="90">
        <v>0.39017543849675795</v>
      </c>
      <c r="H48" s="90">
        <v>0.37016317630702661</v>
      </c>
      <c r="I48" s="106"/>
      <c r="J48" s="83"/>
      <c r="K48" s="65"/>
      <c r="L48" s="66"/>
      <c r="M48" s="115">
        <f t="shared" si="5"/>
        <v>-0.48891341533082505</v>
      </c>
      <c r="N48" s="116">
        <f t="shared" si="5"/>
        <v>-0.45635581076010112</v>
      </c>
      <c r="O48" s="116">
        <f t="shared" si="5"/>
        <v>-0.40507711848126343</v>
      </c>
      <c r="P48" s="117">
        <f t="shared" si="5"/>
        <v>-0.37949325858066685</v>
      </c>
      <c r="Q48" s="123"/>
      <c r="R48"/>
      <c r="S48"/>
      <c r="T48"/>
      <c r="U48"/>
      <c r="V48"/>
      <c r="W48" s="86"/>
      <c r="X48" s="122"/>
    </row>
    <row r="49" spans="1:30">
      <c r="B49" s="114" t="str">
        <f t="shared" si="4"/>
        <v>NEM and retail contestability opex</v>
      </c>
      <c r="C49" s="104"/>
      <c r="D49" s="105"/>
      <c r="E49" s="90">
        <v>1.0730858729132093</v>
      </c>
      <c r="F49" s="90">
        <v>1.6192367700363222</v>
      </c>
      <c r="G49" s="90">
        <v>1.15142002400675</v>
      </c>
      <c r="H49" s="90">
        <v>0.6891836898771454</v>
      </c>
      <c r="I49" s="106"/>
      <c r="J49" s="83"/>
      <c r="K49" s="65"/>
      <c r="L49" s="66"/>
      <c r="M49" s="115">
        <f t="shared" si="5"/>
        <v>-1.1700409471682363</v>
      </c>
      <c r="N49" s="116">
        <f t="shared" si="5"/>
        <v>-1.7190789283247605</v>
      </c>
      <c r="O49" s="116">
        <f t="shared" si="5"/>
        <v>-1.1953953515968359</v>
      </c>
      <c r="P49" s="117">
        <f t="shared" si="5"/>
        <v>-0.70655478711149411</v>
      </c>
      <c r="Q49" s="123"/>
      <c r="R49"/>
      <c r="S49"/>
      <c r="T49"/>
      <c r="U49"/>
      <c r="V49"/>
      <c r="W49" s="86"/>
      <c r="X49" s="122"/>
    </row>
    <row r="50" spans="1:30">
      <c r="B50" s="124" t="s">
        <v>27</v>
      </c>
      <c r="C50" s="104"/>
      <c r="D50" s="105"/>
      <c r="E50" s="90"/>
      <c r="F50" s="90"/>
      <c r="G50" s="90"/>
      <c r="H50" s="90"/>
      <c r="I50" s="106"/>
      <c r="J50" s="83"/>
      <c r="K50" s="65"/>
      <c r="L50" s="66"/>
      <c r="M50" s="115">
        <f t="shared" si="5"/>
        <v>0</v>
      </c>
      <c r="N50" s="116">
        <f t="shared" si="5"/>
        <v>0</v>
      </c>
      <c r="O50" s="116">
        <f t="shared" si="5"/>
        <v>0</v>
      </c>
      <c r="P50" s="117">
        <f t="shared" si="5"/>
        <v>0</v>
      </c>
      <c r="Q50" s="123"/>
      <c r="R50"/>
      <c r="S50"/>
      <c r="T50"/>
      <c r="U50"/>
      <c r="V50"/>
      <c r="W50" s="86"/>
      <c r="X50" s="122"/>
    </row>
    <row r="51" spans="1:30">
      <c r="B51" s="124" t="str">
        <f>B33</f>
        <v>Capitalisation policy changes</v>
      </c>
      <c r="C51" s="104"/>
      <c r="D51" s="105"/>
      <c r="E51" s="90"/>
      <c r="F51" s="90"/>
      <c r="G51" s="90"/>
      <c r="H51" s="90"/>
      <c r="I51" s="106"/>
      <c r="J51" s="83"/>
      <c r="K51" s="65"/>
      <c r="L51" s="66"/>
      <c r="M51" s="115">
        <f t="shared" si="5"/>
        <v>0</v>
      </c>
      <c r="N51" s="116">
        <f t="shared" si="5"/>
        <v>0</v>
      </c>
      <c r="O51" s="116">
        <f t="shared" si="5"/>
        <v>0</v>
      </c>
      <c r="P51" s="117">
        <f t="shared" si="5"/>
        <v>0</v>
      </c>
      <c r="Q51" s="123"/>
      <c r="R51"/>
      <c r="S51"/>
      <c r="T51"/>
      <c r="U51"/>
      <c r="V51"/>
      <c r="W51" s="86"/>
      <c r="X51" s="122"/>
    </row>
    <row r="52" spans="1:30" ht="15.75" thickBot="1">
      <c r="B52" s="124" t="s">
        <v>28</v>
      </c>
      <c r="C52" s="104"/>
      <c r="D52" s="105"/>
      <c r="E52" s="198">
        <v>1.2480901175510772</v>
      </c>
      <c r="F52" s="90">
        <v>-1.3182322907478192</v>
      </c>
      <c r="G52" s="90">
        <v>-3.6616217334932735</v>
      </c>
      <c r="H52" s="90">
        <v>0.56429515994747093</v>
      </c>
      <c r="I52" s="106"/>
      <c r="J52" s="83"/>
      <c r="K52" s="65"/>
      <c r="L52" s="66"/>
      <c r="M52" s="115">
        <f t="shared" si="5"/>
        <v>-1.3608571132581553</v>
      </c>
      <c r="N52" s="116">
        <f t="shared" si="5"/>
        <v>1.3995145093024424</v>
      </c>
      <c r="O52" s="116">
        <f t="shared" si="5"/>
        <v>3.8014673257915712</v>
      </c>
      <c r="P52" s="117">
        <f t="shared" si="5"/>
        <v>-0.57851840149584133</v>
      </c>
      <c r="Q52" s="123"/>
      <c r="R52"/>
      <c r="S52"/>
      <c r="T52"/>
      <c r="U52"/>
      <c r="V52"/>
      <c r="W52" s="86"/>
      <c r="X52" s="122"/>
    </row>
    <row r="53" spans="1:30" s="125" customFormat="1" ht="15.75" thickBot="1">
      <c r="B53" s="126" t="s">
        <v>29</v>
      </c>
      <c r="C53" s="95"/>
      <c r="D53" s="95"/>
      <c r="E53" s="95">
        <f>+E40-SUM(E42:E52)</f>
        <v>62.439092347549447</v>
      </c>
      <c r="F53" s="95">
        <f>+F40-SUM(F42:F52)</f>
        <v>67.452342435622441</v>
      </c>
      <c r="G53" s="127">
        <f>+G40-SUM(G42:G52)</f>
        <v>60.866591277567089</v>
      </c>
      <c r="H53" s="127">
        <f>+H40-SUM(H42:H52)</f>
        <v>63.212350249079179</v>
      </c>
      <c r="I53" s="96"/>
      <c r="J53" s="128"/>
      <c r="K53" s="94">
        <f t="shared" ref="K53:P53" si="6">K40+SUM(K42:K52)</f>
        <v>0</v>
      </c>
      <c r="L53" s="95">
        <f t="shared" si="6"/>
        <v>0</v>
      </c>
      <c r="M53" s="95">
        <f t="shared" si="6"/>
        <v>68.080567077375449</v>
      </c>
      <c r="N53" s="95">
        <f t="shared" si="6"/>
        <v>71.611454663683006</v>
      </c>
      <c r="O53" s="127">
        <f t="shared" si="6"/>
        <v>63.191223674881698</v>
      </c>
      <c r="P53" s="127">
        <f t="shared" si="6"/>
        <v>64.805637929442312</v>
      </c>
      <c r="Q53" s="96">
        <f>+Q34-(O34-O53)</f>
        <v>62.11879803015853</v>
      </c>
      <c r="R53"/>
      <c r="S53"/>
      <c r="T53"/>
      <c r="U53"/>
      <c r="V53"/>
      <c r="W53" s="129"/>
      <c r="X53" s="129"/>
      <c r="Y53"/>
      <c r="Z53"/>
      <c r="AA53"/>
      <c r="AB53"/>
      <c r="AC53"/>
      <c r="AD53"/>
    </row>
    <row r="54" spans="1:30" customFormat="1" ht="40.5" customHeight="1" thickBot="1">
      <c r="A54" s="1"/>
      <c r="G54" s="130" t="s">
        <v>30</v>
      </c>
      <c r="O54" s="130" t="s">
        <v>30</v>
      </c>
    </row>
    <row r="55" spans="1:30" s="131" customFormat="1" ht="18.75" thickBot="1">
      <c r="K55" s="132" t="s">
        <v>52</v>
      </c>
      <c r="L55" s="133"/>
      <c r="M55" s="133"/>
      <c r="N55" s="134"/>
      <c r="O55" s="134"/>
      <c r="P55" s="134"/>
      <c r="Q55" s="135"/>
      <c r="R55"/>
      <c r="S55"/>
      <c r="T55"/>
      <c r="U55"/>
      <c r="V55"/>
      <c r="W55"/>
      <c r="Y55"/>
      <c r="Z55"/>
      <c r="AA55"/>
      <c r="AB55"/>
      <c r="AC55"/>
      <c r="AD55"/>
    </row>
    <row r="56" spans="1:30" ht="15.75" thickBot="1">
      <c r="B56" s="136"/>
      <c r="D56" s="55"/>
      <c r="E56" s="55"/>
      <c r="F56" s="55"/>
      <c r="G56" s="55"/>
      <c r="H56" s="55"/>
      <c r="I56" s="55"/>
      <c r="J56" s="55"/>
      <c r="K56" s="137"/>
      <c r="L56" s="207"/>
      <c r="M56" s="201">
        <f>M34-M53</f>
        <v>4.2508711535353285</v>
      </c>
      <c r="N56" s="138">
        <f>(N34-N53)-(M34-M53)</f>
        <v>-4.7332258789482609</v>
      </c>
      <c r="O56" s="138">
        <f>(O34-O53)-(N34-N53)</f>
        <v>9.1843451478587355</v>
      </c>
      <c r="P56" s="138">
        <f>(P34-P53)-(O34-O53)</f>
        <v>-1.9199709527740367</v>
      </c>
      <c r="Q56" s="139">
        <f>(Q34-Q53)-(P34-P53)</f>
        <v>1.9199709527740367</v>
      </c>
      <c r="R56"/>
      <c r="S56"/>
      <c r="T56"/>
      <c r="U56"/>
      <c r="V56"/>
      <c r="W56"/>
      <c r="X56" s="32"/>
    </row>
    <row r="57" spans="1:30" ht="23.25" customHeight="1" thickBot="1">
      <c r="B57" s="136"/>
      <c r="C57" s="140"/>
      <c r="D57" s="55"/>
      <c r="E57" s="55"/>
      <c r="F57" s="55"/>
      <c r="G57" s="55"/>
      <c r="H57" s="55"/>
      <c r="I57" s="55"/>
      <c r="J57" s="47"/>
      <c r="K57" s="141"/>
      <c r="L57" s="141"/>
      <c r="M57" s="141"/>
      <c r="N57" s="141"/>
      <c r="O57" s="141"/>
      <c r="P57" s="141"/>
      <c r="Q57" s="141"/>
      <c r="R57"/>
      <c r="S57"/>
      <c r="T57"/>
      <c r="U57"/>
      <c r="V57"/>
      <c r="W57"/>
      <c r="X57" s="142"/>
    </row>
    <row r="58" spans="1:30" s="131" customFormat="1" ht="18.75" thickBot="1">
      <c r="B58" s="215"/>
      <c r="D58" s="205"/>
      <c r="K58" s="143" t="s">
        <v>31</v>
      </c>
      <c r="L58" s="144"/>
      <c r="M58" s="134"/>
      <c r="N58" s="134"/>
      <c r="O58" s="134"/>
      <c r="P58" s="134"/>
      <c r="Q58" s="134"/>
      <c r="R58" s="134"/>
      <c r="S58" s="134"/>
      <c r="T58" s="134"/>
      <c r="U58" s="134"/>
      <c r="V58" s="145"/>
      <c r="W58" s="146"/>
      <c r="X58"/>
      <c r="Y58"/>
      <c r="Z58"/>
      <c r="AA58"/>
      <c r="AB58"/>
    </row>
    <row r="59" spans="1:30" ht="30" customHeight="1">
      <c r="B59" s="216"/>
      <c r="C59" s="140"/>
      <c r="D59" s="55"/>
      <c r="E59" s="55"/>
      <c r="F59" s="55"/>
      <c r="G59" s="55"/>
      <c r="H59" s="55"/>
      <c r="I59" s="55"/>
      <c r="J59" s="47"/>
      <c r="K59" s="147"/>
      <c r="L59" s="148"/>
      <c r="M59" s="238" t="s">
        <v>10</v>
      </c>
      <c r="N59" s="239"/>
      <c r="O59" s="239"/>
      <c r="P59" s="239"/>
      <c r="Q59" s="240"/>
      <c r="R59" s="224" t="s">
        <v>32</v>
      </c>
      <c r="S59" s="225"/>
      <c r="T59" s="149"/>
      <c r="U59" s="150"/>
      <c r="V59" s="150"/>
      <c r="W59" s="151"/>
      <c r="X59" s="142"/>
    </row>
    <row r="60" spans="1:30">
      <c r="B60" s="216"/>
      <c r="C60" s="140"/>
      <c r="D60" s="55"/>
      <c r="E60" s="55"/>
      <c r="F60" s="55"/>
      <c r="G60" s="55"/>
      <c r="H60" s="55"/>
      <c r="I60" s="55"/>
      <c r="J60" s="47"/>
      <c r="K60" s="152"/>
      <c r="L60" s="153"/>
      <c r="M60" s="241" t="s">
        <v>8</v>
      </c>
      <c r="N60" s="242"/>
      <c r="O60" s="242"/>
      <c r="P60" s="242"/>
      <c r="Q60" s="243"/>
      <c r="R60" s="244"/>
      <c r="S60" s="245"/>
      <c r="T60" s="245"/>
      <c r="U60" s="245"/>
      <c r="V60" s="245"/>
      <c r="W60" s="246"/>
      <c r="X60" s="142"/>
    </row>
    <row r="61" spans="1:30" ht="15.75" thickBot="1">
      <c r="C61" s="140"/>
      <c r="D61" s="55"/>
      <c r="E61" s="55"/>
      <c r="F61" s="55"/>
      <c r="G61" s="55"/>
      <c r="H61" s="55"/>
      <c r="I61" s="55"/>
      <c r="J61" s="47"/>
      <c r="K61" s="152"/>
      <c r="L61" s="153"/>
      <c r="M61" s="154" t="s">
        <v>49</v>
      </c>
      <c r="N61" s="155" t="s">
        <v>48</v>
      </c>
      <c r="O61" s="155" t="s">
        <v>47</v>
      </c>
      <c r="P61" s="155" t="s">
        <v>46</v>
      </c>
      <c r="Q61" s="155" t="s">
        <v>50</v>
      </c>
      <c r="R61" s="156" t="s">
        <v>39</v>
      </c>
      <c r="S61" s="156" t="s">
        <v>40</v>
      </c>
      <c r="T61" s="157"/>
      <c r="U61" s="158"/>
      <c r="V61" s="159"/>
      <c r="W61" s="160" t="s">
        <v>33</v>
      </c>
      <c r="X61" s="142"/>
    </row>
    <row r="62" spans="1:30" ht="15.75" thickBot="1">
      <c r="B62" s="55"/>
      <c r="C62" s="47"/>
      <c r="D62" s="47"/>
      <c r="E62" s="55"/>
      <c r="F62" s="55"/>
      <c r="G62" s="55"/>
      <c r="H62" s="55"/>
      <c r="I62" s="55"/>
      <c r="J62" s="55"/>
      <c r="K62" s="247" t="s">
        <v>49</v>
      </c>
      <c r="L62" s="248"/>
      <c r="M62" s="161"/>
      <c r="N62" s="162">
        <f>$M$56</f>
        <v>4.2508711535353285</v>
      </c>
      <c r="O62" s="163">
        <f>$M$56</f>
        <v>4.2508711535353285</v>
      </c>
      <c r="P62" s="164">
        <f>$M$56</f>
        <v>4.2508711535353285</v>
      </c>
      <c r="Q62" s="163">
        <f>$M$56</f>
        <v>4.2508711535353285</v>
      </c>
      <c r="R62" s="165">
        <f>$M$56</f>
        <v>4.2508711535353285</v>
      </c>
      <c r="S62" s="166"/>
      <c r="T62" s="166"/>
      <c r="U62" s="166"/>
      <c r="V62" s="166"/>
      <c r="W62" s="167"/>
      <c r="X62"/>
      <c r="AC62" s="5"/>
      <c r="AD62" s="5"/>
    </row>
    <row r="63" spans="1:30" ht="15.75" thickBot="1">
      <c r="B63" s="55"/>
      <c r="C63" s="55"/>
      <c r="D63" s="55"/>
      <c r="E63" s="55"/>
      <c r="F63" s="55"/>
      <c r="G63" s="55"/>
      <c r="H63" s="55"/>
      <c r="I63" s="55"/>
      <c r="J63" s="55"/>
      <c r="K63" s="252" t="s">
        <v>48</v>
      </c>
      <c r="L63" s="253"/>
      <c r="M63" s="161"/>
      <c r="N63" s="161"/>
      <c r="O63" s="168">
        <f>$N$56</f>
        <v>-4.7332258789482609</v>
      </c>
      <c r="P63" s="169">
        <f>$N$56</f>
        <v>-4.7332258789482609</v>
      </c>
      <c r="Q63" s="116">
        <f>$N$56</f>
        <v>-4.7332258789482609</v>
      </c>
      <c r="R63" s="169">
        <f>$N$56</f>
        <v>-4.7332258789482609</v>
      </c>
      <c r="S63" s="170">
        <f>$N$56</f>
        <v>-4.7332258789482609</v>
      </c>
      <c r="T63" s="166"/>
      <c r="U63" s="166"/>
      <c r="V63" s="166"/>
      <c r="W63" s="167"/>
      <c r="X63"/>
      <c r="AC63" s="5"/>
      <c r="AD63" s="5"/>
    </row>
    <row r="64" spans="1:30" ht="15.75" thickBot="1">
      <c r="B64" s="55"/>
      <c r="C64" s="55"/>
      <c r="D64" s="55"/>
      <c r="E64" s="55"/>
      <c r="F64" s="55"/>
      <c r="G64" s="55"/>
      <c r="H64" s="55"/>
      <c r="I64" s="55"/>
      <c r="J64" s="55"/>
      <c r="K64" s="252" t="s">
        <v>47</v>
      </c>
      <c r="L64" s="253"/>
      <c r="M64" s="166"/>
      <c r="N64" s="166"/>
      <c r="O64" s="161"/>
      <c r="P64" s="171">
        <f>$O$56</f>
        <v>9.1843451478587355</v>
      </c>
      <c r="Q64" s="116">
        <f>$O$56</f>
        <v>9.1843451478587355</v>
      </c>
      <c r="R64" s="169">
        <f>$O$56</f>
        <v>9.1843451478587355</v>
      </c>
      <c r="S64" s="116">
        <f>$O$56</f>
        <v>9.1843451478587355</v>
      </c>
      <c r="T64" s="172">
        <f>$O$56</f>
        <v>9.1843451478587355</v>
      </c>
      <c r="U64" s="166"/>
      <c r="V64" s="166"/>
      <c r="W64" s="167"/>
      <c r="X64"/>
      <c r="AC64" s="5"/>
      <c r="AD64" s="5"/>
    </row>
    <row r="65" spans="2:30" ht="15.75" thickBot="1">
      <c r="B65" s="55"/>
      <c r="C65" s="55"/>
      <c r="D65" s="55"/>
      <c r="E65" s="55"/>
      <c r="F65" s="55"/>
      <c r="G65" s="55"/>
      <c r="H65" s="200"/>
      <c r="I65" s="55"/>
      <c r="J65" s="55"/>
      <c r="K65" s="252" t="s">
        <v>46</v>
      </c>
      <c r="L65" s="253"/>
      <c r="M65" s="166"/>
      <c r="N65" s="166"/>
      <c r="O65" s="166"/>
      <c r="P65" s="161"/>
      <c r="Q65" s="171">
        <f>$P$56</f>
        <v>-1.9199709527740367</v>
      </c>
      <c r="R65" s="116">
        <f>$P$56</f>
        <v>-1.9199709527740367</v>
      </c>
      <c r="S65" s="169">
        <f>$P$56</f>
        <v>-1.9199709527740367</v>
      </c>
      <c r="T65" s="116">
        <f>$P$56</f>
        <v>-1.9199709527740367</v>
      </c>
      <c r="U65" s="172">
        <f>$P$56</f>
        <v>-1.9199709527740367</v>
      </c>
      <c r="V65" s="206"/>
      <c r="W65" s="167"/>
      <c r="X65"/>
      <c r="AC65" s="5"/>
      <c r="AD65" s="5"/>
    </row>
    <row r="66" spans="2:30" ht="15.75" thickBot="1">
      <c r="B66" s="174"/>
      <c r="C66" s="174"/>
      <c r="D66" s="174"/>
      <c r="E66" s="174"/>
      <c r="F66" s="174"/>
      <c r="G66" s="175"/>
      <c r="H66" s="175"/>
      <c r="I66" s="175"/>
      <c r="J66" s="175"/>
      <c r="K66" s="222" t="s">
        <v>50</v>
      </c>
      <c r="L66" s="223"/>
      <c r="M66" s="206"/>
      <c r="N66" s="206"/>
      <c r="O66" s="166"/>
      <c r="P66" s="206"/>
      <c r="Q66" s="161"/>
      <c r="R66" s="171">
        <f>+$Q$56</f>
        <v>1.9199709527740367</v>
      </c>
      <c r="S66" s="173">
        <f>+$Q$56</f>
        <v>1.9199709527740367</v>
      </c>
      <c r="T66" s="212">
        <f>+$Q$56</f>
        <v>1.9199709527740367</v>
      </c>
      <c r="U66" s="173">
        <f>+$Q$56</f>
        <v>1.9199709527740367</v>
      </c>
      <c r="V66" s="172">
        <f>+$Q$56</f>
        <v>1.9199709527740367</v>
      </c>
      <c r="W66" s="167"/>
      <c r="X66"/>
      <c r="AC66" s="5"/>
      <c r="AD66" s="5"/>
    </row>
    <row r="67" spans="2:30" s="125" customFormat="1" ht="15.75" thickBot="1">
      <c r="B67" s="174"/>
      <c r="C67" s="174"/>
      <c r="D67" s="174"/>
      <c r="E67" s="174"/>
      <c r="F67" s="174"/>
      <c r="G67" s="175"/>
      <c r="H67" s="175"/>
      <c r="I67" s="175"/>
      <c r="J67" s="175"/>
      <c r="K67" s="176" t="s">
        <v>53</v>
      </c>
      <c r="L67" s="177"/>
      <c r="M67" s="178"/>
      <c r="N67" s="178"/>
      <c r="O67" s="178"/>
      <c r="P67" s="178"/>
      <c r="Q67" s="179"/>
      <c r="R67" s="180">
        <f>+SUM(R62:R66)</f>
        <v>8.7019904224458031</v>
      </c>
      <c r="S67" s="211">
        <f>+SUM(S63:S66)</f>
        <v>4.4511192689104746</v>
      </c>
      <c r="T67" s="213">
        <f>+SUM(T64:T66)</f>
        <v>9.1843451478587355</v>
      </c>
      <c r="U67" s="214">
        <f>+SUM(U65:U66)</f>
        <v>0</v>
      </c>
      <c r="V67" s="181">
        <f>+SUM(V66)</f>
        <v>1.9199709527740367</v>
      </c>
      <c r="W67" s="182">
        <f>+SUM(R67:V67)</f>
        <v>24.25742579198905</v>
      </c>
      <c r="X67"/>
      <c r="Y67" s="211">
        <f>NPV($Y$71,R67:V67)</f>
        <v>22.471598501572171</v>
      </c>
      <c r="Z67" s="218" t="s">
        <v>55</v>
      </c>
      <c r="AA67"/>
      <c r="AB67"/>
      <c r="AC67"/>
    </row>
    <row r="68" spans="2:30" ht="15.75" thickBot="1">
      <c r="B68" s="174"/>
      <c r="C68" s="174"/>
      <c r="D68" s="174"/>
      <c r="E68" s="174"/>
      <c r="F68" s="174"/>
      <c r="G68" s="175"/>
      <c r="H68" s="175"/>
      <c r="I68" s="175"/>
      <c r="J68" s="175"/>
      <c r="K68" s="183"/>
      <c r="L68" s="183"/>
      <c r="M68" s="183"/>
      <c r="N68" s="183"/>
      <c r="O68" s="183"/>
      <c r="P68" s="183"/>
      <c r="Q68" s="183"/>
      <c r="R68" s="184"/>
      <c r="S68" s="184"/>
      <c r="T68" s="184"/>
      <c r="U68" s="184"/>
      <c r="V68" s="184"/>
      <c r="W68" s="86"/>
      <c r="X68"/>
      <c r="AD68" s="5"/>
    </row>
    <row r="69" spans="2:30" ht="15.75" thickBot="1">
      <c r="B69" s="174"/>
      <c r="C69" s="174"/>
      <c r="D69" s="174"/>
      <c r="E69" s="174"/>
      <c r="F69" s="174"/>
      <c r="G69" s="174"/>
      <c r="H69" s="174"/>
      <c r="I69" s="174"/>
      <c r="J69" s="174"/>
      <c r="K69" s="185" t="s">
        <v>54</v>
      </c>
      <c r="L69" s="186"/>
      <c r="M69" s="187"/>
      <c r="N69" s="187"/>
      <c r="O69" s="187"/>
      <c r="P69" s="187"/>
      <c r="Q69" s="188"/>
      <c r="R69" s="221">
        <f>PMT(Y71,2,-Y67)</f>
        <v>11.8260791833971</v>
      </c>
      <c r="S69" s="221">
        <f>R69</f>
        <v>11.8260791833971</v>
      </c>
      <c r="T69" s="189"/>
      <c r="U69" s="190"/>
      <c r="V69" s="190"/>
      <c r="W69" s="182"/>
      <c r="X69" s="191"/>
      <c r="Y69" s="211">
        <f>NPV($Y$71,R69:V69)</f>
        <v>22.471598501572167</v>
      </c>
      <c r="Z69" s="218" t="s">
        <v>55</v>
      </c>
      <c r="AD69" s="5"/>
    </row>
    <row r="70" spans="2:30" ht="15.75" thickBot="1">
      <c r="B70" s="4"/>
      <c r="C70" s="4"/>
      <c r="D70" s="4"/>
      <c r="E70" s="4"/>
      <c r="F70" s="4"/>
      <c r="G70" s="4"/>
      <c r="H70" s="4"/>
      <c r="I70" s="192"/>
      <c r="J70" s="192"/>
      <c r="K70" s="192"/>
      <c r="L70" s="192"/>
      <c r="M70" s="193"/>
      <c r="N70" s="192"/>
      <c r="O70" s="192"/>
      <c r="P70" s="192"/>
      <c r="Q70" s="193"/>
      <c r="R70" s="193"/>
      <c r="S70" s="193"/>
      <c r="T70" s="194"/>
      <c r="U70" s="194"/>
      <c r="V70" s="4"/>
      <c r="W70" s="4"/>
      <c r="X70" s="4"/>
    </row>
    <row r="71" spans="2:30" s="195" customFormat="1" ht="15.75" thickBot="1">
      <c r="B71" s="192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219">
        <v>3.4825089898214499E-2</v>
      </c>
      <c r="Z71" s="218" t="s">
        <v>56</v>
      </c>
      <c r="AA71" s="174"/>
      <c r="AB71" s="174"/>
      <c r="AC71"/>
      <c r="AD71"/>
    </row>
    <row r="72" spans="2:30">
      <c r="B72" s="192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</row>
    <row r="73" spans="2:30" s="15" customFormat="1" ht="28.5">
      <c r="B73" s="192"/>
      <c r="C73" s="192"/>
      <c r="D73" s="192"/>
      <c r="E73" s="192"/>
      <c r="F73" s="192"/>
      <c r="G73" s="192"/>
      <c r="H73" s="192"/>
      <c r="Y73" s="220"/>
      <c r="Z73"/>
      <c r="AA73"/>
      <c r="AB73"/>
      <c r="AC73"/>
      <c r="AD73"/>
    </row>
    <row r="74" spans="2:30">
      <c r="B74" s="192"/>
      <c r="C74" s="192"/>
      <c r="D74" s="192"/>
      <c r="E74" s="192"/>
      <c r="F74" s="192"/>
      <c r="G74" s="192"/>
      <c r="H74" s="192"/>
      <c r="I74" s="197"/>
      <c r="J74" s="196"/>
      <c r="K74" s="196"/>
      <c r="L74" s="196"/>
      <c r="M74" s="197"/>
      <c r="N74" s="197"/>
      <c r="O74" s="197"/>
      <c r="P74" s="194"/>
      <c r="Q74" s="194"/>
      <c r="R74" s="4"/>
      <c r="S74" s="4"/>
      <c r="T74" s="4"/>
      <c r="U74" s="4"/>
      <c r="V74" s="4"/>
      <c r="W74" s="4"/>
      <c r="X74" s="4"/>
    </row>
    <row r="75" spans="2:30">
      <c r="B75" s="192"/>
      <c r="C75" s="192"/>
      <c r="D75" s="192"/>
      <c r="E75" s="192"/>
      <c r="F75" s="192"/>
      <c r="G75" s="192"/>
      <c r="H75" s="192"/>
      <c r="W75" s="4"/>
      <c r="X75" s="4"/>
    </row>
    <row r="76" spans="2:30">
      <c r="B76" s="192"/>
      <c r="C76" s="192"/>
      <c r="D76" s="192"/>
      <c r="E76" s="192"/>
      <c r="F76" s="192"/>
      <c r="G76" s="192"/>
      <c r="H76" s="192"/>
      <c r="W76" s="4"/>
      <c r="X76" s="4"/>
    </row>
    <row r="77" spans="2:30">
      <c r="B77" s="192"/>
      <c r="C77" s="192"/>
      <c r="D77" s="192"/>
      <c r="E77" s="192"/>
      <c r="F77" s="192"/>
      <c r="G77" s="192"/>
      <c r="H77" s="192"/>
      <c r="W77" s="4"/>
      <c r="X77" s="4"/>
    </row>
    <row r="78" spans="2:30">
      <c r="B78" s="192"/>
      <c r="C78" s="192"/>
      <c r="D78" s="192"/>
      <c r="E78" s="192"/>
      <c r="F78" s="192"/>
      <c r="G78" s="192"/>
      <c r="H78" s="192"/>
      <c r="W78" s="4"/>
      <c r="X78" s="4"/>
    </row>
    <row r="79" spans="2:30" s="125" customFormat="1">
      <c r="B79" s="192"/>
      <c r="C79" s="192"/>
      <c r="D79" s="192"/>
      <c r="E79" s="192"/>
      <c r="F79" s="192"/>
      <c r="G79" s="192"/>
      <c r="H79" s="192"/>
      <c r="W79" s="199"/>
      <c r="X79" s="199"/>
      <c r="Y79"/>
      <c r="Z79"/>
      <c r="AA79"/>
      <c r="AB79"/>
      <c r="AC79"/>
      <c r="AD79"/>
    </row>
  </sheetData>
  <mergeCells count="23">
    <mergeCell ref="C8:L8"/>
    <mergeCell ref="M8:N8"/>
    <mergeCell ref="C20:I20"/>
    <mergeCell ref="K20:Q20"/>
    <mergeCell ref="K65:L65"/>
    <mergeCell ref="K63:L63"/>
    <mergeCell ref="K64:L64"/>
    <mergeCell ref="K66:L66"/>
    <mergeCell ref="R59:S59"/>
    <mergeCell ref="C21:D21"/>
    <mergeCell ref="E21:I21"/>
    <mergeCell ref="K21:L21"/>
    <mergeCell ref="M21:Q21"/>
    <mergeCell ref="C37:I37"/>
    <mergeCell ref="K37:Q37"/>
    <mergeCell ref="C38:D38"/>
    <mergeCell ref="E38:I38"/>
    <mergeCell ref="K38:L38"/>
    <mergeCell ref="M38:Q38"/>
    <mergeCell ref="M59:Q59"/>
    <mergeCell ref="M60:Q60"/>
    <mergeCell ref="R60:W60"/>
    <mergeCell ref="K62:L62"/>
  </mergeCells>
  <dataValidations disablePrompts="1" count="4">
    <dataValidation type="custom" allowBlank="1" showInputMessage="1" showErrorMessage="1" error="Must be a number" promptTitle="Excluded costs" prompt="Enter value in $million." sqref="C75:G78">
      <formula1>ISNUMBER(C75)</formula1>
    </dataValidation>
    <dataValidation type="textLength" operator="lessThanOrEqual" allowBlank="1" showInputMessage="1" showErrorMessage="1" prompt="Enter category proposed for exclusion." sqref="B75:B78">
      <formula1>150</formula1>
    </dataValidation>
    <dataValidation type="custom" allowBlank="1" showInputMessage="1" showErrorMessage="1" error="Must be a number" prompt="Enter value" sqref="E27:I33">
      <formula1>ISNUMBER(E27)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E23:I23">
      <formula1>ISNUMBER(E23)</formula1>
    </dataValidation>
  </dataValidations>
  <pageMargins left="0.7" right="0.7" top="0.75" bottom="0.75" header="0.3" footer="0.3"/>
  <pageSetup paperSize="8" scale="42" fitToWidth="0" orientation="landscape" r:id="rId1"/>
  <rowBreaks count="1" manualBreakCount="1">
    <brk id="53" min="1" max="25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decision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 final decision - TasNetworks - EBSS model</dc:title>
  <dc:creator/>
  <cp:lastModifiedBy/>
  <dcterms:created xsi:type="dcterms:W3CDTF">2017-04-20T07:58:50Z</dcterms:created>
  <dcterms:modified xsi:type="dcterms:W3CDTF">2017-04-24T06:57:51Z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8880777</vt:lpwstr>
  </property>
  <property fmtid="{D5CDD505-2E9C-101B-9397-08002B2CF9AE}" pid="3" name="currfile">
    <vt:lpwstr>\\cdchnas-evs02\home$\mleco\aer - final decision tasnetworks distribution 2017-22 - ebss model (AER2017-000062).xlsx</vt:lpwstr>
  </property>
  <property fmtid="{D5CDD505-2E9C-101B-9397-08002B2CF9AE}" pid="4" name="cf">
    <vt:lpwstr>\\cdchnas-evs02\home$\mleco\aer - final decision tasnetworks distribution 2017-22 - ebss model (AER2017-000062).xlsx</vt:lpwstr>
  </property>
</Properties>
</file>