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ER\TasNetworks2019-24\11FinalDecision\Models\"/>
    </mc:Choice>
  </mc:AlternateContent>
  <bookViews>
    <workbookView xWindow="0" yWindow="0" windowWidth="19200" windowHeight="5780"/>
  </bookViews>
  <sheets>
    <sheet name="Final Decision" sheetId="7" r:id="rId1"/>
  </sheets>
  <definedNames>
    <definedName name="anscount" hidden="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 i="7" l="1"/>
  <c r="N25" i="7"/>
  <c r="O25" i="7"/>
  <c r="P25" i="7"/>
  <c r="Q25" i="7"/>
  <c r="M26" i="7"/>
  <c r="N26" i="7"/>
  <c r="O26" i="7"/>
  <c r="P26" i="7"/>
  <c r="Q26" i="7"/>
  <c r="M29" i="7"/>
  <c r="N29" i="7"/>
  <c r="O29" i="7"/>
  <c r="P29" i="7"/>
  <c r="Q29" i="7"/>
  <c r="M30" i="7"/>
  <c r="N30" i="7"/>
  <c r="O30" i="7"/>
  <c r="P30" i="7"/>
  <c r="Q30" i="7"/>
  <c r="Q31" i="7"/>
  <c r="P31" i="7"/>
  <c r="O31" i="7"/>
  <c r="M31" i="7"/>
  <c r="N31" i="7"/>
  <c r="K9" i="7"/>
  <c r="K10" i="7"/>
  <c r="J11" i="7"/>
  <c r="J10" i="7"/>
  <c r="I11" i="7"/>
  <c r="I10" i="7"/>
  <c r="H11" i="7"/>
  <c r="H10" i="7"/>
  <c r="G11" i="7"/>
  <c r="G10" i="7"/>
  <c r="F11" i="7"/>
  <c r="F10" i="7"/>
  <c r="E11" i="7"/>
  <c r="E10" i="7"/>
  <c r="D11" i="7"/>
  <c r="O21" i="7"/>
  <c r="O23" i="7"/>
  <c r="O24" i="7"/>
  <c r="O27" i="7"/>
  <c r="O28" i="7"/>
  <c r="O37" i="7"/>
  <c r="O39" i="7"/>
  <c r="O40" i="7"/>
  <c r="O41" i="7"/>
  <c r="O42" i="7"/>
  <c r="O43" i="7"/>
  <c r="O44" i="7"/>
  <c r="O45" i="7"/>
  <c r="O46" i="7"/>
  <c r="O47" i="7"/>
  <c r="O48" i="7"/>
  <c r="O49" i="7" s="1"/>
  <c r="M21" i="7"/>
  <c r="M23" i="7"/>
  <c r="M24" i="7"/>
  <c r="M27" i="7"/>
  <c r="M28" i="7"/>
  <c r="M37" i="7"/>
  <c r="M39" i="7"/>
  <c r="M40" i="7"/>
  <c r="M41" i="7"/>
  <c r="M42" i="7"/>
  <c r="M43" i="7"/>
  <c r="M44" i="7"/>
  <c r="M45" i="7"/>
  <c r="M46" i="7"/>
  <c r="M47" i="7"/>
  <c r="M48" i="7"/>
  <c r="M49" i="7" s="1"/>
  <c r="P21" i="7"/>
  <c r="P23" i="7"/>
  <c r="P24" i="7"/>
  <c r="P27" i="7"/>
  <c r="P28" i="7"/>
  <c r="P37" i="7"/>
  <c r="P39" i="7"/>
  <c r="P40" i="7"/>
  <c r="P41" i="7"/>
  <c r="P42" i="7"/>
  <c r="P43" i="7"/>
  <c r="P44" i="7"/>
  <c r="P45" i="7"/>
  <c r="P46" i="7"/>
  <c r="P47" i="7"/>
  <c r="P48" i="7"/>
  <c r="P49" i="7"/>
  <c r="Q49" i="7" s="1"/>
  <c r="Q52" i="7" s="1"/>
  <c r="Q21" i="7"/>
  <c r="Q23" i="7"/>
  <c r="Q24" i="7"/>
  <c r="Q27" i="7"/>
  <c r="Q28" i="7"/>
  <c r="N37" i="7"/>
  <c r="N39" i="7"/>
  <c r="N40" i="7"/>
  <c r="N41" i="7"/>
  <c r="N42" i="7"/>
  <c r="N43" i="7"/>
  <c r="N44" i="7"/>
  <c r="N45" i="7"/>
  <c r="N46" i="7"/>
  <c r="N47" i="7"/>
  <c r="N48" i="7"/>
  <c r="N49" i="7" s="1"/>
  <c r="H49" i="7"/>
  <c r="G49" i="7"/>
  <c r="F49" i="7"/>
  <c r="E49" i="7"/>
  <c r="B40" i="7"/>
  <c r="B39" i="7"/>
  <c r="N21" i="7"/>
  <c r="N23" i="7"/>
  <c r="N24" i="7"/>
  <c r="N27" i="7"/>
  <c r="N28" i="7"/>
  <c r="I31" i="7"/>
  <c r="H31" i="7"/>
  <c r="G31" i="7"/>
  <c r="F31" i="7"/>
  <c r="E31" i="7"/>
  <c r="D10" i="7"/>
  <c r="O52" i="7" l="1"/>
  <c r="T60" i="7"/>
  <c r="U60" i="7"/>
  <c r="V60" i="7"/>
  <c r="V61" i="7" s="1"/>
  <c r="V63" i="7" s="1"/>
  <c r="R60" i="7"/>
  <c r="S60" i="7"/>
  <c r="P52" i="7"/>
  <c r="R59" i="7" l="1"/>
  <c r="Q59" i="7"/>
  <c r="S59" i="7"/>
  <c r="T59" i="7"/>
  <c r="U59" i="7"/>
  <c r="U61" i="7" s="1"/>
  <c r="U63" i="7" s="1"/>
  <c r="S58" i="7"/>
  <c r="Q58" i="7"/>
  <c r="R58" i="7"/>
  <c r="R61" i="7" s="1"/>
  <c r="T58" i="7"/>
  <c r="P58" i="7"/>
  <c r="R63" i="7" l="1"/>
  <c r="S61" i="7"/>
  <c r="S63" i="7" s="1"/>
  <c r="T61" i="7"/>
  <c r="T63" i="7" s="1"/>
  <c r="W61" i="7" l="1"/>
  <c r="W63" i="7"/>
</calcChain>
</file>

<file path=xl/sharedStrings.xml><?xml version="1.0" encoding="utf-8"?>
<sst xmlns="http://schemas.openxmlformats.org/spreadsheetml/2006/main" count="101" uniqueCount="55">
  <si>
    <t>Actual and estimated inflation</t>
  </si>
  <si>
    <t>Actual</t>
  </si>
  <si>
    <t>Estimated</t>
  </si>
  <si>
    <t>ABS CPI index - June (rebased index in Sep 2012)</t>
  </si>
  <si>
    <t xml:space="preserve">Inflation rate (per cent) </t>
  </si>
  <si>
    <t>7.5.1 -  The carryover amounts that arise from applying the EBSS during the current regulatory control period</t>
  </si>
  <si>
    <t>7.5.1.1 - Opex allowance applicable to EBSS (EBSS target)</t>
  </si>
  <si>
    <t>Previous period</t>
  </si>
  <si>
    <t>Current regulatory control period</t>
  </si>
  <si>
    <t>Total opex allowance</t>
  </si>
  <si>
    <t xml:space="preserve">Approved excludable costs - allowance </t>
  </si>
  <si>
    <t>Debt raising costs</t>
  </si>
  <si>
    <t>GSL</t>
  </si>
  <si>
    <t>Non-network alternatives</t>
  </si>
  <si>
    <t>Electrical safety inspection levy payments</t>
  </si>
  <si>
    <t>National Energy Market (NEM) levy payments</t>
  </si>
  <si>
    <t>NEM and retail contestability opex</t>
  </si>
  <si>
    <t>Capitalisation policy changes</t>
  </si>
  <si>
    <t>Forecast opex for EBSS purposes</t>
  </si>
  <si>
    <t>7.5.1.2 - Actual and estimated opex applicable to EBSS</t>
  </si>
  <si>
    <t xml:space="preserve">$m, Actual </t>
  </si>
  <si>
    <t xml:space="preserve">Total opex </t>
  </si>
  <si>
    <t>Approved excludable costs</t>
  </si>
  <si>
    <t>Movements in provisions related to opex</t>
  </si>
  <si>
    <t>Actual opex for EBSS purposes</t>
  </si>
  <si>
    <t>Carryover</t>
  </si>
  <si>
    <t>Forthcoming regulatory control period</t>
  </si>
  <si>
    <t>Total</t>
  </si>
  <si>
    <t>2012-13</t>
  </si>
  <si>
    <t>$m, real June 2012</t>
  </si>
  <si>
    <t>2014-15</t>
  </si>
  <si>
    <t>2013-14</t>
  </si>
  <si>
    <t>2015-16</t>
  </si>
  <si>
    <t>2010-11</t>
  </si>
  <si>
    <t>2011-12</t>
  </si>
  <si>
    <t>2016-17</t>
  </si>
  <si>
    <t>$m, real June 2017</t>
  </si>
  <si>
    <t>2016-17 (unforecast)</t>
  </si>
  <si>
    <t>2017-18</t>
  </si>
  <si>
    <t>2018-19</t>
  </si>
  <si>
    <t>Reconstructed cumulative index (2018-19=1)</t>
  </si>
  <si>
    <t>2019-20</t>
  </si>
  <si>
    <t>2021-22</t>
  </si>
  <si>
    <t>2023-24</t>
  </si>
  <si>
    <t>2022-23</t>
  </si>
  <si>
    <t>2020-21</t>
  </si>
  <si>
    <t>$m, real June 2019</t>
  </si>
  <si>
    <t>Incremental gain $m, real June 2019</t>
  </si>
  <si>
    <t>Total Carryover Amount ($m, June 2019)</t>
  </si>
  <si>
    <t>PTRM inputs ($m, June 2019)</t>
  </si>
  <si>
    <t>Demand management incentive allowance (DMIA)</t>
  </si>
  <si>
    <t>Notes</t>
  </si>
  <si>
    <t>Australian Distribution Co. to nominate base year used to forecast opex 
(drop down menu)</t>
  </si>
  <si>
    <t>To account for the two year length of the current control period we have included in the carryover any efficiency gains or losses made in 2016–17 that were not forecast in the last determination. This ensures TasNetworks retains all gains or losses it made in 2016–17 for a full five years, consistent with other years.</t>
  </si>
  <si>
    <t>Updated with RBA statement of monetary policy February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</si>
</sst>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0_-;\-* #,##0_-;_-* &quot;-&quot;_-;_-@_-"/>
    <numFmt numFmtId="43" formatCode="_-* #,##0.00_-;\-* #,##0.00_-;_-* &quot;-&quot;??_-;_-@_-"/>
    <numFmt numFmtId="164" formatCode="0.0"/>
    <numFmt numFmtId="165" formatCode="0.0000"/>
    <numFmt numFmtId="166" formatCode="_-* #,##0_-;\-* #,##0_-;_-* &quot;-&quot;??_-;_-@_-"/>
    <numFmt numFmtId="167" formatCode="_-* #,##0.0_-;\-* #,##0.0_-;_-* &quot;-&quot;??_-;_-@_-"/>
    <numFmt numFmtId="168" formatCode="#,##0.0_ ;\-#,##0.0\ "/>
    <numFmt numFmtId="169" formatCode="#,##0_ ;\(#,##0\)_ "/>
    <numFmt numFmtId="170" formatCode="#,##0;\(#,##0\)"/>
    <numFmt numFmtId="171" formatCode="_-* #,##0_-;[Red]\(#,##0\)_-;_-* &quot;-&quot;??_-;_-@_-"/>
    <numFmt numFmtId="172" formatCode="#,##0.00_ ;\-#,##0.00\ "/>
  </numFmts>
  <fonts count="2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color theme="1"/>
      <name val="Arial"/>
      <family val="2"/>
    </font>
    <font>
      <b/>
      <sz val="16"/>
      <color indexed="9"/>
      <name val="Arial"/>
      <family val="2"/>
    </font>
    <font>
      <b/>
      <sz val="10"/>
      <name val="Arial"/>
      <family val="2"/>
    </font>
    <font>
      <sz val="11"/>
      <name val="Calibri"/>
      <family val="2"/>
      <scheme val="minor"/>
    </font>
    <font>
      <b/>
      <sz val="12"/>
      <name val="Arial"/>
      <family val="2"/>
    </font>
    <font>
      <sz val="12"/>
      <color theme="1"/>
      <name val="Arial"/>
      <family val="2"/>
    </font>
    <font>
      <b/>
      <sz val="11"/>
      <color theme="1"/>
      <name val="Arial"/>
      <family val="2"/>
    </font>
    <font>
      <sz val="10"/>
      <color theme="1"/>
      <name val="Arial"/>
      <family val="2"/>
    </font>
    <font>
      <b/>
      <sz val="12"/>
      <color theme="0"/>
      <name val="Calibri"/>
      <family val="2"/>
      <scheme val="minor"/>
    </font>
    <font>
      <b/>
      <sz val="12"/>
      <color theme="0"/>
      <name val="Arial"/>
      <family val="2"/>
    </font>
    <font>
      <b/>
      <sz val="14"/>
      <color theme="0"/>
      <name val="Calibri"/>
      <family val="2"/>
      <scheme val="minor"/>
    </font>
    <font>
      <sz val="14"/>
      <color theme="1"/>
      <name val="Calibri"/>
      <family val="2"/>
      <scheme val="minor"/>
    </font>
    <font>
      <b/>
      <sz val="12"/>
      <color indexed="8"/>
      <name val="Calibri"/>
      <family val="2"/>
    </font>
    <font>
      <sz val="12"/>
      <color theme="1"/>
      <name val="Calibri"/>
      <family val="2"/>
      <scheme val="minor"/>
    </font>
    <font>
      <i/>
      <sz val="10"/>
      <name val="Arial"/>
      <family val="2"/>
    </font>
    <font>
      <i/>
      <sz val="11"/>
      <color theme="1"/>
      <name val="Arial"/>
      <family val="2"/>
    </font>
    <font>
      <b/>
      <sz val="11"/>
      <name val="Arial"/>
      <family val="2"/>
    </font>
    <font>
      <sz val="5"/>
      <name val="Arial"/>
      <family val="2"/>
    </font>
    <font>
      <b/>
      <sz val="14"/>
      <name val="Arial"/>
      <family val="2"/>
    </font>
    <font>
      <b/>
      <sz val="10"/>
      <color theme="0"/>
      <name val="Arial"/>
      <family val="2"/>
    </font>
    <font>
      <vertAlign val="superscript"/>
      <sz val="5"/>
      <name val="Arial"/>
      <family val="2"/>
    </font>
    <font>
      <b/>
      <sz val="14"/>
      <color theme="0"/>
      <name val="Arial"/>
      <family val="2"/>
    </font>
    <font>
      <b/>
      <sz val="12"/>
      <color rgb="FFFF0000"/>
      <name val="Calibri"/>
      <family val="2"/>
      <scheme val="minor"/>
    </font>
    <font>
      <u/>
      <sz val="11"/>
      <color theme="10"/>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indexed="22"/>
        <bgColor auto="1"/>
      </patternFill>
    </fill>
    <fill>
      <patternFill patternType="solid">
        <fgColor theme="7" tint="0.79998168889431442"/>
        <bgColor indexed="64"/>
      </patternFill>
    </fill>
    <fill>
      <patternFill patternType="solid">
        <fgColor theme="6"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indexed="22"/>
        <bgColor indexed="64"/>
      </patternFill>
    </fill>
    <fill>
      <patternFill patternType="solid">
        <fgColor theme="1" tint="0.249977111117893"/>
        <bgColor indexed="64"/>
      </patternFill>
    </fill>
    <fill>
      <patternFill patternType="solid">
        <fgColor rgb="FFFFC7CE"/>
        <bgColor indexed="64"/>
      </patternFill>
    </fill>
  </fills>
  <borders count="114">
    <border>
      <left/>
      <right/>
      <top/>
      <bottom/>
      <diagonal/>
    </border>
    <border>
      <left style="thin">
        <color indexed="64"/>
      </left>
      <right/>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theme="0" tint="-0.34998626667073579"/>
      </right>
      <top style="thin">
        <color indexed="64"/>
      </top>
      <bottom style="medium">
        <color indexed="64"/>
      </bottom>
      <diagonal/>
    </border>
    <border>
      <left style="thin">
        <color theme="0" tint="-0.34998626667073579"/>
      </left>
      <right style="thin">
        <color theme="0" tint="-0.34998626667073579"/>
      </right>
      <top style="thin">
        <color indexed="64"/>
      </top>
      <bottom style="medium">
        <color indexed="64"/>
      </bottom>
      <diagonal/>
    </border>
    <border>
      <left style="thin">
        <color theme="0" tint="-0.34998626667073579"/>
      </left>
      <right/>
      <top style="thin">
        <color indexed="64"/>
      </top>
      <bottom/>
      <diagonal/>
    </border>
    <border>
      <left style="medium">
        <color indexed="64"/>
      </left>
      <right/>
      <top/>
      <bottom style="thin">
        <color theme="0" tint="-0.34998626667073579"/>
      </bottom>
      <diagonal/>
    </border>
    <border>
      <left style="medium">
        <color indexed="64"/>
      </left>
      <right style="thin">
        <color theme="0" tint="-0.34998626667073579"/>
      </right>
      <top style="medium">
        <color indexed="64"/>
      </top>
      <bottom style="thin">
        <color indexed="64"/>
      </bottom>
      <diagonal/>
    </border>
    <border>
      <left style="thin">
        <color theme="0" tint="-0.34998626667073579"/>
      </left>
      <right style="thin">
        <color theme="0" tint="-0.34998626667073579"/>
      </right>
      <top style="medium">
        <color indexed="64"/>
      </top>
      <bottom style="thin">
        <color indexed="64"/>
      </bottom>
      <diagonal/>
    </border>
    <border>
      <left style="thin">
        <color theme="0" tint="-0.34998626667073579"/>
      </left>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style="medium">
        <color indexed="64"/>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indexed="64"/>
      </right>
      <top/>
      <bottom style="thin">
        <color theme="0" tint="-0.34998626667073579"/>
      </bottom>
      <diagonal/>
    </border>
    <border>
      <left style="medium">
        <color indexed="64"/>
      </left>
      <right/>
      <top style="thin">
        <color theme="0" tint="-0.34998626667073579"/>
      </top>
      <bottom style="medium">
        <color auto="1"/>
      </bottom>
      <diagonal/>
    </border>
    <border>
      <left style="medium">
        <color auto="1"/>
      </left>
      <right style="thin">
        <color theme="0" tint="-0.34998626667073579"/>
      </right>
      <top/>
      <bottom style="medium">
        <color indexed="64"/>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right/>
      <top style="medium">
        <color auto="1"/>
      </top>
      <bottom/>
      <diagonal/>
    </border>
    <border>
      <left style="medium">
        <color indexed="64"/>
      </left>
      <right style="thin">
        <color theme="0" tint="-0.24994659260841701"/>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top/>
      <bottom style="thin">
        <color indexed="64"/>
      </bottom>
      <diagonal/>
    </border>
    <border>
      <left style="thin">
        <color theme="0" tint="-0.24994659260841701"/>
      </left>
      <right style="medium">
        <color indexed="64"/>
      </right>
      <top/>
      <bottom style="thin">
        <color indexed="64"/>
      </bottom>
      <diagonal/>
    </border>
    <border>
      <left style="medium">
        <color indexed="64"/>
      </left>
      <right style="thin">
        <color theme="0" tint="-0.24994659260841701"/>
      </right>
      <top style="medium">
        <color indexed="64"/>
      </top>
      <bottom style="thin">
        <color indexed="64"/>
      </bottom>
      <diagonal/>
    </border>
    <border>
      <left style="thin">
        <color theme="0" tint="-0.24994659260841701"/>
      </left>
      <right style="medium">
        <color indexed="64"/>
      </right>
      <top style="medium">
        <color indexed="64"/>
      </top>
      <bottom style="thin">
        <color indexed="64"/>
      </bottom>
      <diagonal/>
    </border>
    <border>
      <left style="medium">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auto="1"/>
      </bottom>
      <diagonal/>
    </border>
    <border>
      <left style="thin">
        <color theme="0" tint="-0.24994659260841701"/>
      </left>
      <right/>
      <top/>
      <bottom style="medium">
        <color auto="1"/>
      </bottom>
      <diagonal/>
    </border>
    <border>
      <left style="thin">
        <color theme="0" tint="-0.24994659260841701"/>
      </left>
      <right style="medium">
        <color auto="1"/>
      </right>
      <top/>
      <bottom style="medium">
        <color indexed="64"/>
      </bottom>
      <diagonal/>
    </border>
    <border>
      <left style="medium">
        <color indexed="64"/>
      </left>
      <right/>
      <top style="medium">
        <color indexed="64"/>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auto="1"/>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medium">
        <color auto="1"/>
      </bottom>
      <diagonal/>
    </border>
    <border>
      <left style="thin">
        <color theme="0" tint="-0.24994659260841701"/>
      </left>
      <right/>
      <top style="thin">
        <color theme="0" tint="-0.24994659260841701"/>
      </top>
      <bottom style="medium">
        <color auto="1"/>
      </bottom>
      <diagonal/>
    </border>
    <border>
      <left style="medium">
        <color auto="1"/>
      </left>
      <right style="thin">
        <color theme="0" tint="-0.24994659260841701"/>
      </right>
      <top style="thin">
        <color theme="0" tint="-0.24994659260841701"/>
      </top>
      <bottom style="medium">
        <color indexed="64"/>
      </bottom>
      <diagonal/>
    </border>
    <border>
      <left style="medium">
        <color indexed="64"/>
      </left>
      <right/>
      <top/>
      <bottom style="medium">
        <color auto="1"/>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theme="0" tint="-0.34998626667073579"/>
      </left>
      <right/>
      <top style="medium">
        <color indexed="64"/>
      </top>
      <bottom style="medium">
        <color indexed="64"/>
      </bottom>
      <diagonal/>
    </border>
    <border>
      <left style="thin">
        <color theme="0" tint="-0.34998626667073579"/>
      </left>
      <right style="medium">
        <color indexed="64"/>
      </right>
      <top style="medium">
        <color indexed="64"/>
      </top>
      <bottom style="medium">
        <color indexed="64"/>
      </bottom>
      <diagonal/>
    </border>
    <border>
      <left/>
      <right/>
      <top/>
      <bottom style="medium">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bottom/>
      <diagonal/>
    </border>
    <border>
      <left/>
      <right style="medium">
        <color indexed="64"/>
      </right>
      <top style="thin">
        <color theme="0" tint="-0.34998626667073579"/>
      </top>
      <bottom/>
      <diagonal/>
    </border>
    <border>
      <left style="medium">
        <color indexed="64"/>
      </left>
      <right style="thin">
        <color theme="0" tint="-0.24994659260841701"/>
      </right>
      <top style="thin">
        <color theme="0" tint="-0.34998626667073579"/>
      </top>
      <bottom style="thin">
        <color theme="0" tint="-0.34998626667073579"/>
      </bottom>
      <diagonal/>
    </border>
    <border>
      <left style="thin">
        <color theme="0" tint="-0.24994659260841701"/>
      </left>
      <right style="medium">
        <color auto="1"/>
      </right>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1"/>
      </left>
      <right/>
      <top style="medium">
        <color auto="1"/>
      </top>
      <bottom style="medium">
        <color indexed="64"/>
      </bottom>
      <diagonal/>
    </border>
    <border>
      <left style="medium">
        <color indexed="64"/>
      </left>
      <right/>
      <top style="medium">
        <color indexed="64"/>
      </top>
      <bottom style="thin">
        <color theme="0" tint="-0.24994659260841701"/>
      </bottom>
      <diagonal/>
    </border>
    <border>
      <left/>
      <right style="thin">
        <color theme="0" tint="-0.24994659260841701"/>
      </right>
      <top style="medium">
        <color indexed="64"/>
      </top>
      <bottom style="thin">
        <color theme="0" tint="-0.2499465926084170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style="medium">
        <color auto="1"/>
      </right>
      <top style="medium">
        <color indexed="64"/>
      </top>
      <bottom style="thin">
        <color theme="0" tint="-0.24994659260841701"/>
      </bottom>
      <diagonal/>
    </border>
    <border>
      <left style="medium">
        <color indexed="64"/>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theme="0" tint="-0.24994659260841701"/>
      </right>
      <top style="thin">
        <color indexed="64"/>
      </top>
      <bottom style="medium">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theme="0" tint="-0.24994659260841701"/>
      </left>
      <right style="medium">
        <color auto="1"/>
      </right>
      <top style="thin">
        <color indexed="64"/>
      </top>
      <bottom style="medium">
        <color indexed="64"/>
      </bottom>
      <diagonal/>
    </border>
    <border>
      <left/>
      <right/>
      <top style="medium">
        <color indexed="64"/>
      </top>
      <bottom style="thin">
        <color theme="0" tint="-0.34998626667073579"/>
      </bottom>
      <diagonal/>
    </border>
    <border>
      <left/>
      <right style="medium">
        <color indexed="64"/>
      </right>
      <top/>
      <bottom style="thin">
        <color theme="0" tint="-0.24994659260841701"/>
      </bottom>
      <diagonal/>
    </border>
    <border>
      <left/>
      <right/>
      <top/>
      <bottom style="thin">
        <color theme="0" tint="-0.24994659260841701"/>
      </bottom>
      <diagonal/>
    </border>
    <border>
      <left style="medium">
        <color theme="1"/>
      </left>
      <right/>
      <top/>
      <bottom/>
      <diagonal/>
    </border>
    <border>
      <left style="medium">
        <color auto="1"/>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right/>
      <top style="thin">
        <color theme="0" tint="-0.24994659260841701"/>
      </top>
      <bottom/>
      <diagonal/>
    </border>
    <border>
      <left/>
      <right style="medium">
        <color indexed="64"/>
      </right>
      <top style="thin">
        <color theme="0" tint="-0.24994659260841701"/>
      </top>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style="thin">
        <color theme="0" tint="-0.34998626667073579"/>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theme="0" tint="-0.24994659260841701"/>
      </left>
      <right style="thin">
        <color indexed="64"/>
      </right>
      <top style="medium">
        <color auto="1"/>
      </top>
      <bottom style="thin">
        <color theme="0" tint="-0.24994659260841701"/>
      </bottom>
      <diagonal/>
    </border>
    <border>
      <left style="thin">
        <color theme="0" tint="-0.24994659260841701"/>
      </left>
      <right style="thin">
        <color auto="1"/>
      </right>
      <top style="thin">
        <color theme="0" tint="-0.24994659260841701"/>
      </top>
      <bottom style="medium">
        <color indexed="64"/>
      </bottom>
      <diagonal/>
    </border>
    <border>
      <left style="thin">
        <color indexed="64"/>
      </left>
      <right style="thin">
        <color theme="0" tint="-0.24994659260841701"/>
      </right>
      <top style="medium">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34998626667073579"/>
      </left>
      <right style="thin">
        <color indexed="64"/>
      </right>
      <top style="medium">
        <color indexed="64"/>
      </top>
      <bottom style="medium">
        <color indexed="64"/>
      </bottom>
      <diagonal/>
    </border>
    <border>
      <left style="thin">
        <color indexed="64"/>
      </left>
      <right/>
      <top style="medium">
        <color indexed="64"/>
      </top>
      <bottom style="thin">
        <color theme="0" tint="-0.34998626667073579"/>
      </bottom>
      <diagonal/>
    </border>
    <border>
      <left style="thin">
        <color indexed="64"/>
      </left>
      <right/>
      <top style="thin">
        <color theme="0" tint="-0.34998626667073579"/>
      </top>
      <bottom style="thin">
        <color theme="0" tint="-0.34998626667073579"/>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auto="1"/>
      </left>
      <right style="thin">
        <color indexed="64"/>
      </right>
      <top style="medium">
        <color auto="1"/>
      </top>
      <bottom style="thin">
        <color theme="0" tint="-0.34998626667073579"/>
      </bottom>
      <diagonal/>
    </border>
    <border>
      <left style="thin">
        <color indexed="64"/>
      </left>
      <right/>
      <top style="thin">
        <color theme="0" tint="-0.34998626667073579"/>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xf numFmtId="9" fontId="1" fillId="0" borderId="0" applyFont="0" applyFill="0" applyBorder="0" applyAlignment="0" applyProtection="0"/>
    <xf numFmtId="0" fontId="4" fillId="0" borderId="0"/>
    <xf numFmtId="0" fontId="6" fillId="3" borderId="0">
      <alignment horizontal="left" vertical="center"/>
      <protection locked="0"/>
    </xf>
    <xf numFmtId="0" fontId="13" fillId="8" borderId="0">
      <alignment vertical="center"/>
      <protection locked="0"/>
    </xf>
    <xf numFmtId="0" fontId="1" fillId="0" borderId="0"/>
    <xf numFmtId="0" fontId="6" fillId="3" borderId="0">
      <alignment horizontal="left" vertical="center"/>
      <protection locked="0"/>
    </xf>
    <xf numFmtId="0" fontId="28" fillId="0" borderId="0" applyNumberFormat="0" applyFill="0" applyBorder="0" applyAlignment="0" applyProtection="0"/>
    <xf numFmtId="171" fontId="8" fillId="12" borderId="110" applyBorder="0">
      <alignment horizontal="right"/>
      <protection locked="0"/>
    </xf>
  </cellStyleXfs>
  <cellXfs count="268">
    <xf numFmtId="0" fontId="0" fillId="0" borderId="0" xfId="0"/>
    <xf numFmtId="0" fontId="5" fillId="2" borderId="0" xfId="2" applyFont="1" applyFill="1" applyProtection="1"/>
    <xf numFmtId="0" fontId="0" fillId="0" borderId="0" xfId="0" applyProtection="1"/>
    <xf numFmtId="0" fontId="0" fillId="2" borderId="0" xfId="0" applyFill="1" applyProtection="1"/>
    <xf numFmtId="0" fontId="7" fillId="0" borderId="0" xfId="0" applyFont="1" applyAlignment="1" applyProtection="1">
      <alignment horizontal="left" wrapText="1"/>
    </xf>
    <xf numFmtId="0" fontId="8" fillId="2" borderId="0" xfId="0" applyFont="1" applyFill="1" applyProtection="1"/>
    <xf numFmtId="0" fontId="0" fillId="0" borderId="0" xfId="0" applyAlignment="1">
      <alignment vertical="top" wrapText="1"/>
    </xf>
    <xf numFmtId="0" fontId="0" fillId="2" borderId="0" xfId="0" applyFill="1" applyAlignment="1" applyProtection="1">
      <alignment horizontal="left" vertical="top" wrapText="1"/>
    </xf>
    <xf numFmtId="0" fontId="0" fillId="0" borderId="0" xfId="0" applyBorder="1"/>
    <xf numFmtId="0" fontId="9" fillId="4" borderId="4" xfId="0" applyFont="1" applyFill="1" applyBorder="1" applyAlignment="1" applyProtection="1">
      <alignment horizontal="left" vertical="center"/>
    </xf>
    <xf numFmtId="0" fontId="9" fillId="4" borderId="5"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9" fillId="4" borderId="7" xfId="0" applyFont="1" applyFill="1" applyBorder="1" applyAlignment="1" applyProtection="1">
      <alignment horizontal="left" vertical="center"/>
    </xf>
    <xf numFmtId="0" fontId="0" fillId="2" borderId="0" xfId="0" applyFill="1" applyAlignment="1" applyProtection="1">
      <alignment vertical="center"/>
    </xf>
    <xf numFmtId="0" fontId="9" fillId="4" borderId="11" xfId="0" applyFont="1" applyFill="1" applyBorder="1" applyAlignment="1" applyProtection="1">
      <alignment horizontal="left" vertical="center"/>
    </xf>
    <xf numFmtId="0" fontId="11" fillId="6" borderId="12" xfId="0" quotePrefix="1" applyFont="1" applyFill="1" applyBorder="1" applyAlignment="1" applyProtection="1">
      <alignment horizontal="right" vertical="center"/>
    </xf>
    <xf numFmtId="0" fontId="11" fillId="6" borderId="13" xfId="0" quotePrefix="1" applyFont="1" applyFill="1" applyBorder="1" applyAlignment="1" applyProtection="1">
      <alignment horizontal="right" vertical="center"/>
    </xf>
    <xf numFmtId="0" fontId="11" fillId="6" borderId="13" xfId="0" applyFont="1" applyFill="1" applyBorder="1" applyAlignment="1" applyProtection="1">
      <alignment horizontal="right" vertical="center"/>
    </xf>
    <xf numFmtId="0" fontId="11" fillId="6" borderId="14" xfId="0" applyFont="1" applyFill="1" applyBorder="1" applyAlignment="1" applyProtection="1">
      <alignment horizontal="right" vertical="center"/>
    </xf>
    <xf numFmtId="0" fontId="4" fillId="7" borderId="15" xfId="0" applyFont="1" applyFill="1" applyBorder="1" applyAlignment="1" applyProtection="1">
      <alignment horizontal="left" vertical="center" wrapText="1" indent="1"/>
    </xf>
    <xf numFmtId="164" fontId="4" fillId="7" borderId="16" xfId="0" applyNumberFormat="1" applyFont="1" applyFill="1" applyBorder="1" applyAlignment="1" applyProtection="1">
      <alignment vertical="center" wrapText="1"/>
    </xf>
    <xf numFmtId="164" fontId="4" fillId="7" borderId="17" xfId="0" applyNumberFormat="1" applyFont="1" applyFill="1" applyBorder="1" applyAlignment="1" applyProtection="1">
      <alignment vertical="center" wrapText="1"/>
    </xf>
    <xf numFmtId="164" fontId="4" fillId="7" borderId="9" xfId="0" applyNumberFormat="1" applyFont="1" applyFill="1" applyBorder="1" applyAlignment="1" applyProtection="1">
      <alignment vertical="center"/>
    </xf>
    <xf numFmtId="164" fontId="4" fillId="7" borderId="18" xfId="0" applyNumberFormat="1" applyFont="1" applyFill="1" applyBorder="1" applyAlignment="1" applyProtection="1">
      <alignment vertical="center" wrapText="1"/>
    </xf>
    <xf numFmtId="0" fontId="0" fillId="0" borderId="0" xfId="0" applyFill="1" applyProtection="1"/>
    <xf numFmtId="0" fontId="12" fillId="2" borderId="19" xfId="0" applyFont="1" applyFill="1" applyBorder="1" applyAlignment="1" applyProtection="1">
      <alignment horizontal="left" vertical="center" wrapText="1" indent="1"/>
    </xf>
    <xf numFmtId="164" fontId="7" fillId="4" borderId="20" xfId="0" applyNumberFormat="1" applyFont="1" applyFill="1" applyBorder="1" applyAlignment="1" applyProtection="1">
      <alignment vertical="center"/>
    </xf>
    <xf numFmtId="10" fontId="4" fillId="2" borderId="21" xfId="1" applyNumberFormat="1" applyFont="1" applyFill="1" applyBorder="1" applyAlignment="1" applyProtection="1">
      <alignment horizontal="right" vertical="center" wrapText="1"/>
    </xf>
    <xf numFmtId="10" fontId="4" fillId="2" borderId="22" xfId="1" applyNumberFormat="1" applyFont="1" applyFill="1" applyBorder="1" applyAlignment="1" applyProtection="1">
      <alignment horizontal="right" vertical="center" wrapText="1"/>
    </xf>
    <xf numFmtId="0" fontId="12" fillId="7" borderId="23" xfId="0" applyFont="1" applyFill="1" applyBorder="1" applyAlignment="1" applyProtection="1">
      <alignment horizontal="left" vertical="center" wrapText="1" indent="1"/>
    </xf>
    <xf numFmtId="164" fontId="7" fillId="4" borderId="24" xfId="0" applyNumberFormat="1" applyFont="1" applyFill="1" applyBorder="1" applyAlignment="1" applyProtection="1">
      <alignment vertical="center"/>
    </xf>
    <xf numFmtId="2" fontId="4" fillId="2" borderId="25" xfId="1" applyNumberFormat="1" applyFont="1" applyFill="1" applyBorder="1" applyAlignment="1" applyProtection="1">
      <alignment horizontal="right" vertical="center" wrapText="1"/>
    </xf>
    <xf numFmtId="2" fontId="4" fillId="2" borderId="26" xfId="1" applyNumberFormat="1" applyFont="1" applyFill="1" applyBorder="1" applyAlignment="1" applyProtection="1">
      <alignment horizontal="right" vertical="center" wrapText="1"/>
    </xf>
    <xf numFmtId="2" fontId="4" fillId="7" borderId="27" xfId="1" applyNumberFormat="1" applyFont="1" applyFill="1" applyBorder="1" applyAlignment="1" applyProtection="1">
      <alignment horizontal="right" vertical="center" wrapText="1"/>
    </xf>
    <xf numFmtId="0" fontId="5" fillId="0" borderId="0" xfId="0" applyFont="1" applyBorder="1" applyProtection="1"/>
    <xf numFmtId="2" fontId="7" fillId="0" borderId="0" xfId="0" applyNumberFormat="1" applyFont="1" applyFill="1" applyBorder="1" applyAlignment="1" applyProtection="1">
      <alignment horizontal="center"/>
    </xf>
    <xf numFmtId="0" fontId="14" fillId="8" borderId="0" xfId="4" applyFont="1">
      <alignment vertical="center"/>
      <protection locked="0"/>
    </xf>
    <xf numFmtId="0" fontId="15" fillId="8" borderId="0" xfId="4" applyFont="1">
      <alignment vertical="center"/>
      <protection locked="0"/>
    </xf>
    <xf numFmtId="0" fontId="16" fillId="2" borderId="0" xfId="0" applyFont="1" applyFill="1" applyProtection="1"/>
    <xf numFmtId="0" fontId="17" fillId="4" borderId="4" xfId="0" applyFont="1" applyFill="1" applyBorder="1" applyAlignment="1" applyProtection="1">
      <alignment horizontal="left" vertical="center"/>
      <protection locked="0"/>
    </xf>
    <xf numFmtId="0" fontId="17" fillId="4" borderId="28" xfId="0" applyFont="1" applyFill="1" applyBorder="1" applyAlignment="1" applyProtection="1">
      <alignment horizontal="left" vertical="center"/>
      <protection locked="0"/>
    </xf>
    <xf numFmtId="0" fontId="17" fillId="4" borderId="5" xfId="0" applyFont="1" applyFill="1" applyBorder="1" applyAlignment="1" applyProtection="1">
      <alignment horizontal="left" vertical="center"/>
      <protection locked="0"/>
    </xf>
    <xf numFmtId="0" fontId="17" fillId="4" borderId="6" xfId="0" applyFont="1" applyFill="1" applyBorder="1" applyAlignment="1" applyProtection="1">
      <alignment horizontal="left" vertical="center"/>
      <protection locked="0"/>
    </xf>
    <xf numFmtId="0" fontId="18" fillId="2" borderId="0" xfId="0" applyFont="1" applyFill="1" applyBorder="1" applyProtection="1"/>
    <xf numFmtId="0" fontId="5" fillId="2" borderId="0" xfId="0" applyFont="1" applyFill="1" applyProtection="1"/>
    <xf numFmtId="0" fontId="5" fillId="2" borderId="0" xfId="2" applyFont="1" applyFill="1" applyAlignment="1" applyProtection="1">
      <alignment vertical="center" wrapText="1"/>
    </xf>
    <xf numFmtId="0" fontId="0" fillId="0" borderId="0" xfId="0" applyAlignment="1">
      <alignment vertical="center" wrapText="1"/>
    </xf>
    <xf numFmtId="0" fontId="5" fillId="2" borderId="0" xfId="0" applyFont="1" applyFill="1" applyAlignment="1" applyProtection="1">
      <alignment vertical="center" wrapText="1"/>
    </xf>
    <xf numFmtId="0" fontId="0" fillId="0" borderId="0" xfId="0" applyFill="1" applyAlignment="1" applyProtection="1">
      <alignment vertical="center" wrapText="1"/>
    </xf>
    <xf numFmtId="0" fontId="0" fillId="2" borderId="0" xfId="0" applyFill="1" applyAlignment="1" applyProtection="1">
      <alignment vertical="center" wrapText="1"/>
    </xf>
    <xf numFmtId="0" fontId="7" fillId="4" borderId="35" xfId="0" applyNumberFormat="1" applyFont="1" applyFill="1" applyBorder="1" applyAlignment="1" applyProtection="1">
      <alignment horizontal="right" vertical="center"/>
    </xf>
    <xf numFmtId="0" fontId="7" fillId="4" borderId="36" xfId="0" applyNumberFormat="1" applyFont="1" applyFill="1" applyBorder="1" applyAlignment="1" applyProtection="1">
      <alignment horizontal="right" vertical="center"/>
    </xf>
    <xf numFmtId="0" fontId="7" fillId="4" borderId="37" xfId="0" applyFont="1" applyFill="1" applyBorder="1" applyAlignment="1" applyProtection="1">
      <alignment horizontal="right" vertical="center"/>
    </xf>
    <xf numFmtId="0" fontId="7" fillId="9" borderId="35" xfId="0" applyFont="1" applyFill="1" applyBorder="1" applyAlignment="1" applyProtection="1">
      <alignment horizontal="right" vertical="center"/>
    </xf>
    <xf numFmtId="0" fontId="7" fillId="9" borderId="38" xfId="0" applyFont="1" applyFill="1" applyBorder="1" applyAlignment="1" applyProtection="1">
      <alignment horizontal="right" vertical="center"/>
    </xf>
    <xf numFmtId="0" fontId="7" fillId="4" borderId="40" xfId="0" applyFont="1" applyFill="1" applyBorder="1" applyAlignment="1" applyProtection="1">
      <alignment vertical="center"/>
    </xf>
    <xf numFmtId="0" fontId="7" fillId="4" borderId="41" xfId="0" applyFont="1" applyFill="1" applyBorder="1" applyAlignment="1" applyProtection="1">
      <alignment vertical="center"/>
    </xf>
    <xf numFmtId="0" fontId="0" fillId="0" borderId="0" xfId="0" applyFill="1" applyAlignment="1" applyProtection="1">
      <alignment horizontal="right"/>
    </xf>
    <xf numFmtId="0" fontId="19" fillId="11" borderId="19" xfId="0" applyFont="1" applyFill="1" applyBorder="1" applyAlignment="1" applyProtection="1">
      <alignment horizontal="left" vertical="center" wrapText="1" indent="1"/>
    </xf>
    <xf numFmtId="0" fontId="7" fillId="4" borderId="47" xfId="0" applyFont="1" applyFill="1" applyBorder="1" applyAlignment="1" applyProtection="1">
      <alignment vertical="center"/>
    </xf>
    <xf numFmtId="0" fontId="7" fillId="4" borderId="48" xfId="0" applyFont="1" applyFill="1" applyBorder="1" applyAlignment="1" applyProtection="1">
      <alignment vertical="center"/>
    </xf>
    <xf numFmtId="0" fontId="5" fillId="0" borderId="0" xfId="0" applyFont="1" applyProtection="1"/>
    <xf numFmtId="43" fontId="7" fillId="4" borderId="50" xfId="0" applyNumberFormat="1" applyFont="1" applyFill="1" applyBorder="1" applyAlignment="1" applyProtection="1">
      <alignment horizontal="left"/>
    </xf>
    <xf numFmtId="43" fontId="7" fillId="4" borderId="51" xfId="0" applyNumberFormat="1" applyFont="1" applyFill="1" applyBorder="1" applyAlignment="1" applyProtection="1">
      <alignment horizontal="left"/>
    </xf>
    <xf numFmtId="43" fontId="7" fillId="4" borderId="19" xfId="0" applyNumberFormat="1" applyFont="1" applyFill="1" applyBorder="1" applyAlignment="1" applyProtection="1">
      <alignment horizontal="left"/>
    </xf>
    <xf numFmtId="0" fontId="4" fillId="0" borderId="19" xfId="0" applyFont="1" applyFill="1" applyBorder="1" applyAlignment="1" applyProtection="1">
      <alignment horizontal="left" vertical="center" indent="1"/>
    </xf>
    <xf numFmtId="165" fontId="4" fillId="12" borderId="48" xfId="0" applyNumberFormat="1" applyFont="1" applyFill="1" applyBorder="1" applyAlignment="1" applyProtection="1">
      <alignment vertical="center" wrapText="1"/>
      <protection locked="0"/>
    </xf>
    <xf numFmtId="165" fontId="4" fillId="12" borderId="49" xfId="0" applyNumberFormat="1" applyFont="1" applyFill="1" applyBorder="1" applyAlignment="1" applyProtection="1">
      <alignment vertical="center" wrapText="1"/>
      <protection locked="0"/>
    </xf>
    <xf numFmtId="166" fontId="7" fillId="0" borderId="0" xfId="0" applyNumberFormat="1" applyFont="1" applyFill="1" applyProtection="1"/>
    <xf numFmtId="0" fontId="0" fillId="0" borderId="0" xfId="0" applyFill="1" applyBorder="1" applyProtection="1"/>
    <xf numFmtId="0" fontId="5" fillId="0" borderId="0" xfId="0" applyFont="1" applyFill="1" applyProtection="1"/>
    <xf numFmtId="0" fontId="4" fillId="0" borderId="19" xfId="0" applyFont="1" applyBorder="1" applyAlignment="1" applyProtection="1">
      <alignment horizontal="left" vertical="center" indent="1"/>
    </xf>
    <xf numFmtId="165" fontId="4" fillId="12" borderId="54" xfId="0" applyNumberFormat="1" applyFont="1" applyFill="1" applyBorder="1" applyAlignment="1" applyProtection="1">
      <alignment vertical="center" wrapText="1"/>
      <protection locked="0"/>
    </xf>
    <xf numFmtId="165" fontId="4" fillId="12" borderId="55" xfId="0" applyNumberFormat="1" applyFont="1" applyFill="1" applyBorder="1" applyAlignment="1" applyProtection="1">
      <alignment vertical="center" wrapText="1"/>
      <protection locked="0"/>
    </xf>
    <xf numFmtId="0" fontId="7" fillId="13" borderId="57" xfId="0" applyFont="1" applyFill="1" applyBorder="1" applyAlignment="1" applyProtection="1">
      <alignment horizontal="right" vertical="center" wrapText="1" indent="1"/>
    </xf>
    <xf numFmtId="164" fontId="7" fillId="13" borderId="58" xfId="1" applyNumberFormat="1" applyFont="1" applyFill="1" applyBorder="1" applyAlignment="1" applyProtection="1">
      <alignment horizontal="right" wrapText="1"/>
    </xf>
    <xf numFmtId="164" fontId="7" fillId="13" borderId="59" xfId="1" applyNumberFormat="1" applyFont="1" applyFill="1" applyBorder="1" applyAlignment="1" applyProtection="1">
      <alignment horizontal="right" wrapText="1"/>
    </xf>
    <xf numFmtId="164" fontId="7" fillId="10" borderId="59" xfId="1" applyNumberFormat="1" applyFont="1" applyFill="1" applyBorder="1" applyAlignment="1" applyProtection="1">
      <alignment horizontal="right" wrapText="1"/>
    </xf>
    <xf numFmtId="164" fontId="7" fillId="10" borderId="60" xfId="1" applyNumberFormat="1" applyFont="1" applyFill="1" applyBorder="1" applyAlignment="1" applyProtection="1">
      <alignment horizontal="right" wrapText="1"/>
    </xf>
    <xf numFmtId="164" fontId="7" fillId="10" borderId="58" xfId="1" applyNumberFormat="1" applyFont="1" applyFill="1" applyBorder="1" applyAlignment="1" applyProtection="1">
      <alignment horizontal="right" wrapText="1"/>
    </xf>
    <xf numFmtId="164" fontId="7" fillId="10" borderId="61" xfId="1" applyNumberFormat="1" applyFont="1" applyFill="1" applyBorder="1" applyAlignment="1" applyProtection="1">
      <alignment horizontal="right" wrapText="1"/>
    </xf>
    <xf numFmtId="0" fontId="19" fillId="0" borderId="62" xfId="0" applyFont="1" applyFill="1" applyBorder="1" applyAlignment="1" applyProtection="1">
      <alignment vertical="center"/>
    </xf>
    <xf numFmtId="0" fontId="19" fillId="0" borderId="0" xfId="0" applyFont="1" applyFill="1" applyBorder="1" applyAlignment="1" applyProtection="1">
      <alignment vertical="center"/>
    </xf>
    <xf numFmtId="164" fontId="20" fillId="0" borderId="0" xfId="0" applyNumberFormat="1" applyFont="1" applyBorder="1" applyProtection="1"/>
    <xf numFmtId="0" fontId="5" fillId="0" borderId="62" xfId="0" applyFont="1" applyFill="1" applyBorder="1" applyProtection="1"/>
    <xf numFmtId="0" fontId="0" fillId="0" borderId="0" xfId="0" applyFill="1" applyBorder="1" applyAlignment="1" applyProtection="1">
      <alignment horizontal="right"/>
    </xf>
    <xf numFmtId="0" fontId="21" fillId="2" borderId="0" xfId="0" applyFont="1" applyFill="1" applyBorder="1" applyAlignment="1" applyProtection="1">
      <alignment vertical="center" wrapText="1"/>
    </xf>
    <xf numFmtId="0" fontId="5" fillId="0" borderId="0" xfId="0" applyFont="1" applyFill="1" applyAlignment="1" applyProtection="1">
      <alignment horizontal="right"/>
    </xf>
    <xf numFmtId="0" fontId="5" fillId="2" borderId="0" xfId="2" applyFont="1" applyFill="1" applyAlignment="1" applyProtection="1">
      <alignment vertical="center"/>
    </xf>
    <xf numFmtId="0" fontId="5" fillId="0" borderId="0" xfId="0" applyFont="1" applyFill="1" applyAlignment="1" applyProtection="1">
      <alignment horizontal="right" vertical="center"/>
    </xf>
    <xf numFmtId="0" fontId="0" fillId="0" borderId="0" xfId="0" applyAlignment="1">
      <alignment vertical="center"/>
    </xf>
    <xf numFmtId="0" fontId="0" fillId="0" borderId="0" xfId="0" applyFill="1" applyAlignment="1" applyProtection="1">
      <alignment vertical="center"/>
    </xf>
    <xf numFmtId="0" fontId="4" fillId="0" borderId="62" xfId="0" applyFont="1" applyBorder="1" applyAlignment="1" applyProtection="1">
      <alignment horizontal="left" vertical="center" wrapText="1" indent="1"/>
    </xf>
    <xf numFmtId="2" fontId="7" fillId="4" borderId="65" xfId="0" applyNumberFormat="1" applyFont="1" applyFill="1" applyBorder="1" applyAlignment="1" applyProtection="1"/>
    <xf numFmtId="166" fontId="7" fillId="4" borderId="66" xfId="0" applyNumberFormat="1" applyFont="1" applyFill="1" applyBorder="1" applyAlignment="1" applyProtection="1">
      <alignment horizontal="left"/>
    </xf>
    <xf numFmtId="43" fontId="7" fillId="4" borderId="67" xfId="0" applyNumberFormat="1" applyFont="1" applyFill="1" applyBorder="1" applyAlignment="1" applyProtection="1">
      <alignment horizontal="left"/>
    </xf>
    <xf numFmtId="169" fontId="7" fillId="4" borderId="68" xfId="0" applyNumberFormat="1" applyFont="1" applyFill="1" applyBorder="1" applyAlignment="1" applyProtection="1">
      <alignment horizontal="right"/>
    </xf>
    <xf numFmtId="4" fontId="7" fillId="4" borderId="65" xfId="0" applyNumberFormat="1" applyFont="1" applyFill="1" applyBorder="1" applyAlignment="1" applyProtection="1">
      <alignment horizontal="right"/>
    </xf>
    <xf numFmtId="0" fontId="4" fillId="0" borderId="19" xfId="0" applyFont="1" applyBorder="1" applyAlignment="1" applyProtection="1">
      <alignment horizontal="left" vertical="center" wrapText="1" indent="1"/>
    </xf>
    <xf numFmtId="166" fontId="5" fillId="0" borderId="0" xfId="0" applyNumberFormat="1" applyFont="1" applyFill="1" applyProtection="1"/>
    <xf numFmtId="0" fontId="5" fillId="4" borderId="65" xfId="0" applyFont="1" applyFill="1" applyBorder="1" applyProtection="1"/>
    <xf numFmtId="0" fontId="22" fillId="0" borderId="0" xfId="0" applyFont="1" applyFill="1" applyProtection="1"/>
    <xf numFmtId="0" fontId="4" fillId="10" borderId="19" xfId="0" applyFont="1" applyFill="1" applyBorder="1" applyAlignment="1" applyProtection="1">
      <alignment horizontal="left" vertical="center" wrapText="1" indent="1"/>
    </xf>
    <xf numFmtId="0" fontId="7" fillId="4" borderId="56" xfId="0" applyFont="1" applyFill="1" applyBorder="1" applyAlignment="1" applyProtection="1">
      <alignment vertical="center"/>
    </xf>
    <xf numFmtId="0" fontId="7" fillId="4" borderId="54" xfId="0" applyFont="1" applyFill="1" applyBorder="1" applyAlignment="1" applyProtection="1">
      <alignment vertical="center"/>
    </xf>
    <xf numFmtId="0" fontId="5" fillId="4" borderId="69" xfId="0" applyFont="1" applyFill="1" applyBorder="1" applyProtection="1"/>
    <xf numFmtId="0" fontId="7" fillId="13" borderId="57" xfId="0" applyFont="1" applyFill="1" applyBorder="1" applyAlignment="1" applyProtection="1">
      <alignment horizontal="right" wrapText="1"/>
    </xf>
    <xf numFmtId="164" fontId="7" fillId="13" borderId="61" xfId="1" applyNumberFormat="1" applyFont="1" applyFill="1" applyBorder="1" applyAlignment="1" applyProtection="1">
      <alignment horizontal="right" wrapText="1"/>
    </xf>
    <xf numFmtId="0" fontId="5" fillId="0" borderId="0" xfId="0" applyFont="1" applyFill="1" applyAlignment="1" applyProtection="1"/>
    <xf numFmtId="0" fontId="0" fillId="0" borderId="0" xfId="0" applyFill="1" applyAlignment="1" applyProtection="1"/>
    <xf numFmtId="0" fontId="0" fillId="2" borderId="0" xfId="0" applyFill="1" applyAlignment="1" applyProtection="1"/>
    <xf numFmtId="0" fontId="23" fillId="4" borderId="70" xfId="0" applyFont="1" applyFill="1" applyBorder="1" applyAlignment="1" applyProtection="1">
      <alignment horizontal="left" vertical="center"/>
    </xf>
    <xf numFmtId="0" fontId="7" fillId="4" borderId="28" xfId="0" applyFont="1" applyFill="1" applyBorder="1" applyAlignment="1" applyProtection="1">
      <alignment horizontal="left" vertical="center"/>
    </xf>
    <xf numFmtId="0" fontId="23" fillId="4" borderId="28" xfId="0" applyFont="1" applyFill="1" applyBorder="1" applyAlignment="1" applyProtection="1">
      <alignment horizontal="left" vertical="center"/>
    </xf>
    <xf numFmtId="0" fontId="7" fillId="4" borderId="9" xfId="0" applyFont="1" applyFill="1" applyBorder="1" applyAlignment="1" applyProtection="1">
      <alignment horizontal="left" vertical="center"/>
    </xf>
    <xf numFmtId="0" fontId="7" fillId="4" borderId="71" xfId="0" applyFont="1" applyFill="1" applyBorder="1" applyAlignment="1" applyProtection="1">
      <alignment horizontal="left" vertical="center"/>
    </xf>
    <xf numFmtId="0" fontId="0" fillId="4" borderId="57" xfId="0" applyFill="1" applyBorder="1"/>
    <xf numFmtId="0" fontId="0" fillId="4" borderId="62" xfId="0" applyFill="1" applyBorder="1"/>
    <xf numFmtId="168" fontId="4" fillId="10" borderId="72" xfId="0" applyNumberFormat="1" applyFont="1" applyFill="1" applyBorder="1" applyAlignment="1" applyProtection="1">
      <alignment horizontal="right" vertical="center"/>
    </xf>
    <xf numFmtId="168" fontId="4" fillId="10" borderId="5" xfId="0" applyNumberFormat="1" applyFont="1" applyFill="1" applyBorder="1" applyAlignment="1" applyProtection="1">
      <alignment horizontal="right" vertical="center"/>
    </xf>
    <xf numFmtId="168" fontId="4" fillId="11" borderId="6" xfId="0" applyNumberFormat="1" applyFont="1" applyFill="1" applyBorder="1" applyAlignment="1" applyProtection="1">
      <alignment horizontal="right" vertical="center"/>
    </xf>
    <xf numFmtId="0" fontId="7" fillId="0" borderId="0" xfId="0" applyFont="1" applyFill="1" applyBorder="1" applyAlignment="1" applyProtection="1">
      <alignment horizontal="left"/>
    </xf>
    <xf numFmtId="0" fontId="0" fillId="2" borderId="0" xfId="0" applyFill="1" applyBorder="1" applyProtection="1"/>
    <xf numFmtId="0" fontId="23" fillId="4" borderId="4" xfId="0" applyFont="1" applyFill="1" applyBorder="1" applyAlignment="1" applyProtection="1">
      <alignment horizontal="left" vertical="center"/>
    </xf>
    <xf numFmtId="0" fontId="7" fillId="4" borderId="5" xfId="0" applyFont="1" applyFill="1" applyBorder="1" applyAlignment="1" applyProtection="1">
      <alignment horizontal="left" vertical="center"/>
    </xf>
    <xf numFmtId="0" fontId="23" fillId="4" borderId="5" xfId="0" applyFont="1" applyFill="1" applyBorder="1" applyAlignment="1" applyProtection="1">
      <alignment horizontal="left" vertical="center"/>
    </xf>
    <xf numFmtId="0" fontId="7" fillId="4" borderId="6" xfId="0" applyFont="1" applyFill="1" applyBorder="1" applyAlignment="1" applyProtection="1">
      <alignment horizontal="left" vertical="center"/>
    </xf>
    <xf numFmtId="0" fontId="7" fillId="2" borderId="28" xfId="0" applyFont="1" applyFill="1" applyBorder="1" applyAlignment="1" applyProtection="1">
      <alignment horizontal="left"/>
    </xf>
    <xf numFmtId="0" fontId="7" fillId="2" borderId="71" xfId="0" applyFont="1" applyFill="1" applyBorder="1" applyAlignment="1" applyProtection="1">
      <alignment horizontal="left"/>
    </xf>
    <xf numFmtId="0" fontId="11" fillId="11" borderId="77" xfId="0" applyFont="1" applyFill="1" applyBorder="1" applyAlignment="1" applyProtection="1"/>
    <xf numFmtId="0" fontId="7" fillId="2" borderId="0" xfId="0" applyFont="1" applyFill="1" applyBorder="1" applyAlignment="1" applyProtection="1">
      <alignment horizontal="left"/>
    </xf>
    <xf numFmtId="0" fontId="7" fillId="2" borderId="65" xfId="0" applyFont="1" applyFill="1" applyBorder="1" applyAlignment="1" applyProtection="1">
      <alignment horizontal="left"/>
    </xf>
    <xf numFmtId="0" fontId="7" fillId="15" borderId="78" xfId="0" applyFont="1" applyFill="1" applyBorder="1" applyAlignment="1" applyProtection="1">
      <alignment horizontal="centerContinuous" vertical="center"/>
    </xf>
    <xf numFmtId="0" fontId="7" fillId="15" borderId="79" xfId="0" applyFont="1" applyFill="1" applyBorder="1" applyAlignment="1" applyProtection="1">
      <alignment horizontal="centerContinuous" vertical="center"/>
    </xf>
    <xf numFmtId="0" fontId="7" fillId="15" borderId="80" xfId="0" applyFont="1" applyFill="1" applyBorder="1" applyAlignment="1" applyProtection="1">
      <alignment horizontal="centerContinuous" vertical="center"/>
    </xf>
    <xf numFmtId="0" fontId="7" fillId="2" borderId="62" xfId="0" applyFont="1" applyFill="1" applyBorder="1" applyAlignment="1" applyProtection="1">
      <alignment horizontal="left"/>
    </xf>
    <xf numFmtId="0" fontId="7" fillId="2" borderId="69" xfId="0" applyFont="1" applyFill="1" applyBorder="1" applyAlignment="1" applyProtection="1">
      <alignment horizontal="left"/>
    </xf>
    <xf numFmtId="0" fontId="7" fillId="9" borderId="81" xfId="0" applyFont="1" applyFill="1" applyBorder="1" applyAlignment="1" applyProtection="1">
      <alignment horizontal="right" vertical="center"/>
    </xf>
    <xf numFmtId="0" fontId="7" fillId="9" borderId="82" xfId="0" applyFont="1" applyFill="1" applyBorder="1" applyAlignment="1" applyProtection="1">
      <alignment horizontal="right" vertical="center"/>
    </xf>
    <xf numFmtId="0" fontId="7" fillId="14" borderId="82" xfId="0" applyFont="1" applyFill="1" applyBorder="1" applyAlignment="1" applyProtection="1">
      <alignment horizontal="right" vertical="center"/>
    </xf>
    <xf numFmtId="0" fontId="3" fillId="11" borderId="83" xfId="0" applyFont="1" applyFill="1" applyBorder="1" applyAlignment="1">
      <alignment horizontal="right"/>
    </xf>
    <xf numFmtId="0" fontId="4" fillId="2" borderId="85" xfId="0" applyFont="1" applyFill="1" applyBorder="1" applyAlignment="1" applyProtection="1">
      <alignment horizontal="center"/>
    </xf>
    <xf numFmtId="168" fontId="4" fillId="16" borderId="72" xfId="0" applyNumberFormat="1" applyFont="1" applyFill="1" applyBorder="1" applyAlignment="1" applyProtection="1">
      <alignment horizontal="right" vertical="center"/>
    </xf>
    <xf numFmtId="168" fontId="4" fillId="16" borderId="28" xfId="0" applyNumberFormat="1" applyFont="1" applyFill="1" applyBorder="1" applyAlignment="1" applyProtection="1">
      <alignment horizontal="right" vertical="center"/>
    </xf>
    <xf numFmtId="0" fontId="3" fillId="11" borderId="71" xfId="0" applyFont="1" applyFill="1" applyBorder="1" applyAlignment="1">
      <alignment horizontal="right"/>
    </xf>
    <xf numFmtId="168" fontId="4" fillId="16" borderId="70" xfId="0" applyNumberFormat="1" applyFont="1" applyFill="1" applyBorder="1" applyAlignment="1" applyProtection="1">
      <alignment horizontal="right" vertical="center"/>
    </xf>
    <xf numFmtId="168" fontId="4" fillId="16" borderId="87" xfId="0" applyNumberFormat="1" applyFont="1" applyFill="1" applyBorder="1" applyAlignment="1" applyProtection="1">
      <alignment horizontal="right" vertical="center"/>
    </xf>
    <xf numFmtId="0" fontId="0" fillId="11" borderId="65" xfId="0" applyFill="1" applyBorder="1"/>
    <xf numFmtId="0" fontId="4" fillId="2" borderId="91" xfId="0" applyFont="1" applyFill="1" applyBorder="1" applyAlignment="1" applyProtection="1">
      <alignment horizontal="center"/>
    </xf>
    <xf numFmtId="168" fontId="4" fillId="16" borderId="57" xfId="0" applyNumberFormat="1" applyFont="1" applyFill="1" applyBorder="1" applyAlignment="1" applyProtection="1">
      <alignment horizontal="right" vertical="center"/>
    </xf>
    <xf numFmtId="168" fontId="4" fillId="16" borderId="62" xfId="0" applyNumberFormat="1" applyFont="1" applyFill="1" applyBorder="1" applyAlignment="1" applyProtection="1">
      <alignment horizontal="left" vertical="center"/>
    </xf>
    <xf numFmtId="0" fontId="0" fillId="11" borderId="95" xfId="0" applyFill="1" applyBorder="1"/>
    <xf numFmtId="0" fontId="24" fillId="17" borderId="4" xfId="0" applyFont="1" applyFill="1" applyBorder="1" applyAlignment="1" applyProtection="1"/>
    <xf numFmtId="0" fontId="24" fillId="17" borderId="6" xfId="0" applyFont="1" applyFill="1" applyBorder="1" applyAlignment="1" applyProtection="1">
      <alignment wrapText="1"/>
    </xf>
    <xf numFmtId="0" fontId="24" fillId="17" borderId="5" xfId="0" applyFont="1" applyFill="1" applyBorder="1" applyAlignment="1" applyProtection="1">
      <alignment wrapText="1"/>
    </xf>
    <xf numFmtId="0" fontId="24" fillId="17" borderId="5" xfId="0" applyFont="1" applyFill="1" applyBorder="1" applyAlignment="1" applyProtection="1"/>
    <xf numFmtId="168" fontId="24" fillId="17" borderId="5" xfId="0" applyNumberFormat="1" applyFont="1" applyFill="1" applyBorder="1" applyAlignment="1" applyProtection="1">
      <alignment horizontal="right"/>
    </xf>
    <xf numFmtId="0" fontId="7" fillId="2" borderId="5" xfId="0" applyFont="1" applyFill="1" applyBorder="1" applyAlignment="1" applyProtection="1">
      <alignment horizontal="left" wrapText="1"/>
    </xf>
    <xf numFmtId="168" fontId="7" fillId="2" borderId="5" xfId="0" applyNumberFormat="1" applyFont="1" applyFill="1" applyBorder="1" applyAlignment="1" applyProtection="1">
      <alignment horizontal="right" vertical="center"/>
    </xf>
    <xf numFmtId="0" fontId="5" fillId="0" borderId="0" xfId="0" applyFont="1" applyAlignment="1" applyProtection="1">
      <alignment horizontal="left"/>
    </xf>
    <xf numFmtId="0" fontId="5" fillId="0" borderId="0" xfId="0" applyFont="1" applyAlignment="1" applyProtection="1">
      <alignment horizontal="left" wrapText="1"/>
    </xf>
    <xf numFmtId="0" fontId="24" fillId="17" borderId="4" xfId="0" applyFont="1" applyFill="1" applyBorder="1" applyAlignment="1" applyProtection="1">
      <alignment vertical="center"/>
    </xf>
    <xf numFmtId="0" fontId="24" fillId="17" borderId="5" xfId="0" applyFont="1" applyFill="1" applyBorder="1" applyAlignment="1" applyProtection="1">
      <alignment vertical="center"/>
    </xf>
    <xf numFmtId="2" fontId="7" fillId="17" borderId="5" xfId="0" applyNumberFormat="1" applyFont="1" applyFill="1" applyBorder="1" applyAlignment="1" applyProtection="1">
      <alignment horizontal="right"/>
    </xf>
    <xf numFmtId="0" fontId="4" fillId="0" borderId="0" xfId="0" applyFont="1" applyAlignment="1" applyProtection="1">
      <alignment horizontal="left"/>
    </xf>
    <xf numFmtId="0" fontId="25" fillId="0" borderId="0" xfId="0" applyFont="1" applyFill="1" applyAlignment="1" applyProtection="1">
      <alignment horizontal="center" wrapText="1"/>
    </xf>
    <xf numFmtId="0" fontId="2" fillId="0" borderId="0" xfId="0" applyFont="1" applyProtection="1"/>
    <xf numFmtId="0" fontId="7" fillId="0" borderId="0" xfId="0" applyFont="1" applyFill="1" applyAlignment="1" applyProtection="1">
      <alignment vertical="center" wrapText="1"/>
    </xf>
    <xf numFmtId="0" fontId="26" fillId="0" borderId="0" xfId="0" applyFont="1" applyFill="1" applyBorder="1" applyAlignment="1" applyProtection="1">
      <alignment horizontal="left" vertical="center"/>
    </xf>
    <xf numFmtId="168" fontId="23" fillId="0" borderId="0" xfId="0" applyNumberFormat="1" applyFont="1" applyFill="1" applyBorder="1" applyAlignment="1" applyProtection="1">
      <alignment horizontal="left" vertical="center"/>
    </xf>
    <xf numFmtId="0" fontId="4" fillId="0" borderId="0" xfId="0" applyFont="1" applyAlignment="1" applyProtection="1"/>
    <xf numFmtId="0" fontId="0" fillId="0" borderId="0" xfId="0" applyAlignment="1" applyProtection="1">
      <alignment horizontal="left"/>
    </xf>
    <xf numFmtId="4" fontId="4" fillId="0" borderId="0" xfId="0" applyNumberFormat="1" applyFont="1" applyAlignment="1" applyProtection="1"/>
    <xf numFmtId="165" fontId="4" fillId="12" borderId="99" xfId="0" applyNumberFormat="1" applyFont="1" applyFill="1" applyBorder="1" applyAlignment="1" applyProtection="1">
      <alignment vertical="center" wrapText="1"/>
      <protection locked="0"/>
    </xf>
    <xf numFmtId="165" fontId="4" fillId="12" borderId="100" xfId="0" applyNumberFormat="1" applyFont="1" applyFill="1" applyBorder="1" applyAlignment="1" applyProtection="1">
      <alignment vertical="center" wrapText="1"/>
      <protection locked="0"/>
    </xf>
    <xf numFmtId="165" fontId="4" fillId="12" borderId="101" xfId="0" applyNumberFormat="1" applyFont="1" applyFill="1" applyBorder="1" applyAlignment="1" applyProtection="1">
      <alignment vertical="center" wrapText="1"/>
      <protection locked="0"/>
    </xf>
    <xf numFmtId="165" fontId="4" fillId="12" borderId="97" xfId="0" applyNumberFormat="1" applyFont="1" applyFill="1" applyBorder="1" applyAlignment="1" applyProtection="1">
      <alignment vertical="center" wrapText="1"/>
      <protection locked="0"/>
    </xf>
    <xf numFmtId="0" fontId="4" fillId="0" borderId="19" xfId="0" applyFont="1" applyFill="1" applyBorder="1" applyAlignment="1" applyProtection="1">
      <alignment horizontal="left" vertical="center" indent="4"/>
    </xf>
    <xf numFmtId="0" fontId="4" fillId="0" borderId="19" xfId="5" applyFont="1" applyFill="1" applyBorder="1" applyAlignment="1" applyProtection="1">
      <alignment horizontal="left" vertical="center" indent="1"/>
    </xf>
    <xf numFmtId="0" fontId="4" fillId="0" borderId="39" xfId="0" applyFont="1" applyFill="1" applyBorder="1" applyAlignment="1" applyProtection="1">
      <alignment horizontal="left" vertical="center" wrapText="1" indent="1"/>
    </xf>
    <xf numFmtId="0" fontId="4" fillId="0" borderId="19" xfId="0" applyFont="1" applyFill="1" applyBorder="1" applyAlignment="1" applyProtection="1">
      <alignment horizontal="left" vertical="center" wrapText="1" indent="3"/>
    </xf>
    <xf numFmtId="167" fontId="4" fillId="0" borderId="42" xfId="0" applyNumberFormat="1" applyFont="1" applyFill="1" applyBorder="1" applyAlignment="1" applyProtection="1">
      <alignment horizontal="right" vertical="center"/>
    </xf>
    <xf numFmtId="167" fontId="4" fillId="0" borderId="43" xfId="0" applyNumberFormat="1" applyFont="1" applyFill="1" applyBorder="1" applyAlignment="1" applyProtection="1">
      <alignment horizontal="right" vertical="center"/>
    </xf>
    <xf numFmtId="167" fontId="4" fillId="0" borderId="44" xfId="0" applyNumberFormat="1" applyFont="1" applyFill="1" applyBorder="1" applyAlignment="1" applyProtection="1">
      <alignment horizontal="right" vertical="center"/>
    </xf>
    <xf numFmtId="168" fontId="4" fillId="0" borderId="53" xfId="0" applyNumberFormat="1" applyFont="1" applyFill="1" applyBorder="1" applyAlignment="1" applyProtection="1">
      <alignment horizontal="right" vertical="center"/>
    </xf>
    <xf numFmtId="168" fontId="4" fillId="0" borderId="52" xfId="0" applyNumberFormat="1" applyFont="1" applyFill="1" applyBorder="1" applyAlignment="1" applyProtection="1">
      <alignment horizontal="right" vertical="center"/>
    </xf>
    <xf numFmtId="168" fontId="4" fillId="0" borderId="50" xfId="0" applyNumberFormat="1" applyFont="1" applyFill="1" applyBorder="1" applyAlignment="1" applyProtection="1">
      <alignment horizontal="right" vertical="center"/>
    </xf>
    <xf numFmtId="164" fontId="4" fillId="0" borderId="42" xfId="1" applyNumberFormat="1" applyFont="1" applyFill="1" applyBorder="1" applyAlignment="1" applyProtection="1">
      <alignment horizontal="right" vertical="center" wrapText="1"/>
    </xf>
    <xf numFmtId="164" fontId="4" fillId="0" borderId="43" xfId="1" applyNumberFormat="1" applyFont="1" applyFill="1" applyBorder="1" applyAlignment="1" applyProtection="1">
      <alignment horizontal="right" vertical="center" wrapText="1"/>
    </xf>
    <xf numFmtId="164" fontId="4" fillId="0" borderId="44" xfId="1" applyNumberFormat="1" applyFont="1" applyFill="1" applyBorder="1" applyAlignment="1" applyProtection="1">
      <alignment horizontal="right" vertical="center" wrapText="1"/>
    </xf>
    <xf numFmtId="164" fontId="4" fillId="0" borderId="45" xfId="1" applyNumberFormat="1" applyFont="1" applyFill="1" applyBorder="1" applyAlignment="1" applyProtection="1">
      <alignment horizontal="right" vertical="center" wrapText="1"/>
    </xf>
    <xf numFmtId="164" fontId="4" fillId="0" borderId="46" xfId="1" applyNumberFormat="1" applyFont="1" applyFill="1" applyBorder="1" applyAlignment="1" applyProtection="1">
      <alignment horizontal="right" vertical="center" wrapText="1"/>
    </xf>
    <xf numFmtId="164" fontId="4" fillId="0" borderId="52" xfId="1" applyNumberFormat="1" applyFont="1" applyFill="1" applyBorder="1" applyAlignment="1" applyProtection="1">
      <alignment horizontal="right" wrapText="1"/>
    </xf>
    <xf numFmtId="164" fontId="4" fillId="0" borderId="50" xfId="1" applyNumberFormat="1" applyFont="1" applyFill="1" applyBorder="1" applyAlignment="1" applyProtection="1">
      <alignment horizontal="right" wrapText="1"/>
    </xf>
    <xf numFmtId="164" fontId="4" fillId="0" borderId="53" xfId="1" applyNumberFormat="1" applyFont="1" applyFill="1" applyBorder="1" applyAlignment="1" applyProtection="1">
      <alignment horizontal="right" wrapText="1"/>
    </xf>
    <xf numFmtId="164" fontId="4" fillId="0" borderId="51" xfId="1" applyNumberFormat="1" applyFont="1" applyFill="1" applyBorder="1" applyAlignment="1" applyProtection="1">
      <alignment horizontal="right" wrapText="1"/>
    </xf>
    <xf numFmtId="168" fontId="4" fillId="0" borderId="4" xfId="0" applyNumberFormat="1" applyFont="1" applyFill="1" applyBorder="1" applyAlignment="1" applyProtection="1">
      <alignment horizontal="right" vertical="center"/>
    </xf>
    <xf numFmtId="168" fontId="4" fillId="0" borderId="43" xfId="0" applyNumberFormat="1" applyFont="1" applyFill="1" applyBorder="1" applyAlignment="1" applyProtection="1">
      <alignment horizontal="right" vertical="center"/>
    </xf>
    <xf numFmtId="168" fontId="4" fillId="0" borderId="44" xfId="0" applyNumberFormat="1" applyFont="1" applyFill="1" applyBorder="1" applyAlignment="1" applyProtection="1">
      <alignment horizontal="right" vertical="center"/>
    </xf>
    <xf numFmtId="168" fontId="4" fillId="0" borderId="57" xfId="0" applyNumberFormat="1" applyFont="1" applyFill="1" applyBorder="1" applyAlignment="1" applyProtection="1">
      <alignment horizontal="right" vertical="center"/>
    </xf>
    <xf numFmtId="168" fontId="4" fillId="0" borderId="21" xfId="0" applyNumberFormat="1" applyFont="1" applyFill="1" applyBorder="1" applyAlignment="1" applyProtection="1">
      <alignment horizontal="right" vertical="center"/>
    </xf>
    <xf numFmtId="168" fontId="4" fillId="0" borderId="23" xfId="0" applyNumberFormat="1" applyFont="1" applyFill="1" applyBorder="1" applyAlignment="1" applyProtection="1">
      <alignment horizontal="right" vertical="center"/>
    </xf>
    <xf numFmtId="168" fontId="4" fillId="0" borderId="92" xfId="0" applyNumberFormat="1" applyFont="1" applyFill="1" applyBorder="1" applyAlignment="1" applyProtection="1">
      <alignment horizontal="right" vertical="center"/>
    </xf>
    <xf numFmtId="168" fontId="4" fillId="0" borderId="26" xfId="0" applyNumberFormat="1" applyFont="1" applyFill="1" applyBorder="1" applyAlignment="1" applyProtection="1">
      <alignment horizontal="right" vertical="center"/>
    </xf>
    <xf numFmtId="168" fontId="4" fillId="0" borderId="93" xfId="0" applyNumberFormat="1" applyFont="1" applyFill="1" applyBorder="1" applyAlignment="1" applyProtection="1">
      <alignment horizontal="right" vertical="center"/>
    </xf>
    <xf numFmtId="168" fontId="4" fillId="0" borderId="94" xfId="0" applyNumberFormat="1" applyFont="1" applyFill="1" applyBorder="1" applyAlignment="1" applyProtection="1">
      <alignment horizontal="right" vertical="center"/>
    </xf>
    <xf numFmtId="170" fontId="11" fillId="12" borderId="109" xfId="0" applyNumberFormat="1" applyFont="1" applyFill="1" applyBorder="1" applyAlignment="1" applyProtection="1">
      <alignment horizontal="center"/>
    </xf>
    <xf numFmtId="164" fontId="4" fillId="12" borderId="48" xfId="0" applyNumberFormat="1" applyFont="1" applyFill="1" applyBorder="1" applyAlignment="1" applyProtection="1">
      <alignment vertical="center" wrapText="1"/>
      <protection locked="0"/>
    </xf>
    <xf numFmtId="164" fontId="4" fillId="12" borderId="49" xfId="0" applyNumberFormat="1" applyFont="1" applyFill="1" applyBorder="1" applyAlignment="1" applyProtection="1">
      <alignment vertical="center" wrapText="1"/>
      <protection locked="0"/>
    </xf>
    <xf numFmtId="164" fontId="4" fillId="12" borderId="98" xfId="0" applyNumberFormat="1" applyFont="1" applyFill="1" applyBorder="1" applyAlignment="1" applyProtection="1">
      <alignment vertical="center" wrapText="1"/>
      <protection locked="0"/>
    </xf>
    <xf numFmtId="164" fontId="4" fillId="12" borderId="96" xfId="0" applyNumberFormat="1" applyFont="1" applyFill="1" applyBorder="1" applyAlignment="1" applyProtection="1">
      <alignment vertical="center" wrapText="1"/>
      <protection locked="0"/>
    </xf>
    <xf numFmtId="164" fontId="7" fillId="4" borderId="48" xfId="0" applyNumberFormat="1" applyFont="1" applyFill="1" applyBorder="1" applyAlignment="1" applyProtection="1">
      <alignment vertical="center"/>
    </xf>
    <xf numFmtId="164" fontId="7" fillId="4" borderId="49" xfId="0" applyNumberFormat="1" applyFont="1" applyFill="1" applyBorder="1" applyAlignment="1" applyProtection="1">
      <alignment vertical="center"/>
    </xf>
    <xf numFmtId="164" fontId="7" fillId="4" borderId="99" xfId="0" applyNumberFormat="1" applyFont="1" applyFill="1" applyBorder="1" applyAlignment="1" applyProtection="1">
      <alignment vertical="center"/>
    </xf>
    <xf numFmtId="164" fontId="7" fillId="4" borderId="101" xfId="0" applyNumberFormat="1" applyFont="1" applyFill="1" applyBorder="1" applyAlignment="1" applyProtection="1">
      <alignment vertical="center"/>
    </xf>
    <xf numFmtId="164" fontId="4" fillId="12" borderId="99" xfId="0" applyNumberFormat="1" applyFont="1" applyFill="1" applyBorder="1" applyAlignment="1" applyProtection="1">
      <alignment vertical="center" wrapText="1"/>
      <protection locked="0"/>
    </xf>
    <xf numFmtId="164" fontId="4" fillId="12" borderId="101" xfId="0" applyNumberFormat="1" applyFont="1" applyFill="1" applyBorder="1" applyAlignment="1" applyProtection="1">
      <alignment vertical="center" wrapText="1"/>
      <protection locked="0"/>
    </xf>
    <xf numFmtId="164" fontId="4" fillId="12" borderId="63" xfId="0" applyNumberFormat="1" applyFont="1" applyFill="1" applyBorder="1" applyAlignment="1" applyProtection="1">
      <alignment vertical="center" wrapText="1"/>
      <protection locked="0"/>
    </xf>
    <xf numFmtId="164" fontId="4" fillId="12" borderId="64" xfId="0" applyNumberFormat="1" applyFont="1" applyFill="1" applyBorder="1" applyAlignment="1" applyProtection="1">
      <alignment vertical="center" wrapText="1"/>
      <protection locked="0"/>
    </xf>
    <xf numFmtId="164" fontId="4" fillId="12" borderId="103" xfId="0" applyNumberFormat="1" applyFont="1" applyFill="1" applyBorder="1" applyAlignment="1" applyProtection="1">
      <alignment vertical="center" wrapText="1"/>
      <protection locked="0"/>
    </xf>
    <xf numFmtId="164" fontId="7" fillId="4" borderId="104" xfId="0" applyNumberFormat="1" applyFont="1" applyFill="1" applyBorder="1" applyAlignment="1" applyProtection="1"/>
    <xf numFmtId="164" fontId="4" fillId="12" borderId="104" xfId="0" applyNumberFormat="1" applyFont="1" applyFill="1" applyBorder="1" applyAlignment="1" applyProtection="1">
      <alignment vertical="center" wrapText="1"/>
      <protection locked="0"/>
    </xf>
    <xf numFmtId="164" fontId="4" fillId="12" borderId="111" xfId="0" applyNumberFormat="1" applyFont="1" applyFill="1" applyBorder="1" applyAlignment="1" applyProtection="1">
      <alignment vertical="center" wrapText="1"/>
      <protection locked="0"/>
    </xf>
    <xf numFmtId="41" fontId="5" fillId="0" borderId="0" xfId="0" applyNumberFormat="1" applyFont="1" applyAlignment="1" applyProtection="1">
      <alignment horizontal="left" wrapText="1"/>
    </xf>
    <xf numFmtId="164" fontId="7" fillId="6" borderId="112" xfId="0" applyNumberFormat="1" applyFont="1" applyFill="1" applyBorder="1" applyAlignment="1" applyProtection="1">
      <alignment horizontal="center" vertical="center"/>
    </xf>
    <xf numFmtId="0" fontId="11" fillId="6" borderId="113" xfId="0" applyFont="1" applyFill="1" applyBorder="1" applyAlignment="1" applyProtection="1">
      <alignment horizontal="right" vertical="center"/>
    </xf>
    <xf numFmtId="164" fontId="4" fillId="7" borderId="10" xfId="0" applyNumberFormat="1" applyFont="1" applyFill="1" applyBorder="1" applyAlignment="1" applyProtection="1">
      <alignment vertical="center" wrapText="1"/>
    </xf>
    <xf numFmtId="172" fontId="0" fillId="0" borderId="0" xfId="0" applyNumberFormat="1"/>
    <xf numFmtId="0" fontId="4" fillId="2" borderId="53" xfId="0" applyFont="1" applyFill="1" applyBorder="1" applyAlignment="1" applyProtection="1">
      <alignment horizontal="left" indent="2"/>
    </xf>
    <xf numFmtId="0" fontId="4" fillId="2" borderId="64" xfId="0" applyFont="1" applyFill="1" applyBorder="1" applyAlignment="1" applyProtection="1">
      <alignment horizontal="left" indent="2"/>
    </xf>
    <xf numFmtId="0" fontId="4" fillId="2" borderId="84" xfId="0" applyFont="1" applyFill="1" applyBorder="1" applyAlignment="1" applyProtection="1">
      <alignment horizontal="center"/>
    </xf>
    <xf numFmtId="0" fontId="4" fillId="2" borderId="86" xfId="0" applyFont="1" applyFill="1" applyBorder="1" applyAlignment="1" applyProtection="1">
      <alignment horizontal="center"/>
    </xf>
    <xf numFmtId="0" fontId="4" fillId="2" borderId="88" xfId="0" applyFont="1" applyFill="1" applyBorder="1" applyAlignment="1" applyProtection="1">
      <alignment horizontal="left" indent="2"/>
    </xf>
    <xf numFmtId="0" fontId="4" fillId="2" borderId="89" xfId="0" applyFont="1" applyFill="1" applyBorder="1" applyAlignment="1" applyProtection="1">
      <alignment horizontal="left" indent="2"/>
    </xf>
    <xf numFmtId="0" fontId="4" fillId="2" borderId="90" xfId="0" applyFont="1" applyFill="1" applyBorder="1" applyAlignment="1" applyProtection="1">
      <alignment horizontal="center"/>
    </xf>
    <xf numFmtId="0" fontId="11" fillId="9" borderId="73" xfId="0" applyFont="1" applyFill="1" applyBorder="1" applyAlignment="1" applyProtection="1">
      <alignment horizontal="center" vertical="center" wrapText="1"/>
    </xf>
    <xf numFmtId="0" fontId="11" fillId="9" borderId="74" xfId="0" applyFont="1" applyFill="1" applyBorder="1" applyAlignment="1" applyProtection="1">
      <alignment horizontal="center" vertical="center" wrapText="1"/>
    </xf>
    <xf numFmtId="0" fontId="11" fillId="14" borderId="75" xfId="0" applyFont="1" applyFill="1" applyBorder="1" applyAlignment="1" applyProtection="1">
      <alignment horizontal="center" vertical="center" wrapText="1"/>
    </xf>
    <xf numFmtId="0" fontId="11" fillId="14" borderId="76" xfId="0" applyFont="1" applyFill="1" applyBorder="1" applyAlignment="1" applyProtection="1">
      <alignment horizontal="center" vertical="center" wrapText="1"/>
    </xf>
    <xf numFmtId="0" fontId="11" fillId="14" borderId="74" xfId="0" applyFont="1" applyFill="1" applyBorder="1" applyAlignment="1" applyProtection="1">
      <alignment horizontal="center" vertical="center" wrapText="1"/>
    </xf>
    <xf numFmtId="0" fontId="11" fillId="4" borderId="29" xfId="0" applyFont="1" applyFill="1" applyBorder="1" applyAlignment="1" applyProtection="1">
      <alignment horizontal="center" vertical="center" wrapText="1"/>
    </xf>
    <xf numFmtId="0" fontId="11" fillId="4" borderId="30" xfId="0" applyFont="1" applyFill="1" applyBorder="1" applyAlignment="1" applyProtection="1">
      <alignment horizontal="center" vertical="center" wrapText="1"/>
    </xf>
    <xf numFmtId="0" fontId="11" fillId="4" borderId="31" xfId="0" applyFont="1" applyFill="1" applyBorder="1" applyAlignment="1" applyProtection="1">
      <alignment horizontal="center" vertical="center" wrapText="1"/>
    </xf>
    <xf numFmtId="0" fontId="11" fillId="9" borderId="29" xfId="0" applyFont="1" applyFill="1" applyBorder="1" applyAlignment="1" applyProtection="1">
      <alignment horizontal="center" vertical="center" wrapText="1"/>
    </xf>
    <xf numFmtId="0" fontId="11" fillId="9" borderId="32" xfId="0" applyFont="1" applyFill="1" applyBorder="1" applyAlignment="1" applyProtection="1">
      <alignment horizontal="center" vertical="center" wrapText="1"/>
    </xf>
    <xf numFmtId="0" fontId="11" fillId="9" borderId="33" xfId="0" applyFont="1" applyFill="1" applyBorder="1" applyAlignment="1" applyProtection="1">
      <alignment horizontal="center" vertical="center" wrapText="1"/>
    </xf>
    <xf numFmtId="0" fontId="11" fillId="9" borderId="34"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9" borderId="4" xfId="0" applyFont="1" applyFill="1" applyBorder="1" applyAlignment="1" applyProtection="1">
      <alignment horizontal="center" vertical="center"/>
    </xf>
    <xf numFmtId="0" fontId="7" fillId="9" borderId="5" xfId="0" applyFont="1" applyFill="1" applyBorder="1" applyAlignment="1" applyProtection="1">
      <alignment horizontal="center" vertical="center"/>
    </xf>
    <xf numFmtId="0" fontId="7" fillId="9" borderId="6" xfId="0" applyFont="1" applyFill="1" applyBorder="1" applyAlignment="1" applyProtection="1">
      <alignment horizontal="center" vertical="center"/>
    </xf>
    <xf numFmtId="0" fontId="27" fillId="18" borderId="105" xfId="0" applyFont="1" applyFill="1" applyBorder="1" applyAlignment="1">
      <alignment horizontal="center" vertical="center" wrapText="1"/>
    </xf>
    <xf numFmtId="0" fontId="27" fillId="18" borderId="106" xfId="0" applyFont="1" applyFill="1" applyBorder="1" applyAlignment="1">
      <alignment horizontal="center" vertical="center" wrapText="1"/>
    </xf>
    <xf numFmtId="0" fontId="27" fillId="18" borderId="107" xfId="0" applyFont="1" applyFill="1" applyBorder="1" applyAlignment="1">
      <alignment horizontal="center" vertical="center" wrapText="1"/>
    </xf>
    <xf numFmtId="0" fontId="27" fillId="18" borderId="108" xfId="0" applyFont="1" applyFill="1" applyBorder="1" applyAlignment="1">
      <alignment horizontal="center" vertical="center" wrapText="1"/>
    </xf>
    <xf numFmtId="0" fontId="27" fillId="18" borderId="2" xfId="0" applyFont="1" applyFill="1" applyBorder="1" applyAlignment="1">
      <alignment horizontal="center" vertical="center" wrapText="1"/>
    </xf>
    <xf numFmtId="0" fontId="27" fillId="18" borderId="3" xfId="0" applyFont="1" applyFill="1" applyBorder="1" applyAlignment="1">
      <alignment horizontal="center" vertical="center" wrapText="1"/>
    </xf>
    <xf numFmtId="0" fontId="10" fillId="5" borderId="1"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164" fontId="7" fillId="6" borderId="8" xfId="0" applyNumberFormat="1" applyFont="1" applyFill="1" applyBorder="1" applyAlignment="1" applyProtection="1">
      <alignment horizontal="center" vertical="center"/>
    </xf>
    <xf numFmtId="164" fontId="7" fillId="6" borderId="9" xfId="0" applyNumberFormat="1" applyFont="1" applyFill="1" applyBorder="1" applyAlignment="1" applyProtection="1">
      <alignment horizontal="center" vertical="center"/>
    </xf>
    <xf numFmtId="0" fontId="7" fillId="7" borderId="4" xfId="0" applyFont="1" applyFill="1" applyBorder="1" applyAlignment="1" applyProtection="1">
      <alignment horizontal="center" vertical="center"/>
    </xf>
    <xf numFmtId="0" fontId="7" fillId="7" borderId="5"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164" fontId="7" fillId="10" borderId="102" xfId="1" applyNumberFormat="1" applyFont="1" applyFill="1" applyBorder="1" applyAlignment="1" applyProtection="1">
      <alignment horizontal="right" wrapText="1"/>
    </xf>
  </cellXfs>
  <cellStyles count="9">
    <cellStyle name="dms_NUM" xfId="8"/>
    <cellStyle name="Hyperlink 3" xfId="7"/>
    <cellStyle name="Normal" xfId="0" builtinId="0"/>
    <cellStyle name="Normal 10" xfId="2"/>
    <cellStyle name="Normal 3 5" xfId="5"/>
    <cellStyle name="Percent" xfId="1" builtinId="5"/>
    <cellStyle name="RIN_TB2" xfId="6"/>
    <cellStyle name="TableLvl2" xfId="3"/>
    <cellStyle name="TableLvl3" xfId="4"/>
  </cellStyles>
  <dxfs count="1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6"/>
  <sheetViews>
    <sheetView tabSelected="1" topLeftCell="B18" zoomScale="50" zoomScaleNormal="50" workbookViewId="0">
      <selection activeCell="E49" sqref="E49:H49"/>
    </sheetView>
  </sheetViews>
  <sheetFormatPr defaultColWidth="9.1796875" defaultRowHeight="14.5" x14ac:dyDescent="0.35"/>
  <cols>
    <col min="1" max="1" width="6.54296875" style="1" customWidth="1"/>
    <col min="2" max="2" width="51.26953125" style="3" customWidth="1"/>
    <col min="3" max="24" width="12.26953125" style="3" customWidth="1"/>
    <col min="25" max="29" width="12.26953125" customWidth="1"/>
    <col min="31" max="16384" width="9.1796875" style="3"/>
  </cols>
  <sheetData>
    <row r="1" spans="1:34" ht="25.5" customHeight="1" x14ac:dyDescent="0.35">
      <c r="B1" s="4" t="s">
        <v>51</v>
      </c>
      <c r="C1" s="4"/>
      <c r="D1" s="4"/>
      <c r="E1" s="4"/>
      <c r="F1" s="4"/>
      <c r="G1" s="4"/>
      <c r="H1" s="4"/>
      <c r="I1" s="4"/>
      <c r="J1" s="4"/>
      <c r="K1" s="4"/>
      <c r="L1" s="4"/>
      <c r="M1" s="4"/>
      <c r="N1" s="4"/>
      <c r="O1" s="4"/>
      <c r="P1" s="4"/>
      <c r="Q1" s="4"/>
      <c r="R1" s="4"/>
      <c r="S1" s="4"/>
      <c r="T1" s="4"/>
      <c r="U1" s="4"/>
      <c r="V1" s="4"/>
      <c r="W1" s="4"/>
      <c r="X1" s="4"/>
      <c r="Y1" s="2"/>
      <c r="Z1" s="2"/>
      <c r="AA1" s="2"/>
      <c r="AB1" s="2"/>
      <c r="AC1" s="2"/>
      <c r="AD1" s="2"/>
    </row>
    <row r="2" spans="1:34" ht="39.65" customHeight="1" x14ac:dyDescent="0.35">
      <c r="A2" s="5"/>
      <c r="B2" s="259" t="s">
        <v>53</v>
      </c>
      <c r="C2" s="260"/>
      <c r="D2" s="260"/>
      <c r="E2" s="260"/>
      <c r="F2" s="260"/>
      <c r="G2" s="260"/>
      <c r="H2" s="260"/>
      <c r="I2" s="260"/>
      <c r="J2" s="260"/>
      <c r="K2" s="260"/>
      <c r="L2" s="260"/>
      <c r="M2" s="261"/>
      <c r="N2"/>
      <c r="O2"/>
      <c r="P2"/>
      <c r="Q2"/>
      <c r="R2"/>
      <c r="S2" s="6"/>
      <c r="T2"/>
      <c r="U2"/>
      <c r="V2"/>
      <c r="W2"/>
      <c r="X2"/>
      <c r="AB2" s="3"/>
      <c r="AC2" s="3"/>
      <c r="AD2" s="3"/>
    </row>
    <row r="3" spans="1:34" x14ac:dyDescent="0.35">
      <c r="B3" s="7"/>
      <c r="C3" s="7"/>
      <c r="D3" s="7"/>
      <c r="E3" s="7"/>
      <c r="F3" s="7"/>
      <c r="G3" s="7"/>
      <c r="H3" s="7"/>
      <c r="I3" s="7"/>
      <c r="J3" s="7"/>
      <c r="K3" s="7"/>
      <c r="L3" s="7"/>
      <c r="M3" s="7"/>
      <c r="N3" s="7"/>
      <c r="O3" s="7"/>
      <c r="P3" s="7"/>
      <c r="Q3" s="7"/>
      <c r="R3" s="7"/>
      <c r="S3" s="7"/>
      <c r="T3" s="7"/>
      <c r="U3" s="7"/>
      <c r="V3" s="7"/>
      <c r="W3" s="7"/>
      <c r="X3" s="7"/>
      <c r="Y3" s="2"/>
      <c r="Z3" s="2"/>
      <c r="AA3" s="2"/>
      <c r="AB3" s="2"/>
      <c r="AC3" s="2"/>
      <c r="AD3" s="2"/>
    </row>
    <row r="4" spans="1:34" x14ac:dyDescent="0.35">
      <c r="B4" s="7"/>
      <c r="C4" s="7"/>
      <c r="D4" s="7"/>
      <c r="E4" s="7"/>
      <c r="F4" s="7"/>
      <c r="G4" s="7"/>
      <c r="H4" s="7"/>
      <c r="I4" s="7"/>
      <c r="J4" s="7"/>
      <c r="K4" s="7"/>
      <c r="L4" s="7"/>
      <c r="M4" s="7"/>
      <c r="N4" s="7"/>
      <c r="O4" s="7"/>
      <c r="P4" s="7"/>
      <c r="Q4" s="7"/>
      <c r="R4" s="7"/>
      <c r="S4" s="7"/>
      <c r="T4" s="7"/>
      <c r="U4" s="7"/>
      <c r="V4" s="7"/>
      <c r="W4" s="7"/>
      <c r="X4" s="7"/>
      <c r="Y4" s="2"/>
      <c r="Z4" s="2"/>
      <c r="AA4" s="2"/>
      <c r="AB4" s="2"/>
      <c r="AC4" s="2"/>
      <c r="AD4" s="2"/>
    </row>
    <row r="5" spans="1:34" customFormat="1" ht="15" thickBot="1" x14ac:dyDescent="0.4">
      <c r="A5" s="1"/>
      <c r="B5" s="8"/>
      <c r="C5" s="8"/>
      <c r="D5" s="8"/>
      <c r="E5" s="8"/>
      <c r="F5" s="8"/>
      <c r="G5" s="8"/>
      <c r="H5" s="8"/>
      <c r="I5" s="8"/>
      <c r="J5" s="8"/>
      <c r="K5" s="8"/>
      <c r="L5" s="8"/>
      <c r="M5" s="8"/>
      <c r="N5" s="8"/>
    </row>
    <row r="6" spans="1:34" customFormat="1" ht="16" thickBot="1" x14ac:dyDescent="0.4">
      <c r="A6" s="1"/>
      <c r="B6" s="9" t="s">
        <v>0</v>
      </c>
      <c r="C6" s="9"/>
      <c r="D6" s="10"/>
      <c r="E6" s="10"/>
      <c r="F6" s="10"/>
      <c r="G6" s="10"/>
      <c r="H6" s="10"/>
      <c r="I6" s="10"/>
      <c r="J6" s="10"/>
      <c r="K6" s="11"/>
    </row>
    <row r="7" spans="1:34" s="13" customFormat="1" ht="15.5" x14ac:dyDescent="0.35">
      <c r="A7" s="1"/>
      <c r="B7" s="12"/>
      <c r="C7" s="262" t="s">
        <v>1</v>
      </c>
      <c r="D7" s="263"/>
      <c r="E7" s="263"/>
      <c r="F7" s="263"/>
      <c r="G7" s="263"/>
      <c r="H7" s="263"/>
      <c r="I7" s="263"/>
      <c r="J7" s="263"/>
      <c r="K7" s="224" t="s">
        <v>2</v>
      </c>
      <c r="L7"/>
      <c r="M7"/>
      <c r="N7"/>
      <c r="O7"/>
      <c r="P7"/>
      <c r="Q7"/>
      <c r="R7"/>
      <c r="S7"/>
      <c r="T7"/>
      <c r="U7"/>
      <c r="V7"/>
      <c r="W7"/>
      <c r="X7"/>
      <c r="Y7"/>
      <c r="Z7"/>
      <c r="AA7"/>
      <c r="AB7"/>
      <c r="AC7"/>
      <c r="AD7"/>
    </row>
    <row r="8" spans="1:34" ht="16" thickBot="1" x14ac:dyDescent="0.4">
      <c r="B8" s="14"/>
      <c r="C8" s="15" t="s">
        <v>33</v>
      </c>
      <c r="D8" s="16" t="s">
        <v>34</v>
      </c>
      <c r="E8" s="17" t="s">
        <v>28</v>
      </c>
      <c r="F8" s="17" t="s">
        <v>31</v>
      </c>
      <c r="G8" s="17" t="s">
        <v>30</v>
      </c>
      <c r="H8" s="17" t="s">
        <v>32</v>
      </c>
      <c r="I8" s="17" t="s">
        <v>35</v>
      </c>
      <c r="J8" s="18" t="s">
        <v>38</v>
      </c>
      <c r="K8" s="225" t="s">
        <v>39</v>
      </c>
      <c r="L8"/>
      <c r="M8"/>
      <c r="N8"/>
      <c r="O8"/>
      <c r="P8"/>
      <c r="Q8"/>
      <c r="R8"/>
      <c r="S8"/>
      <c r="T8"/>
      <c r="U8"/>
      <c r="V8"/>
      <c r="W8"/>
      <c r="X8"/>
      <c r="AG8" s="2"/>
    </row>
    <row r="9" spans="1:34" x14ac:dyDescent="0.35">
      <c r="B9" s="19" t="s">
        <v>3</v>
      </c>
      <c r="C9" s="20">
        <v>99.2</v>
      </c>
      <c r="D9" s="21">
        <v>100.4</v>
      </c>
      <c r="E9" s="21">
        <v>102.8</v>
      </c>
      <c r="F9" s="21">
        <v>105.9</v>
      </c>
      <c r="G9" s="21">
        <v>107.5</v>
      </c>
      <c r="H9" s="22">
        <v>108.6</v>
      </c>
      <c r="I9" s="23">
        <v>110.7</v>
      </c>
      <c r="J9" s="23">
        <v>113</v>
      </c>
      <c r="K9" s="226">
        <f>J9*1.0125</f>
        <v>114.41249999999999</v>
      </c>
      <c r="L9"/>
      <c r="M9" s="3" t="s">
        <v>54</v>
      </c>
      <c r="N9"/>
      <c r="P9"/>
      <c r="Q9"/>
      <c r="R9"/>
      <c r="S9"/>
      <c r="T9"/>
      <c r="U9"/>
      <c r="V9"/>
      <c r="W9"/>
      <c r="X9"/>
      <c r="AG9" s="24"/>
      <c r="AH9" s="2"/>
    </row>
    <row r="10" spans="1:34" x14ac:dyDescent="0.35">
      <c r="B10" s="25" t="s">
        <v>4</v>
      </c>
      <c r="C10" s="26"/>
      <c r="D10" s="27">
        <f t="shared" ref="D10:K10" si="0">+D9/C9-1</f>
        <v>1.2096774193548487E-2</v>
      </c>
      <c r="E10" s="27">
        <f t="shared" si="0"/>
        <v>2.3904382470119501E-2</v>
      </c>
      <c r="F10" s="27">
        <f t="shared" si="0"/>
        <v>3.0155642023346418E-2</v>
      </c>
      <c r="G10" s="27">
        <f t="shared" si="0"/>
        <v>1.5108593012275628E-2</v>
      </c>
      <c r="H10" s="27">
        <f t="shared" si="0"/>
        <v>1.0232558139534831E-2</v>
      </c>
      <c r="I10" s="27">
        <f t="shared" si="0"/>
        <v>1.9337016574585641E-2</v>
      </c>
      <c r="J10" s="27">
        <f t="shared" si="0"/>
        <v>2.0776874435411097E-2</v>
      </c>
      <c r="K10" s="28">
        <f t="shared" si="0"/>
        <v>1.2499999999999956E-2</v>
      </c>
      <c r="L10"/>
      <c r="M10"/>
      <c r="N10"/>
      <c r="O10"/>
      <c r="P10"/>
      <c r="Q10"/>
      <c r="R10"/>
      <c r="S10"/>
      <c r="T10"/>
      <c r="U10"/>
      <c r="V10"/>
      <c r="W10"/>
      <c r="X10"/>
    </row>
    <row r="11" spans="1:34" ht="15" thickBot="1" x14ac:dyDescent="0.4">
      <c r="B11" s="29" t="s">
        <v>40</v>
      </c>
      <c r="C11" s="30"/>
      <c r="D11" s="31">
        <f>E11/(1+E10)</f>
        <v>0.87752649404566796</v>
      </c>
      <c r="E11" s="32">
        <f t="shared" ref="E11:J11" si="1">F11/(1+F10)</f>
        <v>0.8985032229869987</v>
      </c>
      <c r="F11" s="32">
        <f t="shared" si="1"/>
        <v>0.92559816453621768</v>
      </c>
      <c r="G11" s="32">
        <f t="shared" si="1"/>
        <v>0.93958265049710477</v>
      </c>
      <c r="H11" s="32">
        <f t="shared" si="1"/>
        <v>0.94919698459521462</v>
      </c>
      <c r="I11" s="32">
        <f t="shared" si="1"/>
        <v>0.96755162241887904</v>
      </c>
      <c r="J11" s="32">
        <f t="shared" si="1"/>
        <v>0.98765432098765438</v>
      </c>
      <c r="K11" s="33">
        <v>1</v>
      </c>
      <c r="L11"/>
      <c r="M11"/>
      <c r="N11"/>
      <c r="O11"/>
      <c r="P11"/>
      <c r="Q11"/>
      <c r="R11"/>
      <c r="S11"/>
      <c r="T11"/>
      <c r="U11"/>
      <c r="V11"/>
      <c r="W11"/>
      <c r="X11"/>
    </row>
    <row r="12" spans="1:34" x14ac:dyDescent="0.35">
      <c r="B12" s="34"/>
      <c r="C12" s="34"/>
      <c r="D12" s="34"/>
      <c r="E12" s="34"/>
      <c r="F12" s="34"/>
      <c r="G12" s="34"/>
      <c r="H12" s="34"/>
      <c r="I12" s="34"/>
      <c r="J12" s="34"/>
      <c r="K12" s="34"/>
      <c r="L12" s="34"/>
      <c r="M12" s="34"/>
      <c r="N12" s="34"/>
      <c r="O12" s="34"/>
      <c r="P12" s="34"/>
      <c r="Q12" s="34"/>
      <c r="R12" s="34"/>
      <c r="S12" s="34"/>
      <c r="T12" s="35"/>
      <c r="U12" s="35"/>
      <c r="V12" s="35"/>
      <c r="W12" s="35"/>
    </row>
    <row r="13" spans="1:34" x14ac:dyDescent="0.35">
      <c r="B13" s="34"/>
      <c r="C13" s="34"/>
      <c r="D13" s="34"/>
      <c r="E13" s="34"/>
      <c r="F13" s="34"/>
      <c r="G13" s="34"/>
      <c r="H13" s="34"/>
      <c r="I13" s="34"/>
      <c r="J13" s="34"/>
      <c r="K13" s="34"/>
      <c r="L13" s="34"/>
      <c r="M13" s="34"/>
      <c r="N13" s="34"/>
      <c r="O13" s="34"/>
      <c r="P13" s="34"/>
      <c r="Q13" s="34"/>
      <c r="R13" s="34"/>
      <c r="S13" s="34"/>
      <c r="T13" s="35"/>
      <c r="U13" s="35"/>
      <c r="V13" s="35"/>
      <c r="W13" s="35"/>
    </row>
    <row r="14" spans="1:34" x14ac:dyDescent="0.35">
      <c r="B14" s="34"/>
      <c r="C14" s="34"/>
      <c r="D14" s="34"/>
      <c r="E14" s="34"/>
      <c r="F14" s="34"/>
      <c r="G14" s="34"/>
      <c r="H14" s="34"/>
      <c r="I14" s="34"/>
      <c r="J14" s="34"/>
      <c r="K14" s="34"/>
      <c r="L14" s="34"/>
      <c r="M14" s="34"/>
      <c r="N14" s="34"/>
      <c r="O14" s="34"/>
      <c r="P14" s="34"/>
      <c r="Q14" s="34"/>
      <c r="R14" s="34"/>
      <c r="S14" s="34"/>
      <c r="T14" s="35"/>
      <c r="U14" s="35"/>
      <c r="V14" s="35"/>
      <c r="W14" s="35"/>
    </row>
    <row r="15" spans="1:34" s="38" customFormat="1" ht="18.5" x14ac:dyDescent="0.45">
      <c r="A15" s="1"/>
      <c r="B15" s="36" t="s">
        <v>5</v>
      </c>
      <c r="C15" s="37"/>
      <c r="D15" s="37"/>
      <c r="E15" s="37"/>
      <c r="F15" s="37"/>
      <c r="G15" s="37"/>
      <c r="H15" s="37"/>
      <c r="I15" s="37"/>
      <c r="J15" s="37"/>
      <c r="K15" s="37"/>
      <c r="L15" s="37"/>
      <c r="M15" s="37"/>
      <c r="N15" s="37"/>
      <c r="O15" s="37"/>
      <c r="P15" s="37"/>
      <c r="Q15" s="37"/>
      <c r="R15" s="37"/>
      <c r="S15" s="37"/>
      <c r="T15" s="37"/>
      <c r="U15" s="37"/>
      <c r="V15" s="37"/>
      <c r="W15" s="37"/>
      <c r="X15" s="37"/>
      <c r="Y15"/>
      <c r="Z15"/>
      <c r="AA15"/>
      <c r="AB15"/>
      <c r="AC15"/>
      <c r="AD15"/>
    </row>
    <row r="16" spans="1:34" customFormat="1" ht="15" thickBot="1" x14ac:dyDescent="0.4">
      <c r="A16" s="1"/>
    </row>
    <row r="17" spans="1:30" s="43" customFormat="1" ht="16" thickBot="1" x14ac:dyDescent="0.4">
      <c r="A17" s="1"/>
      <c r="B17" s="39" t="s">
        <v>6</v>
      </c>
      <c r="C17" s="40"/>
      <c r="D17" s="40"/>
      <c r="E17" s="40"/>
      <c r="F17" s="40"/>
      <c r="G17" s="40"/>
      <c r="H17" s="40"/>
      <c r="I17" s="40"/>
      <c r="J17" s="41"/>
      <c r="K17" s="41"/>
      <c r="L17" s="41"/>
      <c r="M17" s="41"/>
      <c r="N17" s="41"/>
      <c r="O17" s="41"/>
      <c r="P17" s="41"/>
      <c r="Q17" s="42"/>
      <c r="R17"/>
      <c r="S17"/>
      <c r="T17"/>
      <c r="U17"/>
      <c r="V17"/>
      <c r="Y17"/>
      <c r="Z17"/>
      <c r="AA17"/>
      <c r="AB17"/>
      <c r="AC17"/>
      <c r="AD17"/>
    </row>
    <row r="18" spans="1:30" ht="15" thickBot="1" x14ac:dyDescent="0.4">
      <c r="B18"/>
      <c r="C18" s="264" t="s">
        <v>29</v>
      </c>
      <c r="D18" s="265"/>
      <c r="E18" s="265"/>
      <c r="F18" s="265"/>
      <c r="G18" s="265"/>
      <c r="H18" s="264" t="s">
        <v>36</v>
      </c>
      <c r="I18" s="266"/>
      <c r="J18" s="44"/>
      <c r="K18" s="250" t="s">
        <v>46</v>
      </c>
      <c r="L18" s="251"/>
      <c r="M18" s="251"/>
      <c r="N18" s="251"/>
      <c r="O18" s="251"/>
      <c r="P18" s="251"/>
      <c r="Q18" s="252"/>
      <c r="R18"/>
      <c r="S18"/>
      <c r="T18"/>
      <c r="U18"/>
      <c r="V18"/>
      <c r="W18" s="24"/>
      <c r="X18" s="24"/>
    </row>
    <row r="19" spans="1:30" s="49" customFormat="1" ht="42" customHeight="1" x14ac:dyDescent="0.35">
      <c r="A19" s="45"/>
      <c r="B19" s="46"/>
      <c r="C19" s="240" t="s">
        <v>7</v>
      </c>
      <c r="D19" s="241"/>
      <c r="E19" s="241"/>
      <c r="F19" s="241"/>
      <c r="G19" s="242"/>
      <c r="H19" s="243" t="s">
        <v>8</v>
      </c>
      <c r="I19" s="244"/>
      <c r="J19" s="47"/>
      <c r="K19" s="240" t="s">
        <v>7</v>
      </c>
      <c r="L19" s="241"/>
      <c r="M19" s="241"/>
      <c r="N19" s="241"/>
      <c r="O19" s="242"/>
      <c r="P19" s="245" t="s">
        <v>8</v>
      </c>
      <c r="Q19" s="246"/>
      <c r="R19" s="46"/>
      <c r="S19" s="46"/>
      <c r="T19" s="46"/>
      <c r="U19" s="46"/>
      <c r="V19" s="46"/>
      <c r="W19" s="48"/>
      <c r="X19" s="48"/>
      <c r="Y19" s="46"/>
      <c r="Z19" s="46"/>
      <c r="AA19" s="46"/>
      <c r="AB19" s="46"/>
      <c r="AC19" s="46"/>
      <c r="AD19" s="46"/>
    </row>
    <row r="20" spans="1:30" ht="15" thickBot="1" x14ac:dyDescent="0.4">
      <c r="B20"/>
      <c r="C20" s="50" t="s">
        <v>28</v>
      </c>
      <c r="D20" s="51" t="s">
        <v>31</v>
      </c>
      <c r="E20" s="51" t="s">
        <v>30</v>
      </c>
      <c r="F20" s="51" t="s">
        <v>32</v>
      </c>
      <c r="G20" s="52" t="s">
        <v>35</v>
      </c>
      <c r="H20" s="53" t="s">
        <v>38</v>
      </c>
      <c r="I20" s="54" t="s">
        <v>39</v>
      </c>
      <c r="J20" s="44"/>
      <c r="K20" s="50" t="s">
        <v>28</v>
      </c>
      <c r="L20" s="51" t="s">
        <v>31</v>
      </c>
      <c r="M20" s="51" t="s">
        <v>30</v>
      </c>
      <c r="N20" s="51" t="s">
        <v>32</v>
      </c>
      <c r="O20" s="52" t="s">
        <v>35</v>
      </c>
      <c r="P20" s="53" t="s">
        <v>38</v>
      </c>
      <c r="Q20" s="54" t="s">
        <v>39</v>
      </c>
      <c r="R20"/>
      <c r="S20"/>
      <c r="T20"/>
      <c r="U20"/>
      <c r="V20"/>
      <c r="W20" s="24"/>
      <c r="X20" s="24"/>
    </row>
    <row r="21" spans="1:30" x14ac:dyDescent="0.35">
      <c r="B21" s="179" t="s">
        <v>9</v>
      </c>
      <c r="C21" s="55"/>
      <c r="D21" s="56"/>
      <c r="E21" s="207">
        <v>72.668155087195643</v>
      </c>
      <c r="F21" s="207">
        <v>72.526323617607076</v>
      </c>
      <c r="G21" s="208">
        <v>71.936061201303815</v>
      </c>
      <c r="H21" s="209">
        <v>66.639070481057956</v>
      </c>
      <c r="I21" s="210">
        <v>65.183566116583251</v>
      </c>
      <c r="J21" s="44"/>
      <c r="K21" s="55"/>
      <c r="L21" s="56"/>
      <c r="M21" s="187">
        <f>+E21/$D$11</f>
        <v>82.810212090774627</v>
      </c>
      <c r="N21" s="188">
        <f t="shared" ref="N21:O30" si="2">+F21/$D$11</f>
        <v>82.648585666329396</v>
      </c>
      <c r="O21" s="189">
        <f t="shared" si="2"/>
        <v>81.975942252930025</v>
      </c>
      <c r="P21" s="190">
        <f>+H21/$I$11</f>
        <v>68.873917356947089</v>
      </c>
      <c r="Q21" s="191">
        <f>+I21/$I$11</f>
        <v>67.369600346102814</v>
      </c>
      <c r="R21"/>
      <c r="S21"/>
      <c r="T21"/>
      <c r="U21"/>
      <c r="V21"/>
      <c r="W21" s="24"/>
      <c r="X21" s="57"/>
    </row>
    <row r="22" spans="1:30" x14ac:dyDescent="0.35">
      <c r="B22" s="58" t="s">
        <v>10</v>
      </c>
      <c r="C22" s="59"/>
      <c r="D22" s="60"/>
      <c r="E22" s="211"/>
      <c r="F22" s="211"/>
      <c r="G22" s="212"/>
      <c r="H22" s="213"/>
      <c r="I22" s="214"/>
      <c r="J22" s="61"/>
      <c r="K22" s="59"/>
      <c r="L22" s="60"/>
      <c r="M22" s="62"/>
      <c r="N22" s="62"/>
      <c r="O22" s="63"/>
      <c r="P22" s="64"/>
      <c r="Q22" s="63"/>
      <c r="R22"/>
      <c r="S22"/>
      <c r="T22"/>
      <c r="U22"/>
      <c r="V22"/>
      <c r="W22" s="24"/>
      <c r="X22" s="24"/>
    </row>
    <row r="23" spans="1:30" x14ac:dyDescent="0.35">
      <c r="B23" s="177" t="s">
        <v>11</v>
      </c>
      <c r="C23" s="59"/>
      <c r="D23" s="60"/>
      <c r="E23" s="207">
        <v>-0.83518957571362618</v>
      </c>
      <c r="F23" s="207">
        <v>-0.84447320539485238</v>
      </c>
      <c r="G23" s="208">
        <v>-0.85419970469708795</v>
      </c>
      <c r="H23" s="215">
        <v>-1.0769543543187208</v>
      </c>
      <c r="I23" s="216">
        <v>-1.0931322841919968</v>
      </c>
      <c r="J23" s="61"/>
      <c r="K23" s="59"/>
      <c r="L23" s="60"/>
      <c r="M23" s="192">
        <f t="shared" ref="M23:M30" si="3">+E23/$D$11</f>
        <v>-0.95175425628819987</v>
      </c>
      <c r="N23" s="192">
        <f t="shared" si="2"/>
        <v>-0.96233357183504542</v>
      </c>
      <c r="O23" s="193">
        <f t="shared" si="2"/>
        <v>-0.97341756686907954</v>
      </c>
      <c r="P23" s="194">
        <f t="shared" ref="P23:Q30" si="4">H23/$I$11</f>
        <v>-1.1130717259574583</v>
      </c>
      <c r="Q23" s="195">
        <f t="shared" si="4"/>
        <v>-1.1297922083569722</v>
      </c>
      <c r="R23"/>
      <c r="S23"/>
      <c r="T23"/>
      <c r="U23"/>
      <c r="V23"/>
      <c r="W23" s="24"/>
      <c r="X23" s="24"/>
    </row>
    <row r="24" spans="1:30" x14ac:dyDescent="0.35">
      <c r="B24" s="177" t="s">
        <v>12</v>
      </c>
      <c r="C24" s="59"/>
      <c r="D24" s="60"/>
      <c r="E24" s="207">
        <v>-1.4184419427641357</v>
      </c>
      <c r="F24" s="207">
        <v>-1.4184419427641357</v>
      </c>
      <c r="G24" s="208">
        <v>-1.4184419427641357</v>
      </c>
      <c r="H24" s="215">
        <v>-2.2767399538655324</v>
      </c>
      <c r="I24" s="216">
        <v>-2.2767399538655324</v>
      </c>
      <c r="J24" s="61"/>
      <c r="K24" s="59"/>
      <c r="L24" s="60"/>
      <c r="M24" s="192">
        <f t="shared" si="3"/>
        <v>-1.6164092507619692</v>
      </c>
      <c r="N24" s="192">
        <f t="shared" si="2"/>
        <v>-1.6164092507619692</v>
      </c>
      <c r="O24" s="193">
        <f t="shared" si="2"/>
        <v>-1.6164092507619692</v>
      </c>
      <c r="P24" s="194">
        <f t="shared" si="4"/>
        <v>-2.3530940376841936</v>
      </c>
      <c r="Q24" s="195">
        <f t="shared" si="4"/>
        <v>-2.3530940376841936</v>
      </c>
      <c r="R24"/>
      <c r="S24"/>
      <c r="T24"/>
      <c r="U24"/>
      <c r="V24"/>
      <c r="W24" s="24"/>
      <c r="X24" s="24"/>
    </row>
    <row r="25" spans="1:30" x14ac:dyDescent="0.35">
      <c r="B25" s="65"/>
      <c r="C25" s="59"/>
      <c r="D25" s="60"/>
      <c r="E25" s="207"/>
      <c r="F25" s="207"/>
      <c r="G25" s="208"/>
      <c r="H25" s="215"/>
      <c r="I25" s="216"/>
      <c r="J25" s="68"/>
      <c r="K25" s="59"/>
      <c r="L25" s="60"/>
      <c r="M25" s="192">
        <f t="shared" si="3"/>
        <v>0</v>
      </c>
      <c r="N25" s="192">
        <f t="shared" si="2"/>
        <v>0</v>
      </c>
      <c r="O25" s="193">
        <f t="shared" si="2"/>
        <v>0</v>
      </c>
      <c r="P25" s="194">
        <f t="shared" si="4"/>
        <v>0</v>
      </c>
      <c r="Q25" s="195">
        <f t="shared" si="4"/>
        <v>0</v>
      </c>
      <c r="R25"/>
      <c r="S25"/>
      <c r="T25"/>
      <c r="U25"/>
      <c r="V25"/>
      <c r="W25" s="57"/>
      <c r="X25" s="69"/>
    </row>
    <row r="26" spans="1:30" x14ac:dyDescent="0.35">
      <c r="B26" s="178" t="s">
        <v>13</v>
      </c>
      <c r="C26" s="59"/>
      <c r="D26" s="60"/>
      <c r="E26" s="207"/>
      <c r="F26" s="207"/>
      <c r="G26" s="208"/>
      <c r="H26" s="215"/>
      <c r="I26" s="216"/>
      <c r="J26" s="68"/>
      <c r="K26" s="59"/>
      <c r="L26" s="60"/>
      <c r="M26" s="192">
        <f t="shared" si="3"/>
        <v>0</v>
      </c>
      <c r="N26" s="192">
        <f t="shared" si="2"/>
        <v>0</v>
      </c>
      <c r="O26" s="193">
        <f t="shared" si="2"/>
        <v>0</v>
      </c>
      <c r="P26" s="194">
        <f t="shared" si="4"/>
        <v>0</v>
      </c>
      <c r="Q26" s="195">
        <f t="shared" si="4"/>
        <v>0</v>
      </c>
      <c r="R26"/>
      <c r="S26"/>
      <c r="T26"/>
      <c r="U26"/>
      <c r="V26"/>
      <c r="W26" s="57"/>
      <c r="X26" s="69"/>
    </row>
    <row r="27" spans="1:30" x14ac:dyDescent="0.35">
      <c r="B27" s="178" t="s">
        <v>14</v>
      </c>
      <c r="C27" s="59"/>
      <c r="D27" s="60"/>
      <c r="E27" s="207">
        <v>-2.8260107797678495</v>
      </c>
      <c r="F27" s="207">
        <v>-2.801681457562847</v>
      </c>
      <c r="G27" s="208">
        <v>-2.7992854916395951</v>
      </c>
      <c r="H27" s="215">
        <v>-2.0340133064547294</v>
      </c>
      <c r="I27" s="216">
        <v>-2.0340133064547294</v>
      </c>
      <c r="J27" s="70"/>
      <c r="K27" s="59"/>
      <c r="L27" s="60"/>
      <c r="M27" s="192">
        <f t="shared" si="3"/>
        <v>-3.2204278719142345</v>
      </c>
      <c r="N27" s="192">
        <f t="shared" si="2"/>
        <v>-3.1927029856913274</v>
      </c>
      <c r="O27" s="193">
        <f t="shared" si="2"/>
        <v>-3.1899726226316258</v>
      </c>
      <c r="P27" s="194">
        <f t="shared" si="4"/>
        <v>-2.1022271673419306</v>
      </c>
      <c r="Q27" s="195">
        <f t="shared" si="4"/>
        <v>-2.1022271673419306</v>
      </c>
      <c r="R27"/>
      <c r="S27"/>
      <c r="T27"/>
      <c r="U27"/>
      <c r="V27"/>
      <c r="W27" s="57"/>
      <c r="X27" s="24"/>
    </row>
    <row r="28" spans="1:30" x14ac:dyDescent="0.35">
      <c r="B28" s="178" t="s">
        <v>15</v>
      </c>
      <c r="C28" s="59"/>
      <c r="D28" s="60"/>
      <c r="E28" s="207">
        <v>-0.32658771674613407</v>
      </c>
      <c r="F28" s="207">
        <v>-0.32377607105615575</v>
      </c>
      <c r="G28" s="208">
        <v>-0.32349918318548349</v>
      </c>
      <c r="H28" s="215">
        <v>-0.41505217094653946</v>
      </c>
      <c r="I28" s="216">
        <v>-0.41505217094653946</v>
      </c>
      <c r="J28" s="70"/>
      <c r="K28" s="59"/>
      <c r="L28" s="60"/>
      <c r="M28" s="192">
        <f t="shared" si="3"/>
        <v>-0.37216849743244096</v>
      </c>
      <c r="N28" s="192">
        <f t="shared" si="2"/>
        <v>-0.36896443953896835</v>
      </c>
      <c r="O28" s="193">
        <f t="shared" si="2"/>
        <v>-0.36864890733276029</v>
      </c>
      <c r="P28" s="194">
        <f t="shared" si="4"/>
        <v>-0.42897160350877095</v>
      </c>
      <c r="Q28" s="195">
        <f t="shared" si="4"/>
        <v>-0.42897160350877095</v>
      </c>
      <c r="R28"/>
      <c r="S28"/>
      <c r="T28"/>
      <c r="U28"/>
      <c r="V28"/>
      <c r="W28" s="57"/>
      <c r="X28" s="24"/>
    </row>
    <row r="29" spans="1:30" x14ac:dyDescent="0.35">
      <c r="B29" s="178" t="s">
        <v>16</v>
      </c>
      <c r="C29" s="59"/>
      <c r="D29" s="60"/>
      <c r="E29" s="66"/>
      <c r="F29" s="66"/>
      <c r="G29" s="67"/>
      <c r="H29" s="173"/>
      <c r="I29" s="175"/>
      <c r="J29" s="70"/>
      <c r="K29" s="59"/>
      <c r="L29" s="60"/>
      <c r="M29" s="192">
        <f t="shared" si="3"/>
        <v>0</v>
      </c>
      <c r="N29" s="192">
        <f t="shared" si="2"/>
        <v>0</v>
      </c>
      <c r="O29" s="193">
        <f t="shared" si="2"/>
        <v>0</v>
      </c>
      <c r="P29" s="194">
        <f t="shared" si="4"/>
        <v>0</v>
      </c>
      <c r="Q29" s="195">
        <f t="shared" si="4"/>
        <v>0</v>
      </c>
      <c r="R29"/>
      <c r="S29"/>
      <c r="T29"/>
      <c r="U29"/>
      <c r="V29"/>
      <c r="W29" s="57"/>
      <c r="X29" s="24"/>
    </row>
    <row r="30" spans="1:30" ht="15" thickBot="1" x14ac:dyDescent="0.4">
      <c r="B30" s="71" t="s">
        <v>17</v>
      </c>
      <c r="C30" s="59"/>
      <c r="D30" s="60"/>
      <c r="E30" s="72"/>
      <c r="F30" s="72"/>
      <c r="G30" s="73"/>
      <c r="H30" s="174"/>
      <c r="I30" s="176"/>
      <c r="J30" s="70"/>
      <c r="K30" s="59"/>
      <c r="L30" s="60"/>
      <c r="M30" s="192">
        <f t="shared" si="3"/>
        <v>0</v>
      </c>
      <c r="N30" s="192">
        <f t="shared" si="2"/>
        <v>0</v>
      </c>
      <c r="O30" s="193">
        <f t="shared" si="2"/>
        <v>0</v>
      </c>
      <c r="P30" s="194">
        <f t="shared" si="4"/>
        <v>0</v>
      </c>
      <c r="Q30" s="195">
        <f t="shared" si="4"/>
        <v>0</v>
      </c>
      <c r="R30"/>
      <c r="S30"/>
      <c r="T30"/>
      <c r="U30"/>
      <c r="V30"/>
      <c r="W30" s="57"/>
      <c r="X30" s="24"/>
    </row>
    <row r="31" spans="1:30" ht="15" thickBot="1" x14ac:dyDescent="0.4">
      <c r="B31" s="74" t="s">
        <v>18</v>
      </c>
      <c r="C31" s="75"/>
      <c r="D31" s="76"/>
      <c r="E31" s="77">
        <f>SUM(E21:E30)</f>
        <v>67.261925072203894</v>
      </c>
      <c r="F31" s="77">
        <f t="shared" ref="F31:I31" si="5">SUM(F21:F30)</f>
        <v>67.137950940829086</v>
      </c>
      <c r="G31" s="77">
        <f t="shared" si="5"/>
        <v>66.540634879017503</v>
      </c>
      <c r="H31" s="77">
        <f t="shared" si="5"/>
        <v>60.836310695472442</v>
      </c>
      <c r="I31" s="267">
        <f t="shared" si="5"/>
        <v>59.364628401124456</v>
      </c>
      <c r="J31" s="70"/>
      <c r="K31" s="75"/>
      <c r="L31" s="76"/>
      <c r="M31" s="77">
        <f t="shared" ref="M31:Q31" si="6">+SUM(M21:M30)</f>
        <v>76.649452214377774</v>
      </c>
      <c r="N31" s="77">
        <f t="shared" si="6"/>
        <v>76.508175418502077</v>
      </c>
      <c r="O31" s="78">
        <f t="shared" si="6"/>
        <v>75.827493905334592</v>
      </c>
      <c r="P31" s="79">
        <f t="shared" si="6"/>
        <v>62.876552822454748</v>
      </c>
      <c r="Q31" s="80">
        <f t="shared" si="6"/>
        <v>61.355515329210945</v>
      </c>
      <c r="R31"/>
      <c r="S31"/>
      <c r="T31"/>
      <c r="U31"/>
      <c r="V31"/>
      <c r="W31" s="57"/>
      <c r="X31" s="24"/>
    </row>
    <row r="32" spans="1:30" ht="15" thickBot="1" x14ac:dyDescent="0.4">
      <c r="B32" s="81"/>
      <c r="C32" s="82"/>
      <c r="D32" s="83"/>
      <c r="E32" s="83"/>
      <c r="F32" s="83"/>
      <c r="G32" s="83"/>
      <c r="H32" s="83"/>
      <c r="I32" s="83"/>
      <c r="J32" s="84"/>
      <c r="K32" s="82"/>
      <c r="L32" s="82"/>
      <c r="M32" s="82"/>
      <c r="N32" s="82"/>
      <c r="O32" s="82"/>
      <c r="P32" s="82"/>
      <c r="Q32" s="82"/>
      <c r="R32"/>
      <c r="S32"/>
      <c r="T32"/>
      <c r="U32"/>
      <c r="V32"/>
      <c r="W32" s="85"/>
      <c r="X32" s="24"/>
    </row>
    <row r="33" spans="1:30" s="43" customFormat="1" ht="16" thickBot="1" x14ac:dyDescent="0.4">
      <c r="A33" s="1"/>
      <c r="B33" s="39" t="s">
        <v>19</v>
      </c>
      <c r="C33" s="41"/>
      <c r="D33" s="41"/>
      <c r="E33" s="41"/>
      <c r="F33" s="41"/>
      <c r="G33" s="41"/>
      <c r="H33" s="41"/>
      <c r="I33" s="41"/>
      <c r="J33" s="41"/>
      <c r="K33" s="41"/>
      <c r="L33" s="41"/>
      <c r="M33" s="41"/>
      <c r="N33" s="41"/>
      <c r="O33" s="41"/>
      <c r="P33" s="41"/>
      <c r="Q33" s="42"/>
      <c r="R33"/>
      <c r="S33"/>
      <c r="T33"/>
      <c r="U33"/>
      <c r="V33"/>
      <c r="Y33"/>
      <c r="Z33"/>
      <c r="AA33"/>
      <c r="AB33"/>
      <c r="AC33"/>
      <c r="AD33"/>
    </row>
    <row r="34" spans="1:30" ht="15" thickBot="1" x14ac:dyDescent="0.4">
      <c r="B34" s="86"/>
      <c r="C34" s="247" t="s">
        <v>20</v>
      </c>
      <c r="D34" s="248"/>
      <c r="E34" s="248"/>
      <c r="F34" s="248"/>
      <c r="G34" s="248"/>
      <c r="H34" s="248"/>
      <c r="I34" s="249"/>
      <c r="J34" s="87"/>
      <c r="K34" s="250" t="s">
        <v>46</v>
      </c>
      <c r="L34" s="251"/>
      <c r="M34" s="251"/>
      <c r="N34" s="251"/>
      <c r="O34" s="251"/>
      <c r="P34" s="251"/>
      <c r="Q34" s="252"/>
      <c r="R34"/>
      <c r="S34"/>
      <c r="T34"/>
      <c r="U34"/>
      <c r="V34"/>
      <c r="W34" s="24"/>
      <c r="X34" s="24"/>
    </row>
    <row r="35" spans="1:30" s="13" customFormat="1" ht="42" customHeight="1" x14ac:dyDescent="0.35">
      <c r="A35" s="88"/>
      <c r="B35" s="86"/>
      <c r="C35" s="240" t="s">
        <v>7</v>
      </c>
      <c r="D35" s="241"/>
      <c r="E35" s="241"/>
      <c r="F35" s="241"/>
      <c r="G35" s="242"/>
      <c r="H35" s="243" t="s">
        <v>8</v>
      </c>
      <c r="I35" s="244"/>
      <c r="J35" s="89"/>
      <c r="K35" s="240" t="s">
        <v>7</v>
      </c>
      <c r="L35" s="241"/>
      <c r="M35" s="241"/>
      <c r="N35" s="241"/>
      <c r="O35" s="242"/>
      <c r="P35" s="245" t="s">
        <v>8</v>
      </c>
      <c r="Q35" s="246"/>
      <c r="R35" s="90"/>
      <c r="S35" s="90"/>
      <c r="T35" s="90"/>
      <c r="U35" s="90"/>
      <c r="V35" s="90"/>
      <c r="W35" s="91"/>
      <c r="X35" s="91"/>
      <c r="Y35" s="90"/>
      <c r="Z35" s="90"/>
      <c r="AA35" s="90"/>
      <c r="AB35" s="90"/>
      <c r="AC35" s="90"/>
      <c r="AD35" s="90"/>
    </row>
    <row r="36" spans="1:30" ht="15" thickBot="1" x14ac:dyDescent="0.4">
      <c r="B36" s="92"/>
      <c r="C36" s="50" t="s">
        <v>28</v>
      </c>
      <c r="D36" s="51" t="s">
        <v>31</v>
      </c>
      <c r="E36" s="51" t="s">
        <v>30</v>
      </c>
      <c r="F36" s="51" t="s">
        <v>32</v>
      </c>
      <c r="G36" s="52" t="s">
        <v>35</v>
      </c>
      <c r="H36" s="53" t="s">
        <v>38</v>
      </c>
      <c r="I36" s="54" t="s">
        <v>39</v>
      </c>
      <c r="J36" s="68"/>
      <c r="K36" s="50" t="s">
        <v>28</v>
      </c>
      <c r="L36" s="51" t="s">
        <v>31</v>
      </c>
      <c r="M36" s="51" t="s">
        <v>30</v>
      </c>
      <c r="N36" s="51" t="s">
        <v>32</v>
      </c>
      <c r="O36" s="52" t="s">
        <v>35</v>
      </c>
      <c r="P36" s="53" t="s">
        <v>38</v>
      </c>
      <c r="Q36" s="54" t="s">
        <v>39</v>
      </c>
      <c r="R36"/>
      <c r="S36"/>
      <c r="T36"/>
      <c r="U36"/>
      <c r="V36"/>
    </row>
    <row r="37" spans="1:30" x14ac:dyDescent="0.35">
      <c r="B37" s="179" t="s">
        <v>21</v>
      </c>
      <c r="C37" s="55"/>
      <c r="D37" s="56"/>
      <c r="E37" s="217">
        <v>64.148366390287165</v>
      </c>
      <c r="F37" s="217">
        <v>69.966424362383407</v>
      </c>
      <c r="G37" s="218">
        <v>93.629681026057952</v>
      </c>
      <c r="H37" s="219">
        <v>86.416346934444221</v>
      </c>
      <c r="I37" s="93"/>
      <c r="J37" s="68"/>
      <c r="K37" s="55"/>
      <c r="L37" s="56"/>
      <c r="M37" s="181">
        <f>+E37/G$11*(1+G$10)^0.5</f>
        <v>68.78707843763469</v>
      </c>
      <c r="N37" s="182">
        <f t="shared" ref="N37:P48" si="7">+F37/H$11*(1+H$10)^0.5</f>
        <v>74.087341384520087</v>
      </c>
      <c r="O37" s="183">
        <f t="shared" si="7"/>
        <v>97.700839661890569</v>
      </c>
      <c r="P37" s="184">
        <f t="shared" si="7"/>
        <v>88.400830822270024</v>
      </c>
      <c r="Q37" s="94"/>
      <c r="R37"/>
      <c r="S37"/>
      <c r="T37"/>
      <c r="U37"/>
      <c r="V37"/>
    </row>
    <row r="38" spans="1:30" x14ac:dyDescent="0.35">
      <c r="B38" s="58" t="s">
        <v>22</v>
      </c>
      <c r="C38" s="59"/>
      <c r="D38" s="60"/>
      <c r="E38" s="211"/>
      <c r="F38" s="211"/>
      <c r="G38" s="212"/>
      <c r="H38" s="220"/>
      <c r="I38" s="93"/>
      <c r="J38" s="70"/>
      <c r="K38" s="59"/>
      <c r="L38" s="60"/>
      <c r="M38" s="62"/>
      <c r="N38" s="62"/>
      <c r="O38" s="63"/>
      <c r="P38" s="95"/>
      <c r="Q38" s="96"/>
      <c r="R38"/>
      <c r="S38"/>
      <c r="T38"/>
      <c r="U38"/>
      <c r="V38"/>
      <c r="W38" s="24"/>
      <c r="X38" s="24"/>
    </row>
    <row r="39" spans="1:30" x14ac:dyDescent="0.35">
      <c r="B39" s="180" t="str">
        <f>B23</f>
        <v>Debt raising costs</v>
      </c>
      <c r="C39" s="59"/>
      <c r="D39" s="60"/>
      <c r="E39" s="217">
        <v>0</v>
      </c>
      <c r="F39" s="217">
        <v>0</v>
      </c>
      <c r="G39" s="218">
        <v>0</v>
      </c>
      <c r="H39" s="221">
        <v>0</v>
      </c>
      <c r="I39" s="93"/>
      <c r="J39" s="68"/>
      <c r="K39" s="59"/>
      <c r="L39" s="60"/>
      <c r="M39" s="185">
        <f t="shared" ref="M39:M48" si="8">+E39/G$11*(1+G$10)^0.5</f>
        <v>0</v>
      </c>
      <c r="N39" s="185">
        <f t="shared" si="7"/>
        <v>0</v>
      </c>
      <c r="O39" s="186">
        <f t="shared" si="7"/>
        <v>0</v>
      </c>
      <c r="P39" s="184">
        <f t="shared" si="7"/>
        <v>0</v>
      </c>
      <c r="Q39" s="97"/>
      <c r="R39"/>
      <c r="S39"/>
      <c r="T39"/>
      <c r="U39"/>
      <c r="V39"/>
      <c r="W39" s="24"/>
      <c r="X39" s="24"/>
    </row>
    <row r="40" spans="1:30" ht="15" customHeight="1" x14ac:dyDescent="0.35">
      <c r="B40" s="180" t="str">
        <f>B24</f>
        <v>GSL</v>
      </c>
      <c r="C40" s="59"/>
      <c r="D40" s="60"/>
      <c r="E40" s="217">
        <v>-3.3987475099999997</v>
      </c>
      <c r="F40" s="217">
        <v>-2.1486900000000002</v>
      </c>
      <c r="G40" s="218">
        <v>-2.98854</v>
      </c>
      <c r="H40" s="221">
        <v>-3.1671849600000002</v>
      </c>
      <c r="I40" s="93"/>
      <c r="J40" s="70"/>
      <c r="K40" s="59"/>
      <c r="L40" s="60"/>
      <c r="M40" s="185">
        <f t="shared" si="8"/>
        <v>-3.6445185546530792</v>
      </c>
      <c r="N40" s="185">
        <f t="shared" si="7"/>
        <v>-2.2752446049692865</v>
      </c>
      <c r="O40" s="186">
        <f t="shared" si="7"/>
        <v>-3.1184861911671478</v>
      </c>
      <c r="P40" s="184">
        <f t="shared" si="7"/>
        <v>-3.2399168879956628</v>
      </c>
      <c r="Q40" s="97"/>
      <c r="R40"/>
      <c r="S40"/>
      <c r="T40"/>
      <c r="U40"/>
      <c r="V40"/>
      <c r="W40" s="24"/>
      <c r="X40" s="24"/>
    </row>
    <row r="41" spans="1:30" ht="15" customHeight="1" x14ac:dyDescent="0.35">
      <c r="B41" s="180"/>
      <c r="C41" s="59"/>
      <c r="D41" s="60"/>
      <c r="E41" s="217"/>
      <c r="F41" s="217"/>
      <c r="G41" s="218"/>
      <c r="H41" s="221"/>
      <c r="I41" s="93"/>
      <c r="J41" s="70"/>
      <c r="K41" s="59"/>
      <c r="L41" s="60"/>
      <c r="M41" s="185">
        <f t="shared" si="8"/>
        <v>0</v>
      </c>
      <c r="N41" s="185">
        <f t="shared" si="7"/>
        <v>0</v>
      </c>
      <c r="O41" s="186">
        <f t="shared" si="7"/>
        <v>0</v>
      </c>
      <c r="P41" s="184">
        <f t="shared" si="7"/>
        <v>0</v>
      </c>
      <c r="Q41" s="97"/>
      <c r="R41"/>
      <c r="S41"/>
      <c r="T41"/>
      <c r="U41"/>
      <c r="V41"/>
      <c r="W41" s="24"/>
      <c r="X41" s="24"/>
    </row>
    <row r="42" spans="1:30" ht="15" customHeight="1" x14ac:dyDescent="0.35">
      <c r="B42" s="180" t="s">
        <v>50</v>
      </c>
      <c r="C42" s="59"/>
      <c r="D42" s="60"/>
      <c r="E42" s="217">
        <v>-9.0952000000000005E-2</v>
      </c>
      <c r="F42" s="217">
        <v>-0.23659812</v>
      </c>
      <c r="G42" s="218">
        <v>-1.6590658199999999</v>
      </c>
      <c r="H42" s="221"/>
      <c r="I42" s="93"/>
      <c r="J42" s="70"/>
      <c r="K42" s="59"/>
      <c r="L42" s="60"/>
      <c r="M42" s="185">
        <f t="shared" si="8"/>
        <v>-9.752894282600208E-2</v>
      </c>
      <c r="N42" s="185">
        <f t="shared" si="7"/>
        <v>-0.25053339293982646</v>
      </c>
      <c r="O42" s="186">
        <f t="shared" si="7"/>
        <v>-1.7312044844330008</v>
      </c>
      <c r="P42" s="184">
        <f t="shared" si="7"/>
        <v>0</v>
      </c>
      <c r="Q42" s="97"/>
      <c r="R42"/>
      <c r="S42"/>
      <c r="T42"/>
      <c r="U42"/>
      <c r="V42"/>
      <c r="W42" s="24"/>
      <c r="X42" s="24"/>
    </row>
    <row r="43" spans="1:30" ht="15" customHeight="1" x14ac:dyDescent="0.35">
      <c r="B43" s="180" t="s">
        <v>13</v>
      </c>
      <c r="C43" s="59"/>
      <c r="D43" s="60"/>
      <c r="E43" s="217"/>
      <c r="F43" s="217"/>
      <c r="G43" s="218"/>
      <c r="H43" s="221"/>
      <c r="I43" s="93"/>
      <c r="J43" s="70"/>
      <c r="K43" s="59"/>
      <c r="L43" s="60"/>
      <c r="M43" s="185">
        <f t="shared" si="8"/>
        <v>0</v>
      </c>
      <c r="N43" s="185">
        <f t="shared" si="7"/>
        <v>0</v>
      </c>
      <c r="O43" s="186">
        <f t="shared" si="7"/>
        <v>0</v>
      </c>
      <c r="P43" s="184">
        <f t="shared" si="7"/>
        <v>0</v>
      </c>
      <c r="Q43" s="97"/>
      <c r="R43"/>
      <c r="S43"/>
      <c r="T43"/>
      <c r="U43"/>
      <c r="V43"/>
      <c r="W43" s="24"/>
      <c r="X43" s="24"/>
    </row>
    <row r="44" spans="1:30" ht="15" customHeight="1" x14ac:dyDescent="0.35">
      <c r="B44" s="180" t="s">
        <v>14</v>
      </c>
      <c r="C44" s="59"/>
      <c r="D44" s="60"/>
      <c r="E44" s="217">
        <v>-1.9121018737098394</v>
      </c>
      <c r="F44" s="217">
        <v>-2.7451439671725817</v>
      </c>
      <c r="G44" s="218">
        <v>-3.8445</v>
      </c>
      <c r="H44" s="221">
        <v>-3.8543650199999999</v>
      </c>
      <c r="I44" s="93"/>
      <c r="J44" s="70"/>
      <c r="K44" s="59"/>
      <c r="L44" s="60"/>
      <c r="M44" s="185">
        <f t="shared" si="8"/>
        <v>-2.0503702427493442</v>
      </c>
      <c r="N44" s="185">
        <f t="shared" si="7"/>
        <v>-2.9068288125199073</v>
      </c>
      <c r="O44" s="186">
        <f t="shared" si="7"/>
        <v>-4.011664612801602</v>
      </c>
      <c r="P44" s="184">
        <f t="shared" si="7"/>
        <v>-3.9428775011604436</v>
      </c>
      <c r="Q44" s="97"/>
      <c r="R44"/>
      <c r="S44" s="253" t="s">
        <v>52</v>
      </c>
      <c r="T44" s="254"/>
      <c r="U44"/>
      <c r="V44"/>
      <c r="W44" s="24"/>
      <c r="X44" s="24"/>
    </row>
    <row r="45" spans="1:30" ht="15" customHeight="1" x14ac:dyDescent="0.35">
      <c r="B45" s="180" t="s">
        <v>15</v>
      </c>
      <c r="C45" s="59"/>
      <c r="D45" s="60"/>
      <c r="E45" s="217">
        <v>-0.39017543849675795</v>
      </c>
      <c r="F45" s="217">
        <v>-0.37016317630702661</v>
      </c>
      <c r="G45" s="218">
        <v>-0.59013840000000006</v>
      </c>
      <c r="H45" s="221">
        <v>-0.64400000000000002</v>
      </c>
      <c r="I45" s="93"/>
      <c r="J45" s="70"/>
      <c r="K45" s="59"/>
      <c r="L45" s="60"/>
      <c r="M45" s="185">
        <f t="shared" si="8"/>
        <v>-0.41838989833385293</v>
      </c>
      <c r="N45" s="185">
        <f t="shared" si="7"/>
        <v>-0.39196522990792387</v>
      </c>
      <c r="O45" s="186">
        <f t="shared" si="7"/>
        <v>-0.61579850069849318</v>
      </c>
      <c r="P45" s="184">
        <f t="shared" si="7"/>
        <v>-0.6587889568246772</v>
      </c>
      <c r="Q45" s="97"/>
      <c r="R45"/>
      <c r="S45" s="255"/>
      <c r="T45" s="256"/>
      <c r="U45"/>
      <c r="V45"/>
      <c r="W45" s="24"/>
      <c r="X45" s="24"/>
    </row>
    <row r="46" spans="1:30" ht="15" customHeight="1" x14ac:dyDescent="0.35">
      <c r="B46" s="180" t="s">
        <v>16</v>
      </c>
      <c r="C46" s="59"/>
      <c r="D46" s="60"/>
      <c r="E46" s="217"/>
      <c r="F46" s="217"/>
      <c r="G46" s="218"/>
      <c r="H46" s="221"/>
      <c r="I46" s="93"/>
      <c r="J46" s="70"/>
      <c r="K46" s="59"/>
      <c r="L46" s="60"/>
      <c r="M46" s="185">
        <f t="shared" si="8"/>
        <v>0</v>
      </c>
      <c r="N46" s="185">
        <f t="shared" si="7"/>
        <v>0</v>
      </c>
      <c r="O46" s="186">
        <f t="shared" si="7"/>
        <v>0</v>
      </c>
      <c r="P46" s="184">
        <f t="shared" si="7"/>
        <v>0</v>
      </c>
      <c r="Q46" s="97"/>
      <c r="R46"/>
      <c r="S46" s="255"/>
      <c r="T46" s="256"/>
      <c r="U46"/>
      <c r="V46"/>
      <c r="W46" s="24"/>
      <c r="X46" s="24"/>
    </row>
    <row r="47" spans="1:30" ht="15" customHeight="1" x14ac:dyDescent="0.35">
      <c r="B47" s="98"/>
      <c r="C47" s="59"/>
      <c r="D47" s="60"/>
      <c r="E47" s="217"/>
      <c r="F47" s="217"/>
      <c r="G47" s="218"/>
      <c r="H47" s="221"/>
      <c r="I47" s="93"/>
      <c r="J47" s="99"/>
      <c r="K47" s="59"/>
      <c r="L47" s="60"/>
      <c r="M47" s="185">
        <f t="shared" si="8"/>
        <v>0</v>
      </c>
      <c r="N47" s="185">
        <f t="shared" si="7"/>
        <v>0</v>
      </c>
      <c r="O47" s="186">
        <f t="shared" si="7"/>
        <v>0</v>
      </c>
      <c r="P47" s="184">
        <f t="shared" si="7"/>
        <v>0</v>
      </c>
      <c r="Q47" s="100"/>
      <c r="R47"/>
      <c r="S47" s="255"/>
      <c r="T47" s="256"/>
      <c r="U47"/>
      <c r="V47"/>
      <c r="W47" s="69"/>
      <c r="X47" s="101"/>
    </row>
    <row r="48" spans="1:30" ht="15.75" customHeight="1" thickBot="1" x14ac:dyDescent="0.4">
      <c r="B48" s="102" t="s">
        <v>23</v>
      </c>
      <c r="C48" s="103"/>
      <c r="D48" s="104"/>
      <c r="E48" s="217">
        <v>3.6066926138132738</v>
      </c>
      <c r="F48" s="217">
        <v>-0.44750227699154987</v>
      </c>
      <c r="G48" s="217">
        <v>4.0021611378995701E-2</v>
      </c>
      <c r="H48" s="222">
        <v>0.76551209750292171</v>
      </c>
      <c r="I48" s="93"/>
      <c r="J48" s="99"/>
      <c r="K48" s="103"/>
      <c r="L48" s="104"/>
      <c r="M48" s="185">
        <f t="shared" si="8"/>
        <v>3.8675006346595868</v>
      </c>
      <c r="N48" s="185">
        <f t="shared" si="7"/>
        <v>-0.47385948714635195</v>
      </c>
      <c r="O48" s="186">
        <f t="shared" si="7"/>
        <v>4.1761810928967351E-2</v>
      </c>
      <c r="P48" s="184">
        <f t="shared" si="7"/>
        <v>0.78309148470593215</v>
      </c>
      <c r="Q48" s="105"/>
      <c r="R48"/>
      <c r="S48" s="255"/>
      <c r="T48" s="256"/>
      <c r="U48"/>
      <c r="V48"/>
      <c r="W48" s="69"/>
      <c r="X48" s="101"/>
    </row>
    <row r="49" spans="1:33" s="110" customFormat="1" ht="15.75" customHeight="1" thickBot="1" x14ac:dyDescent="0.4">
      <c r="A49" s="1"/>
      <c r="B49" s="106" t="s">
        <v>24</v>
      </c>
      <c r="C49" s="75"/>
      <c r="D49" s="76"/>
      <c r="E49" s="77">
        <f>SUM(E37:E48)</f>
        <v>61.963082181893846</v>
      </c>
      <c r="F49" s="77">
        <f>SUM(F37:F48)</f>
        <v>64.01832682191224</v>
      </c>
      <c r="G49" s="78">
        <f>SUM(G37:G48)</f>
        <v>84.587458417436949</v>
      </c>
      <c r="H49" s="79">
        <f>SUM(H37:H48)</f>
        <v>79.516309051947133</v>
      </c>
      <c r="I49" s="107"/>
      <c r="J49" s="108"/>
      <c r="K49" s="75"/>
      <c r="L49" s="76"/>
      <c r="M49" s="77">
        <f t="shared" ref="M49:O49" si="9">M37+SUM(M39:M48)</f>
        <v>66.443771433731996</v>
      </c>
      <c r="N49" s="77">
        <f t="shared" si="9"/>
        <v>67.788909857036799</v>
      </c>
      <c r="O49" s="77">
        <f t="shared" si="9"/>
        <v>88.265447683719287</v>
      </c>
      <c r="P49" s="79">
        <f>+SUM(P37:P48)</f>
        <v>81.342338960995178</v>
      </c>
      <c r="Q49" s="107">
        <f>Q31-(P31-P49)</f>
        <v>79.821301467751368</v>
      </c>
      <c r="R49" s="206" t="s">
        <v>38</v>
      </c>
      <c r="S49" s="257"/>
      <c r="T49" s="258"/>
      <c r="U49"/>
      <c r="V49"/>
      <c r="W49" s="109"/>
      <c r="X49" s="109"/>
      <c r="Y49"/>
      <c r="Z49"/>
      <c r="AA49"/>
      <c r="AB49"/>
      <c r="AC49"/>
      <c r="AD49"/>
    </row>
    <row r="50" spans="1:33" customFormat="1" ht="40.5" customHeight="1" thickBot="1" x14ac:dyDescent="0.4">
      <c r="A50" s="1"/>
      <c r="B50" s="159"/>
      <c r="C50" s="159"/>
      <c r="D50" s="159"/>
      <c r="E50" s="159"/>
      <c r="F50" s="159"/>
      <c r="G50" s="160"/>
      <c r="H50" s="160"/>
      <c r="I50" s="160"/>
      <c r="J50" s="160"/>
    </row>
    <row r="51" spans="1:33" s="90" customFormat="1" ht="18.5" thickBot="1" x14ac:dyDescent="0.4">
      <c r="A51" s="1"/>
      <c r="B51" s="159"/>
      <c r="C51" s="159"/>
      <c r="D51" s="159"/>
      <c r="E51" s="159"/>
      <c r="F51" s="159"/>
      <c r="G51" s="160"/>
      <c r="H51" s="160"/>
      <c r="I51" s="160"/>
      <c r="J51" s="160"/>
      <c r="K51" s="111" t="s">
        <v>47</v>
      </c>
      <c r="L51" s="112"/>
      <c r="M51" s="113"/>
      <c r="N51" s="112"/>
      <c r="O51" s="113"/>
      <c r="P51" s="114"/>
      <c r="Q51" s="115"/>
      <c r="R51"/>
      <c r="S51"/>
      <c r="T51"/>
      <c r="U51"/>
      <c r="V51"/>
      <c r="W51"/>
      <c r="X51"/>
      <c r="Y51"/>
      <c r="Z51"/>
      <c r="AB51"/>
      <c r="AC51"/>
      <c r="AD51"/>
      <c r="AE51"/>
      <c r="AF51"/>
      <c r="AG51"/>
    </row>
    <row r="52" spans="1:33" ht="15" thickBot="1" x14ac:dyDescent="0.4">
      <c r="B52" s="159"/>
      <c r="C52" s="159"/>
      <c r="D52" s="159"/>
      <c r="E52" s="159"/>
      <c r="F52" s="159"/>
      <c r="G52" s="160"/>
      <c r="H52" s="223"/>
      <c r="I52" s="160"/>
      <c r="J52" s="160"/>
      <c r="K52" s="116"/>
      <c r="L52" s="117"/>
      <c r="M52" s="117"/>
      <c r="N52" s="117"/>
      <c r="O52" s="118">
        <f>(O31-O49)-(M31-M49)</f>
        <v>-22.643634559030474</v>
      </c>
      <c r="P52" s="119">
        <f>(P31-P49)-(O31-O49)+(M31-M49)</f>
        <v>4.1778484204900437</v>
      </c>
      <c r="Q52" s="120">
        <f>(Q31-Q49)-(P31-P49)</f>
        <v>0</v>
      </c>
      <c r="R52"/>
      <c r="S52"/>
      <c r="T52"/>
      <c r="U52"/>
      <c r="V52"/>
      <c r="W52"/>
      <c r="X52"/>
      <c r="AA52" s="24"/>
      <c r="AE52"/>
      <c r="AF52"/>
      <c r="AG52"/>
    </row>
    <row r="53" spans="1:33" ht="23.25" customHeight="1" thickBot="1" x14ac:dyDescent="0.4">
      <c r="B53" s="159"/>
      <c r="C53" s="159"/>
      <c r="D53" s="159"/>
      <c r="E53" s="159"/>
      <c r="F53" s="159"/>
      <c r="G53" s="160"/>
      <c r="H53" s="223"/>
      <c r="I53" s="160"/>
      <c r="J53" s="160"/>
      <c r="K53" s="121"/>
      <c r="L53" s="121"/>
      <c r="M53" s="121"/>
      <c r="N53" s="121"/>
      <c r="O53" s="121"/>
      <c r="P53" s="121"/>
      <c r="Q53" s="121"/>
      <c r="R53" s="121"/>
      <c r="S53" s="121"/>
      <c r="T53" s="121"/>
      <c r="U53"/>
      <c r="V53"/>
      <c r="W53"/>
      <c r="X53"/>
      <c r="AA53" s="122"/>
      <c r="AE53"/>
      <c r="AF53"/>
      <c r="AG53"/>
    </row>
    <row r="54" spans="1:33" s="90" customFormat="1" ht="18.5" thickBot="1" x14ac:dyDescent="0.4">
      <c r="A54" s="1"/>
      <c r="B54" s="159"/>
      <c r="C54" s="159"/>
      <c r="D54" s="159"/>
      <c r="E54" s="159"/>
      <c r="F54" s="159"/>
      <c r="G54" s="160"/>
      <c r="H54" s="223"/>
      <c r="I54" s="160"/>
      <c r="J54" s="160"/>
      <c r="K54" s="123" t="s">
        <v>25</v>
      </c>
      <c r="L54" s="124"/>
      <c r="M54" s="125"/>
      <c r="N54" s="124"/>
      <c r="O54" s="125"/>
      <c r="P54" s="124"/>
      <c r="Q54" s="124"/>
      <c r="R54" s="124"/>
      <c r="S54" s="124"/>
      <c r="T54" s="124"/>
      <c r="U54" s="124"/>
      <c r="V54" s="124"/>
      <c r="W54" s="126"/>
      <c r="X54"/>
      <c r="Y54"/>
      <c r="Z54"/>
      <c r="AA54"/>
      <c r="AB54"/>
      <c r="AC54"/>
    </row>
    <row r="55" spans="1:33" ht="59.25" customHeight="1" x14ac:dyDescent="0.35">
      <c r="B55" s="159"/>
      <c r="C55" s="159"/>
      <c r="D55" s="159"/>
      <c r="E55" s="159"/>
      <c r="F55" s="159"/>
      <c r="G55" s="160"/>
      <c r="H55" s="223"/>
      <c r="I55" s="160"/>
      <c r="J55" s="160"/>
      <c r="K55" s="127"/>
      <c r="L55" s="127"/>
      <c r="M55" s="127"/>
      <c r="N55" s="127"/>
      <c r="O55" s="128"/>
      <c r="P55" s="235" t="s">
        <v>8</v>
      </c>
      <c r="Q55" s="236"/>
      <c r="R55" s="237" t="s">
        <v>26</v>
      </c>
      <c r="S55" s="238"/>
      <c r="T55" s="238"/>
      <c r="U55" s="238"/>
      <c r="V55" s="239"/>
      <c r="W55" s="129"/>
      <c r="X55"/>
      <c r="AE55"/>
    </row>
    <row r="56" spans="1:33" x14ac:dyDescent="0.35">
      <c r="B56" s="159"/>
      <c r="C56" s="159"/>
      <c r="D56" s="159"/>
      <c r="E56" s="159"/>
      <c r="F56" s="159"/>
      <c r="G56" s="160"/>
      <c r="H56" s="223"/>
      <c r="I56" s="160"/>
      <c r="J56" s="160"/>
      <c r="K56" s="130"/>
      <c r="L56" s="130"/>
      <c r="M56" s="130"/>
      <c r="N56" s="130"/>
      <c r="O56" s="131"/>
      <c r="P56" s="132" t="s">
        <v>46</v>
      </c>
      <c r="Q56" s="133"/>
      <c r="R56" s="133"/>
      <c r="S56" s="133"/>
      <c r="T56" s="133"/>
      <c r="U56" s="133"/>
      <c r="V56" s="133"/>
      <c r="W56" s="134"/>
      <c r="X56"/>
      <c r="AE56"/>
    </row>
    <row r="57" spans="1:33" ht="15" thickBot="1" x14ac:dyDescent="0.4">
      <c r="B57" s="159"/>
      <c r="C57" s="159"/>
      <c r="D57" s="159"/>
      <c r="E57" s="159"/>
      <c r="F57" s="159"/>
      <c r="G57" s="160"/>
      <c r="H57" s="223"/>
      <c r="I57" s="160"/>
      <c r="J57" s="160"/>
      <c r="K57" s="135"/>
      <c r="L57" s="135"/>
      <c r="M57" s="135"/>
      <c r="N57" s="135"/>
      <c r="O57" s="136"/>
      <c r="P57" s="137" t="s">
        <v>38</v>
      </c>
      <c r="Q57" s="138" t="s">
        <v>39</v>
      </c>
      <c r="R57" s="139" t="s">
        <v>41</v>
      </c>
      <c r="S57" s="139" t="s">
        <v>45</v>
      </c>
      <c r="T57" s="139" t="s">
        <v>42</v>
      </c>
      <c r="U57" s="139" t="s">
        <v>44</v>
      </c>
      <c r="V57" s="139" t="s">
        <v>43</v>
      </c>
      <c r="W57" s="140" t="s">
        <v>27</v>
      </c>
      <c r="X57"/>
      <c r="AE57"/>
    </row>
    <row r="58" spans="1:33" ht="15" thickBot="1" x14ac:dyDescent="0.4">
      <c r="B58" s="159"/>
      <c r="C58" s="159"/>
      <c r="D58" s="159"/>
      <c r="E58" s="159"/>
      <c r="F58" s="159"/>
      <c r="G58" s="160"/>
      <c r="H58" s="223"/>
      <c r="I58" s="160"/>
      <c r="J58" s="160"/>
      <c r="K58" s="228" t="s">
        <v>37</v>
      </c>
      <c r="L58" s="229"/>
      <c r="M58" s="230"/>
      <c r="N58" s="230"/>
      <c r="O58" s="141"/>
      <c r="P58" s="196">
        <f>$O$52</f>
        <v>-22.643634559030474</v>
      </c>
      <c r="Q58" s="197">
        <f t="shared" ref="Q58:T58" si="10">$O$52</f>
        <v>-22.643634559030474</v>
      </c>
      <c r="R58" s="197">
        <f t="shared" si="10"/>
        <v>-22.643634559030474</v>
      </c>
      <c r="S58" s="197">
        <f t="shared" si="10"/>
        <v>-22.643634559030474</v>
      </c>
      <c r="T58" s="198">
        <f t="shared" si="10"/>
        <v>-22.643634559030474</v>
      </c>
      <c r="U58" s="142"/>
      <c r="V58" s="143"/>
      <c r="W58" s="144"/>
      <c r="X58"/>
      <c r="AE58"/>
    </row>
    <row r="59" spans="1:33" ht="15" thickBot="1" x14ac:dyDescent="0.4">
      <c r="B59" s="159"/>
      <c r="C59" s="159"/>
      <c r="D59" s="159"/>
      <c r="E59" s="159"/>
      <c r="F59" s="159"/>
      <c r="G59" s="160"/>
      <c r="H59" s="223"/>
      <c r="I59" s="160"/>
      <c r="J59" s="160"/>
      <c r="K59" s="228" t="s">
        <v>38</v>
      </c>
      <c r="L59" s="229"/>
      <c r="M59" s="231"/>
      <c r="N59" s="231"/>
      <c r="O59" s="141"/>
      <c r="P59" s="145"/>
      <c r="Q59" s="199">
        <f>$P$52</f>
        <v>4.1778484204900437</v>
      </c>
      <c r="R59" s="200">
        <f>$P$52</f>
        <v>4.1778484204900437</v>
      </c>
      <c r="S59" s="200">
        <f t="shared" ref="S59:U59" si="11">$P$52</f>
        <v>4.1778484204900437</v>
      </c>
      <c r="T59" s="200">
        <f t="shared" si="11"/>
        <v>4.1778484204900437</v>
      </c>
      <c r="U59" s="198">
        <f t="shared" si="11"/>
        <v>4.1778484204900437</v>
      </c>
      <c r="V59" s="146"/>
      <c r="W59" s="147"/>
      <c r="X59"/>
      <c r="AE59"/>
    </row>
    <row r="60" spans="1:33" ht="15" thickBot="1" x14ac:dyDescent="0.4">
      <c r="B60" s="159"/>
      <c r="C60" s="159"/>
      <c r="D60" s="159"/>
      <c r="E60" s="159"/>
      <c r="F60" s="159"/>
      <c r="G60" s="160"/>
      <c r="H60" s="223"/>
      <c r="I60" s="160"/>
      <c r="J60" s="160"/>
      <c r="K60" s="232" t="s">
        <v>39</v>
      </c>
      <c r="L60" s="233"/>
      <c r="M60" s="234"/>
      <c r="N60" s="234"/>
      <c r="O60" s="148"/>
      <c r="P60" s="149"/>
      <c r="Q60" s="150"/>
      <c r="R60" s="201">
        <f>$Q$52</f>
        <v>0</v>
      </c>
      <c r="S60" s="202">
        <f t="shared" ref="S60:V60" si="12">$Q$52</f>
        <v>0</v>
      </c>
      <c r="T60" s="203">
        <f t="shared" si="12"/>
        <v>0</v>
      </c>
      <c r="U60" s="204">
        <f t="shared" si="12"/>
        <v>0</v>
      </c>
      <c r="V60" s="205">
        <f t="shared" si="12"/>
        <v>0</v>
      </c>
      <c r="W60" s="151"/>
      <c r="X60"/>
      <c r="AE60"/>
    </row>
    <row r="61" spans="1:33" ht="15" thickBot="1" x14ac:dyDescent="0.4">
      <c r="B61" s="159"/>
      <c r="C61" s="159"/>
      <c r="D61" s="159"/>
      <c r="E61" s="159"/>
      <c r="F61" s="159"/>
      <c r="G61" s="160"/>
      <c r="H61" s="223"/>
      <c r="I61" s="160"/>
      <c r="J61" s="160"/>
      <c r="K61" s="152" t="s">
        <v>48</v>
      </c>
      <c r="L61" s="153"/>
      <c r="M61" s="152"/>
      <c r="N61" s="154"/>
      <c r="O61" s="155"/>
      <c r="P61" s="156"/>
      <c r="Q61" s="156"/>
      <c r="R61" s="156">
        <f>+SUM(R58:R60)</f>
        <v>-18.46578613854043</v>
      </c>
      <c r="S61" s="156">
        <f t="shared" ref="S61:V61" si="13">+SUM(S58:S60)</f>
        <v>-18.46578613854043</v>
      </c>
      <c r="T61" s="156">
        <f t="shared" si="13"/>
        <v>-18.46578613854043</v>
      </c>
      <c r="U61" s="156">
        <f t="shared" si="13"/>
        <v>4.1778484204900437</v>
      </c>
      <c r="V61" s="156">
        <f t="shared" si="13"/>
        <v>0</v>
      </c>
      <c r="W61" s="156">
        <f>SUM(R61:V61)</f>
        <v>-51.219509995131247</v>
      </c>
      <c r="X61"/>
      <c r="AE61"/>
    </row>
    <row r="62" spans="1:33" ht="15" thickBot="1" x14ac:dyDescent="0.4">
      <c r="B62" s="159"/>
      <c r="C62" s="159"/>
      <c r="D62" s="159"/>
      <c r="E62" s="159"/>
      <c r="F62" s="159"/>
      <c r="G62" s="160"/>
      <c r="H62" s="223"/>
      <c r="I62" s="160"/>
      <c r="J62" s="160"/>
      <c r="K62" s="157"/>
      <c r="L62" s="157"/>
      <c r="M62" s="157"/>
      <c r="N62" s="157"/>
      <c r="O62" s="157"/>
      <c r="P62" s="157"/>
      <c r="Q62" s="157"/>
      <c r="R62" s="157"/>
      <c r="S62" s="158"/>
      <c r="T62" s="158"/>
      <c r="U62" s="158"/>
      <c r="V62" s="158"/>
      <c r="W62" s="69"/>
      <c r="X62"/>
      <c r="AE62"/>
    </row>
    <row r="63" spans="1:33" ht="15" thickBot="1" x14ac:dyDescent="0.4">
      <c r="B63" s="159"/>
      <c r="C63" s="159"/>
      <c r="D63" s="159"/>
      <c r="E63" s="159"/>
      <c r="F63" s="159"/>
      <c r="G63" s="160"/>
      <c r="H63" s="223"/>
      <c r="I63" s="160"/>
      <c r="J63" s="160"/>
      <c r="K63" s="161" t="s">
        <v>49</v>
      </c>
      <c r="L63" s="162"/>
      <c r="M63" s="161"/>
      <c r="N63" s="162"/>
      <c r="O63" s="162"/>
      <c r="P63" s="163"/>
      <c r="Q63" s="163"/>
      <c r="R63" s="156">
        <f>R61</f>
        <v>-18.46578613854043</v>
      </c>
      <c r="S63" s="156">
        <f>S61</f>
        <v>-18.46578613854043</v>
      </c>
      <c r="T63" s="156">
        <f>T61</f>
        <v>-18.46578613854043</v>
      </c>
      <c r="U63" s="156">
        <f>U61</f>
        <v>4.1778484204900437</v>
      </c>
      <c r="V63" s="156">
        <f>V61</f>
        <v>0</v>
      </c>
      <c r="W63" s="156">
        <f>SUM(R63:V63)</f>
        <v>-51.219509995131247</v>
      </c>
      <c r="X63"/>
      <c r="Y63" s="227"/>
      <c r="AE63"/>
    </row>
    <row r="64" spans="1:33" s="110" customFormat="1" x14ac:dyDescent="0.35">
      <c r="A64" s="1"/>
      <c r="B64" s="159"/>
      <c r="C64" s="159"/>
      <c r="D64" s="159"/>
      <c r="E64" s="159"/>
      <c r="F64" s="159"/>
      <c r="G64" s="160"/>
      <c r="H64" s="223"/>
      <c r="I64" s="160"/>
      <c r="J64" s="160"/>
      <c r="K64" s="164"/>
      <c r="L64" s="164"/>
      <c r="M64" s="165"/>
      <c r="N64" s="164"/>
      <c r="O64" s="164"/>
      <c r="P64" s="164"/>
      <c r="Q64" s="165"/>
      <c r="R64" s="165"/>
      <c r="S64" s="165"/>
      <c r="T64" s="166"/>
      <c r="U64" s="166"/>
      <c r="V64" s="2"/>
      <c r="W64" s="2"/>
      <c r="X64"/>
      <c r="Y64"/>
      <c r="AA64"/>
      <c r="AB64"/>
      <c r="AC64"/>
      <c r="AD64"/>
      <c r="AE64"/>
      <c r="AF64"/>
    </row>
    <row r="65" spans="2:32" ht="18" x14ac:dyDescent="0.35">
      <c r="B65" s="159"/>
      <c r="C65" s="159"/>
      <c r="D65" s="159"/>
      <c r="E65" s="159"/>
      <c r="F65" s="159"/>
      <c r="G65" s="160"/>
      <c r="H65" s="160"/>
      <c r="I65" s="160"/>
      <c r="J65" s="160"/>
      <c r="K65" s="167"/>
      <c r="L65" s="167"/>
      <c r="M65" s="168"/>
      <c r="N65" s="168"/>
      <c r="O65" s="168"/>
      <c r="P65" s="168"/>
      <c r="Q65" s="168"/>
      <c r="R65" s="169"/>
      <c r="S65" s="169"/>
      <c r="T65" s="169"/>
      <c r="U65" s="169"/>
      <c r="V65" s="169"/>
      <c r="W65" s="169"/>
      <c r="X65" s="168"/>
      <c r="AE65"/>
      <c r="AF65"/>
    </row>
    <row r="66" spans="2:32" x14ac:dyDescent="0.35">
      <c r="B66" s="159"/>
      <c r="C66" s="159"/>
      <c r="D66" s="159"/>
      <c r="E66" s="159"/>
      <c r="F66" s="159"/>
      <c r="G66" s="159"/>
      <c r="H66" s="159"/>
      <c r="I66" s="159"/>
      <c r="J66" s="159"/>
      <c r="K66" s="164"/>
      <c r="L66" s="164"/>
      <c r="M66" s="170"/>
      <c r="N66" s="171"/>
      <c r="O66" s="171"/>
      <c r="P66" s="171"/>
      <c r="Q66" s="170"/>
      <c r="R66" s="172"/>
      <c r="S66" s="172"/>
      <c r="T66" s="172"/>
      <c r="U66" s="172"/>
      <c r="V66" s="172"/>
      <c r="W66" s="172"/>
      <c r="X66" s="2"/>
      <c r="AE66"/>
      <c r="AF66"/>
    </row>
  </sheetData>
  <mergeCells count="24">
    <mergeCell ref="B2:M2"/>
    <mergeCell ref="C7:J7"/>
    <mergeCell ref="C18:G18"/>
    <mergeCell ref="H18:I18"/>
    <mergeCell ref="K18:Q18"/>
    <mergeCell ref="P55:Q55"/>
    <mergeCell ref="R55:V55"/>
    <mergeCell ref="C19:G19"/>
    <mergeCell ref="H19:I19"/>
    <mergeCell ref="K19:O19"/>
    <mergeCell ref="P19:Q19"/>
    <mergeCell ref="C34:I34"/>
    <mergeCell ref="K34:Q34"/>
    <mergeCell ref="C35:G35"/>
    <mergeCell ref="H35:I35"/>
    <mergeCell ref="K35:O35"/>
    <mergeCell ref="P35:Q35"/>
    <mergeCell ref="S44:T49"/>
    <mergeCell ref="K58:L58"/>
    <mergeCell ref="M58:N58"/>
    <mergeCell ref="K59:L59"/>
    <mergeCell ref="M59:N59"/>
    <mergeCell ref="K60:L60"/>
    <mergeCell ref="M60:N60"/>
  </mergeCells>
  <conditionalFormatting sqref="I37 I39:I41">
    <cfRule type="expression" dxfId="17" priority="18">
      <formula>dms_TradingName="Western Power (D)"</formula>
    </cfRule>
  </conditionalFormatting>
  <conditionalFormatting sqref="I42:I48">
    <cfRule type="expression" dxfId="16" priority="17">
      <formula>dms_TradingName="Western Power (D)"</formula>
    </cfRule>
  </conditionalFormatting>
  <conditionalFormatting sqref="E23:I29 E21:I21">
    <cfRule type="expression" dxfId="15" priority="16">
      <formula>dms_TradingName="Western Power (D)"</formula>
    </cfRule>
  </conditionalFormatting>
  <conditionalFormatting sqref="E27:I29">
    <cfRule type="expression" dxfId="14" priority="15">
      <formula>dms_TradingName="Western Power (D)"</formula>
    </cfRule>
  </conditionalFormatting>
  <conditionalFormatting sqref="E30:I30">
    <cfRule type="expression" dxfId="13" priority="14">
      <formula>dms_TradingName="Western Power (D)"</formula>
    </cfRule>
  </conditionalFormatting>
  <conditionalFormatting sqref="H37 E41:H41 E39:F40 H39:H40">
    <cfRule type="expression" dxfId="12" priority="13">
      <formula>dms_TradingName="Western Power (D)"</formula>
    </cfRule>
  </conditionalFormatting>
  <conditionalFormatting sqref="E47:H47 H48 H42:H45">
    <cfRule type="expression" dxfId="11" priority="12">
      <formula>dms_TradingName="Western Power (D)"</formula>
    </cfRule>
  </conditionalFormatting>
  <conditionalFormatting sqref="E37:G37">
    <cfRule type="expression" dxfId="10" priority="11">
      <formula>dms_TradingName="Western Power (D)"</formula>
    </cfRule>
  </conditionalFormatting>
  <conditionalFormatting sqref="G39:G40">
    <cfRule type="expression" dxfId="9" priority="10">
      <formula>dms_TradingName="Western Power (D)"</formula>
    </cfRule>
  </conditionalFormatting>
  <conditionalFormatting sqref="G42:G43">
    <cfRule type="expression" dxfId="8" priority="9">
      <formula>dms_TradingName="Western Power (D)"</formula>
    </cfRule>
  </conditionalFormatting>
  <conditionalFormatting sqref="G44:G45">
    <cfRule type="expression" dxfId="7" priority="8">
      <formula>dms_TradingName="Western Power (D)"</formula>
    </cfRule>
  </conditionalFormatting>
  <conditionalFormatting sqref="E46:F46">
    <cfRule type="expression" dxfId="6" priority="1">
      <formula>dms_TradingName="Western Power (D)"</formula>
    </cfRule>
  </conditionalFormatting>
  <conditionalFormatting sqref="E42:F42">
    <cfRule type="expression" dxfId="5" priority="7">
      <formula>dms_TradingName="Western Power (D)"</formula>
    </cfRule>
  </conditionalFormatting>
  <conditionalFormatting sqref="E44:F45">
    <cfRule type="expression" dxfId="4" priority="6">
      <formula>dms_TradingName="Western Power (D)"</formula>
    </cfRule>
  </conditionalFormatting>
  <conditionalFormatting sqref="E43:F43">
    <cfRule type="expression" dxfId="3" priority="5">
      <formula>dms_TradingName="Western Power (D)"</formula>
    </cfRule>
  </conditionalFormatting>
  <conditionalFormatting sqref="E48:G48">
    <cfRule type="expression" dxfId="2" priority="4">
      <formula>dms_TradingName="Western Power (D)"</formula>
    </cfRule>
  </conditionalFormatting>
  <conditionalFormatting sqref="H46">
    <cfRule type="expression" dxfId="1" priority="3">
      <formula>dms_TradingName="Western Power (D)"</formula>
    </cfRule>
  </conditionalFormatting>
  <conditionalFormatting sqref="G46">
    <cfRule type="expression" dxfId="0" priority="2">
      <formula>dms_TradingName="Western Power (D)"</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Final Decision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Preston, Claire</cp:lastModifiedBy>
  <dcterms:created xsi:type="dcterms:W3CDTF">2019-04-23T00:07:06Z</dcterms:created>
  <dcterms:modified xsi:type="dcterms:W3CDTF">2019-04-24T00:45:17Z</dcterms:modified>
  <cp:contentStatus/>
</cp:coreProperties>
</file>