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T:\AER\EBSS\10. NSW, ACT, TasNetworks, Power &amp; Water 2019-24\TasNetworks 2019-24\"/>
    </mc:Choice>
  </mc:AlternateContent>
  <bookViews>
    <workbookView xWindow="-20" yWindow="-20" windowWidth="19220" windowHeight="5850" tabRatio="883"/>
  </bookViews>
  <sheets>
    <sheet name="AER Final Decision EBSS TN Tx" sheetId="19" r:id="rId1"/>
  </sheets>
  <definedNames>
    <definedName name="anscount" hidden="1">1</definedName>
  </definedNames>
  <calcPr calcId="162913"/>
</workbook>
</file>

<file path=xl/calcChain.xml><?xml version="1.0" encoding="utf-8"?>
<calcChain xmlns="http://schemas.openxmlformats.org/spreadsheetml/2006/main">
  <c r="N8" i="19" l="1"/>
  <c r="N9" i="19"/>
  <c r="M10" i="19"/>
  <c r="P36" i="19" s="1"/>
  <c r="L10" i="19"/>
  <c r="K10" i="19" s="1"/>
  <c r="O37" i="19"/>
  <c r="O42" i="19"/>
  <c r="P34" i="19"/>
  <c r="P38" i="19"/>
  <c r="P40" i="19"/>
  <c r="R52" i="19"/>
  <c r="Q52" i="19"/>
  <c r="P52" i="19"/>
  <c r="O52" i="19"/>
  <c r="N52" i="19"/>
  <c r="H43" i="19"/>
  <c r="G43" i="19"/>
  <c r="F43" i="19"/>
  <c r="E43" i="19"/>
  <c r="D43" i="19"/>
  <c r="C43" i="19"/>
  <c r="B38" i="19"/>
  <c r="B37" i="19"/>
  <c r="B36" i="19"/>
  <c r="I28" i="19"/>
  <c r="H28" i="19"/>
  <c r="G28" i="19"/>
  <c r="F28" i="19"/>
  <c r="E28" i="19"/>
  <c r="D28" i="19"/>
  <c r="C28" i="19"/>
  <c r="M9" i="19"/>
  <c r="L9" i="19"/>
  <c r="K9" i="19"/>
  <c r="J9" i="19"/>
  <c r="I9" i="19"/>
  <c r="H9" i="19"/>
  <c r="G9" i="19"/>
  <c r="F9" i="19"/>
  <c r="E9" i="19"/>
  <c r="N36" i="19" l="1"/>
  <c r="N41" i="19"/>
  <c r="J10" i="19"/>
  <c r="N37" i="19"/>
  <c r="N42" i="19"/>
  <c r="N38" i="19"/>
  <c r="N34" i="19"/>
  <c r="N40" i="19"/>
  <c r="O36" i="19"/>
  <c r="P42" i="19"/>
  <c r="P37" i="19"/>
  <c r="O40" i="19"/>
  <c r="O34" i="19"/>
  <c r="O41" i="19"/>
  <c r="P41" i="19"/>
  <c r="O38" i="19"/>
  <c r="P43" i="19" l="1"/>
  <c r="N43" i="19"/>
  <c r="O43" i="19"/>
  <c r="M36" i="19"/>
  <c r="M41" i="19"/>
  <c r="M37" i="19"/>
  <c r="M42" i="19"/>
  <c r="I10" i="19"/>
  <c r="M38" i="19"/>
  <c r="M34" i="19"/>
  <c r="M40" i="19"/>
  <c r="M43" i="19" l="1"/>
  <c r="N22" i="19"/>
  <c r="M22" i="19"/>
  <c r="P22" i="19"/>
  <c r="L36" i="19"/>
  <c r="L38" i="19"/>
  <c r="L34" i="19"/>
  <c r="L37" i="19"/>
  <c r="P20" i="19"/>
  <c r="L40" i="19"/>
  <c r="N23" i="19"/>
  <c r="M23" i="19"/>
  <c r="O20" i="19"/>
  <c r="P23" i="19"/>
  <c r="Q20" i="19"/>
  <c r="O22" i="19"/>
  <c r="Q22" i="19"/>
  <c r="L42" i="19"/>
  <c r="H10" i="19"/>
  <c r="N20" i="19"/>
  <c r="M20" i="19"/>
  <c r="M28" i="19" s="1"/>
  <c r="O23" i="19"/>
  <c r="Q23" i="19"/>
  <c r="L41" i="19"/>
  <c r="P28" i="19" l="1"/>
  <c r="N28" i="19"/>
  <c r="N46" i="19" s="1"/>
  <c r="L43" i="19"/>
  <c r="G10" i="19"/>
  <c r="F10" i="19" s="1"/>
  <c r="E10" i="19" s="1"/>
  <c r="D10" i="19" s="1"/>
  <c r="K36" i="19"/>
  <c r="K41" i="19"/>
  <c r="K37" i="19"/>
  <c r="K34" i="19"/>
  <c r="K43" i="19" s="1"/>
  <c r="K38" i="19"/>
  <c r="K42" i="19"/>
  <c r="K40" i="19"/>
  <c r="Q28" i="19"/>
  <c r="O28" i="19"/>
  <c r="Q43" i="19" l="1"/>
  <c r="Q46" i="19" s="1"/>
  <c r="S53" i="19"/>
  <c r="Q53" i="19"/>
  <c r="R53" i="19"/>
  <c r="P53" i="19"/>
  <c r="O53" i="19"/>
  <c r="L23" i="19"/>
  <c r="K22" i="19"/>
  <c r="L20" i="19"/>
  <c r="K23" i="19"/>
  <c r="K20" i="19"/>
  <c r="L22" i="19"/>
  <c r="O46" i="19"/>
  <c r="P46" i="19"/>
  <c r="K28" i="19" l="1"/>
  <c r="T56" i="19"/>
  <c r="U56" i="19"/>
  <c r="S56" i="19"/>
  <c r="R56" i="19"/>
  <c r="V56" i="19"/>
  <c r="V57" i="19" s="1"/>
  <c r="V59" i="19" s="1"/>
  <c r="S55" i="19"/>
  <c r="R55" i="19"/>
  <c r="Q55" i="19"/>
  <c r="U55" i="19"/>
  <c r="T55" i="19"/>
  <c r="L28" i="19"/>
  <c r="Q54" i="19"/>
  <c r="P54" i="19"/>
  <c r="R54" i="19"/>
  <c r="S54" i="19"/>
  <c r="S57" i="19" s="1"/>
  <c r="S59" i="19" s="1"/>
  <c r="T54" i="19"/>
  <c r="R57" i="19" l="1"/>
  <c r="R59" i="19" s="1"/>
  <c r="T57" i="19"/>
  <c r="T59" i="19" s="1"/>
  <c r="U57" i="19"/>
  <c r="U59" i="19" s="1"/>
  <c r="W57" i="19" l="1"/>
</calcChain>
</file>

<file path=xl/sharedStrings.xml><?xml version="1.0" encoding="utf-8"?>
<sst xmlns="http://schemas.openxmlformats.org/spreadsheetml/2006/main" count="105" uniqueCount="55">
  <si>
    <t>Actual</t>
  </si>
  <si>
    <t>2016-17</t>
  </si>
  <si>
    <t>2007-08</t>
  </si>
  <si>
    <t>2017-18</t>
  </si>
  <si>
    <t>2008-09</t>
  </si>
  <si>
    <t>2018-19</t>
  </si>
  <si>
    <t>2009-10</t>
  </si>
  <si>
    <t>2019-20</t>
  </si>
  <si>
    <t>2010-11</t>
  </si>
  <si>
    <t>2020-21</t>
  </si>
  <si>
    <t>2011-12</t>
  </si>
  <si>
    <t>2021-22</t>
  </si>
  <si>
    <t>2012-13</t>
  </si>
  <si>
    <t>2022-23</t>
  </si>
  <si>
    <t>2013-14</t>
  </si>
  <si>
    <t>2023-24</t>
  </si>
  <si>
    <t>2014-15</t>
  </si>
  <si>
    <t>2015-16</t>
  </si>
  <si>
    <t>Forthcoming regulatory control period</t>
  </si>
  <si>
    <t>Current regulatory control period</t>
  </si>
  <si>
    <t>Actual and estimated inflation</t>
  </si>
  <si>
    <t>Estimated</t>
  </si>
  <si>
    <t xml:space="preserve">Inflation rate (per cent) </t>
  </si>
  <si>
    <t>7.5.1.1 - Opex allowance applicable to EBSS (EBSS target)</t>
  </si>
  <si>
    <t>Previous period</t>
  </si>
  <si>
    <t>Total opex allowance</t>
  </si>
  <si>
    <t xml:space="preserve">Approved excludable costs - allowance </t>
  </si>
  <si>
    <t>Debt raising costs</t>
  </si>
  <si>
    <t>Capitalisation policy changes</t>
  </si>
  <si>
    <t>Forecast opex for EBSS purposes</t>
  </si>
  <si>
    <t>7.5.1.2 - Actual and estimated opex applicable to EBSS</t>
  </si>
  <si>
    <t xml:space="preserve">$m, Actual </t>
  </si>
  <si>
    <t xml:space="preserve">Total opex </t>
  </si>
  <si>
    <t>Approved excludable costs</t>
  </si>
  <si>
    <t>Movements in provisions related to opex</t>
  </si>
  <si>
    <t>Actual opex for EBSS purposes</t>
  </si>
  <si>
    <t>Carryover</t>
  </si>
  <si>
    <t>Total</t>
  </si>
  <si>
    <t>7.5.1 -  The carryover amounts that arise from applying the EBSS during the current regulatory control period</t>
  </si>
  <si>
    <t>Opex associated with pass throughs</t>
  </si>
  <si>
    <t xml:space="preserve">Other adjustments or exclusions required by the EBSS </t>
  </si>
  <si>
    <t>ABS CPI index - June (old base)</t>
  </si>
  <si>
    <t>ABS CPI index - June (rebased)</t>
  </si>
  <si>
    <t>Opex on network capability incentive projects</t>
  </si>
  <si>
    <t>Network support costs</t>
  </si>
  <si>
    <t>Self Insurance (but not insurance)</t>
  </si>
  <si>
    <t>Reconstructed cumulative index (2018-19=1)</t>
  </si>
  <si>
    <t>$m, real June 2009</t>
  </si>
  <si>
    <t>$m, real June 2014</t>
  </si>
  <si>
    <t>$m, real June 2019</t>
  </si>
  <si>
    <t>Incremental gain $m, real June 2019</t>
  </si>
  <si>
    <t>Total Carryover Amount ($m, June 2019)</t>
  </si>
  <si>
    <t>PTRM inputs ($m, June 2019)</t>
  </si>
  <si>
    <t>Updated with RBA statement of monetary policy February 2019</t>
  </si>
  <si>
    <t>TasNetworks to nominate base year used to forecast opex 
(drop down menu)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</si>
</sst>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4">
    <numFmt numFmtId="42" formatCode="_-&quot;$&quot;* #,##0_-;\-&quot;$&quot;* #,##0_-;_-&quot;$&quot;* &quot;-&quot;_-;_-@_-"/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5" formatCode="_([$€-2]* #,##0.00_);_([$€-2]* \(#,##0.00\);_([$€-2]* &quot;-&quot;??_)"/>
    <numFmt numFmtId="166" formatCode="_-* #,##0.00_-;[Red]\(#,##0.00\)_-;_-* &quot;-&quot;??_-;_-@_-"/>
    <numFmt numFmtId="167" formatCode="_(* #,##0_);_(* \(#,##0\);_(* &quot;-&quot;_);_(@_)"/>
    <numFmt numFmtId="168" formatCode="_(* #,##0.00_);_(* \(#,##0.00\);_(* &quot;-&quot;??_);_(@_)"/>
    <numFmt numFmtId="169" formatCode="_(&quot;$&quot;* #,##0.00_);_(&quot;$&quot;* \(#,##0.00\);_(&quot;$&quot;* &quot;-&quot;??_);_(@_)"/>
    <numFmt numFmtId="170" formatCode="mm/dd/yy"/>
    <numFmt numFmtId="171" formatCode="0_);[Red]\(0\)"/>
    <numFmt numFmtId="172" formatCode="0.0%"/>
    <numFmt numFmtId="173" formatCode="_(* #,##0.0_);_(* \(#,##0.0\);_(* &quot;-&quot;?_);_(@_)"/>
    <numFmt numFmtId="174" formatCode="_(* #,##0_);_(* \(#,##0\);_(* &quot;-&quot;?_);_(@_)"/>
    <numFmt numFmtId="175" formatCode="#,##0.000_ ;[Red]\-#,##0.000\ "/>
    <numFmt numFmtId="176" formatCode="#,##0.0_);\(#,##0.0\)"/>
    <numFmt numFmtId="177" formatCode="#,##0_ ;\-#,##0\ "/>
    <numFmt numFmtId="178" formatCode="#,##0;[Red]\(#,##0.0\)"/>
    <numFmt numFmtId="179" formatCode="#,##0_ ;[Red]\(#,##0\)\ "/>
    <numFmt numFmtId="180" formatCode="#,##0.00;\(#,##0.00\)"/>
    <numFmt numFmtId="181" formatCode="_)d\-mmm\-yy_)"/>
    <numFmt numFmtId="182" formatCode="_(#,##0.0_);\(#,##0.0\);_(&quot;-&quot;_)"/>
    <numFmt numFmtId="183" formatCode="_(###0_);\(###0\);_(###0_)"/>
    <numFmt numFmtId="184" formatCode="#,##0.0000_);[Red]\(#,##0.0000\)"/>
    <numFmt numFmtId="186" formatCode="0.0"/>
    <numFmt numFmtId="187" formatCode="_-* #,##0_-;\-* #,##0_-;_-* &quot;-&quot;??_-;_-@_-"/>
    <numFmt numFmtId="189" formatCode="#,##0_ ;\(#,##0\)_ "/>
    <numFmt numFmtId="190" formatCode="#,##0.0_ ;\-#,##0.0\ "/>
    <numFmt numFmtId="191" formatCode="#,##0;\(#,##0\)"/>
    <numFmt numFmtId="193" formatCode="0.0000"/>
    <numFmt numFmtId="194" formatCode="0.00000"/>
    <numFmt numFmtId="202" formatCode="0.0000000"/>
    <numFmt numFmtId="203" formatCode="#,##0.00_ ;\-#,##0.00\ "/>
    <numFmt numFmtId="204" formatCode="#,##0.000_ ;\-#,##0.000\ "/>
  </numFmts>
  <fonts count="8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10"/>
      <color rgb="FFFF000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10"/>
      <name val="Helv"/>
      <charset val="204"/>
    </font>
    <font>
      <sz val="14"/>
      <name val="System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9"/>
      <name val="AGaramond"/>
    </font>
    <font>
      <sz val="10"/>
      <name val="Times New Roman"/>
      <family val="1"/>
    </font>
    <font>
      <sz val="11"/>
      <color indexed="20"/>
      <name val="Calibri"/>
      <family val="2"/>
    </font>
    <font>
      <sz val="10"/>
      <name val="Helvetica"/>
      <family val="2"/>
    </font>
    <font>
      <sz val="10"/>
      <color indexed="12"/>
      <name val="Helvetica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MS Sans Serif"/>
      <family val="2"/>
    </font>
    <font>
      <sz val="10"/>
      <name val="Verdana"/>
      <family val="2"/>
    </font>
    <font>
      <sz val="10"/>
      <color indexed="24"/>
      <name val="Arial"/>
      <family val="2"/>
    </font>
    <font>
      <b/>
      <sz val="12"/>
      <color theme="0"/>
      <name val="Arial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9"/>
      <name val="GillSans"/>
      <family val="2"/>
    </font>
    <font>
      <sz val="9"/>
      <name val="GillSans Light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9"/>
      <name val="Arial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8"/>
      <name val="Arial"/>
      <family val="2"/>
    </font>
    <font>
      <b/>
      <sz val="8.5"/>
      <name val="Univers 65"/>
      <family val="2"/>
    </font>
    <font>
      <u/>
      <sz val="11"/>
      <color indexed="12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</font>
    <font>
      <u/>
      <sz val="11"/>
      <color theme="10"/>
      <name val="Calibri"/>
      <family val="2"/>
      <scheme val="minor"/>
    </font>
    <font>
      <b/>
      <sz val="10"/>
      <color indexed="56"/>
      <name val="Wingdings"/>
      <charset val="2"/>
    </font>
    <font>
      <b/>
      <u/>
      <sz val="8"/>
      <color indexed="56"/>
      <name val="Arial"/>
      <family val="2"/>
    </font>
    <font>
      <sz val="11"/>
      <color indexed="62"/>
      <name val="Calibri"/>
      <family val="2"/>
    </font>
    <font>
      <b/>
      <sz val="9"/>
      <color indexed="9"/>
      <name val="Arial"/>
      <family val="2"/>
    </font>
    <font>
      <sz val="11"/>
      <color indexed="52"/>
      <name val="Calibri"/>
      <family val="2"/>
    </font>
    <font>
      <sz val="12"/>
      <color indexed="14"/>
      <name val="Arial"/>
      <family val="2"/>
    </font>
    <font>
      <b/>
      <sz val="12"/>
      <name val="Arial"/>
      <family val="2"/>
    </font>
    <font>
      <sz val="11"/>
      <color indexed="60"/>
      <name val="Calibri"/>
      <family val="2"/>
    </font>
    <font>
      <sz val="8"/>
      <name val="Palatino"/>
      <family val="1"/>
    </font>
    <font>
      <b/>
      <sz val="11"/>
      <color indexed="63"/>
      <name val="Calibri"/>
      <family val="2"/>
    </font>
    <font>
      <sz val="8.5"/>
      <name val="Univers 55"/>
      <family val="2"/>
    </font>
    <font>
      <sz val="10"/>
      <color indexed="18"/>
      <name val="Times New Roman"/>
      <family val="1"/>
    </font>
    <font>
      <b/>
      <sz val="10"/>
      <name val="MS Sans Serif"/>
      <family val="2"/>
    </font>
    <font>
      <b/>
      <sz val="18"/>
      <color indexed="62"/>
      <name val="Cambria"/>
      <family val="2"/>
    </font>
    <font>
      <b/>
      <sz val="16"/>
      <color indexed="9"/>
      <name val="Arial"/>
      <family val="2"/>
    </font>
    <font>
      <b/>
      <sz val="14"/>
      <name val="Arial"/>
      <family val="2"/>
    </font>
    <font>
      <sz val="9"/>
      <color indexed="21"/>
      <name val="Helvetica-Black"/>
    </font>
    <font>
      <b/>
      <sz val="9"/>
      <name val="Palatino"/>
      <family val="1"/>
    </font>
    <font>
      <sz val="7"/>
      <name val="Palatino"/>
      <family val="1"/>
    </font>
    <font>
      <b/>
      <sz val="12"/>
      <color theme="0"/>
      <name val="Calibri"/>
      <family val="2"/>
      <scheme val="minor"/>
    </font>
    <font>
      <sz val="12"/>
      <name val="Palatino"/>
      <family val="1"/>
    </font>
    <font>
      <sz val="11"/>
      <name val="Helvetica-Black"/>
    </font>
    <font>
      <sz val="12"/>
      <color indexed="12"/>
      <name val="Arial MT"/>
    </font>
    <font>
      <b/>
      <u/>
      <sz val="9.5"/>
      <color indexed="56"/>
      <name val="Arial"/>
      <family val="2"/>
    </font>
    <font>
      <u/>
      <sz val="8"/>
      <color indexed="56"/>
      <name val="Arial"/>
      <family val="2"/>
    </font>
    <font>
      <sz val="11"/>
      <color indexed="10"/>
      <name val="Calibri"/>
      <family val="2"/>
    </font>
    <font>
      <b/>
      <sz val="12"/>
      <color rgb="FFFF000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indexed="8"/>
      <name val="Calibri"/>
      <family val="2"/>
    </font>
    <font>
      <sz val="12"/>
      <color theme="1"/>
      <name val="Calibri"/>
      <family val="2"/>
      <scheme val="minor"/>
    </font>
    <font>
      <i/>
      <sz val="10"/>
      <name val="Arial"/>
      <family val="2"/>
    </font>
    <font>
      <i/>
      <sz val="11"/>
      <color theme="1"/>
      <name val="Arial"/>
      <family val="2"/>
    </font>
    <font>
      <sz val="5"/>
      <name val="Arial"/>
      <family val="2"/>
    </font>
    <font>
      <b/>
      <sz val="10"/>
      <color theme="0"/>
      <name val="Arial"/>
      <family val="2"/>
    </font>
    <font>
      <vertAlign val="superscript"/>
      <sz val="5"/>
      <name val="Arial"/>
      <family val="2"/>
    </font>
    <font>
      <b/>
      <sz val="14"/>
      <color theme="0"/>
      <name val="Arial"/>
      <family val="2"/>
    </font>
    <font>
      <i/>
      <sz val="11"/>
      <color theme="1"/>
      <name val="Calibri"/>
      <family val="2"/>
      <scheme val="minor"/>
    </font>
    <font>
      <u val="singleAccounting"/>
      <sz val="11"/>
      <color theme="1"/>
      <name val="Calibri"/>
      <family val="2"/>
      <scheme val="minor"/>
    </font>
    <font>
      <vertAlign val="superscript"/>
      <sz val="12"/>
      <name val="Arial"/>
      <family val="2"/>
    </font>
  </fonts>
  <fills count="5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indexed="38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42"/>
        <bgColor indexed="42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22"/>
        <bgColor indexed="64"/>
      </patternFill>
    </fill>
    <fill>
      <patternFill patternType="solid">
        <fgColor indexed="55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CC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2"/>
      </patternFill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gray0625">
        <bgColor indexed="44"/>
      </patternFill>
    </fill>
    <fill>
      <patternFill patternType="solid">
        <fgColor indexed="42"/>
        <bgColor indexed="64"/>
      </patternFill>
    </fill>
    <fill>
      <patternFill patternType="solid">
        <fgColor indexed="62"/>
        <bgColor indexed="64"/>
      </patternFill>
    </fill>
    <fill>
      <patternFill patternType="mediumGray">
        <fgColor indexed="22"/>
      </patternFill>
    </fill>
    <fill>
      <patternFill patternType="solid">
        <fgColor theme="4" tint="-0.49998474074526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rgb="FFFFC7CE"/>
        <bgColor indexed="64"/>
      </patternFill>
    </fill>
  </fills>
  <borders count="1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medium">
        <color auto="1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medium">
        <color auto="1"/>
      </left>
      <right style="thin">
        <color theme="0" tint="-0.24994659260841701"/>
      </right>
      <top style="medium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medium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medium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indexed="64"/>
      </right>
      <top style="medium">
        <color auto="1"/>
      </top>
      <bottom style="thin">
        <color theme="0" tint="-0.24994659260841701"/>
      </bottom>
      <diagonal/>
    </border>
    <border>
      <left/>
      <right style="medium">
        <color auto="1"/>
      </right>
      <top style="medium">
        <color indexed="64"/>
      </top>
      <bottom style="thin">
        <color theme="0" tint="-0.2499465926084170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auto="1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indexed="64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medium">
        <color auto="1"/>
      </bottom>
      <diagonal/>
    </border>
    <border>
      <left style="thin">
        <color theme="0" tint="-0.24994659260841701"/>
      </left>
      <right style="thin">
        <color auto="1"/>
      </right>
      <top style="thin">
        <color theme="0" tint="-0.2499465926084170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 style="medium">
        <color indexed="64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auto="1"/>
      </right>
      <top/>
      <bottom style="thin">
        <color auto="1"/>
      </bottom>
      <diagonal/>
    </border>
    <border>
      <left style="thin">
        <color theme="0" tint="-0.24994659260841701"/>
      </left>
      <right style="medium">
        <color auto="1"/>
      </right>
      <top style="medium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medium">
        <color auto="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medium">
        <color auto="1"/>
      </right>
      <top style="thin">
        <color theme="0" tint="-0.24994659260841701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auto="1"/>
      </left>
      <right style="thin">
        <color indexed="64"/>
      </right>
      <top style="medium">
        <color auto="1"/>
      </top>
      <bottom style="thin">
        <color theme="0" tint="-0.34998626667073579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38"/>
      </bottom>
      <diagonal/>
    </border>
    <border>
      <left/>
      <right/>
      <top/>
      <bottom style="medium">
        <color indexed="38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 style="medium">
        <color auto="1"/>
      </bottom>
      <diagonal/>
    </border>
    <border>
      <left style="medium">
        <color indexed="64"/>
      </left>
      <right/>
      <top/>
      <bottom style="medium">
        <color auto="1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theme="0" tint="-0.34998626667073579"/>
      </bottom>
      <diagonal/>
    </border>
    <border>
      <left/>
      <right/>
      <top style="medium">
        <color indexed="64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medium">
        <color indexed="64"/>
      </left>
      <right/>
      <top style="thin">
        <color theme="0" tint="-0.34998626667073579"/>
      </top>
      <bottom style="medium">
        <color auto="1"/>
      </bottom>
      <diagonal/>
    </border>
    <border>
      <left style="medium">
        <color auto="1"/>
      </left>
      <right style="thin">
        <color theme="0" tint="-0.34998626667073579"/>
      </right>
      <top/>
      <bottom style="medium">
        <color indexed="64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theme="0" tint="-0.34998626667073579"/>
      </left>
      <right style="thin">
        <color indexed="64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medium">
        <color auto="1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medium">
        <color auto="1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 style="medium">
        <color auto="1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theme="0" tint="-0.34998626667073579"/>
      </left>
      <right style="thin">
        <color indexed="64"/>
      </right>
      <top style="medium">
        <color auto="1"/>
      </top>
      <bottom style="thin">
        <color theme="0" tint="-0.34998626667073579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 style="medium">
        <color indexed="64"/>
      </left>
      <right style="thin">
        <color theme="0" tint="-0.24994659260841701"/>
      </right>
      <top style="thin">
        <color indexed="64"/>
      </top>
      <bottom style="medium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indexed="64"/>
      </top>
      <bottom style="medium">
        <color indexed="64"/>
      </bottom>
      <diagonal/>
    </border>
    <border>
      <left style="thin">
        <color theme="0" tint="-0.24994659260841701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 style="medium">
        <color auto="1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theme="0" tint="-0.24994659260841701"/>
      </right>
      <top style="medium">
        <color indexed="64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medium">
        <color auto="1"/>
      </bottom>
      <diagonal/>
    </border>
    <border>
      <left/>
      <right/>
      <top style="thin">
        <color theme="0" tint="-0.34998626667073579"/>
      </top>
      <bottom style="thin">
        <color indexed="64"/>
      </bottom>
      <diagonal/>
    </border>
    <border>
      <left style="medium">
        <color indexed="64"/>
      </left>
      <right/>
      <top style="thin">
        <color theme="0" tint="-0.34998626667073579"/>
      </top>
      <bottom style="thin">
        <color indexed="64"/>
      </bottom>
      <diagonal/>
    </border>
    <border>
      <left style="thin">
        <color theme="0" tint="-0.24994659260841701"/>
      </left>
      <right style="medium">
        <color indexed="64"/>
      </right>
      <top style="thin">
        <color theme="0" tint="-0.24994659260841701"/>
      </top>
      <bottom/>
      <diagonal/>
    </border>
    <border>
      <left style="thin">
        <color indexed="64"/>
      </left>
      <right style="thin">
        <color theme="0" tint="-0.34998626667073579"/>
      </right>
      <top style="medium">
        <color auto="1"/>
      </top>
      <bottom style="thin">
        <color theme="0" tint="-0.34998626667073579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theme="0" tint="-0.34998626667073579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theme="0" tint="-0.34998626667073579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theme="0" tint="-0.34998626667073579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medium">
        <color auto="1"/>
      </top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 style="thin">
        <color indexed="64"/>
      </top>
      <bottom style="medium">
        <color indexed="64"/>
      </bottom>
      <diagonal/>
    </border>
    <border>
      <left style="thin">
        <color theme="0" tint="-0.34998626667073579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theme="0" tint="-0.34998626667073579"/>
      </bottom>
      <diagonal/>
    </border>
  </borders>
  <cellStyleXfs count="704">
    <xf numFmtId="0" fontId="0" fillId="0" borderId="0"/>
    <xf numFmtId="9" fontId="1" fillId="0" borderId="0" applyFont="0" applyFill="0" applyBorder="0" applyAlignment="0" applyProtection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4" fillId="8" borderId="0"/>
    <xf numFmtId="0" fontId="4" fillId="0" borderId="0"/>
    <xf numFmtId="165" fontId="4" fillId="0" borderId="0"/>
    <xf numFmtId="0" fontId="4" fillId="0" borderId="0"/>
    <xf numFmtId="165" fontId="4" fillId="0" borderId="0"/>
    <xf numFmtId="165" fontId="4" fillId="0" borderId="0"/>
    <xf numFmtId="0" fontId="13" fillId="0" borderId="0"/>
    <xf numFmtId="0" fontId="13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166" fontId="15" fillId="0" borderId="0"/>
    <xf numFmtId="166" fontId="15" fillId="0" borderId="0"/>
    <xf numFmtId="0" fontId="16" fillId="11" borderId="0" applyNumberFormat="0" applyBorder="0" applyAlignment="0" applyProtection="0"/>
    <xf numFmtId="0" fontId="1" fillId="2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1" borderId="0" applyNumberFormat="0" applyBorder="0" applyAlignment="0" applyProtection="0"/>
    <xf numFmtId="0" fontId="1" fillId="3" borderId="0" applyNumberFormat="0" applyBorder="0" applyAlignment="0" applyProtection="0"/>
    <xf numFmtId="0" fontId="16" fillId="12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7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1" borderId="0" applyNumberFormat="0" applyBorder="0" applyAlignment="0" applyProtection="0"/>
    <xf numFmtId="0" fontId="17" fillId="12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8" fillId="0" borderId="0"/>
    <xf numFmtId="42" fontId="19" fillId="0" borderId="0" applyFont="0" applyFill="0" applyBorder="0" applyAlignment="0" applyProtection="0"/>
    <xf numFmtId="0" fontId="20" fillId="30" borderId="0" applyNumberFormat="0" applyBorder="0" applyAlignment="0" applyProtection="0"/>
    <xf numFmtId="0" fontId="21" fillId="0" borderId="0" applyNumberFormat="0" applyFill="0" applyBorder="0" applyAlignment="0"/>
    <xf numFmtId="167" fontId="4" fillId="31" borderId="0" applyNumberFormat="0" applyFont="0" applyBorder="0" applyAlignment="0">
      <alignment horizontal="right"/>
    </xf>
    <xf numFmtId="41" fontId="4" fillId="31" borderId="0" applyNumberFormat="0" applyFont="0" applyBorder="0" applyAlignment="0">
      <alignment horizontal="right"/>
    </xf>
    <xf numFmtId="167" fontId="4" fillId="31" borderId="0" applyNumberFormat="0" applyFont="0" applyBorder="0" applyAlignment="0">
      <alignment horizontal="right"/>
    </xf>
    <xf numFmtId="167" fontId="4" fillId="31" borderId="0" applyNumberFormat="0" applyFont="0" applyBorder="0" applyAlignment="0">
      <alignment horizontal="right"/>
    </xf>
    <xf numFmtId="0" fontId="22" fillId="0" borderId="0" applyNumberFormat="0" applyFill="0" applyBorder="0" applyAlignment="0">
      <protection locked="0"/>
    </xf>
    <xf numFmtId="0" fontId="23" fillId="14" borderId="40" applyNumberFormat="0" applyAlignment="0" applyProtection="0"/>
    <xf numFmtId="0" fontId="23" fillId="14" borderId="40" applyNumberFormat="0" applyAlignment="0" applyProtection="0"/>
    <xf numFmtId="0" fontId="23" fillId="14" borderId="40" applyNumberFormat="0" applyAlignment="0" applyProtection="0"/>
    <xf numFmtId="0" fontId="23" fillId="14" borderId="40" applyNumberFormat="0" applyAlignment="0" applyProtection="0"/>
    <xf numFmtId="0" fontId="23" fillId="14" borderId="40" applyNumberFormat="0" applyAlignment="0" applyProtection="0"/>
    <xf numFmtId="0" fontId="23" fillId="14" borderId="40" applyNumberFormat="0" applyAlignment="0" applyProtection="0"/>
    <xf numFmtId="0" fontId="23" fillId="14" borderId="40" applyNumberFormat="0" applyAlignment="0" applyProtection="0"/>
    <xf numFmtId="0" fontId="24" fillId="32" borderId="41" applyNumberFormat="0" applyAlignment="0" applyProtection="0"/>
    <xf numFmtId="0" fontId="24" fillId="32" borderId="41" applyNumberFormat="0" applyAlignment="0" applyProtection="0"/>
    <xf numFmtId="41" fontId="4" fillId="0" borderId="0" applyFont="0" applyFill="0" applyBorder="0" applyAlignment="0" applyProtection="0"/>
    <xf numFmtId="0" fontId="25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6" fillId="0" borderId="0" applyFont="0" applyFill="0" applyBorder="0" applyAlignment="0" applyProtection="0"/>
    <xf numFmtId="168" fontId="4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26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168" fontId="26" fillId="0" borderId="0" applyFont="0" applyFill="0" applyBorder="0" applyAlignment="0" applyProtection="0"/>
    <xf numFmtId="168" fontId="26" fillId="0" borderId="0" applyFont="0" applyFill="0" applyBorder="0" applyAlignment="0" applyProtection="0"/>
    <xf numFmtId="168" fontId="4" fillId="0" borderId="0" applyFont="0" applyFill="0" applyBorder="0" applyAlignment="0" applyProtection="0"/>
    <xf numFmtId="168" fontId="26" fillId="0" borderId="0" applyFont="0" applyFill="0" applyBorder="0" applyAlignment="0" applyProtection="0"/>
    <xf numFmtId="0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3" fontId="27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42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49" fontId="8" fillId="33" borderId="10">
      <alignment horizontal="center" vertical="center" wrapText="1"/>
    </xf>
    <xf numFmtId="0" fontId="29" fillId="35" borderId="0" applyNumberFormat="0" applyBorder="0" applyAlignment="0" applyProtection="0"/>
    <xf numFmtId="0" fontId="29" fillId="36" borderId="0" applyNumberFormat="0" applyBorder="0" applyAlignment="0" applyProtection="0"/>
    <xf numFmtId="0" fontId="29" fillId="37" borderId="0" applyNumberFormat="0" applyBorder="0" applyAlignment="0" applyProtection="0"/>
    <xf numFmtId="165" fontId="16" fillId="0" borderId="0" applyFont="0" applyFill="0" applyBorder="0" applyAlignment="0" applyProtection="0"/>
    <xf numFmtId="0" fontId="30" fillId="0" borderId="0" applyNumberFormat="0" applyFill="0" applyBorder="0" applyAlignment="0" applyProtection="0"/>
    <xf numFmtId="171" fontId="4" fillId="0" borderId="0" applyFont="0" applyFill="0" applyBorder="0" applyAlignment="0" applyProtection="0"/>
    <xf numFmtId="171" fontId="4" fillId="0" borderId="0" applyFont="0" applyFill="0" applyBorder="0" applyAlignment="0" applyProtection="0"/>
    <xf numFmtId="0" fontId="31" fillId="0" borderId="0"/>
    <xf numFmtId="0" fontId="32" fillId="0" borderId="0"/>
    <xf numFmtId="0" fontId="33" fillId="38" borderId="0" applyNumberFormat="0" applyBorder="0" applyAlignment="0" applyProtection="0"/>
    <xf numFmtId="0" fontId="7" fillId="0" borderId="0" applyFill="0" applyBorder="0">
      <alignment vertical="center"/>
    </xf>
    <xf numFmtId="0" fontId="34" fillId="0" borderId="43" applyNumberFormat="0" applyFill="0" applyAlignment="0" applyProtection="0"/>
    <xf numFmtId="0" fontId="7" fillId="0" borderId="0" applyFill="0" applyBorder="0">
      <alignment vertical="center"/>
    </xf>
    <xf numFmtId="0" fontId="35" fillId="0" borderId="0" applyFill="0" applyBorder="0">
      <alignment vertical="center"/>
    </xf>
    <xf numFmtId="0" fontId="36" fillId="0" borderId="44" applyNumberFormat="0" applyFill="0" applyAlignment="0" applyProtection="0"/>
    <xf numFmtId="0" fontId="35" fillId="0" borderId="0" applyFill="0" applyBorder="0">
      <alignment vertical="center"/>
    </xf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8" fillId="0" borderId="0" applyFill="0" applyBorder="0">
      <alignment vertical="center"/>
    </xf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7" fillId="0" borderId="45" applyNumberFormat="0" applyFill="0" applyAlignment="0" applyProtection="0"/>
    <xf numFmtId="0" fontId="38" fillId="0" borderId="0" applyFill="0" applyBorder="0">
      <alignment vertical="center"/>
    </xf>
    <xf numFmtId="0" fontId="15" fillId="0" borderId="0" applyFill="0" applyBorder="0">
      <alignment vertical="center"/>
    </xf>
    <xf numFmtId="0" fontId="37" fillId="0" borderId="0" applyNumberFormat="0" applyFill="0" applyBorder="0" applyAlignment="0" applyProtection="0"/>
    <xf numFmtId="0" fontId="15" fillId="0" borderId="0" applyFill="0" applyBorder="0">
      <alignment vertical="center"/>
    </xf>
    <xf numFmtId="172" fontId="39" fillId="0" borderId="0"/>
    <xf numFmtId="0" fontId="40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0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/>
    <xf numFmtId="0" fontId="41" fillId="0" borderId="0" applyNumberFormat="0" applyFill="0" applyBorder="0" applyAlignment="0" applyProtection="0">
      <alignment vertical="top"/>
      <protection locked="0"/>
    </xf>
    <xf numFmtId="0" fontId="44" fillId="0" borderId="0" applyFill="0" applyBorder="0">
      <alignment horizontal="center" vertical="center"/>
      <protection locked="0"/>
    </xf>
    <xf numFmtId="0" fontId="45" fillId="0" borderId="0" applyFill="0" applyBorder="0">
      <alignment horizontal="left" vertical="center"/>
      <protection locked="0"/>
    </xf>
    <xf numFmtId="173" fontId="4" fillId="39" borderId="0" applyFont="0" applyBorder="0">
      <alignment horizontal="right"/>
    </xf>
    <xf numFmtId="172" fontId="4" fillId="39" borderId="0" applyFont="0" applyBorder="0" applyAlignment="0"/>
    <xf numFmtId="173" fontId="4" fillId="39" borderId="0" applyFont="0" applyBorder="0">
      <alignment horizontal="right"/>
    </xf>
    <xf numFmtId="0" fontId="46" fillId="12" borderId="40" applyNumberFormat="0" applyAlignment="0" applyProtection="0"/>
    <xf numFmtId="0" fontId="46" fillId="12" borderId="40" applyNumberFormat="0" applyAlignment="0" applyProtection="0"/>
    <xf numFmtId="0" fontId="46" fillId="12" borderId="40" applyNumberFormat="0" applyAlignment="0" applyProtection="0"/>
    <xf numFmtId="0" fontId="46" fillId="12" borderId="40" applyNumberFormat="0" applyAlignment="0" applyProtection="0"/>
    <xf numFmtId="0" fontId="46" fillId="12" borderId="40" applyNumberFormat="0" applyAlignment="0" applyProtection="0"/>
    <xf numFmtId="0" fontId="46" fillId="12" borderId="40" applyNumberFormat="0" applyAlignment="0" applyProtection="0"/>
    <xf numFmtId="0" fontId="46" fillId="12" borderId="40" applyNumberFormat="0" applyAlignment="0" applyProtection="0"/>
    <xf numFmtId="167" fontId="4" fillId="40" borderId="0" applyFont="0" applyBorder="0" applyAlignment="0">
      <alignment horizontal="right"/>
      <protection locked="0"/>
    </xf>
    <xf numFmtId="41" fontId="4" fillId="40" borderId="0" applyFont="0" applyBorder="0" applyAlignment="0">
      <alignment horizontal="right"/>
      <protection locked="0"/>
    </xf>
    <xf numFmtId="167" fontId="4" fillId="40" borderId="0" applyFont="0" applyBorder="0" applyAlignment="0">
      <alignment horizontal="right"/>
      <protection locked="0"/>
    </xf>
    <xf numFmtId="167" fontId="4" fillId="40" borderId="0" applyFont="0" applyBorder="0" applyAlignment="0">
      <alignment horizontal="right"/>
      <protection locked="0"/>
    </xf>
    <xf numFmtId="167" fontId="4" fillId="40" borderId="0" applyFont="0" applyBorder="0" applyAlignment="0">
      <alignment horizontal="right"/>
      <protection locked="0"/>
    </xf>
    <xf numFmtId="167" fontId="4" fillId="40" borderId="0" applyFont="0" applyBorder="0" applyAlignment="0">
      <alignment horizontal="right"/>
      <protection locked="0"/>
    </xf>
    <xf numFmtId="167" fontId="4" fillId="41" borderId="0" applyFont="0" applyBorder="0" applyAlignment="0">
      <alignment horizontal="right"/>
      <protection locked="0"/>
    </xf>
    <xf numFmtId="10" fontId="4" fillId="41" borderId="0" applyFont="0" applyBorder="0">
      <alignment horizontal="right"/>
      <protection locked="0"/>
    </xf>
    <xf numFmtId="41" fontId="4" fillId="41" borderId="0" applyFont="0" applyBorder="0" applyAlignment="0">
      <alignment horizontal="right"/>
      <protection locked="0"/>
    </xf>
    <xf numFmtId="3" fontId="4" fillId="42" borderId="0" applyFont="0" applyBorder="0">
      <protection locked="0"/>
    </xf>
    <xf numFmtId="172" fontId="35" fillId="42" borderId="0" applyBorder="0" applyAlignment="0">
      <protection locked="0"/>
    </xf>
    <xf numFmtId="174" fontId="4" fillId="43" borderId="0" applyFont="0" applyBorder="0">
      <alignment horizontal="right"/>
      <protection locked="0"/>
    </xf>
    <xf numFmtId="174" fontId="4" fillId="43" borderId="0" applyFont="0" applyBorder="0">
      <alignment horizontal="right"/>
      <protection locked="0"/>
    </xf>
    <xf numFmtId="174" fontId="4" fillId="43" borderId="0" applyFont="0" applyBorder="0">
      <alignment horizontal="right"/>
      <protection locked="0"/>
    </xf>
    <xf numFmtId="167" fontId="4" fillId="39" borderId="0" applyFont="0" applyBorder="0">
      <alignment horizontal="right"/>
      <protection locked="0"/>
    </xf>
    <xf numFmtId="167" fontId="4" fillId="39" borderId="0" applyFont="0" applyBorder="0">
      <alignment horizontal="right"/>
      <protection locked="0"/>
    </xf>
    <xf numFmtId="167" fontId="4" fillId="39" borderId="0" applyFont="0" applyBorder="0">
      <alignment horizontal="right"/>
      <protection locked="0"/>
    </xf>
    <xf numFmtId="175" fontId="1" fillId="34" borderId="20">
      <protection locked="0"/>
    </xf>
    <xf numFmtId="175" fontId="1" fillId="34" borderId="20">
      <protection locked="0"/>
    </xf>
    <xf numFmtId="175" fontId="1" fillId="34" borderId="20">
      <protection locked="0"/>
    </xf>
    <xf numFmtId="49" fontId="1" fillId="34" borderId="20" applyFont="0" applyAlignment="0">
      <alignment horizontal="left" vertical="center" wrapText="1"/>
      <protection locked="0"/>
    </xf>
    <xf numFmtId="49" fontId="1" fillId="34" borderId="20" applyFont="0" applyAlignment="0">
      <alignment horizontal="left" vertical="center" wrapText="1"/>
      <protection locked="0"/>
    </xf>
    <xf numFmtId="49" fontId="1" fillId="34" borderId="20" applyFont="0" applyAlignment="0">
      <alignment horizontal="left" vertical="center" wrapText="1"/>
      <protection locked="0"/>
    </xf>
    <xf numFmtId="172" fontId="47" fillId="44" borderId="0" applyBorder="0" applyAlignment="0"/>
    <xf numFmtId="0" fontId="15" fillId="31" borderId="0"/>
    <xf numFmtId="0" fontId="48" fillId="0" borderId="46" applyNumberFormat="0" applyFill="0" applyAlignment="0" applyProtection="0"/>
    <xf numFmtId="173" fontId="11" fillId="31" borderId="47" applyFont="0" applyBorder="0" applyAlignment="0"/>
    <xf numFmtId="172" fontId="35" fillId="31" borderId="0" applyFont="0" applyBorder="0" applyAlignment="0"/>
    <xf numFmtId="176" fontId="49" fillId="0" borderId="0"/>
    <xf numFmtId="0" fontId="50" fillId="0" borderId="0" applyFill="0" applyBorder="0">
      <alignment horizontal="left" vertical="center"/>
    </xf>
    <xf numFmtId="0" fontId="51" fillId="15" borderId="0" applyNumberFormat="0" applyBorder="0" applyAlignment="0" applyProtection="0"/>
    <xf numFmtId="175" fontId="1" fillId="4" borderId="20"/>
    <xf numFmtId="175" fontId="1" fillId="4" borderId="20"/>
    <xf numFmtId="175" fontId="1" fillId="4" borderId="20"/>
    <xf numFmtId="177" fontId="52" fillId="0" borderId="0"/>
    <xf numFmtId="0" fontId="4" fillId="0" borderId="0"/>
    <xf numFmtId="0" fontId="4" fillId="0" borderId="0"/>
    <xf numFmtId="0" fontId="4" fillId="0" borderId="0"/>
    <xf numFmtId="0" fontId="4" fillId="8" borderId="0"/>
    <xf numFmtId="0" fontId="1" fillId="0" borderId="0"/>
    <xf numFmtId="0" fontId="4" fillId="0" borderId="0" applyFill="0"/>
    <xf numFmtId="0" fontId="4" fillId="0" borderId="0" applyFill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8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8" borderId="0"/>
    <xf numFmtId="0" fontId="4" fillId="8" borderId="0"/>
    <xf numFmtId="0" fontId="4" fillId="0" borderId="0"/>
    <xf numFmtId="0" fontId="1" fillId="0" borderId="0">
      <protection locked="0"/>
    </xf>
    <xf numFmtId="0" fontId="4" fillId="0" borderId="0"/>
    <xf numFmtId="0" fontId="26" fillId="0" borderId="0"/>
    <xf numFmtId="0" fontId="16" fillId="0" borderId="0"/>
    <xf numFmtId="0" fontId="16" fillId="0" borderId="0"/>
    <xf numFmtId="0" fontId="4" fillId="0" borderId="0"/>
    <xf numFmtId="0" fontId="4" fillId="0" borderId="0"/>
    <xf numFmtId="0" fontId="4" fillId="0" borderId="0"/>
    <xf numFmtId="0" fontId="4" fillId="0" borderId="0" applyFill="0"/>
    <xf numFmtId="0" fontId="4" fillId="0" borderId="0"/>
    <xf numFmtId="0" fontId="4" fillId="0" borderId="0" applyFill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>
      <protection locked="0"/>
    </xf>
    <xf numFmtId="0" fontId="4" fillId="0" borderId="0"/>
    <xf numFmtId="0" fontId="4" fillId="8" borderId="0"/>
    <xf numFmtId="0" fontId="4" fillId="0" borderId="0"/>
    <xf numFmtId="0" fontId="4" fillId="8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>
      <protection locked="0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Fill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 applyFill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6" fillId="0" borderId="0"/>
    <xf numFmtId="0" fontId="4" fillId="0" borderId="0"/>
    <xf numFmtId="0" fontId="16" fillId="0" borderId="0"/>
    <xf numFmtId="0" fontId="19" fillId="0" borderId="0"/>
    <xf numFmtId="0" fontId="4" fillId="8" borderId="0"/>
    <xf numFmtId="0" fontId="4" fillId="8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13" borderId="48" applyNumberFormat="0" applyFont="0" applyAlignment="0" applyProtection="0"/>
    <xf numFmtId="0" fontId="4" fillId="13" borderId="48" applyNumberFormat="0" applyFont="0" applyAlignment="0" applyProtection="0"/>
    <xf numFmtId="0" fontId="4" fillId="13" borderId="48" applyNumberFormat="0" applyFont="0" applyAlignment="0" applyProtection="0"/>
    <xf numFmtId="0" fontId="4" fillId="13" borderId="48" applyNumberFormat="0" applyFont="0" applyAlignment="0" applyProtection="0"/>
    <xf numFmtId="0" fontId="4" fillId="13" borderId="48" applyNumberFormat="0" applyFont="0" applyAlignment="0" applyProtection="0"/>
    <xf numFmtId="0" fontId="4" fillId="13" borderId="48" applyNumberFormat="0" applyFont="0" applyAlignment="0" applyProtection="0"/>
    <xf numFmtId="0" fontId="4" fillId="13" borderId="48" applyNumberFormat="0" applyFont="0" applyAlignment="0" applyProtection="0"/>
    <xf numFmtId="0" fontId="4" fillId="13" borderId="48" applyNumberFormat="0" applyFont="0" applyAlignment="0" applyProtection="0"/>
    <xf numFmtId="0" fontId="4" fillId="13" borderId="48" applyNumberFormat="0" applyFont="0" applyAlignment="0" applyProtection="0"/>
    <xf numFmtId="0" fontId="4" fillId="13" borderId="48" applyNumberFormat="0" applyFont="0" applyAlignment="0" applyProtection="0"/>
    <xf numFmtId="0" fontId="4" fillId="13" borderId="48" applyNumberFormat="0" applyFont="0" applyAlignment="0" applyProtection="0"/>
    <xf numFmtId="0" fontId="4" fillId="13" borderId="48" applyNumberFormat="0" applyFont="0" applyAlignment="0" applyProtection="0"/>
    <xf numFmtId="0" fontId="4" fillId="13" borderId="48" applyNumberFormat="0" applyFont="0" applyAlignment="0" applyProtection="0"/>
    <xf numFmtId="0" fontId="4" fillId="13" borderId="48" applyNumberFormat="0" applyFont="0" applyAlignment="0" applyProtection="0"/>
    <xf numFmtId="0" fontId="4" fillId="13" borderId="48" applyNumberFormat="0" applyFont="0" applyAlignment="0" applyProtection="0"/>
    <xf numFmtId="0" fontId="4" fillId="13" borderId="48" applyNumberFormat="0" applyFont="0" applyAlignment="0" applyProtection="0"/>
    <xf numFmtId="0" fontId="4" fillId="13" borderId="48" applyNumberFormat="0" applyFont="0" applyAlignment="0" applyProtection="0"/>
    <xf numFmtId="0" fontId="4" fillId="13" borderId="48" applyNumberFormat="0" applyFont="0" applyAlignment="0" applyProtection="0"/>
    <xf numFmtId="0" fontId="4" fillId="13" borderId="48" applyNumberFormat="0" applyFont="0" applyAlignment="0" applyProtection="0"/>
    <xf numFmtId="0" fontId="4" fillId="13" borderId="48" applyNumberFormat="0" applyFont="0" applyAlignment="0" applyProtection="0"/>
    <xf numFmtId="0" fontId="4" fillId="13" borderId="48" applyNumberFormat="0" applyFont="0" applyAlignment="0" applyProtection="0"/>
    <xf numFmtId="0" fontId="53" fillId="14" borderId="49" applyNumberFormat="0" applyAlignment="0" applyProtection="0"/>
    <xf numFmtId="0" fontId="53" fillId="14" borderId="49" applyNumberFormat="0" applyAlignment="0" applyProtection="0"/>
    <xf numFmtId="0" fontId="53" fillId="14" borderId="49" applyNumberFormat="0" applyAlignment="0" applyProtection="0"/>
    <xf numFmtId="0" fontId="53" fillId="14" borderId="49" applyNumberFormat="0" applyAlignment="0" applyProtection="0"/>
    <xf numFmtId="0" fontId="53" fillId="14" borderId="49" applyNumberFormat="0" applyAlignment="0" applyProtection="0"/>
    <xf numFmtId="0" fontId="53" fillId="14" borderId="49" applyNumberFormat="0" applyAlignment="0" applyProtection="0"/>
    <xf numFmtId="0" fontId="53" fillId="14" borderId="49" applyNumberFormat="0" applyAlignment="0" applyProtection="0"/>
    <xf numFmtId="178" fontId="4" fillId="0" borderId="0" applyFill="0" applyBorder="0"/>
    <xf numFmtId="178" fontId="4" fillId="0" borderId="0" applyFill="0" applyBorder="0"/>
    <xf numFmtId="178" fontId="4" fillId="0" borderId="0" applyFill="0" applyBorder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72" fontId="54" fillId="0" borderId="0"/>
    <xf numFmtId="0" fontId="38" fillId="0" borderId="0" applyFill="0" applyBorder="0">
      <alignment vertical="center"/>
    </xf>
    <xf numFmtId="0" fontId="25" fillId="0" borderId="0" applyNumberFormat="0" applyFont="0" applyFill="0" applyBorder="0" applyAlignment="0" applyProtection="0">
      <alignment horizontal="left"/>
    </xf>
    <xf numFmtId="15" fontId="25" fillId="0" borderId="0" applyFont="0" applyFill="0" applyBorder="0" applyAlignment="0" applyProtection="0"/>
    <xf numFmtId="4" fontId="25" fillId="0" borderId="0" applyFont="0" applyFill="0" applyBorder="0" applyAlignment="0" applyProtection="0"/>
    <xf numFmtId="179" fontId="55" fillId="0" borderId="8"/>
    <xf numFmtId="0" fontId="56" fillId="0" borderId="5">
      <alignment horizontal="center"/>
    </xf>
    <xf numFmtId="0" fontId="56" fillId="0" borderId="5">
      <alignment horizontal="center"/>
    </xf>
    <xf numFmtId="0" fontId="56" fillId="0" borderId="5">
      <alignment horizontal="center"/>
    </xf>
    <xf numFmtId="0" fontId="56" fillId="0" borderId="5">
      <alignment horizontal="center"/>
    </xf>
    <xf numFmtId="0" fontId="56" fillId="0" borderId="5">
      <alignment horizontal="center"/>
    </xf>
    <xf numFmtId="0" fontId="56" fillId="0" borderId="5">
      <alignment horizontal="center"/>
    </xf>
    <xf numFmtId="0" fontId="56" fillId="0" borderId="5">
      <alignment horizontal="center"/>
    </xf>
    <xf numFmtId="0" fontId="56" fillId="0" borderId="5">
      <alignment horizontal="center"/>
    </xf>
    <xf numFmtId="0" fontId="56" fillId="0" borderId="5">
      <alignment horizontal="center"/>
    </xf>
    <xf numFmtId="0" fontId="56" fillId="0" borderId="5">
      <alignment horizontal="center"/>
    </xf>
    <xf numFmtId="0" fontId="56" fillId="0" borderId="5">
      <alignment horizontal="center"/>
    </xf>
    <xf numFmtId="3" fontId="25" fillId="0" borderId="0" applyFont="0" applyFill="0" applyBorder="0" applyAlignment="0" applyProtection="0"/>
    <xf numFmtId="0" fontId="25" fillId="45" borderId="0" applyNumberFormat="0" applyFont="0" applyBorder="0" applyAlignment="0" applyProtection="0"/>
    <xf numFmtId="180" fontId="4" fillId="0" borderId="0"/>
    <xf numFmtId="180" fontId="4" fillId="0" borderId="0"/>
    <xf numFmtId="180" fontId="4" fillId="0" borderId="0"/>
    <xf numFmtId="181" fontId="15" fillId="0" borderId="0" applyFill="0" applyBorder="0">
      <alignment horizontal="right" vertical="center"/>
    </xf>
    <xf numFmtId="182" fontId="15" fillId="0" borderId="0" applyFill="0" applyBorder="0">
      <alignment horizontal="right" vertical="center"/>
    </xf>
    <xf numFmtId="183" fontId="15" fillId="0" borderId="0" applyFill="0" applyBorder="0">
      <alignment horizontal="right" vertical="center"/>
    </xf>
    <xf numFmtId="175" fontId="6" fillId="34" borderId="23">
      <alignment horizontal="right" indent="2"/>
      <protection locked="0"/>
    </xf>
    <xf numFmtId="0" fontId="4" fillId="13" borderId="0" applyNumberFormat="0" applyFont="0" applyBorder="0" applyAlignment="0" applyProtection="0"/>
    <xf numFmtId="0" fontId="4" fillId="13" borderId="0" applyNumberFormat="0" applyFont="0" applyBorder="0" applyAlignment="0" applyProtection="0"/>
    <xf numFmtId="0" fontId="4" fillId="14" borderId="0" applyNumberFormat="0" applyFont="0" applyBorder="0" applyAlignment="0" applyProtection="0"/>
    <xf numFmtId="0" fontId="4" fillId="14" borderId="0" applyNumberFormat="0" applyFont="0" applyBorder="0" applyAlignment="0" applyProtection="0"/>
    <xf numFmtId="0" fontId="4" fillId="16" borderId="0" applyNumberFormat="0" applyFont="0" applyBorder="0" applyAlignment="0" applyProtection="0"/>
    <xf numFmtId="0" fontId="4" fillId="16" borderId="0" applyNumberFormat="0" applyFon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16" borderId="0" applyNumberFormat="0" applyFont="0" applyBorder="0" applyAlignment="0" applyProtection="0"/>
    <xf numFmtId="0" fontId="4" fillId="16" borderId="0" applyNumberFormat="0" applyFon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Border="0" applyAlignment="0" applyProtection="0"/>
    <xf numFmtId="0" fontId="4" fillId="0" borderId="0" applyNumberFormat="0" applyFont="0" applyBorder="0" applyAlignment="0" applyProtection="0"/>
    <xf numFmtId="0" fontId="57" fillId="0" borderId="0" applyNumberFormat="0" applyFill="0" applyBorder="0" applyAlignment="0" applyProtection="0"/>
    <xf numFmtId="0" fontId="58" fillId="46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0" fillId="0" borderId="0"/>
    <xf numFmtId="0" fontId="59" fillId="0" borderId="0"/>
    <xf numFmtId="15" fontId="4" fillId="0" borderId="0"/>
    <xf numFmtId="15" fontId="4" fillId="0" borderId="0"/>
    <xf numFmtId="15" fontId="4" fillId="0" borderId="0"/>
    <xf numFmtId="10" fontId="4" fillId="0" borderId="0"/>
    <xf numFmtId="10" fontId="4" fillId="0" borderId="0"/>
    <xf numFmtId="10" fontId="4" fillId="0" borderId="0"/>
    <xf numFmtId="0" fontId="60" fillId="47" borderId="50" applyBorder="0" applyProtection="0">
      <alignment horizontal="centerContinuous" vertical="center"/>
    </xf>
    <xf numFmtId="0" fontId="61" fillId="0" borderId="0" applyBorder="0" applyProtection="0">
      <alignment vertical="center"/>
    </xf>
    <xf numFmtId="0" fontId="62" fillId="0" borderId="0">
      <alignment horizontal="left"/>
    </xf>
    <xf numFmtId="0" fontId="62" fillId="0" borderId="9" applyFill="0" applyBorder="0" applyProtection="0">
      <alignment horizontal="left" vertical="top"/>
    </xf>
    <xf numFmtId="0" fontId="58" fillId="48" borderId="0">
      <alignment horizontal="left" vertical="center"/>
      <protection locked="0"/>
    </xf>
    <xf numFmtId="0" fontId="63" fillId="10" borderId="0">
      <alignment vertical="center"/>
      <protection locked="0"/>
    </xf>
    <xf numFmtId="49" fontId="4" fillId="0" borderId="0" applyFont="0" applyFill="0" applyBorder="0" applyAlignment="0" applyProtection="0"/>
    <xf numFmtId="0" fontId="64" fillId="0" borderId="0"/>
    <xf numFmtId="49" fontId="4" fillId="0" borderId="0" applyFont="0" applyFill="0" applyBorder="0" applyAlignment="0" applyProtection="0"/>
    <xf numFmtId="0" fontId="65" fillId="0" borderId="0"/>
    <xf numFmtId="0" fontId="65" fillId="0" borderId="0"/>
    <xf numFmtId="0" fontId="64" fillId="0" borderId="0"/>
    <xf numFmtId="176" fontId="66" fillId="0" borderId="0"/>
    <xf numFmtId="0" fontId="57" fillId="0" borderId="0" applyNumberFormat="0" applyFill="0" applyBorder="0" applyAlignment="0" applyProtection="0"/>
    <xf numFmtId="0" fontId="67" fillId="0" borderId="0" applyFill="0" applyBorder="0">
      <alignment horizontal="left" vertical="center"/>
      <protection locked="0"/>
    </xf>
    <xf numFmtId="0" fontId="64" fillId="0" borderId="0"/>
    <xf numFmtId="0" fontId="68" fillId="0" borderId="0" applyFill="0" applyBorder="0">
      <alignment horizontal="left" vertical="center"/>
      <protection locked="0"/>
    </xf>
    <xf numFmtId="0" fontId="29" fillId="0" borderId="51" applyNumberFormat="0" applyFill="0" applyAlignment="0" applyProtection="0"/>
    <xf numFmtId="0" fontId="29" fillId="0" borderId="51" applyNumberFormat="0" applyFill="0" applyAlignment="0" applyProtection="0"/>
    <xf numFmtId="0" fontId="29" fillId="0" borderId="51" applyNumberFormat="0" applyFill="0" applyAlignment="0" applyProtection="0"/>
    <xf numFmtId="0" fontId="29" fillId="0" borderId="51" applyNumberFormat="0" applyFill="0" applyAlignment="0" applyProtection="0"/>
    <xf numFmtId="0" fontId="29" fillId="0" borderId="51" applyNumberFormat="0" applyFill="0" applyAlignment="0" applyProtection="0"/>
    <xf numFmtId="0" fontId="29" fillId="0" borderId="51" applyNumberFormat="0" applyFill="0" applyAlignment="0" applyProtection="0"/>
    <xf numFmtId="0" fontId="29" fillId="0" borderId="51" applyNumberFormat="0" applyFill="0" applyAlignment="0" applyProtection="0"/>
    <xf numFmtId="0" fontId="69" fillId="0" borderId="0" applyNumberFormat="0" applyFill="0" applyBorder="0" applyAlignment="0" applyProtection="0"/>
    <xf numFmtId="184" fontId="4" fillId="0" borderId="50" applyBorder="0" applyProtection="0">
      <alignment horizontal="right"/>
    </xf>
    <xf numFmtId="184" fontId="4" fillId="0" borderId="50" applyBorder="0" applyProtection="0">
      <alignment horizontal="right"/>
    </xf>
    <xf numFmtId="184" fontId="4" fillId="0" borderId="50" applyBorder="0" applyProtection="0">
      <alignment horizontal="right"/>
    </xf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6" borderId="0" applyNumberFormat="0" applyBorder="0" applyAlignment="0" applyProtection="0"/>
    <xf numFmtId="0" fontId="17" fillId="26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4" fillId="0" borderId="0"/>
    <xf numFmtId="0" fontId="4" fillId="8" borderId="0"/>
    <xf numFmtId="0" fontId="4" fillId="8" borderId="0"/>
    <xf numFmtId="0" fontId="4" fillId="8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56" fillId="0" borderId="5">
      <alignment horizontal="center"/>
    </xf>
    <xf numFmtId="0" fontId="56" fillId="0" borderId="5">
      <alignment horizontal="center"/>
    </xf>
    <xf numFmtId="0" fontId="56" fillId="0" borderId="5">
      <alignment horizontal="center"/>
    </xf>
  </cellStyleXfs>
  <cellXfs count="257">
    <xf numFmtId="0" fontId="0" fillId="0" borderId="0" xfId="0"/>
    <xf numFmtId="0" fontId="0" fillId="0" borderId="0" xfId="0" applyAlignment="1">
      <alignment vertical="center"/>
    </xf>
    <xf numFmtId="0" fontId="0" fillId="0" borderId="0" xfId="0" applyBorder="1"/>
    <xf numFmtId="0" fontId="6" fillId="5" borderId="0" xfId="5" applyFont="1" applyFill="1" applyProtection="1"/>
    <xf numFmtId="0" fontId="0" fillId="0" borderId="0" xfId="0" applyProtection="1"/>
    <xf numFmtId="0" fontId="0" fillId="5" borderId="0" xfId="0" applyFill="1" applyProtection="1"/>
    <xf numFmtId="0" fontId="0" fillId="5" borderId="0" xfId="0" applyFill="1" applyAlignment="1" applyProtection="1">
      <alignment horizontal="left" vertical="top" wrapText="1"/>
    </xf>
    <xf numFmtId="0" fontId="50" fillId="4" borderId="32" xfId="0" applyFont="1" applyFill="1" applyBorder="1" applyAlignment="1" applyProtection="1">
      <alignment horizontal="left" vertical="center"/>
    </xf>
    <xf numFmtId="0" fontId="0" fillId="5" borderId="0" xfId="0" applyFill="1" applyAlignment="1" applyProtection="1">
      <alignment vertical="center"/>
    </xf>
    <xf numFmtId="0" fontId="5" fillId="7" borderId="66" xfId="0" quotePrefix="1" applyFont="1" applyFill="1" applyBorder="1" applyAlignment="1" applyProtection="1">
      <alignment horizontal="right" vertical="center"/>
    </xf>
    <xf numFmtId="0" fontId="5" fillId="7" borderId="66" xfId="0" applyFont="1" applyFill="1" applyBorder="1" applyAlignment="1" applyProtection="1">
      <alignment horizontal="right" vertical="center"/>
    </xf>
    <xf numFmtId="0" fontId="4" fillId="0" borderId="57" xfId="0" applyFont="1" applyFill="1" applyBorder="1" applyAlignment="1" applyProtection="1">
      <alignment horizontal="left" vertical="center" wrapText="1" indent="1"/>
    </xf>
    <xf numFmtId="186" fontId="7" fillId="4" borderId="67" xfId="0" applyNumberFormat="1" applyFont="1" applyFill="1" applyBorder="1" applyAlignment="1" applyProtection="1">
      <alignment vertical="center"/>
    </xf>
    <xf numFmtId="186" fontId="4" fillId="4" borderId="2" xfId="0" applyNumberFormat="1" applyFont="1" applyFill="1" applyBorder="1" applyAlignment="1" applyProtection="1"/>
    <xf numFmtId="0" fontId="4" fillId="0" borderId="24" xfId="0" applyFont="1" applyFill="1" applyBorder="1" applyAlignment="1" applyProtection="1">
      <alignment horizontal="left" vertical="center" wrapText="1" indent="1"/>
    </xf>
    <xf numFmtId="0" fontId="0" fillId="0" borderId="0" xfId="0" applyFill="1" applyProtection="1"/>
    <xf numFmtId="0" fontId="9" fillId="5" borderId="24" xfId="0" applyFont="1" applyFill="1" applyBorder="1" applyAlignment="1" applyProtection="1">
      <alignment horizontal="left" vertical="center" wrapText="1" indent="1"/>
    </xf>
    <xf numFmtId="0" fontId="9" fillId="5" borderId="11" xfId="0" applyFont="1" applyFill="1" applyBorder="1" applyAlignment="1" applyProtection="1">
      <alignment horizontal="left" vertical="center" wrapText="1" indent="1"/>
    </xf>
    <xf numFmtId="10" fontId="4" fillId="5" borderId="71" xfId="1" applyNumberFormat="1" applyFont="1" applyFill="1" applyBorder="1" applyAlignment="1" applyProtection="1">
      <alignment horizontal="right" vertical="center" wrapText="1"/>
    </xf>
    <xf numFmtId="0" fontId="9" fillId="5" borderId="72" xfId="0" applyFont="1" applyFill="1" applyBorder="1" applyAlignment="1" applyProtection="1">
      <alignment horizontal="left" vertical="center" wrapText="1" indent="1"/>
    </xf>
    <xf numFmtId="186" fontId="7" fillId="4" borderId="73" xfId="0" applyNumberFormat="1" applyFont="1" applyFill="1" applyBorder="1" applyAlignment="1" applyProtection="1">
      <alignment vertical="center"/>
    </xf>
    <xf numFmtId="2" fontId="4" fillId="5" borderId="74" xfId="1" applyNumberFormat="1" applyFont="1" applyFill="1" applyBorder="1" applyAlignment="1" applyProtection="1">
      <alignment horizontal="right" vertical="center" wrapText="1"/>
    </xf>
    <xf numFmtId="2" fontId="4" fillId="5" borderId="69" xfId="1" applyNumberFormat="1" applyFont="1" applyFill="1" applyBorder="1" applyAlignment="1" applyProtection="1">
      <alignment horizontal="right" vertical="center" wrapText="1"/>
    </xf>
    <xf numFmtId="0" fontId="9" fillId="5" borderId="0" xfId="0" applyFont="1" applyFill="1" applyBorder="1" applyAlignment="1" applyProtection="1">
      <alignment horizontal="left" vertical="center" wrapText="1" indent="1"/>
    </xf>
    <xf numFmtId="0" fontId="6" fillId="0" borderId="0" xfId="0" applyFont="1" applyBorder="1" applyProtection="1"/>
    <xf numFmtId="186" fontId="4" fillId="5" borderId="0" xfId="1" applyNumberFormat="1" applyFont="1" applyFill="1" applyBorder="1" applyAlignment="1" applyProtection="1">
      <alignment horizontal="right" vertical="center" wrapText="1"/>
    </xf>
    <xf numFmtId="2" fontId="7" fillId="0" borderId="0" xfId="0" applyNumberFormat="1" applyFont="1" applyFill="1" applyBorder="1" applyAlignment="1" applyProtection="1">
      <alignment horizontal="center"/>
    </xf>
    <xf numFmtId="0" fontId="6" fillId="5" borderId="0" xfId="0" applyFont="1" applyFill="1" applyBorder="1" applyProtection="1"/>
    <xf numFmtId="0" fontId="28" fillId="10" borderId="0" xfId="653" applyFont="1">
      <alignment vertical="center"/>
      <protection locked="0"/>
    </xf>
    <xf numFmtId="0" fontId="71" fillId="10" borderId="0" xfId="653" applyFont="1">
      <alignment vertical="center"/>
      <protection locked="0"/>
    </xf>
    <xf numFmtId="0" fontId="72" fillId="5" borderId="0" xfId="0" applyFont="1" applyFill="1" applyProtection="1"/>
    <xf numFmtId="0" fontId="73" fillId="4" borderId="32" xfId="0" applyFont="1" applyFill="1" applyBorder="1" applyAlignment="1" applyProtection="1">
      <alignment horizontal="left" vertical="center"/>
      <protection locked="0"/>
    </xf>
    <xf numFmtId="0" fontId="73" fillId="4" borderId="33" xfId="0" applyFont="1" applyFill="1" applyBorder="1" applyAlignment="1" applyProtection="1">
      <alignment horizontal="left" vertical="center"/>
      <protection locked="0"/>
    </xf>
    <xf numFmtId="0" fontId="73" fillId="4" borderId="34" xfId="0" applyFont="1" applyFill="1" applyBorder="1" applyAlignment="1" applyProtection="1">
      <alignment horizontal="left" vertical="center"/>
      <protection locked="0"/>
    </xf>
    <xf numFmtId="0" fontId="74" fillId="5" borderId="0" xfId="0" applyFont="1" applyFill="1" applyBorder="1" applyProtection="1"/>
    <xf numFmtId="0" fontId="6" fillId="5" borderId="0" xfId="0" applyFont="1" applyFill="1" applyProtection="1"/>
    <xf numFmtId="0" fontId="7" fillId="4" borderId="52" xfId="0" applyFont="1" applyFill="1" applyBorder="1" applyAlignment="1" applyProtection="1">
      <alignment horizontal="right" vertical="center"/>
    </xf>
    <xf numFmtId="0" fontId="7" fillId="4" borderId="70" xfId="0" applyFont="1" applyFill="1" applyBorder="1" applyAlignment="1" applyProtection="1">
      <alignment horizontal="right" vertical="center"/>
    </xf>
    <xf numFmtId="0" fontId="7" fillId="6" borderId="78" xfId="0" applyFont="1" applyFill="1" applyBorder="1" applyAlignment="1" applyProtection="1">
      <alignment horizontal="right" vertical="center"/>
    </xf>
    <xf numFmtId="0" fontId="7" fillId="6" borderId="79" xfId="0" applyFont="1" applyFill="1" applyBorder="1" applyAlignment="1" applyProtection="1">
      <alignment horizontal="right" vertical="center"/>
    </xf>
    <xf numFmtId="0" fontId="4" fillId="0" borderId="42" xfId="0" applyFont="1" applyBorder="1" applyAlignment="1" applyProtection="1">
      <alignment horizontal="left" vertical="center" wrapText="1" indent="1"/>
    </xf>
    <xf numFmtId="0" fontId="0" fillId="0" borderId="0" xfId="0" applyFill="1" applyAlignment="1" applyProtection="1">
      <alignment horizontal="right"/>
    </xf>
    <xf numFmtId="0" fontId="6" fillId="0" borderId="0" xfId="0" applyFont="1" applyProtection="1"/>
    <xf numFmtId="187" fontId="6" fillId="0" borderId="0" xfId="0" applyNumberFormat="1" applyFont="1" applyFill="1" applyProtection="1"/>
    <xf numFmtId="0" fontId="0" fillId="0" borderId="0" xfId="0" applyFill="1" applyBorder="1" applyProtection="1"/>
    <xf numFmtId="187" fontId="7" fillId="0" borderId="0" xfId="0" applyNumberFormat="1" applyFont="1" applyFill="1" applyProtection="1"/>
    <xf numFmtId="0" fontId="6" fillId="0" borderId="0" xfId="0" applyFont="1" applyFill="1" applyProtection="1"/>
    <xf numFmtId="0" fontId="75" fillId="0" borderId="5" xfId="0" applyFont="1" applyFill="1" applyBorder="1" applyAlignment="1" applyProtection="1">
      <alignment vertical="center"/>
    </xf>
    <xf numFmtId="0" fontId="75" fillId="0" borderId="0" xfId="0" applyFont="1" applyFill="1" applyBorder="1" applyAlignment="1" applyProtection="1">
      <alignment vertical="center"/>
    </xf>
    <xf numFmtId="186" fontId="76" fillId="0" borderId="0" xfId="0" applyNumberFormat="1" applyFont="1" applyBorder="1" applyProtection="1"/>
    <xf numFmtId="0" fontId="6" fillId="0" borderId="5" xfId="0" applyFont="1" applyFill="1" applyBorder="1" applyProtection="1"/>
    <xf numFmtId="0" fontId="0" fillId="0" borderId="0" xfId="0" applyFill="1" applyBorder="1" applyAlignment="1" applyProtection="1">
      <alignment horizontal="right"/>
    </xf>
    <xf numFmtId="0" fontId="12" fillId="5" borderId="7" xfId="0" applyFont="1" applyFill="1" applyBorder="1" applyAlignment="1" applyProtection="1">
      <alignment vertical="center" wrapText="1"/>
    </xf>
    <xf numFmtId="0" fontId="6" fillId="0" borderId="0" xfId="0" applyFont="1" applyFill="1" applyAlignment="1" applyProtection="1">
      <alignment horizontal="right"/>
    </xf>
    <xf numFmtId="0" fontId="4" fillId="0" borderId="55" xfId="0" applyFont="1" applyBorder="1" applyAlignment="1" applyProtection="1">
      <alignment horizontal="left" vertical="center" wrapText="1" indent="1"/>
    </xf>
    <xf numFmtId="2" fontId="7" fillId="4" borderId="87" xfId="0" applyNumberFormat="1" applyFont="1" applyFill="1" applyBorder="1" applyAlignment="1" applyProtection="1"/>
    <xf numFmtId="0" fontId="75" fillId="9" borderId="82" xfId="0" applyFont="1" applyFill="1" applyBorder="1" applyAlignment="1" applyProtection="1">
      <alignment horizontal="left" vertical="center" wrapText="1" indent="1"/>
    </xf>
    <xf numFmtId="189" fontId="7" fillId="4" borderId="7" xfId="0" applyNumberFormat="1" applyFont="1" applyFill="1" applyBorder="1" applyAlignment="1" applyProtection="1">
      <alignment horizontal="right"/>
    </xf>
    <xf numFmtId="4" fontId="7" fillId="4" borderId="7" xfId="0" applyNumberFormat="1" applyFont="1" applyFill="1" applyBorder="1" applyAlignment="1" applyProtection="1">
      <alignment horizontal="right"/>
    </xf>
    <xf numFmtId="0" fontId="77" fillId="0" borderId="0" xfId="0" applyFont="1" applyFill="1" applyProtection="1"/>
    <xf numFmtId="0" fontId="6" fillId="4" borderId="7" xfId="0" applyFont="1" applyFill="1" applyBorder="1" applyProtection="1"/>
    <xf numFmtId="0" fontId="7" fillId="49" borderId="73" xfId="0" applyFont="1" applyFill="1" applyBorder="1" applyAlignment="1" applyProtection="1">
      <alignment horizontal="right" wrapText="1"/>
    </xf>
    <xf numFmtId="0" fontId="6" fillId="0" borderId="0" xfId="0" applyFont="1" applyFill="1" applyAlignment="1" applyProtection="1"/>
    <xf numFmtId="0" fontId="0" fillId="0" borderId="0" xfId="0" applyFill="1" applyAlignment="1" applyProtection="1"/>
    <xf numFmtId="0" fontId="0" fillId="5" borderId="0" xfId="0" applyFill="1" applyAlignment="1" applyProtection="1"/>
    <xf numFmtId="0" fontId="7" fillId="4" borderId="64" xfId="0" applyFont="1" applyFill="1" applyBorder="1" applyAlignment="1" applyProtection="1">
      <alignment horizontal="left" vertical="center"/>
    </xf>
    <xf numFmtId="0" fontId="7" fillId="4" borderId="2" xfId="0" applyFont="1" applyFill="1" applyBorder="1" applyAlignment="1" applyProtection="1">
      <alignment horizontal="left" vertical="center"/>
    </xf>
    <xf numFmtId="0" fontId="7" fillId="4" borderId="3" xfId="0" applyFont="1" applyFill="1" applyBorder="1" applyAlignment="1" applyProtection="1">
      <alignment horizontal="left" vertical="center"/>
    </xf>
    <xf numFmtId="0" fontId="0" fillId="4" borderId="53" xfId="0" applyFill="1" applyBorder="1"/>
    <xf numFmtId="0" fontId="7" fillId="0" borderId="0" xfId="0" applyFont="1" applyFill="1" applyBorder="1" applyAlignment="1" applyProtection="1">
      <alignment horizontal="left"/>
    </xf>
    <xf numFmtId="0" fontId="0" fillId="5" borderId="0" xfId="0" applyFill="1" applyBorder="1" applyProtection="1"/>
    <xf numFmtId="0" fontId="59" fillId="4" borderId="32" xfId="0" applyFont="1" applyFill="1" applyBorder="1" applyAlignment="1" applyProtection="1">
      <alignment horizontal="left" vertical="center"/>
    </xf>
    <xf numFmtId="0" fontId="7" fillId="4" borderId="33" xfId="0" applyFont="1" applyFill="1" applyBorder="1" applyAlignment="1" applyProtection="1">
      <alignment horizontal="left" vertical="center"/>
    </xf>
    <xf numFmtId="0" fontId="59" fillId="4" borderId="2" xfId="0" applyFont="1" applyFill="1" applyBorder="1" applyAlignment="1" applyProtection="1">
      <alignment horizontal="left" vertical="center"/>
    </xf>
    <xf numFmtId="0" fontId="59" fillId="4" borderId="3" xfId="0" applyFont="1" applyFill="1" applyBorder="1" applyAlignment="1" applyProtection="1">
      <alignment horizontal="left" vertical="center"/>
    </xf>
    <xf numFmtId="0" fontId="7" fillId="5" borderId="1" xfId="0" applyFont="1" applyFill="1" applyBorder="1" applyAlignment="1" applyProtection="1">
      <alignment horizontal="left"/>
    </xf>
    <xf numFmtId="0" fontId="7" fillId="5" borderId="2" xfId="0" applyFont="1" applyFill="1" applyBorder="1" applyAlignment="1" applyProtection="1">
      <alignment horizontal="left"/>
    </xf>
    <xf numFmtId="0" fontId="7" fillId="5" borderId="6" xfId="0" applyFont="1" applyFill="1" applyBorder="1" applyAlignment="1" applyProtection="1">
      <alignment horizontal="left"/>
    </xf>
    <xf numFmtId="0" fontId="7" fillId="5" borderId="0" xfId="0" applyFont="1" applyFill="1" applyBorder="1" applyAlignment="1" applyProtection="1">
      <alignment horizontal="left"/>
    </xf>
    <xf numFmtId="0" fontId="7" fillId="33" borderId="26" xfId="0" applyFont="1" applyFill="1" applyBorder="1" applyAlignment="1" applyProtection="1">
      <alignment horizontal="centerContinuous" vertical="center"/>
    </xf>
    <xf numFmtId="0" fontId="7" fillId="33" borderId="27" xfId="0" applyFont="1" applyFill="1" applyBorder="1" applyAlignment="1" applyProtection="1">
      <alignment horizontal="centerContinuous" vertical="center"/>
    </xf>
    <xf numFmtId="0" fontId="7" fillId="33" borderId="28" xfId="0" applyFont="1" applyFill="1" applyBorder="1" applyAlignment="1" applyProtection="1">
      <alignment horizontal="centerContinuous" vertical="center"/>
    </xf>
    <xf numFmtId="0" fontId="7" fillId="33" borderId="59" xfId="0" applyFont="1" applyFill="1" applyBorder="1" applyAlignment="1" applyProtection="1">
      <alignment horizontal="centerContinuous" vertical="center"/>
    </xf>
    <xf numFmtId="0" fontId="7" fillId="33" borderId="89" xfId="0" applyFont="1" applyFill="1" applyBorder="1" applyAlignment="1" applyProtection="1">
      <alignment horizontal="centerContinuous" vertical="center"/>
    </xf>
    <xf numFmtId="0" fontId="7" fillId="6" borderId="90" xfId="0" applyFont="1" applyFill="1" applyBorder="1" applyAlignment="1" applyProtection="1">
      <alignment horizontal="right" vertical="center"/>
    </xf>
    <xf numFmtId="0" fontId="7" fillId="6" borderId="91" xfId="0" applyFont="1" applyFill="1" applyBorder="1" applyAlignment="1" applyProtection="1">
      <alignment horizontal="right" vertical="center"/>
    </xf>
    <xf numFmtId="0" fontId="7" fillId="50" borderId="91" xfId="0" applyFont="1" applyFill="1" applyBorder="1" applyAlignment="1" applyProtection="1">
      <alignment horizontal="right" vertical="center"/>
    </xf>
    <xf numFmtId="190" fontId="4" fillId="31" borderId="0" xfId="0" applyNumberFormat="1" applyFont="1" applyFill="1" applyBorder="1" applyAlignment="1" applyProtection="1">
      <alignment horizontal="left" vertical="center"/>
    </xf>
    <xf numFmtId="190" fontId="4" fillId="31" borderId="0" xfId="0" applyNumberFormat="1" applyFont="1" applyFill="1" applyBorder="1" applyAlignment="1" applyProtection="1">
      <alignment horizontal="right" vertical="center"/>
    </xf>
    <xf numFmtId="190" fontId="4" fillId="31" borderId="5" xfId="0" applyNumberFormat="1" applyFont="1" applyFill="1" applyBorder="1" applyAlignment="1" applyProtection="1">
      <alignment horizontal="right" vertical="center"/>
    </xf>
    <xf numFmtId="0" fontId="6" fillId="0" borderId="0" xfId="0" applyFont="1" applyAlignment="1" applyProtection="1">
      <alignment horizontal="left"/>
    </xf>
    <xf numFmtId="0" fontId="6" fillId="0" borderId="0" xfId="0" applyFont="1" applyAlignment="1" applyProtection="1">
      <alignment horizontal="left" wrapText="1"/>
    </xf>
    <xf numFmtId="0" fontId="78" fillId="51" borderId="32" xfId="0" applyFont="1" applyFill="1" applyBorder="1" applyAlignment="1" applyProtection="1"/>
    <xf numFmtId="0" fontId="78" fillId="51" borderId="33" xfId="0" applyFont="1" applyFill="1" applyBorder="1" applyAlignment="1" applyProtection="1">
      <alignment wrapText="1"/>
    </xf>
    <xf numFmtId="190" fontId="78" fillId="51" borderId="33" xfId="0" applyNumberFormat="1" applyFont="1" applyFill="1" applyBorder="1" applyAlignment="1" applyProtection="1">
      <alignment horizontal="right"/>
    </xf>
    <xf numFmtId="190" fontId="78" fillId="51" borderId="34" xfId="0" applyNumberFormat="1" applyFont="1" applyFill="1" applyBorder="1" applyAlignment="1" applyProtection="1">
      <alignment horizontal="right"/>
    </xf>
    <xf numFmtId="190" fontId="78" fillId="51" borderId="10" xfId="0" applyNumberFormat="1" applyFont="1" applyFill="1" applyBorder="1" applyAlignment="1" applyProtection="1">
      <alignment horizontal="right"/>
    </xf>
    <xf numFmtId="0" fontId="7" fillId="5" borderId="33" xfId="0" applyFont="1" applyFill="1" applyBorder="1" applyAlignment="1" applyProtection="1">
      <alignment horizontal="left" wrapText="1"/>
    </xf>
    <xf numFmtId="190" fontId="7" fillId="5" borderId="33" xfId="0" applyNumberFormat="1" applyFont="1" applyFill="1" applyBorder="1" applyAlignment="1" applyProtection="1">
      <alignment horizontal="right" vertical="center"/>
    </xf>
    <xf numFmtId="0" fontId="78" fillId="51" borderId="32" xfId="0" applyFont="1" applyFill="1" applyBorder="1" applyAlignment="1" applyProtection="1">
      <alignment vertical="center"/>
    </xf>
    <xf numFmtId="0" fontId="78" fillId="51" borderId="33" xfId="0" applyFont="1" applyFill="1" applyBorder="1" applyAlignment="1" applyProtection="1">
      <alignment vertical="center"/>
    </xf>
    <xf numFmtId="2" fontId="7" fillId="51" borderId="33" xfId="0" applyNumberFormat="1" applyFont="1" applyFill="1" applyBorder="1" applyAlignment="1" applyProtection="1">
      <alignment horizontal="right"/>
    </xf>
    <xf numFmtId="2" fontId="7" fillId="51" borderId="34" xfId="0" applyNumberFormat="1" applyFont="1" applyFill="1" applyBorder="1" applyAlignment="1" applyProtection="1">
      <alignment horizontal="right"/>
    </xf>
    <xf numFmtId="190" fontId="78" fillId="51" borderId="98" xfId="0" applyNumberFormat="1" applyFont="1" applyFill="1" applyBorder="1" applyAlignment="1" applyProtection="1">
      <alignment horizontal="right" vertical="center"/>
    </xf>
    <xf numFmtId="190" fontId="78" fillId="51" borderId="33" xfId="0" applyNumberFormat="1" applyFont="1" applyFill="1" applyBorder="1" applyAlignment="1" applyProtection="1">
      <alignment horizontal="right" vertical="center"/>
    </xf>
    <xf numFmtId="0" fontId="4" fillId="0" borderId="0" xfId="0" applyFont="1" applyAlignment="1" applyProtection="1">
      <alignment horizontal="left"/>
    </xf>
    <xf numFmtId="0" fontId="79" fillId="0" borderId="0" xfId="0" applyFont="1" applyFill="1" applyAlignment="1" applyProtection="1">
      <alignment horizontal="center" wrapText="1"/>
    </xf>
    <xf numFmtId="0" fontId="2" fillId="0" borderId="0" xfId="0" applyFont="1" applyProtection="1"/>
    <xf numFmtId="0" fontId="7" fillId="0" borderId="0" xfId="0" applyFont="1" applyFill="1" applyAlignment="1" applyProtection="1">
      <alignment vertical="center" wrapText="1"/>
    </xf>
    <xf numFmtId="0" fontId="80" fillId="0" borderId="0" xfId="0" applyFont="1" applyFill="1" applyBorder="1" applyAlignment="1" applyProtection="1">
      <alignment horizontal="left" vertical="center"/>
    </xf>
    <xf numFmtId="0" fontId="0" fillId="5" borderId="0" xfId="0" applyFill="1" applyAlignment="1" applyProtection="1">
      <alignment horizontal="left" vertical="center"/>
    </xf>
    <xf numFmtId="0" fontId="4" fillId="0" borderId="0" xfId="0" applyFont="1" applyAlignment="1" applyProtection="1"/>
    <xf numFmtId="0" fontId="0" fillId="0" borderId="0" xfId="0" applyAlignment="1" applyProtection="1">
      <alignment horizontal="left"/>
    </xf>
    <xf numFmtId="0" fontId="77" fillId="0" borderId="0" xfId="0" applyFont="1" applyProtection="1"/>
    <xf numFmtId="0" fontId="10" fillId="0" borderId="0" xfId="0" applyFont="1" applyAlignment="1" applyProtection="1">
      <alignment horizontal="left"/>
    </xf>
    <xf numFmtId="0" fontId="0" fillId="0" borderId="0" xfId="0" applyAlignment="1" applyProtection="1"/>
    <xf numFmtId="0" fontId="4" fillId="0" borderId="57" xfId="0" applyFont="1" applyBorder="1" applyAlignment="1" applyProtection="1">
      <alignment horizontal="left" vertical="center" wrapText="1" indent="1"/>
    </xf>
    <xf numFmtId="0" fontId="73" fillId="4" borderId="2" xfId="0" applyFont="1" applyFill="1" applyBorder="1" applyAlignment="1" applyProtection="1">
      <alignment horizontal="left" vertical="center"/>
      <protection locked="0"/>
    </xf>
    <xf numFmtId="0" fontId="4" fillId="0" borderId="24" xfId="454" applyFont="1" applyFill="1" applyBorder="1" applyAlignment="1" applyProtection="1">
      <alignment horizontal="left" vertical="center" indent="1"/>
    </xf>
    <xf numFmtId="0" fontId="75" fillId="9" borderId="24" xfId="0" applyFont="1" applyFill="1" applyBorder="1" applyAlignment="1" applyProtection="1">
      <alignment horizontal="left" vertical="center" wrapText="1" indent="1"/>
    </xf>
    <xf numFmtId="187" fontId="7" fillId="4" borderId="3" xfId="0" applyNumberFormat="1" applyFont="1" applyFill="1" applyBorder="1" applyAlignment="1" applyProtection="1">
      <alignment horizontal="left"/>
    </xf>
    <xf numFmtId="0" fontId="6" fillId="4" borderId="55" xfId="0" applyFont="1" applyFill="1" applyBorder="1" applyProtection="1"/>
    <xf numFmtId="186" fontId="4" fillId="4" borderId="68" xfId="0" applyNumberFormat="1" applyFont="1" applyFill="1" applyBorder="1" applyAlignment="1" applyProtection="1">
      <alignment vertical="center" wrapText="1"/>
    </xf>
    <xf numFmtId="186" fontId="4" fillId="0" borderId="68" xfId="0" applyNumberFormat="1" applyFont="1" applyFill="1" applyBorder="1" applyAlignment="1" applyProtection="1">
      <alignment vertical="center" wrapText="1"/>
    </xf>
    <xf numFmtId="186" fontId="7" fillId="4" borderId="102" xfId="0" applyNumberFormat="1" applyFont="1" applyFill="1" applyBorder="1" applyAlignment="1" applyProtection="1">
      <alignment vertical="center"/>
    </xf>
    <xf numFmtId="186" fontId="7" fillId="4" borderId="101" xfId="0" applyNumberFormat="1" applyFont="1" applyFill="1" applyBorder="1" applyAlignment="1" applyProtection="1">
      <alignment vertical="center"/>
    </xf>
    <xf numFmtId="0" fontId="5" fillId="9" borderId="18" xfId="0" applyFont="1" applyFill="1" applyBorder="1" applyAlignment="1" applyProtection="1"/>
    <xf numFmtId="0" fontId="0" fillId="33" borderId="103" xfId="0" applyFill="1" applyBorder="1" applyAlignment="1">
      <alignment horizontal="centerContinuous"/>
    </xf>
    <xf numFmtId="186" fontId="7" fillId="4" borderId="105" xfId="0" applyNumberFormat="1" applyFont="1" applyFill="1" applyBorder="1" applyAlignment="1" applyProtection="1"/>
    <xf numFmtId="0" fontId="7" fillId="6" borderId="108" xfId="0" applyFont="1" applyFill="1" applyBorder="1" applyAlignment="1" applyProtection="1">
      <alignment horizontal="right" vertical="center"/>
    </xf>
    <xf numFmtId="186" fontId="7" fillId="4" borderId="109" xfId="0" applyNumberFormat="1" applyFont="1" applyFill="1" applyBorder="1" applyAlignment="1" applyProtection="1">
      <alignment vertical="center"/>
    </xf>
    <xf numFmtId="186" fontId="7" fillId="4" borderId="2" xfId="0" applyNumberFormat="1" applyFont="1" applyFill="1" applyBorder="1" applyAlignment="1" applyProtection="1"/>
    <xf numFmtId="186" fontId="7" fillId="49" borderId="108" xfId="1" applyNumberFormat="1" applyFont="1" applyFill="1" applyBorder="1" applyAlignment="1" applyProtection="1">
      <alignment horizontal="right" wrapText="1"/>
    </xf>
    <xf numFmtId="2" fontId="7" fillId="4" borderId="110" xfId="0" applyNumberFormat="1" applyFont="1" applyFill="1" applyBorder="1" applyAlignment="1" applyProtection="1"/>
    <xf numFmtId="2" fontId="7" fillId="4" borderId="112" xfId="0" applyNumberFormat="1" applyFont="1" applyFill="1" applyBorder="1" applyAlignment="1" applyProtection="1"/>
    <xf numFmtId="0" fontId="7" fillId="49" borderId="32" xfId="0" applyFont="1" applyFill="1" applyBorder="1" applyAlignment="1" applyProtection="1">
      <alignment horizontal="right" vertical="center" wrapText="1" indent="1"/>
    </xf>
    <xf numFmtId="190" fontId="4" fillId="31" borderId="53" xfId="0" applyNumberFormat="1" applyFont="1" applyFill="1" applyBorder="1" applyAlignment="1" applyProtection="1">
      <alignment horizontal="right" vertical="center"/>
    </xf>
    <xf numFmtId="191" fontId="5" fillId="34" borderId="10" xfId="0" applyNumberFormat="1" applyFont="1" applyFill="1" applyBorder="1" applyAlignment="1" applyProtection="1">
      <alignment horizontal="center"/>
    </xf>
    <xf numFmtId="0" fontId="0" fillId="4" borderId="55" xfId="0" applyFill="1" applyBorder="1"/>
    <xf numFmtId="0" fontId="59" fillId="4" borderId="1" xfId="0" applyFont="1" applyFill="1" applyBorder="1" applyAlignment="1" applyProtection="1">
      <alignment horizontal="left" vertical="center"/>
    </xf>
    <xf numFmtId="0" fontId="0" fillId="0" borderId="0" xfId="0" applyFill="1"/>
    <xf numFmtId="193" fontId="0" fillId="0" borderId="0" xfId="0" applyNumberFormat="1"/>
    <xf numFmtId="202" fontId="6" fillId="5" borderId="0" xfId="0" applyNumberFormat="1" applyFont="1" applyFill="1" applyProtection="1"/>
    <xf numFmtId="0" fontId="0" fillId="0" borderId="0" xfId="0" applyFill="1" applyAlignment="1">
      <alignment vertical="center"/>
    </xf>
    <xf numFmtId="186" fontId="0" fillId="0" borderId="0" xfId="0" applyNumberFormat="1" applyFill="1" applyAlignment="1">
      <alignment horizontal="center" vertical="center"/>
    </xf>
    <xf numFmtId="10" fontId="6" fillId="0" borderId="0" xfId="0" applyNumberFormat="1" applyFont="1" applyFill="1" applyProtection="1"/>
    <xf numFmtId="0" fontId="3" fillId="0" borderId="0" xfId="0" applyFont="1" applyFill="1" applyAlignment="1" applyProtection="1">
      <alignment horizontal="center"/>
    </xf>
    <xf numFmtId="0" fontId="2" fillId="0" borderId="0" xfId="0" applyFont="1" applyFill="1"/>
    <xf numFmtId="4" fontId="76" fillId="0" borderId="0" xfId="0" applyNumberFormat="1" applyFont="1" applyFill="1" applyProtection="1"/>
    <xf numFmtId="4" fontId="0" fillId="0" borderId="0" xfId="0" applyNumberFormat="1" applyFill="1" applyAlignment="1">
      <alignment horizontal="center" vertical="center"/>
    </xf>
    <xf numFmtId="0" fontId="6" fillId="0" borderId="0" xfId="0" applyFont="1" applyFill="1" applyBorder="1" applyProtection="1"/>
    <xf numFmtId="0" fontId="81" fillId="0" borderId="0" xfId="0" applyFont="1" applyFill="1" applyAlignment="1">
      <alignment vertical="center"/>
    </xf>
    <xf numFmtId="4" fontId="82" fillId="0" borderId="0" xfId="0" applyNumberFormat="1" applyFont="1" applyFill="1" applyAlignment="1">
      <alignment horizontal="center" vertical="center"/>
    </xf>
    <xf numFmtId="203" fontId="0" fillId="0" borderId="0" xfId="0" applyNumberFormat="1"/>
    <xf numFmtId="190" fontId="59" fillId="0" borderId="0" xfId="0" applyNumberFormat="1" applyFont="1" applyFill="1" applyBorder="1" applyAlignment="1" applyProtection="1">
      <alignment horizontal="left" vertical="center"/>
    </xf>
    <xf numFmtId="0" fontId="4" fillId="0" borderId="24" xfId="0" applyFont="1" applyFill="1" applyBorder="1" applyAlignment="1" applyProtection="1">
      <alignment horizontal="left" vertical="center" indent="4"/>
    </xf>
    <xf numFmtId="186" fontId="4" fillId="34" borderId="105" xfId="0" applyNumberFormat="1" applyFont="1" applyFill="1" applyBorder="1" applyAlignment="1" applyProtection="1">
      <alignment vertical="center" wrapText="1"/>
      <protection locked="0"/>
    </xf>
    <xf numFmtId="186" fontId="4" fillId="34" borderId="21" xfId="0" applyNumberFormat="1" applyFont="1" applyFill="1" applyBorder="1" applyAlignment="1" applyProtection="1">
      <alignment vertical="center" wrapText="1"/>
      <protection locked="0"/>
    </xf>
    <xf numFmtId="186" fontId="4" fillId="34" borderId="25" xfId="0" applyNumberFormat="1" applyFont="1" applyFill="1" applyBorder="1" applyAlignment="1" applyProtection="1">
      <alignment vertical="center" wrapText="1"/>
      <protection locked="0"/>
    </xf>
    <xf numFmtId="186" fontId="4" fillId="34" borderId="20" xfId="0" applyNumberFormat="1" applyFont="1" applyFill="1" applyBorder="1" applyAlignment="1" applyProtection="1">
      <alignment vertical="center" wrapText="1"/>
      <protection locked="0"/>
    </xf>
    <xf numFmtId="186" fontId="4" fillId="34" borderId="38" xfId="0" applyNumberFormat="1" applyFont="1" applyFill="1" applyBorder="1" applyAlignment="1" applyProtection="1">
      <alignment vertical="center" wrapText="1"/>
      <protection locked="0"/>
    </xf>
    <xf numFmtId="0" fontId="4" fillId="0" borderId="24" xfId="0" applyFont="1" applyFill="1" applyBorder="1" applyAlignment="1" applyProtection="1">
      <alignment horizontal="left" vertical="center" indent="1"/>
    </xf>
    <xf numFmtId="0" fontId="4" fillId="0" borderId="72" xfId="0" applyFont="1" applyFill="1" applyBorder="1" applyAlignment="1" applyProtection="1">
      <alignment horizontal="left" vertical="center" wrapText="1" indent="1"/>
    </xf>
    <xf numFmtId="186" fontId="4" fillId="34" borderId="106" xfId="0" applyNumberFormat="1" applyFont="1" applyFill="1" applyBorder="1" applyAlignment="1" applyProtection="1">
      <alignment vertical="center" wrapText="1"/>
      <protection locked="0"/>
    </xf>
    <xf numFmtId="186" fontId="4" fillId="34" borderId="30" xfId="0" applyNumberFormat="1" applyFont="1" applyFill="1" applyBorder="1" applyAlignment="1" applyProtection="1">
      <alignment vertical="center" wrapText="1"/>
      <protection locked="0"/>
    </xf>
    <xf numFmtId="186" fontId="4" fillId="34" borderId="100" xfId="0" applyNumberFormat="1" applyFont="1" applyFill="1" applyBorder="1" applyAlignment="1" applyProtection="1">
      <alignment vertical="center" wrapText="1"/>
      <protection locked="0"/>
    </xf>
    <xf numFmtId="186" fontId="4" fillId="34" borderId="29" xfId="0" applyNumberFormat="1" applyFont="1" applyFill="1" applyBorder="1" applyAlignment="1" applyProtection="1">
      <alignment vertical="center" wrapText="1"/>
      <protection locked="0"/>
    </xf>
    <xf numFmtId="186" fontId="4" fillId="34" borderId="39" xfId="0" applyNumberFormat="1" applyFont="1" applyFill="1" applyBorder="1" applyAlignment="1" applyProtection="1">
      <alignment vertical="center" wrapText="1"/>
      <protection locked="0"/>
    </xf>
    <xf numFmtId="0" fontId="4" fillId="0" borderId="82" xfId="0" applyFont="1" applyFill="1" applyBorder="1" applyAlignment="1" applyProtection="1">
      <alignment horizontal="left" vertical="center" wrapText="1" indent="3"/>
    </xf>
    <xf numFmtId="0" fontId="4" fillId="0" borderId="82" xfId="0" applyFont="1" applyFill="1" applyBorder="1" applyAlignment="1" applyProtection="1">
      <alignment horizontal="left" vertical="center" wrapText="1" indent="1"/>
    </xf>
    <xf numFmtId="0" fontId="4" fillId="0" borderId="111" xfId="0" applyFont="1" applyFill="1" applyBorder="1" applyAlignment="1" applyProtection="1">
      <alignment horizontal="left" vertical="center" wrapText="1" indent="1"/>
    </xf>
    <xf numFmtId="190" fontId="4" fillId="0" borderId="84" xfId="0" applyNumberFormat="1" applyFont="1" applyFill="1" applyBorder="1" applyAlignment="1" applyProtection="1">
      <alignment horizontal="right" vertical="center"/>
    </xf>
    <xf numFmtId="190" fontId="4" fillId="0" borderId="71" xfId="0" applyNumberFormat="1" applyFont="1" applyFill="1" applyBorder="1" applyAlignment="1" applyProtection="1">
      <alignment horizontal="right" vertical="center"/>
    </xf>
    <xf numFmtId="190" fontId="4" fillId="0" borderId="94" xfId="0" applyNumberFormat="1" applyFont="1" applyFill="1" applyBorder="1" applyAlignment="1" applyProtection="1">
      <alignment horizontal="right" vertical="center"/>
    </xf>
    <xf numFmtId="190" fontId="4" fillId="0" borderId="81" xfId="0" applyNumberFormat="1" applyFont="1" applyFill="1" applyBorder="1" applyAlignment="1" applyProtection="1">
      <alignment horizontal="right" vertical="center"/>
    </xf>
    <xf numFmtId="0" fontId="0" fillId="9" borderId="7" xfId="0" applyFill="1" applyBorder="1"/>
    <xf numFmtId="190" fontId="4" fillId="0" borderId="52" xfId="0" applyNumberFormat="1" applyFont="1" applyFill="1" applyBorder="1" applyAlignment="1" applyProtection="1">
      <alignment horizontal="right" vertical="center"/>
    </xf>
    <xf numFmtId="190" fontId="4" fillId="0" borderId="95" xfId="0" applyNumberFormat="1" applyFont="1" applyFill="1" applyBorder="1" applyAlignment="1" applyProtection="1">
      <alignment horizontal="right" vertical="center"/>
    </xf>
    <xf numFmtId="190" fontId="4" fillId="0" borderId="83" xfId="0" applyNumberFormat="1" applyFont="1" applyFill="1" applyBorder="1" applyAlignment="1" applyProtection="1">
      <alignment horizontal="right" vertical="center"/>
    </xf>
    <xf numFmtId="190" fontId="4" fillId="0" borderId="72" xfId="0" applyNumberFormat="1" applyFont="1" applyFill="1" applyBorder="1" applyAlignment="1" applyProtection="1">
      <alignment horizontal="right" vertical="center"/>
    </xf>
    <xf numFmtId="190" fontId="4" fillId="0" borderId="113" xfId="0" applyNumberFormat="1" applyFont="1" applyFill="1" applyBorder="1" applyAlignment="1" applyProtection="1">
      <alignment horizontal="right" vertical="center"/>
    </xf>
    <xf numFmtId="190" fontId="4" fillId="0" borderId="96" xfId="0" applyNumberFormat="1" applyFont="1" applyFill="1" applyBorder="1" applyAlignment="1" applyProtection="1">
      <alignment horizontal="right" vertical="center"/>
    </xf>
    <xf numFmtId="190" fontId="4" fillId="0" borderId="114" xfId="0" applyNumberFormat="1" applyFont="1" applyFill="1" applyBorder="1" applyAlignment="1" applyProtection="1">
      <alignment horizontal="right" vertical="center"/>
    </xf>
    <xf numFmtId="190" fontId="4" fillId="0" borderId="69" xfId="0" applyNumberFormat="1" applyFont="1" applyFill="1" applyBorder="1" applyAlignment="1" applyProtection="1">
      <alignment horizontal="right" vertical="center"/>
    </xf>
    <xf numFmtId="190" fontId="4" fillId="0" borderId="97" xfId="0" applyNumberFormat="1" applyFont="1" applyFill="1" applyBorder="1" applyAlignment="1" applyProtection="1">
      <alignment horizontal="right" vertical="center"/>
    </xf>
    <xf numFmtId="190" fontId="4" fillId="0" borderId="54" xfId="0" applyNumberFormat="1" applyFont="1" applyFill="1" applyBorder="1" applyAlignment="1" applyProtection="1">
      <alignment horizontal="right" vertical="center"/>
    </xf>
    <xf numFmtId="190" fontId="4" fillId="0" borderId="86" xfId="0" applyNumberFormat="1" applyFont="1" applyFill="1" applyBorder="1" applyAlignment="1" applyProtection="1">
      <alignment horizontal="right" vertical="center"/>
    </xf>
    <xf numFmtId="0" fontId="50" fillId="4" borderId="6" xfId="0" applyFont="1" applyFill="1" applyBorder="1" applyAlignment="1" applyProtection="1">
      <alignment horizontal="left" vertical="center"/>
    </xf>
    <xf numFmtId="0" fontId="5" fillId="7" borderId="115" xfId="0" quotePrefix="1" applyFont="1" applyFill="1" applyBorder="1" applyAlignment="1" applyProtection="1">
      <alignment horizontal="right" vertical="center"/>
    </xf>
    <xf numFmtId="0" fontId="5" fillId="7" borderId="116" xfId="0" applyFont="1" applyFill="1" applyBorder="1" applyAlignment="1" applyProtection="1">
      <alignment horizontal="right" vertical="center"/>
    </xf>
    <xf numFmtId="10" fontId="4" fillId="5" borderId="13" xfId="1" applyNumberFormat="1" applyFont="1" applyFill="1" applyBorder="1" applyAlignment="1" applyProtection="1">
      <alignment horizontal="right" vertical="center" wrapText="1"/>
    </xf>
    <xf numFmtId="2" fontId="4" fillId="5" borderId="54" xfId="1" applyNumberFormat="1" applyFont="1" applyFill="1" applyBorder="1" applyAlignment="1" applyProtection="1">
      <alignment horizontal="right" vertical="center" wrapText="1"/>
    </xf>
    <xf numFmtId="204" fontId="83" fillId="0" borderId="0" xfId="0" applyNumberFormat="1" applyFont="1" applyFill="1" applyAlignment="1" applyProtection="1">
      <alignment horizontal="center" wrapText="1"/>
    </xf>
    <xf numFmtId="203" fontId="83" fillId="0" borderId="0" xfId="0" applyNumberFormat="1" applyFont="1" applyFill="1" applyAlignment="1" applyProtection="1">
      <alignment horizontal="center" wrapText="1"/>
    </xf>
    <xf numFmtId="194" fontId="6" fillId="5" borderId="0" xfId="0" applyNumberFormat="1" applyFont="1" applyFill="1" applyProtection="1"/>
    <xf numFmtId="186" fontId="7" fillId="7" borderId="4" xfId="0" applyNumberFormat="1" applyFont="1" applyFill="1" applyBorder="1" applyAlignment="1" applyProtection="1">
      <alignment horizontal="center" vertical="center"/>
    </xf>
    <xf numFmtId="186" fontId="7" fillId="7" borderId="36" xfId="0" applyNumberFormat="1" applyFont="1" applyFill="1" applyBorder="1" applyAlignment="1" applyProtection="1">
      <alignment horizontal="center" vertical="center"/>
    </xf>
    <xf numFmtId="0" fontId="5" fillId="7" borderId="117" xfId="0" applyFont="1" applyFill="1" applyBorder="1" applyAlignment="1" applyProtection="1">
      <alignment horizontal="right" vertical="center"/>
    </xf>
    <xf numFmtId="186" fontId="7" fillId="4" borderId="4" xfId="0" applyNumberFormat="1" applyFont="1" applyFill="1" applyBorder="1" applyAlignment="1" applyProtection="1"/>
    <xf numFmtId="10" fontId="4" fillId="5" borderId="118" xfId="1" applyNumberFormat="1" applyFont="1" applyFill="1" applyBorder="1" applyAlignment="1" applyProtection="1">
      <alignment horizontal="right" vertical="center" wrapText="1"/>
    </xf>
    <xf numFmtId="2" fontId="4" fillId="5" borderId="31" xfId="1" applyNumberFormat="1" applyFont="1" applyFill="1" applyBorder="1" applyAlignment="1" applyProtection="1">
      <alignment horizontal="right" vertical="center" wrapText="1"/>
    </xf>
    <xf numFmtId="186" fontId="7" fillId="4" borderId="21" xfId="0" applyNumberFormat="1" applyFont="1" applyFill="1" applyBorder="1" applyAlignment="1" applyProtection="1">
      <alignment vertical="center"/>
    </xf>
    <xf numFmtId="186" fontId="7" fillId="4" borderId="25" xfId="0" applyNumberFormat="1" applyFont="1" applyFill="1" applyBorder="1" applyAlignment="1" applyProtection="1">
      <alignment vertical="center"/>
    </xf>
    <xf numFmtId="186" fontId="7" fillId="4" borderId="20" xfId="0" applyNumberFormat="1" applyFont="1" applyFill="1" applyBorder="1" applyAlignment="1" applyProtection="1">
      <alignment vertical="center"/>
    </xf>
    <xf numFmtId="186" fontId="7" fillId="4" borderId="38" xfId="0" applyNumberFormat="1" applyFont="1" applyFill="1" applyBorder="1" applyAlignment="1" applyProtection="1">
      <alignment vertical="center"/>
    </xf>
    <xf numFmtId="190" fontId="0" fillId="0" borderId="0" xfId="0" applyNumberFormat="1"/>
    <xf numFmtId="0" fontId="4" fillId="5" borderId="22" xfId="0" applyFont="1" applyFill="1" applyBorder="1" applyAlignment="1" applyProtection="1">
      <alignment horizontal="center"/>
    </xf>
    <xf numFmtId="0" fontId="4" fillId="5" borderId="80" xfId="0" applyFont="1" applyFill="1" applyBorder="1" applyAlignment="1" applyProtection="1">
      <alignment horizontal="center"/>
    </xf>
    <xf numFmtId="0" fontId="4" fillId="5" borderId="52" xfId="0" applyFont="1" applyFill="1" applyBorder="1" applyAlignment="1" applyProtection="1">
      <alignment horizontal="center"/>
    </xf>
    <xf numFmtId="0" fontId="4" fillId="5" borderId="70" xfId="0" applyFont="1" applyFill="1" applyBorder="1" applyAlignment="1" applyProtection="1">
      <alignment horizontal="center"/>
    </xf>
    <xf numFmtId="186" fontId="7" fillId="7" borderId="1" xfId="0" applyNumberFormat="1" applyFont="1" applyFill="1" applyBorder="1" applyAlignment="1" applyProtection="1">
      <alignment horizontal="center" vertical="center"/>
    </xf>
    <xf numFmtId="186" fontId="7" fillId="7" borderId="2" xfId="0" applyNumberFormat="1" applyFont="1" applyFill="1" applyBorder="1" applyAlignment="1" applyProtection="1">
      <alignment horizontal="center" vertical="center"/>
    </xf>
    <xf numFmtId="186" fontId="7" fillId="7" borderId="3" xfId="0" applyNumberFormat="1" applyFont="1" applyFill="1" applyBorder="1" applyAlignment="1" applyProtection="1">
      <alignment horizontal="center" vertical="center"/>
    </xf>
    <xf numFmtId="186" fontId="7" fillId="7" borderId="35" xfId="0" applyNumberFormat="1" applyFont="1" applyFill="1" applyBorder="1" applyAlignment="1" applyProtection="1">
      <alignment horizontal="center" vertical="center"/>
    </xf>
    <xf numFmtId="186" fontId="7" fillId="7" borderId="50" xfId="0" applyNumberFormat="1" applyFont="1" applyFill="1" applyBorder="1" applyAlignment="1" applyProtection="1">
      <alignment horizontal="center" vertical="center"/>
    </xf>
    <xf numFmtId="186" fontId="7" fillId="7" borderId="56" xfId="0" applyNumberFormat="1" applyFont="1" applyFill="1" applyBorder="1" applyAlignment="1" applyProtection="1">
      <alignment horizontal="center" vertical="center"/>
    </xf>
    <xf numFmtId="0" fontId="70" fillId="52" borderId="60" xfId="0" applyFont="1" applyFill="1" applyBorder="1" applyAlignment="1">
      <alignment horizontal="center" vertical="center" wrapText="1"/>
    </xf>
    <xf numFmtId="0" fontId="70" fillId="52" borderId="61" xfId="0" applyFont="1" applyFill="1" applyBorder="1" applyAlignment="1">
      <alignment horizontal="center" vertical="center" wrapText="1"/>
    </xf>
    <xf numFmtId="0" fontId="70" fillId="52" borderId="9" xfId="0" applyFont="1" applyFill="1" applyBorder="1" applyAlignment="1">
      <alignment horizontal="center" vertical="center" wrapText="1"/>
    </xf>
    <xf numFmtId="0" fontId="70" fillId="52" borderId="47" xfId="0" applyFont="1" applyFill="1" applyBorder="1" applyAlignment="1">
      <alignment horizontal="center" vertical="center" wrapText="1"/>
    </xf>
    <xf numFmtId="0" fontId="70" fillId="52" borderId="50" xfId="0" applyFont="1" applyFill="1" applyBorder="1" applyAlignment="1">
      <alignment horizontal="center" vertical="center" wrapText="1"/>
    </xf>
    <xf numFmtId="0" fontId="70" fillId="52" borderId="62" xfId="0" applyFont="1" applyFill="1" applyBorder="1" applyAlignment="1">
      <alignment horizontal="center" vertical="center" wrapText="1"/>
    </xf>
    <xf numFmtId="0" fontId="5" fillId="6" borderId="14" xfId="0" applyFont="1" applyFill="1" applyBorder="1" applyAlignment="1" applyProtection="1">
      <alignment horizontal="center" vertical="center"/>
    </xf>
    <xf numFmtId="0" fontId="5" fillId="6" borderId="15" xfId="0" applyFont="1" applyFill="1" applyBorder="1" applyAlignment="1" applyProtection="1">
      <alignment horizontal="center" vertical="center"/>
    </xf>
    <xf numFmtId="0" fontId="5" fillId="50" borderId="16" xfId="0" applyFont="1" applyFill="1" applyBorder="1" applyAlignment="1" applyProtection="1">
      <alignment horizontal="center" vertical="center" wrapText="1"/>
    </xf>
    <xf numFmtId="0" fontId="5" fillId="50" borderId="58" xfId="0" applyFont="1" applyFill="1" applyBorder="1" applyAlignment="1" applyProtection="1">
      <alignment horizontal="center" vertical="center" wrapText="1"/>
    </xf>
    <xf numFmtId="0" fontId="4" fillId="5" borderId="93" xfId="0" applyFont="1" applyFill="1" applyBorder="1" applyAlignment="1" applyProtection="1">
      <alignment horizontal="center"/>
    </xf>
    <xf numFmtId="0" fontId="4" fillId="5" borderId="88" xfId="0" applyFont="1" applyFill="1" applyBorder="1" applyAlignment="1" applyProtection="1">
      <alignment horizontal="center"/>
    </xf>
    <xf numFmtId="0" fontId="7" fillId="4" borderId="75" xfId="0" applyFont="1" applyFill="1" applyBorder="1" applyAlignment="1" applyProtection="1">
      <alignment horizontal="center" vertical="center"/>
    </xf>
    <xf numFmtId="0" fontId="7" fillId="4" borderId="64" xfId="0" applyFont="1" applyFill="1" applyBorder="1" applyAlignment="1" applyProtection="1">
      <alignment horizontal="center" vertical="center"/>
    </xf>
    <xf numFmtId="0" fontId="7" fillId="4" borderId="65" xfId="0" applyFont="1" applyFill="1" applyBorder="1" applyAlignment="1" applyProtection="1">
      <alignment horizontal="center" vertical="center"/>
    </xf>
    <xf numFmtId="0" fontId="7" fillId="6" borderId="75" xfId="0" applyFont="1" applyFill="1" applyBorder="1" applyAlignment="1" applyProtection="1">
      <alignment horizontal="center" vertical="center"/>
    </xf>
    <xf numFmtId="0" fontId="7" fillId="6" borderId="64" xfId="0" applyFont="1" applyFill="1" applyBorder="1" applyAlignment="1" applyProtection="1">
      <alignment horizontal="center" vertical="center"/>
    </xf>
    <xf numFmtId="0" fontId="7" fillId="6" borderId="65" xfId="0" applyFont="1" applyFill="1" applyBorder="1" applyAlignment="1" applyProtection="1">
      <alignment horizontal="center" vertical="center"/>
    </xf>
    <xf numFmtId="0" fontId="5" fillId="4" borderId="12" xfId="0" applyFont="1" applyFill="1" applyBorder="1" applyAlignment="1" applyProtection="1">
      <alignment horizontal="center"/>
    </xf>
    <xf numFmtId="0" fontId="5" fillId="4" borderId="76" xfId="0" applyFont="1" applyFill="1" applyBorder="1" applyAlignment="1" applyProtection="1">
      <alignment horizontal="center"/>
    </xf>
    <xf numFmtId="0" fontId="5" fillId="6" borderId="11" xfId="0" applyFont="1" applyFill="1" applyBorder="1" applyAlignment="1" applyProtection="1">
      <alignment horizontal="center"/>
    </xf>
    <xf numFmtId="0" fontId="5" fillId="6" borderId="71" xfId="0" applyFont="1" applyFill="1" applyBorder="1" applyAlignment="1" applyProtection="1">
      <alignment horizontal="center"/>
    </xf>
    <xf numFmtId="0" fontId="5" fillId="6" borderId="77" xfId="0" applyFont="1" applyFill="1" applyBorder="1" applyAlignment="1" applyProtection="1">
      <alignment horizontal="center"/>
    </xf>
    <xf numFmtId="186" fontId="4" fillId="0" borderId="114" xfId="0" applyNumberFormat="1" applyFont="1" applyFill="1" applyBorder="1" applyAlignment="1" applyProtection="1">
      <alignment vertical="center" wrapText="1"/>
    </xf>
    <xf numFmtId="186" fontId="4" fillId="0" borderId="19" xfId="0" applyNumberFormat="1" applyFont="1" applyFill="1" applyBorder="1" applyAlignment="1" applyProtection="1">
      <alignment vertical="center" wrapText="1"/>
    </xf>
    <xf numFmtId="186" fontId="4" fillId="34" borderId="104" xfId="0" applyNumberFormat="1" applyFont="1" applyFill="1" applyBorder="1" applyAlignment="1" applyProtection="1">
      <alignment vertical="center" wrapText="1"/>
      <protection locked="0"/>
    </xf>
    <xf numFmtId="186" fontId="4" fillId="34" borderId="17" xfId="0" applyNumberFormat="1" applyFont="1" applyFill="1" applyBorder="1" applyAlignment="1" applyProtection="1">
      <alignment vertical="center" wrapText="1"/>
      <protection locked="0"/>
    </xf>
    <xf numFmtId="186" fontId="4" fillId="34" borderId="99" xfId="0" applyNumberFormat="1" applyFont="1" applyFill="1" applyBorder="1" applyAlignment="1" applyProtection="1">
      <alignment vertical="center" wrapText="1"/>
      <protection locked="0"/>
    </xf>
    <xf numFmtId="186" fontId="4" fillId="34" borderId="15" xfId="0" applyNumberFormat="1" applyFont="1" applyFill="1" applyBorder="1" applyAlignment="1" applyProtection="1">
      <alignment vertical="center" wrapText="1"/>
      <protection locked="0"/>
    </xf>
    <xf numFmtId="186" fontId="4" fillId="34" borderId="37" xfId="0" applyNumberFormat="1" applyFont="1" applyFill="1" applyBorder="1" applyAlignment="1" applyProtection="1">
      <alignment vertical="center" wrapText="1"/>
      <protection locked="0"/>
    </xf>
    <xf numFmtId="186" fontId="4" fillId="34" borderId="93" xfId="0" applyNumberFormat="1" applyFont="1" applyFill="1" applyBorder="1" applyAlignment="1" applyProtection="1">
      <alignment vertical="center" wrapText="1"/>
      <protection locked="0"/>
    </xf>
    <xf numFmtId="186" fontId="7" fillId="4" borderId="22" xfId="0" applyNumberFormat="1" applyFont="1" applyFill="1" applyBorder="1" applyAlignment="1" applyProtection="1"/>
    <xf numFmtId="186" fontId="4" fillId="34" borderId="22" xfId="0" applyNumberFormat="1" applyFont="1" applyFill="1" applyBorder="1" applyAlignment="1" applyProtection="1">
      <alignment vertical="center" wrapText="1"/>
      <protection locked="0"/>
    </xf>
    <xf numFmtId="186" fontId="4" fillId="34" borderId="52" xfId="0" applyNumberFormat="1" applyFont="1" applyFill="1" applyBorder="1" applyAlignment="1" applyProtection="1">
      <alignment vertical="center" wrapText="1"/>
      <protection locked="0"/>
    </xf>
    <xf numFmtId="190" fontId="4" fillId="0" borderId="85" xfId="0" applyNumberFormat="1" applyFont="1" applyFill="1" applyBorder="1" applyAlignment="1" applyProtection="1">
      <alignment horizontal="right" vertical="center"/>
    </xf>
    <xf numFmtId="0" fontId="7" fillId="4" borderId="107" xfId="0" applyFont="1" applyFill="1" applyBorder="1" applyAlignment="1" applyProtection="1">
      <alignment horizontal="center" vertical="center"/>
    </xf>
    <xf numFmtId="0" fontId="7" fillId="6" borderId="63" xfId="0" applyFont="1" applyFill="1" applyBorder="1" applyAlignment="1" applyProtection="1">
      <alignment horizontal="center" vertical="center"/>
    </xf>
    <xf numFmtId="186" fontId="7" fillId="0" borderId="84" xfId="1" applyNumberFormat="1" applyFont="1" applyFill="1" applyBorder="1" applyAlignment="1" applyProtection="1">
      <alignment horizontal="right" wrapText="1"/>
    </xf>
    <xf numFmtId="186" fontId="7" fillId="0" borderId="85" xfId="1" applyNumberFormat="1" applyFont="1" applyFill="1" applyBorder="1" applyAlignment="1" applyProtection="1">
      <alignment horizontal="right" wrapText="1"/>
    </xf>
    <xf numFmtId="186" fontId="7" fillId="0" borderId="86" xfId="1" applyNumberFormat="1" applyFont="1" applyFill="1" applyBorder="1" applyAlignment="1" applyProtection="1">
      <alignment horizontal="right" wrapText="1"/>
    </xf>
    <xf numFmtId="0" fontId="3" fillId="9" borderId="92" xfId="0" applyFont="1" applyFill="1" applyBorder="1" applyAlignment="1">
      <alignment horizontal="right"/>
    </xf>
  </cellXfs>
  <cellStyles count="704">
    <cellStyle name=" 1" xfId="9"/>
    <cellStyle name=" 1 2" xfId="10"/>
    <cellStyle name=" 1 2 2" xfId="11"/>
    <cellStyle name=" 1 2 3" xfId="12"/>
    <cellStyle name=" 1 3" xfId="13"/>
    <cellStyle name=" 1 3 2" xfId="14"/>
    <cellStyle name=" 1 4" xfId="15"/>
    <cellStyle name=" 1_29(d) - Gas extensions -tariffs" xfId="16"/>
    <cellStyle name="_3GIS model v2.77_Distribution Business_Retail Fin Perform " xfId="17"/>
    <cellStyle name="_3GIS model v2.77_Fleet Overhead Costs 2_Retail Fin Perform " xfId="18"/>
    <cellStyle name="_3GIS model v2.77_Fleet Overhead Costs_Retail Fin Perform " xfId="19"/>
    <cellStyle name="_3GIS model v2.77_Forecast 2_Retail Fin Perform " xfId="20"/>
    <cellStyle name="_3GIS model v2.77_Forecast_Retail Fin Perform " xfId="21"/>
    <cellStyle name="_3GIS model v2.77_Funding &amp; Cashflow_1_Retail Fin Perform " xfId="22"/>
    <cellStyle name="_3GIS model v2.77_Funding &amp; Cashflow_Retail Fin Perform " xfId="23"/>
    <cellStyle name="_3GIS model v2.77_Group P&amp;L_1_Retail Fin Perform " xfId="24"/>
    <cellStyle name="_3GIS model v2.77_Group P&amp;L_Retail Fin Perform " xfId="25"/>
    <cellStyle name="_3GIS model v2.77_Opening  Detailed BS_Retail Fin Perform " xfId="26"/>
    <cellStyle name="_3GIS model v2.77_OUTPUT DB_Retail Fin Perform " xfId="27"/>
    <cellStyle name="_3GIS model v2.77_OUTPUT EB_Retail Fin Perform " xfId="28"/>
    <cellStyle name="_3GIS model v2.77_Report_Retail Fin Perform " xfId="29"/>
    <cellStyle name="_3GIS model v2.77_Retail Fin Perform " xfId="30"/>
    <cellStyle name="_3GIS model v2.77_Sheet2 2_Retail Fin Perform " xfId="31"/>
    <cellStyle name="_3GIS model v2.77_Sheet2_Retail Fin Perform " xfId="32"/>
    <cellStyle name="_Capex" xfId="33"/>
    <cellStyle name="_Capex 2" xfId="34"/>
    <cellStyle name="_Capex_29(d) - Gas extensions -tariffs" xfId="35"/>
    <cellStyle name="_UED AMP 2009-14 Final 250309 Less PU" xfId="36"/>
    <cellStyle name="_UED AMP 2009-14 Final 250309 Less PU_1011 monthly" xfId="37"/>
    <cellStyle name="20% - Accent1 2" xfId="38"/>
    <cellStyle name="20% - Accent1 3" xfId="39"/>
    <cellStyle name="20% - Accent2 2" xfId="40"/>
    <cellStyle name="20% - Accent3 2" xfId="41"/>
    <cellStyle name="20% - Accent4 2" xfId="42"/>
    <cellStyle name="20% - Accent5 2" xfId="43"/>
    <cellStyle name="20% - Accent6 2" xfId="44"/>
    <cellStyle name="40% - Accent1 2" xfId="45"/>
    <cellStyle name="40% - Accent1 3" xfId="46"/>
    <cellStyle name="40% - Accent2 2" xfId="47"/>
    <cellStyle name="40% - Accent3 2" xfId="48"/>
    <cellStyle name="40% - Accent4 2" xfId="49"/>
    <cellStyle name="40% - Accent5 2" xfId="50"/>
    <cellStyle name="40% - Accent6 2" xfId="51"/>
    <cellStyle name="60% - Accent1 2" xfId="52"/>
    <cellStyle name="60% - Accent2 2" xfId="53"/>
    <cellStyle name="60% - Accent3 2" xfId="54"/>
    <cellStyle name="60% - Accent4 2" xfId="55"/>
    <cellStyle name="60% - Accent5 2" xfId="56"/>
    <cellStyle name="60% - Accent6 2" xfId="57"/>
    <cellStyle name="Accent1 - 20%" xfId="58"/>
    <cellStyle name="Accent1 - 40%" xfId="59"/>
    <cellStyle name="Accent1 - 60%" xfId="60"/>
    <cellStyle name="Accent1 2" xfId="61"/>
    <cellStyle name="Accent1 3" xfId="676"/>
    <cellStyle name="Accent1 4" xfId="677"/>
    <cellStyle name="Accent1 5" xfId="678"/>
    <cellStyle name="Accent2 - 20%" xfId="62"/>
    <cellStyle name="Accent2 - 40%" xfId="63"/>
    <cellStyle name="Accent2 - 60%" xfId="64"/>
    <cellStyle name="Accent2 2" xfId="65"/>
    <cellStyle name="Accent2 3" xfId="679"/>
    <cellStyle name="Accent2 4" xfId="680"/>
    <cellStyle name="Accent2 5" xfId="681"/>
    <cellStyle name="Accent3 - 20%" xfId="66"/>
    <cellStyle name="Accent3 - 40%" xfId="67"/>
    <cellStyle name="Accent3 - 60%" xfId="68"/>
    <cellStyle name="Accent3 2" xfId="69"/>
    <cellStyle name="Accent3 3" xfId="682"/>
    <cellStyle name="Accent3 4" xfId="683"/>
    <cellStyle name="Accent3 5" xfId="684"/>
    <cellStyle name="Accent4 - 20%" xfId="70"/>
    <cellStyle name="Accent4 - 40%" xfId="71"/>
    <cellStyle name="Accent4 - 60%" xfId="72"/>
    <cellStyle name="Accent4 2" xfId="73"/>
    <cellStyle name="Accent4 3" xfId="685"/>
    <cellStyle name="Accent4 4" xfId="686"/>
    <cellStyle name="Accent4 5" xfId="687"/>
    <cellStyle name="Accent5 - 20%" xfId="74"/>
    <cellStyle name="Accent5 - 40%" xfId="75"/>
    <cellStyle name="Accent5 - 60%" xfId="76"/>
    <cellStyle name="Accent5 2" xfId="77"/>
    <cellStyle name="Accent5 3" xfId="688"/>
    <cellStyle name="Accent5 4" xfId="689"/>
    <cellStyle name="Accent5 5" xfId="690"/>
    <cellStyle name="Accent6 - 20%" xfId="78"/>
    <cellStyle name="Accent6 - 40%" xfId="79"/>
    <cellStyle name="Accent6 - 60%" xfId="80"/>
    <cellStyle name="Accent6 2" xfId="81"/>
    <cellStyle name="Accent6 3" xfId="691"/>
    <cellStyle name="Accent6 4" xfId="692"/>
    <cellStyle name="Accent6 5" xfId="693"/>
    <cellStyle name="Agara" xfId="82"/>
    <cellStyle name="B79812_.wvu.PrintTitlest" xfId="83"/>
    <cellStyle name="Bad 2" xfId="84"/>
    <cellStyle name="Black" xfId="85"/>
    <cellStyle name="Blockout" xfId="86"/>
    <cellStyle name="Blockout 2" xfId="87"/>
    <cellStyle name="Blockout 2 2" xfId="88"/>
    <cellStyle name="Blockout 3" xfId="89"/>
    <cellStyle name="Blue" xfId="90"/>
    <cellStyle name="Calculation 2" xfId="91"/>
    <cellStyle name="Calculation 2 2" xfId="92"/>
    <cellStyle name="Calculation 2 2 2" xfId="93"/>
    <cellStyle name="Calculation 2 3" xfId="94"/>
    <cellStyle name="Calculation 2 3 2" xfId="95"/>
    <cellStyle name="Calculation 2 3 3" xfId="96"/>
    <cellStyle name="Calculation 2 4" xfId="97"/>
    <cellStyle name="Check Cell 2" xfId="98"/>
    <cellStyle name="Check Cell 2 2 2 2" xfId="99"/>
    <cellStyle name="Comma [0]7Z_87C" xfId="100"/>
    <cellStyle name="Comma 0" xfId="101"/>
    <cellStyle name="Comma 1" xfId="102"/>
    <cellStyle name="Comma 1 2" xfId="103"/>
    <cellStyle name="Comma 10" xfId="104"/>
    <cellStyle name="Comma 11" xfId="105"/>
    <cellStyle name="Comma 2" xfId="106"/>
    <cellStyle name="Comma 2 2" xfId="107"/>
    <cellStyle name="Comma 2 2 2" xfId="108"/>
    <cellStyle name="Comma 2 2 3" xfId="109"/>
    <cellStyle name="Comma 2 2 4" xfId="110"/>
    <cellStyle name="Comma 2 3" xfId="111"/>
    <cellStyle name="Comma 2 3 2" xfId="112"/>
    <cellStyle name="Comma 2 3 3" xfId="113"/>
    <cellStyle name="Comma 2 4" xfId="114"/>
    <cellStyle name="Comma 2 5" xfId="115"/>
    <cellStyle name="Comma 2 6" xfId="116"/>
    <cellStyle name="Comma 2 7" xfId="117"/>
    <cellStyle name="Comma 2 8" xfId="118"/>
    <cellStyle name="Comma 3" xfId="119"/>
    <cellStyle name="Comma 3 2" xfId="120"/>
    <cellStyle name="Comma 3 2 2" xfId="121"/>
    <cellStyle name="Comma 3 2 3" xfId="122"/>
    <cellStyle name="Comma 3 3" xfId="123"/>
    <cellStyle name="Comma 3 3 2" xfId="124"/>
    <cellStyle name="Comma 3 3 3" xfId="125"/>
    <cellStyle name="Comma 3 4" xfId="126"/>
    <cellStyle name="Comma 3 5" xfId="127"/>
    <cellStyle name="Comma 3 6" xfId="128"/>
    <cellStyle name="Comma 4" xfId="129"/>
    <cellStyle name="Comma 4 2" xfId="130"/>
    <cellStyle name="Comma 5" xfId="131"/>
    <cellStyle name="Comma 6" xfId="132"/>
    <cellStyle name="Comma 7" xfId="133"/>
    <cellStyle name="Comma 8" xfId="134"/>
    <cellStyle name="Comma 9" xfId="135"/>
    <cellStyle name="Comma 9 2" xfId="136"/>
    <cellStyle name="Comma 9 3" xfId="137"/>
    <cellStyle name="Comma0" xfId="138"/>
    <cellStyle name="Currency 11" xfId="139"/>
    <cellStyle name="Currency 11 2" xfId="140"/>
    <cellStyle name="Currency 11 3" xfId="141"/>
    <cellStyle name="Currency 2" xfId="142"/>
    <cellStyle name="Currency 2 2" xfId="143"/>
    <cellStyle name="Currency 2 3" xfId="144"/>
    <cellStyle name="Currency 3" xfId="145"/>
    <cellStyle name="Currency 3 2" xfId="146"/>
    <cellStyle name="Currency 4" xfId="147"/>
    <cellStyle name="Currency 4 2" xfId="148"/>
    <cellStyle name="Currency 5" xfId="149"/>
    <cellStyle name="Currency 6" xfId="150"/>
    <cellStyle name="Currency 6 2" xfId="151"/>
    <cellStyle name="Currency 6 3" xfId="152"/>
    <cellStyle name="Currency 7" xfId="153"/>
    <cellStyle name="Currency 8" xfId="154"/>
    <cellStyle name="D4_B8B1_005004B79812_.wvu.PrintTitlest" xfId="155"/>
    <cellStyle name="Date" xfId="156"/>
    <cellStyle name="Date 2" xfId="157"/>
    <cellStyle name="dms_Blue_HDR" xfId="158"/>
    <cellStyle name="Emphasis 1" xfId="159"/>
    <cellStyle name="Emphasis 2" xfId="160"/>
    <cellStyle name="Emphasis 3" xfId="161"/>
    <cellStyle name="Euro" xfId="162"/>
    <cellStyle name="Explanatory Text 2" xfId="163"/>
    <cellStyle name="Fixed" xfId="164"/>
    <cellStyle name="Fixed 2" xfId="165"/>
    <cellStyle name="Gilsans" xfId="166"/>
    <cellStyle name="Gilsansl" xfId="167"/>
    <cellStyle name="Good 2" xfId="168"/>
    <cellStyle name="Heading 1 2" xfId="169"/>
    <cellStyle name="Heading 1 2 2" xfId="170"/>
    <cellStyle name="Heading 1 3" xfId="171"/>
    <cellStyle name="Heading 2 2" xfId="172"/>
    <cellStyle name="Heading 2 2 2" xfId="173"/>
    <cellStyle name="Heading 2 3" xfId="174"/>
    <cellStyle name="Heading 3 2" xfId="175"/>
    <cellStyle name="Heading 3 2 2" xfId="176"/>
    <cellStyle name="Heading 3 2 2 2" xfId="177"/>
    <cellStyle name="Heading 3 2 2 2 2" xfId="178"/>
    <cellStyle name="Heading 3 2 2 2 2 2" xfId="179"/>
    <cellStyle name="Heading 3 2 2 2 2 2 2" xfId="180"/>
    <cellStyle name="Heading 3 2 2 2 2 2 3" xfId="181"/>
    <cellStyle name="Heading 3 2 2 2 2 3" xfId="182"/>
    <cellStyle name="Heading 3 2 2 2 2 3 2" xfId="183"/>
    <cellStyle name="Heading 3 2 2 2 2 3 3" xfId="184"/>
    <cellStyle name="Heading 3 2 2 2 2 4" xfId="185"/>
    <cellStyle name="Heading 3 2 2 2 2 4 2" xfId="186"/>
    <cellStyle name="Heading 3 2 2 2 2 5" xfId="187"/>
    <cellStyle name="Heading 3 2 2 2 2 6" xfId="188"/>
    <cellStyle name="Heading 3 2 2 2 3" xfId="189"/>
    <cellStyle name="Heading 3 2 2 2 3 2" xfId="190"/>
    <cellStyle name="Heading 3 2 2 2 3 3" xfId="191"/>
    <cellStyle name="Heading 3 2 2 2 4" xfId="192"/>
    <cellStyle name="Heading 3 2 2 2 4 2" xfId="193"/>
    <cellStyle name="Heading 3 2 2 2 4 3" xfId="194"/>
    <cellStyle name="Heading 3 2 2 2 5" xfId="195"/>
    <cellStyle name="Heading 3 2 2 2 5 2" xfId="196"/>
    <cellStyle name="Heading 3 2 2 2 6" xfId="197"/>
    <cellStyle name="Heading 3 2 2 3" xfId="198"/>
    <cellStyle name="Heading 3 2 2 3 2" xfId="199"/>
    <cellStyle name="Heading 3 2 2 3 2 2" xfId="200"/>
    <cellStyle name="Heading 3 2 2 3 2 2 2" xfId="201"/>
    <cellStyle name="Heading 3 2 2 3 2 2 3" xfId="202"/>
    <cellStyle name="Heading 3 2 2 3 2 3" xfId="203"/>
    <cellStyle name="Heading 3 2 2 3 2 3 2" xfId="204"/>
    <cellStyle name="Heading 3 2 2 3 2 3 3" xfId="205"/>
    <cellStyle name="Heading 3 2 2 3 2 4" xfId="206"/>
    <cellStyle name="Heading 3 2 2 3 2 4 2" xfId="207"/>
    <cellStyle name="Heading 3 2 2 3 2 5" xfId="208"/>
    <cellStyle name="Heading 3 2 2 3 2 6" xfId="209"/>
    <cellStyle name="Heading 3 2 2 3 3" xfId="210"/>
    <cellStyle name="Heading 3 2 2 3 3 2" xfId="211"/>
    <cellStyle name="Heading 3 2 2 3 3 3" xfId="212"/>
    <cellStyle name="Heading 3 2 2 3 4" xfId="213"/>
    <cellStyle name="Heading 3 2 2 3 4 2" xfId="214"/>
    <cellStyle name="Heading 3 2 2 3 4 3" xfId="215"/>
    <cellStyle name="Heading 3 2 2 3 5" xfId="216"/>
    <cellStyle name="Heading 3 2 2 3 5 2" xfId="217"/>
    <cellStyle name="Heading 3 2 2 3 6" xfId="218"/>
    <cellStyle name="Heading 3 2 2 4" xfId="219"/>
    <cellStyle name="Heading 3 2 2 4 2" xfId="220"/>
    <cellStyle name="Heading 3 2 2 4 2 2" xfId="221"/>
    <cellStyle name="Heading 3 2 2 4 2 3" xfId="222"/>
    <cellStyle name="Heading 3 2 2 4 3" xfId="223"/>
    <cellStyle name="Heading 3 2 2 4 3 2" xfId="224"/>
    <cellStyle name="Heading 3 2 2 4 3 3" xfId="225"/>
    <cellStyle name="Heading 3 2 2 4 4" xfId="226"/>
    <cellStyle name="Heading 3 2 2 4 4 2" xfId="227"/>
    <cellStyle name="Heading 3 2 2 4 5" xfId="228"/>
    <cellStyle name="Heading 3 2 2 4 6" xfId="229"/>
    <cellStyle name="Heading 3 2 2 5" xfId="230"/>
    <cellStyle name="Heading 3 2 2 5 2" xfId="231"/>
    <cellStyle name="Heading 3 2 2 5 2 2" xfId="232"/>
    <cellStyle name="Heading 3 2 2 5 2 3" xfId="233"/>
    <cellStyle name="Heading 3 2 2 5 3" xfId="234"/>
    <cellStyle name="Heading 3 2 2 5 3 2" xfId="235"/>
    <cellStyle name="Heading 3 2 2 5 4" xfId="236"/>
    <cellStyle name="Heading 3 2 2 5 5" xfId="237"/>
    <cellStyle name="Heading 3 2 2 6" xfId="238"/>
    <cellStyle name="Heading 3 2 3" xfId="239"/>
    <cellStyle name="Heading 3 2 4" xfId="240"/>
    <cellStyle name="Heading 3 2 4 2" xfId="241"/>
    <cellStyle name="Heading 3 2 4 2 2" xfId="242"/>
    <cellStyle name="Heading 3 2 4 2 2 2" xfId="243"/>
    <cellStyle name="Heading 3 2 4 2 2 3" xfId="244"/>
    <cellStyle name="Heading 3 2 4 2 3" xfId="245"/>
    <cellStyle name="Heading 3 2 4 2 3 2" xfId="246"/>
    <cellStyle name="Heading 3 2 4 2 3 3" xfId="247"/>
    <cellStyle name="Heading 3 2 4 2 4" xfId="248"/>
    <cellStyle name="Heading 3 2 4 2 4 2" xfId="249"/>
    <cellStyle name="Heading 3 2 4 2 5" xfId="250"/>
    <cellStyle name="Heading 3 2 4 2 6" xfId="251"/>
    <cellStyle name="Heading 3 2 4 3" xfId="252"/>
    <cellStyle name="Heading 3 2 4 3 2" xfId="253"/>
    <cellStyle name="Heading 3 2 4 3 3" xfId="254"/>
    <cellStyle name="Heading 3 2 4 4" xfId="255"/>
    <cellStyle name="Heading 3 2 4 4 2" xfId="256"/>
    <cellStyle name="Heading 3 2 4 4 3" xfId="257"/>
    <cellStyle name="Heading 3 2 4 5" xfId="258"/>
    <cellStyle name="Heading 3 2 4 5 2" xfId="259"/>
    <cellStyle name="Heading 3 2 4 6" xfId="260"/>
    <cellStyle name="Heading 3 2 5" xfId="261"/>
    <cellStyle name="Heading 3 2 5 2" xfId="262"/>
    <cellStyle name="Heading 3 2 5 2 2" xfId="263"/>
    <cellStyle name="Heading 3 2 5 2 2 2" xfId="264"/>
    <cellStyle name="Heading 3 2 5 2 2 3" xfId="265"/>
    <cellStyle name="Heading 3 2 5 2 3" xfId="266"/>
    <cellStyle name="Heading 3 2 5 2 3 2" xfId="267"/>
    <cellStyle name="Heading 3 2 5 2 3 3" xfId="268"/>
    <cellStyle name="Heading 3 2 5 2 4" xfId="269"/>
    <cellStyle name="Heading 3 2 5 2 4 2" xfId="270"/>
    <cellStyle name="Heading 3 2 5 2 5" xfId="271"/>
    <cellStyle name="Heading 3 2 5 2 6" xfId="272"/>
    <cellStyle name="Heading 3 2 5 3" xfId="273"/>
    <cellStyle name="Heading 3 2 5 3 2" xfId="274"/>
    <cellStyle name="Heading 3 2 5 3 3" xfId="275"/>
    <cellStyle name="Heading 3 2 5 4" xfId="276"/>
    <cellStyle name="Heading 3 2 5 4 2" xfId="277"/>
    <cellStyle name="Heading 3 2 5 4 3" xfId="278"/>
    <cellStyle name="Heading 3 2 5 5" xfId="279"/>
    <cellStyle name="Heading 3 2 5 5 2" xfId="280"/>
    <cellStyle name="Heading 3 2 5 6" xfId="281"/>
    <cellStyle name="Heading 3 2 6" xfId="282"/>
    <cellStyle name="Heading 3 2 6 2" xfId="283"/>
    <cellStyle name="Heading 3 2 6 2 2" xfId="284"/>
    <cellStyle name="Heading 3 2 6 2 3" xfId="285"/>
    <cellStyle name="Heading 3 2 6 3" xfId="286"/>
    <cellStyle name="Heading 3 2 6 3 2" xfId="287"/>
    <cellStyle name="Heading 3 2 6 3 3" xfId="288"/>
    <cellStyle name="Heading 3 2 6 4" xfId="289"/>
    <cellStyle name="Heading 3 2 6 4 2" xfId="290"/>
    <cellStyle name="Heading 3 2 6 5" xfId="291"/>
    <cellStyle name="Heading 3 2 6 6" xfId="292"/>
    <cellStyle name="Heading 3 2 7" xfId="293"/>
    <cellStyle name="Heading 3 2 7 2" xfId="294"/>
    <cellStyle name="Heading 3 2 7 2 2" xfId="295"/>
    <cellStyle name="Heading 3 2 7 2 3" xfId="296"/>
    <cellStyle name="Heading 3 2 7 3" xfId="297"/>
    <cellStyle name="Heading 3 2 7 3 2" xfId="298"/>
    <cellStyle name="Heading 3 2 7 4" xfId="299"/>
    <cellStyle name="Heading 3 2 7 5" xfId="300"/>
    <cellStyle name="Heading 3 2 8" xfId="301"/>
    <cellStyle name="Heading 3 3" xfId="302"/>
    <cellStyle name="Heading 4 2" xfId="303"/>
    <cellStyle name="Heading 4 2 2" xfId="304"/>
    <cellStyle name="Heading 4 3" xfId="305"/>
    <cellStyle name="Heading(4)" xfId="306"/>
    <cellStyle name="Hyperlink 2" xfId="307"/>
    <cellStyle name="Hyperlink 2 2" xfId="308"/>
    <cellStyle name="Hyperlink 2 3" xfId="309"/>
    <cellStyle name="Hyperlink 2 4" xfId="310"/>
    <cellStyle name="Hyperlink 3" xfId="311"/>
    <cellStyle name="Hyperlink 4" xfId="312"/>
    <cellStyle name="Hyperlink Arrow" xfId="313"/>
    <cellStyle name="Hyperlink Text" xfId="314"/>
    <cellStyle name="import" xfId="315"/>
    <cellStyle name="import%" xfId="316"/>
    <cellStyle name="import_ICRC Electricity model 1-1  (1 Feb 2003) " xfId="317"/>
    <cellStyle name="Input 2" xfId="318"/>
    <cellStyle name="Input 2 2" xfId="319"/>
    <cellStyle name="Input 2 2 2" xfId="320"/>
    <cellStyle name="Input 2 3" xfId="321"/>
    <cellStyle name="Input 2 3 2" xfId="322"/>
    <cellStyle name="Input 2 3 3" xfId="323"/>
    <cellStyle name="Input 2 4" xfId="324"/>
    <cellStyle name="Input1" xfId="325"/>
    <cellStyle name="Input1 2" xfId="326"/>
    <cellStyle name="Input1 2 2" xfId="327"/>
    <cellStyle name="Input1 3" xfId="328"/>
    <cellStyle name="Input1 3 2" xfId="329"/>
    <cellStyle name="Input1 4" xfId="330"/>
    <cellStyle name="Input1 5" xfId="331"/>
    <cellStyle name="Input1%" xfId="332"/>
    <cellStyle name="Input1_ICRC Electricity model 1-1  (1 Feb 2003) " xfId="333"/>
    <cellStyle name="Input1default" xfId="334"/>
    <cellStyle name="Input1default%" xfId="335"/>
    <cellStyle name="Input2" xfId="336"/>
    <cellStyle name="Input2 2" xfId="337"/>
    <cellStyle name="Input2 3" xfId="338"/>
    <cellStyle name="Input3" xfId="339"/>
    <cellStyle name="Input3 2" xfId="340"/>
    <cellStyle name="Input3 3" xfId="341"/>
    <cellStyle name="InputCell" xfId="342"/>
    <cellStyle name="InputCell 2" xfId="343"/>
    <cellStyle name="InputCell 3" xfId="344"/>
    <cellStyle name="InputCellText" xfId="345"/>
    <cellStyle name="InputCellText 2" xfId="346"/>
    <cellStyle name="InputCellText 3" xfId="347"/>
    <cellStyle name="key result" xfId="348"/>
    <cellStyle name="Lines" xfId="349"/>
    <cellStyle name="Linked Cell 2" xfId="350"/>
    <cellStyle name="Local import" xfId="351"/>
    <cellStyle name="Local import %" xfId="352"/>
    <cellStyle name="Mine" xfId="353"/>
    <cellStyle name="Model Name" xfId="354"/>
    <cellStyle name="Neutral 2" xfId="355"/>
    <cellStyle name="NonInputCell" xfId="356"/>
    <cellStyle name="NonInputCell 2" xfId="357"/>
    <cellStyle name="NonInputCell 3" xfId="358"/>
    <cellStyle name="Normal" xfId="0" builtinId="0"/>
    <cellStyle name="Normal - Style1" xfId="359"/>
    <cellStyle name="Normal 10" xfId="5"/>
    <cellStyle name="Normal 10 2" xfId="360"/>
    <cellStyle name="Normal 10 2 2 2" xfId="694"/>
    <cellStyle name="Normal 11" xfId="361"/>
    <cellStyle name="Normal 11 2" xfId="362"/>
    <cellStyle name="Normal 11 3" xfId="363"/>
    <cellStyle name="Normal 11 4" xfId="364"/>
    <cellStyle name="Normal 114" xfId="365"/>
    <cellStyle name="Normal 114 2" xfId="366"/>
    <cellStyle name="Normal 12" xfId="367"/>
    <cellStyle name="Normal 12 2" xfId="368"/>
    <cellStyle name="Normal 13" xfId="369"/>
    <cellStyle name="Normal 13 2" xfId="3"/>
    <cellStyle name="Normal 13_29(d) - Gas extensions -tariffs" xfId="370"/>
    <cellStyle name="Normal 14" xfId="7"/>
    <cellStyle name="Normal 14 2" xfId="371"/>
    <cellStyle name="Normal 14 3" xfId="372"/>
    <cellStyle name="Normal 14 3 2" xfId="373"/>
    <cellStyle name="Normal 14 3 3" xfId="374"/>
    <cellStyle name="Normal 14 4" xfId="375"/>
    <cellStyle name="Normal 14 5" xfId="376"/>
    <cellStyle name="Normal 15" xfId="377"/>
    <cellStyle name="Normal 15 2" xfId="378"/>
    <cellStyle name="Normal 16" xfId="379"/>
    <cellStyle name="Normal 16 2" xfId="380"/>
    <cellStyle name="Normal 16 3" xfId="381"/>
    <cellStyle name="Normal 17" xfId="382"/>
    <cellStyle name="Normal 17 2" xfId="383"/>
    <cellStyle name="Normal 17 2 2" xfId="384"/>
    <cellStyle name="Normal 17 2 2 2" xfId="385"/>
    <cellStyle name="Normal 17 2 2 3" xfId="386"/>
    <cellStyle name="Normal 17 2 3" xfId="387"/>
    <cellStyle name="Normal 17 2 4" xfId="388"/>
    <cellStyle name="Normal 17 3" xfId="389"/>
    <cellStyle name="Normal 17 3 2" xfId="390"/>
    <cellStyle name="Normal 17 3 2 2" xfId="391"/>
    <cellStyle name="Normal 17 3 2 3" xfId="392"/>
    <cellStyle name="Normal 17 3 3" xfId="393"/>
    <cellStyle name="Normal 17 3 4" xfId="394"/>
    <cellStyle name="Normal 17 4" xfId="395"/>
    <cellStyle name="Normal 17 4 2" xfId="396"/>
    <cellStyle name="Normal 17 4 3" xfId="397"/>
    <cellStyle name="Normal 17 5" xfId="398"/>
    <cellStyle name="Normal 17 6" xfId="399"/>
    <cellStyle name="Normal 18" xfId="400"/>
    <cellStyle name="Normal 18 2" xfId="401"/>
    <cellStyle name="Normal 19" xfId="402"/>
    <cellStyle name="Normal 2" xfId="403"/>
    <cellStyle name="Normal 2 2" xfId="404"/>
    <cellStyle name="Normal 2 2 2" xfId="2"/>
    <cellStyle name="Normal 2 2 3" xfId="405"/>
    <cellStyle name="Normal 2 2 4" xfId="406"/>
    <cellStyle name="Normal 2 2 5" xfId="407"/>
    <cellStyle name="Normal 2 3" xfId="408"/>
    <cellStyle name="Normal 2 3 2" xfId="409"/>
    <cellStyle name="Normal 2 3_29(d) - Gas extensions -tariffs" xfId="410"/>
    <cellStyle name="Normal 2 4" xfId="411"/>
    <cellStyle name="Normal 2 4 2" xfId="412"/>
    <cellStyle name="Normal 2 4 3" xfId="413"/>
    <cellStyle name="Normal 2 5" xfId="8"/>
    <cellStyle name="Normal 2 6" xfId="414"/>
    <cellStyle name="Normal 2_29(d) - Gas extensions -tariffs" xfId="415"/>
    <cellStyle name="Normal 20" xfId="416"/>
    <cellStyle name="Normal 20 2" xfId="417"/>
    <cellStyle name="Normal 20 2 2" xfId="418"/>
    <cellStyle name="Normal 20 3" xfId="419"/>
    <cellStyle name="Normal 20 4" xfId="420"/>
    <cellStyle name="Normal 21" xfId="421"/>
    <cellStyle name="Normal 21 2" xfId="422"/>
    <cellStyle name="Normal 21 3" xfId="423"/>
    <cellStyle name="Normal 22" xfId="424"/>
    <cellStyle name="Normal 23" xfId="425"/>
    <cellStyle name="Normal 23 2" xfId="426"/>
    <cellStyle name="Normal 23 2 2" xfId="427"/>
    <cellStyle name="Normal 23 3" xfId="428"/>
    <cellStyle name="Normal 23 4" xfId="429"/>
    <cellStyle name="Normal 24" xfId="430"/>
    <cellStyle name="Normal 24 2" xfId="431"/>
    <cellStyle name="Normal 24 2 2" xfId="432"/>
    <cellStyle name="Normal 24 3" xfId="433"/>
    <cellStyle name="Normal 24 4" xfId="434"/>
    <cellStyle name="Normal 25" xfId="435"/>
    <cellStyle name="Normal 25 2" xfId="436"/>
    <cellStyle name="Normal 25 2 2" xfId="437"/>
    <cellStyle name="Normal 25 3" xfId="438"/>
    <cellStyle name="Normal 25 4" xfId="439"/>
    <cellStyle name="Normal 26" xfId="440"/>
    <cellStyle name="Normal 26 2" xfId="441"/>
    <cellStyle name="Normal 26 2 2" xfId="442"/>
    <cellStyle name="Normal 26 3" xfId="443"/>
    <cellStyle name="Normal 26 4" xfId="444"/>
    <cellStyle name="Normal 27" xfId="445"/>
    <cellStyle name="Normal 28" xfId="6"/>
    <cellStyle name="Normal 29" xfId="446"/>
    <cellStyle name="Normal 3" xfId="447"/>
    <cellStyle name="Normal 3 2" xfId="448"/>
    <cellStyle name="Normal 3 2 2" xfId="449"/>
    <cellStyle name="Normal 3 3" xfId="450"/>
    <cellStyle name="Normal 3 3 2" xfId="451"/>
    <cellStyle name="Normal 3 3 3" xfId="452"/>
    <cellStyle name="Normal 3 4" xfId="453"/>
    <cellStyle name="Normal 3 5" xfId="454"/>
    <cellStyle name="Normal 3 5 2" xfId="455"/>
    <cellStyle name="Normal 3 5 3" xfId="456"/>
    <cellStyle name="Normal 3_29(d) - Gas extensions -tariffs" xfId="457"/>
    <cellStyle name="Normal 30" xfId="458"/>
    <cellStyle name="Normal 31" xfId="459"/>
    <cellStyle name="Normal 32" xfId="4"/>
    <cellStyle name="Normal 33" xfId="460"/>
    <cellStyle name="Normal 34" xfId="461"/>
    <cellStyle name="Normal 35" xfId="695"/>
    <cellStyle name="Normal 36" xfId="696"/>
    <cellStyle name="Normal 37" xfId="697"/>
    <cellStyle name="Normal 38" xfId="462"/>
    <cellStyle name="Normal 38 2" xfId="463"/>
    <cellStyle name="Normal 38_29(d) - Gas extensions -tariffs" xfId="464"/>
    <cellStyle name="Normal 4" xfId="465"/>
    <cellStyle name="Normal 4 2" xfId="466"/>
    <cellStyle name="Normal 4 2 2" xfId="467"/>
    <cellStyle name="Normal 4 2 2 2" xfId="468"/>
    <cellStyle name="Normal 4 2 2 2 2" xfId="469"/>
    <cellStyle name="Normal 4 2 2 2 3" xfId="470"/>
    <cellStyle name="Normal 4 2 2 3" xfId="471"/>
    <cellStyle name="Normal 4 2 2 4" xfId="472"/>
    <cellStyle name="Normal 4 2 3" xfId="473"/>
    <cellStyle name="Normal 4 2 3 2" xfId="474"/>
    <cellStyle name="Normal 4 2 3 2 2" xfId="475"/>
    <cellStyle name="Normal 4 2 3 2 3" xfId="476"/>
    <cellStyle name="Normal 4 2 3 3" xfId="477"/>
    <cellStyle name="Normal 4 2 3 4" xfId="478"/>
    <cellStyle name="Normal 4 3" xfId="479"/>
    <cellStyle name="Normal 4 3 2" xfId="480"/>
    <cellStyle name="Normal 4 3 2 2" xfId="481"/>
    <cellStyle name="Normal 4 3 2 3" xfId="482"/>
    <cellStyle name="Normal 4 3 3" xfId="483"/>
    <cellStyle name="Normal 4 3 3 2" xfId="484"/>
    <cellStyle name="Normal 4 3 4" xfId="485"/>
    <cellStyle name="Normal 4 4" xfId="486"/>
    <cellStyle name="Normal 4 5" xfId="487"/>
    <cellStyle name="Normal 4 6" xfId="488"/>
    <cellStyle name="Normal 4_29(d) - Gas extensions -tariffs" xfId="489"/>
    <cellStyle name="Normal 40" xfId="490"/>
    <cellStyle name="Normal 40 2" xfId="491"/>
    <cellStyle name="Normal 40_29(d) - Gas extensions -tariffs" xfId="492"/>
    <cellStyle name="Normal 5" xfId="493"/>
    <cellStyle name="Normal 5 2" xfId="494"/>
    <cellStyle name="Normal 5 3" xfId="495"/>
    <cellStyle name="Normal 6" xfId="496"/>
    <cellStyle name="Normal 6 2" xfId="497"/>
    <cellStyle name="Normal 6 2 2" xfId="498"/>
    <cellStyle name="Normal 6 2 3" xfId="499"/>
    <cellStyle name="Normal 7" xfId="500"/>
    <cellStyle name="Normal 7 2" xfId="501"/>
    <cellStyle name="Normal 7 2 2" xfId="502"/>
    <cellStyle name="Normal 7 2 2 2" xfId="503"/>
    <cellStyle name="Normal 7 2 2 3" xfId="504"/>
    <cellStyle name="Normal 7 2 3" xfId="505"/>
    <cellStyle name="Normal 7 2 4" xfId="506"/>
    <cellStyle name="Normal 8" xfId="507"/>
    <cellStyle name="Normal 8 2" xfId="508"/>
    <cellStyle name="Normal 8 2 2" xfId="509"/>
    <cellStyle name="Normal 8 2 3" xfId="510"/>
    <cellStyle name="Normal 8 2 3 2" xfId="511"/>
    <cellStyle name="Normal 8 2 3 3" xfId="512"/>
    <cellStyle name="Normal 8 2 4" xfId="513"/>
    <cellStyle name="Normal 9" xfId="514"/>
    <cellStyle name="Normal 9 2" xfId="515"/>
    <cellStyle name="Note 2" xfId="516"/>
    <cellStyle name="Note 2 2" xfId="517"/>
    <cellStyle name="Note 2 2 2" xfId="518"/>
    <cellStyle name="Note 2 3" xfId="519"/>
    <cellStyle name="Note 2 3 2" xfId="520"/>
    <cellStyle name="Note 2 3 3" xfId="521"/>
    <cellStyle name="Note 2 4" xfId="522"/>
    <cellStyle name="Note 3" xfId="523"/>
    <cellStyle name="Note 3 2" xfId="524"/>
    <cellStyle name="Note 3 2 2" xfId="525"/>
    <cellStyle name="Note 3 3" xfId="526"/>
    <cellStyle name="Note 3 3 2" xfId="527"/>
    <cellStyle name="Note 3 3 3" xfId="528"/>
    <cellStyle name="Note 3 4" xfId="529"/>
    <cellStyle name="Note 4" xfId="530"/>
    <cellStyle name="Note 4 2" xfId="531"/>
    <cellStyle name="Note 4 2 2" xfId="532"/>
    <cellStyle name="Note 4 3" xfId="533"/>
    <cellStyle name="Note 4 3 2" xfId="534"/>
    <cellStyle name="Note 4 3 3" xfId="535"/>
    <cellStyle name="Note 4 4" xfId="536"/>
    <cellStyle name="Output 2" xfId="537"/>
    <cellStyle name="Output 2 2" xfId="538"/>
    <cellStyle name="Output 2 2 2" xfId="539"/>
    <cellStyle name="Output 2 3" xfId="540"/>
    <cellStyle name="Output 2 3 2" xfId="541"/>
    <cellStyle name="Output 2 3 3" xfId="542"/>
    <cellStyle name="Output 2 4" xfId="543"/>
    <cellStyle name="Percent" xfId="1" builtinId="5"/>
    <cellStyle name="Percent [2]" xfId="544"/>
    <cellStyle name="Percent [2] 2" xfId="545"/>
    <cellStyle name="Percent [2]_29(d) - Gas extensions -tariffs" xfId="546"/>
    <cellStyle name="Percent 10" xfId="698"/>
    <cellStyle name="Percent 11" xfId="699"/>
    <cellStyle name="Percent 12" xfId="547"/>
    <cellStyle name="Percent 12 2" xfId="548"/>
    <cellStyle name="Percent 12 2 2" xfId="549"/>
    <cellStyle name="Percent 12 3" xfId="550"/>
    <cellStyle name="Percent 12 4" xfId="551"/>
    <cellStyle name="Percent 2" xfId="552"/>
    <cellStyle name="Percent 2 2" xfId="553"/>
    <cellStyle name="Percent 2 2 2" xfId="554"/>
    <cellStyle name="Percent 2 2 2 2" xfId="555"/>
    <cellStyle name="Percent 2 2 2 2 2" xfId="556"/>
    <cellStyle name="Percent 2 2 2 2 3" xfId="557"/>
    <cellStyle name="Percent 2 2 2 3" xfId="558"/>
    <cellStyle name="Percent 2 2 2 4" xfId="559"/>
    <cellStyle name="Percent 2 2 3" xfId="560"/>
    <cellStyle name="Percent 2 2 3 2" xfId="561"/>
    <cellStyle name="Percent 2 2 3 2 2" xfId="562"/>
    <cellStyle name="Percent 2 2 3 2 3" xfId="563"/>
    <cellStyle name="Percent 2 2 3 3" xfId="564"/>
    <cellStyle name="Percent 2 2 3 4" xfId="565"/>
    <cellStyle name="Percent 2 3" xfId="566"/>
    <cellStyle name="Percent 2 3 2" xfId="567"/>
    <cellStyle name="Percent 2 3 2 2" xfId="568"/>
    <cellStyle name="Percent 2 3 2 3" xfId="569"/>
    <cellStyle name="Percent 2 3 3" xfId="570"/>
    <cellStyle name="Percent 2 3 4" xfId="571"/>
    <cellStyle name="Percent 2 4" xfId="572"/>
    <cellStyle name="Percent 2 4 2" xfId="573"/>
    <cellStyle name="Percent 2 4 2 2" xfId="574"/>
    <cellStyle name="Percent 2 4 2 3" xfId="575"/>
    <cellStyle name="Percent 2 4 3" xfId="576"/>
    <cellStyle name="Percent 2 4 4" xfId="577"/>
    <cellStyle name="Percent 3" xfId="578"/>
    <cellStyle name="Percent 3 2" xfId="579"/>
    <cellStyle name="Percent 3 4" xfId="580"/>
    <cellStyle name="Percent 3 4 2" xfId="581"/>
    <cellStyle name="Percent 3 4 3" xfId="582"/>
    <cellStyle name="Percent 4" xfId="583"/>
    <cellStyle name="Percent 5" xfId="584"/>
    <cellStyle name="Percent 5 2" xfId="585"/>
    <cellStyle name="Percent 5 3" xfId="586"/>
    <cellStyle name="Percent 6" xfId="587"/>
    <cellStyle name="Percent 7" xfId="588"/>
    <cellStyle name="Percent 8" xfId="589"/>
    <cellStyle name="Percent 9" xfId="700"/>
    <cellStyle name="Percentage" xfId="590"/>
    <cellStyle name="Period Title" xfId="591"/>
    <cellStyle name="PSChar" xfId="592"/>
    <cellStyle name="PSDate" xfId="593"/>
    <cellStyle name="PSDec" xfId="594"/>
    <cellStyle name="PSDetail" xfId="595"/>
    <cellStyle name="PSHeading" xfId="596"/>
    <cellStyle name="PSHeading 2" xfId="597"/>
    <cellStyle name="PSHeading 2 2" xfId="598"/>
    <cellStyle name="PSHeading 2 2 2" xfId="599"/>
    <cellStyle name="PSHeading 2 3" xfId="600"/>
    <cellStyle name="PSHeading 3" xfId="601"/>
    <cellStyle name="PSHeading 3 2" xfId="602"/>
    <cellStyle name="PSHeading 3 2 2" xfId="603"/>
    <cellStyle name="PSHeading 3 2 2 2" xfId="701"/>
    <cellStyle name="PSHeading 3 2 3" xfId="702"/>
    <cellStyle name="PSHeading 3 3" xfId="604"/>
    <cellStyle name="PSHeading 4" xfId="605"/>
    <cellStyle name="PSHeading 4 2" xfId="606"/>
    <cellStyle name="PSHeading 5" xfId="703"/>
    <cellStyle name="PSInt" xfId="607"/>
    <cellStyle name="PSSpacer" xfId="608"/>
    <cellStyle name="Ratio" xfId="609"/>
    <cellStyle name="Ratio 2" xfId="610"/>
    <cellStyle name="Ratio_29(d) - Gas extensions -tariffs" xfId="611"/>
    <cellStyle name="Right Date" xfId="612"/>
    <cellStyle name="Right Number" xfId="613"/>
    <cellStyle name="Right Year" xfId="614"/>
    <cellStyle name="RIN_Input$_3dp" xfId="615"/>
    <cellStyle name="SAPError" xfId="616"/>
    <cellStyle name="SAPError 2" xfId="617"/>
    <cellStyle name="SAPKey" xfId="618"/>
    <cellStyle name="SAPKey 2" xfId="619"/>
    <cellStyle name="SAPLocked" xfId="620"/>
    <cellStyle name="SAPLocked 2" xfId="621"/>
    <cellStyle name="SAPOutput" xfId="622"/>
    <cellStyle name="SAPOutput 2" xfId="623"/>
    <cellStyle name="SAPSpace" xfId="624"/>
    <cellStyle name="SAPSpace 2" xfId="625"/>
    <cellStyle name="SAPText" xfId="626"/>
    <cellStyle name="SAPText 2" xfId="627"/>
    <cellStyle name="SAPUnLocked" xfId="628"/>
    <cellStyle name="SAPUnLocked 2" xfId="629"/>
    <cellStyle name="Sheet Title" xfId="630"/>
    <cellStyle name="SheetHeader1" xfId="631"/>
    <cellStyle name="Style 1" xfId="632"/>
    <cellStyle name="Style 1 2" xfId="633"/>
    <cellStyle name="Style 1 2 2" xfId="634"/>
    <cellStyle name="Style 1 3" xfId="635"/>
    <cellStyle name="Style 1 3 2" xfId="636"/>
    <cellStyle name="Style 1 3 3" xfId="637"/>
    <cellStyle name="Style 1 4" xfId="638"/>
    <cellStyle name="Style 1_29(d) - Gas extensions -tariffs" xfId="639"/>
    <cellStyle name="Style2" xfId="640"/>
    <cellStyle name="Style3" xfId="641"/>
    <cellStyle name="Style4" xfId="642"/>
    <cellStyle name="Style4 2" xfId="643"/>
    <cellStyle name="Style4_29(d) - Gas extensions -tariffs" xfId="644"/>
    <cellStyle name="Style5" xfId="645"/>
    <cellStyle name="Style5 2" xfId="646"/>
    <cellStyle name="Style5_29(d) - Gas extensions -tariffs" xfId="647"/>
    <cellStyle name="Table Head Green" xfId="648"/>
    <cellStyle name="Table Head_pldt" xfId="649"/>
    <cellStyle name="Table Source" xfId="650"/>
    <cellStyle name="Table Units" xfId="651"/>
    <cellStyle name="TableLvl2" xfId="652"/>
    <cellStyle name="TableLvl3" xfId="653"/>
    <cellStyle name="Text" xfId="654"/>
    <cellStyle name="Text 2" xfId="655"/>
    <cellStyle name="Text 3" xfId="656"/>
    <cellStyle name="Text Head 1" xfId="657"/>
    <cellStyle name="Text Head 2" xfId="658"/>
    <cellStyle name="Text Indent 2" xfId="659"/>
    <cellStyle name="Theirs" xfId="660"/>
    <cellStyle name="Title 2" xfId="661"/>
    <cellStyle name="TOC 1" xfId="662"/>
    <cellStyle name="TOC 2" xfId="663"/>
    <cellStyle name="TOC 3" xfId="664"/>
    <cellStyle name="Total 2" xfId="665"/>
    <cellStyle name="Total 2 2" xfId="666"/>
    <cellStyle name="Total 2 2 2" xfId="667"/>
    <cellStyle name="Total 2 3" xfId="668"/>
    <cellStyle name="Total 2 3 2" xfId="669"/>
    <cellStyle name="Total 2 3 3" xfId="670"/>
    <cellStyle name="Total 2 4" xfId="671"/>
    <cellStyle name="Warning Text 2" xfId="672"/>
    <cellStyle name="year" xfId="673"/>
    <cellStyle name="year 2" xfId="674"/>
    <cellStyle name="year_29(d) - Gas extensions -tariffs" xfId="675"/>
  </cellStyles>
  <dxfs count="30">
    <dxf>
      <font>
        <color auto="1"/>
      </font>
      <fill>
        <patternFill>
          <bgColor rgb="FFFFFFCC"/>
        </patternFill>
      </fill>
    </dxf>
    <dxf>
      <fill>
        <patternFill>
          <bgColor rgb="FFFFFFCC"/>
        </patternFill>
      </fill>
    </dxf>
    <dxf>
      <font>
        <color auto="1"/>
      </font>
      <fill>
        <patternFill>
          <bgColor rgb="FFFFFFCC"/>
        </patternFill>
      </fill>
    </dxf>
    <dxf>
      <fill>
        <patternFill>
          <bgColor rgb="FFFFFFCC"/>
        </patternFill>
      </fill>
    </dxf>
    <dxf>
      <font>
        <color auto="1"/>
      </font>
      <fill>
        <patternFill>
          <bgColor rgb="FFFFFFCC"/>
        </patternFill>
      </fill>
    </dxf>
    <dxf>
      <fill>
        <patternFill>
          <bgColor rgb="FFFFFFCC"/>
        </patternFill>
      </fill>
    </dxf>
    <dxf>
      <font>
        <color auto="1"/>
      </font>
      <fill>
        <patternFill>
          <bgColor rgb="FFFFFFCC"/>
        </patternFill>
      </fill>
    </dxf>
    <dxf>
      <fill>
        <patternFill>
          <bgColor rgb="FFFFFFCC"/>
        </patternFill>
      </fill>
    </dxf>
    <dxf>
      <font>
        <color auto="1"/>
      </font>
      <fill>
        <patternFill>
          <bgColor rgb="FFFFFFCC"/>
        </patternFill>
      </fill>
    </dxf>
    <dxf>
      <fill>
        <patternFill>
          <bgColor rgb="FFFFFFCC"/>
        </patternFill>
      </fill>
    </dxf>
    <dxf>
      <font>
        <color auto="1"/>
      </font>
      <fill>
        <patternFill>
          <bgColor rgb="FFFFFFCC"/>
        </patternFill>
      </fill>
    </dxf>
    <dxf>
      <fill>
        <patternFill>
          <bgColor rgb="FFFFFFCC"/>
        </patternFill>
      </fill>
    </dxf>
    <dxf>
      <font>
        <color auto="1"/>
      </font>
      <fill>
        <patternFill>
          <bgColor rgb="FFFFFFCC"/>
        </patternFill>
      </fill>
    </dxf>
    <dxf>
      <fill>
        <patternFill>
          <bgColor rgb="FFFFFFCC"/>
        </patternFill>
      </fill>
    </dxf>
    <dxf>
      <font>
        <color auto="1"/>
      </font>
      <fill>
        <patternFill>
          <bgColor rgb="FFFFFFCC"/>
        </patternFill>
      </fill>
    </dxf>
    <dxf>
      <fill>
        <patternFill>
          <bgColor rgb="FFFFFFCC"/>
        </patternFill>
      </fill>
    </dxf>
    <dxf>
      <font>
        <color auto="1"/>
      </font>
      <fill>
        <patternFill>
          <bgColor rgb="FFFFFFCC"/>
        </patternFill>
      </fill>
    </dxf>
    <dxf>
      <fill>
        <patternFill>
          <bgColor rgb="FFFFFFCC"/>
        </patternFill>
      </fill>
    </dxf>
    <dxf>
      <font>
        <color auto="1"/>
      </font>
      <fill>
        <patternFill>
          <bgColor rgb="FFFFFFCC"/>
        </patternFill>
      </fill>
    </dxf>
    <dxf>
      <fill>
        <patternFill>
          <bgColor rgb="FFFFFFCC"/>
        </patternFill>
      </fill>
    </dxf>
    <dxf>
      <font>
        <color auto="1"/>
      </font>
      <fill>
        <patternFill>
          <bgColor rgb="FFFFFFCC"/>
        </patternFill>
      </fill>
    </dxf>
    <dxf>
      <fill>
        <patternFill>
          <bgColor rgb="FFFFFFCC"/>
        </patternFill>
      </fill>
    </dxf>
    <dxf>
      <font>
        <color auto="1"/>
      </font>
      <fill>
        <patternFill>
          <bgColor rgb="FFFFFFCC"/>
        </patternFill>
      </fill>
    </dxf>
    <dxf>
      <fill>
        <patternFill>
          <bgColor rgb="FFFFFFCC"/>
        </patternFill>
      </fill>
    </dxf>
    <dxf>
      <font>
        <color auto="1"/>
      </font>
      <fill>
        <patternFill>
          <bgColor rgb="FFFFFFCC"/>
        </patternFill>
      </fill>
    </dxf>
    <dxf>
      <fill>
        <patternFill>
          <bgColor rgb="FFFFFFCC"/>
        </patternFill>
      </fill>
    </dxf>
    <dxf>
      <font>
        <color auto="1"/>
      </font>
      <fill>
        <patternFill>
          <bgColor rgb="FFFFFFCC"/>
        </patternFill>
      </fill>
    </dxf>
    <dxf>
      <fill>
        <patternFill>
          <bgColor rgb="FFFFFFCC"/>
        </patternFill>
      </fill>
    </dxf>
    <dxf>
      <font>
        <color auto="1"/>
      </font>
      <fill>
        <patternFill>
          <bgColor rgb="FFFFFFCC"/>
        </patternFill>
      </fill>
    </dxf>
    <dxf>
      <fill>
        <patternFill>
          <bgColor rgb="FFFFFFCC"/>
        </patternFill>
      </fill>
    </dxf>
  </dxfs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AH71"/>
  <sheetViews>
    <sheetView showGridLines="0" tabSelected="1" zoomScale="85" zoomScaleNormal="85" workbookViewId="0">
      <selection activeCell="W51" sqref="W51"/>
    </sheetView>
  </sheetViews>
  <sheetFormatPr defaultColWidth="9.1796875" defaultRowHeight="14.5"/>
  <cols>
    <col min="1" max="1" width="23" style="3" bestFit="1" customWidth="1"/>
    <col min="2" max="2" width="65.7265625" style="5" customWidth="1"/>
    <col min="3" max="24" width="12.26953125" style="5" customWidth="1"/>
    <col min="25" max="29" width="12.26953125" customWidth="1"/>
    <col min="31" max="16384" width="9.1796875" style="5"/>
  </cols>
  <sheetData>
    <row r="1" spans="1:34"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4"/>
      <c r="Z1" s="4"/>
      <c r="AA1" s="4"/>
      <c r="AB1" s="4"/>
      <c r="AC1" s="4"/>
      <c r="AD1" s="4"/>
    </row>
    <row r="2" spans="1:34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4"/>
      <c r="Z2" s="4"/>
      <c r="AA2" s="4"/>
      <c r="AB2" s="4"/>
      <c r="AC2" s="4"/>
      <c r="AD2" s="4"/>
    </row>
    <row r="3" spans="1:34" customFormat="1" ht="15" thickBot="1">
      <c r="A3" s="3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34" customFormat="1" ht="16" thickBot="1">
      <c r="A4" s="3"/>
      <c r="B4" s="7" t="s">
        <v>20</v>
      </c>
      <c r="C4" s="210" t="s">
        <v>0</v>
      </c>
      <c r="D4" s="211"/>
      <c r="E4" s="211"/>
      <c r="F4" s="211"/>
      <c r="G4" s="211"/>
      <c r="H4" s="211"/>
      <c r="I4" s="211"/>
      <c r="J4" s="211"/>
      <c r="K4" s="211"/>
      <c r="L4" s="211"/>
      <c r="M4" s="212"/>
      <c r="N4" s="195" t="s">
        <v>21</v>
      </c>
    </row>
    <row r="5" spans="1:34" s="8" customFormat="1" ht="15.5">
      <c r="A5" s="3"/>
      <c r="B5" s="187"/>
      <c r="C5" s="213"/>
      <c r="D5" s="214"/>
      <c r="E5" s="214"/>
      <c r="F5" s="214"/>
      <c r="G5" s="214"/>
      <c r="H5" s="214"/>
      <c r="I5" s="214"/>
      <c r="J5" s="214"/>
      <c r="K5" s="214"/>
      <c r="L5" s="214"/>
      <c r="M5" s="215"/>
      <c r="N5" s="196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</row>
    <row r="6" spans="1:34" ht="16" thickBot="1">
      <c r="B6" s="187"/>
      <c r="C6" s="188" t="s">
        <v>2</v>
      </c>
      <c r="D6" s="9" t="s">
        <v>4</v>
      </c>
      <c r="E6" s="10" t="s">
        <v>6</v>
      </c>
      <c r="F6" s="10" t="s">
        <v>8</v>
      </c>
      <c r="G6" s="10" t="s">
        <v>10</v>
      </c>
      <c r="H6" s="10" t="s">
        <v>12</v>
      </c>
      <c r="I6" s="10" t="s">
        <v>14</v>
      </c>
      <c r="J6" s="10" t="s">
        <v>16</v>
      </c>
      <c r="K6" s="10" t="s">
        <v>17</v>
      </c>
      <c r="L6" s="10" t="s">
        <v>1</v>
      </c>
      <c r="M6" s="189" t="s">
        <v>3</v>
      </c>
      <c r="N6" s="197" t="s">
        <v>5</v>
      </c>
      <c r="O6"/>
      <c r="P6"/>
      <c r="Q6"/>
      <c r="R6"/>
      <c r="S6"/>
      <c r="T6"/>
      <c r="U6"/>
      <c r="V6"/>
      <c r="W6"/>
      <c r="X6"/>
      <c r="AG6" s="4"/>
    </row>
    <row r="7" spans="1:34" ht="15" thickBot="1">
      <c r="B7" s="11" t="s">
        <v>41</v>
      </c>
      <c r="C7" s="130"/>
      <c r="D7" s="123">
        <v>167</v>
      </c>
      <c r="E7" s="123">
        <v>172.1</v>
      </c>
      <c r="F7" s="123">
        <v>178.3</v>
      </c>
      <c r="G7" s="123">
        <v>180.4</v>
      </c>
      <c r="H7" s="122"/>
      <c r="I7" s="122"/>
      <c r="J7" s="13"/>
      <c r="K7" s="13"/>
      <c r="L7" s="13"/>
      <c r="M7" s="131"/>
      <c r="N7" s="198"/>
      <c r="O7"/>
      <c r="P7"/>
      <c r="Q7"/>
      <c r="R7"/>
      <c r="S7"/>
      <c r="T7"/>
      <c r="U7"/>
      <c r="V7"/>
      <c r="W7"/>
      <c r="X7"/>
      <c r="AG7" s="4"/>
      <c r="AH7" s="4"/>
    </row>
    <row r="8" spans="1:34">
      <c r="B8" s="14" t="s">
        <v>42</v>
      </c>
      <c r="C8" s="124"/>
      <c r="D8" s="125"/>
      <c r="E8" s="125"/>
      <c r="F8" s="123">
        <v>99.2</v>
      </c>
      <c r="G8" s="123">
        <v>100.4</v>
      </c>
      <c r="H8" s="123">
        <v>102.8</v>
      </c>
      <c r="I8" s="123">
        <v>105.9</v>
      </c>
      <c r="J8" s="123">
        <v>107.5</v>
      </c>
      <c r="K8" s="123">
        <v>108.6</v>
      </c>
      <c r="L8" s="123">
        <v>110.7</v>
      </c>
      <c r="M8" s="239">
        <v>113</v>
      </c>
      <c r="N8" s="240">
        <f>M8*1.0125</f>
        <v>114.41249999999999</v>
      </c>
      <c r="O8"/>
      <c r="P8" s="5" t="s">
        <v>53</v>
      </c>
      <c r="Q8"/>
      <c r="S8"/>
      <c r="T8"/>
      <c r="U8"/>
      <c r="V8"/>
      <c r="W8"/>
      <c r="X8"/>
      <c r="AG8" s="15"/>
      <c r="AH8" s="4"/>
    </row>
    <row r="9" spans="1:34">
      <c r="B9" s="16" t="s">
        <v>22</v>
      </c>
      <c r="C9" s="12"/>
      <c r="D9" s="17"/>
      <c r="E9" s="18">
        <f t="shared" ref="E9:F9" si="0">E7/D7-1</f>
        <v>3.0538922155688653E-2</v>
      </c>
      <c r="F9" s="18">
        <f t="shared" si="0"/>
        <v>3.6025566531086683E-2</v>
      </c>
      <c r="G9" s="18">
        <f t="shared" ref="G9:N9" si="1">+G8/F8-1</f>
        <v>1.2096774193548487E-2</v>
      </c>
      <c r="H9" s="18">
        <f t="shared" si="1"/>
        <v>2.3904382470119501E-2</v>
      </c>
      <c r="I9" s="18">
        <f t="shared" si="1"/>
        <v>3.0155642023346418E-2</v>
      </c>
      <c r="J9" s="18">
        <f t="shared" si="1"/>
        <v>1.5108593012275628E-2</v>
      </c>
      <c r="K9" s="18">
        <f t="shared" si="1"/>
        <v>1.0232558139534831E-2</v>
      </c>
      <c r="L9" s="18">
        <f t="shared" si="1"/>
        <v>1.9337016574585641E-2</v>
      </c>
      <c r="M9" s="190">
        <f t="shared" si="1"/>
        <v>2.0776874435411097E-2</v>
      </c>
      <c r="N9" s="199">
        <f t="shared" si="1"/>
        <v>1.2499999999999956E-2</v>
      </c>
      <c r="O9"/>
      <c r="P9"/>
      <c r="Q9"/>
      <c r="R9"/>
      <c r="S9"/>
      <c r="T9"/>
      <c r="U9"/>
      <c r="V9"/>
      <c r="W9"/>
      <c r="X9"/>
    </row>
    <row r="10" spans="1:34" ht="15" thickBot="1">
      <c r="B10" s="19" t="s">
        <v>46</v>
      </c>
      <c r="C10" s="20"/>
      <c r="D10" s="21">
        <f>E10/(1+E9)</f>
        <v>0.81208843319700164</v>
      </c>
      <c r="E10" s="22">
        <f t="shared" ref="E10:M10" si="2">F10/(1+F9)</f>
        <v>0.83688873864194002</v>
      </c>
      <c r="F10" s="22">
        <f t="shared" si="2"/>
        <v>0.86703812957500248</v>
      </c>
      <c r="G10" s="22">
        <f t="shared" si="2"/>
        <v>0.87752649404566796</v>
      </c>
      <c r="H10" s="22">
        <f t="shared" si="2"/>
        <v>0.8985032229869987</v>
      </c>
      <c r="I10" s="22">
        <f t="shared" si="2"/>
        <v>0.92559816453621768</v>
      </c>
      <c r="J10" s="22">
        <f t="shared" si="2"/>
        <v>0.93958265049710477</v>
      </c>
      <c r="K10" s="22">
        <f t="shared" si="2"/>
        <v>0.94919698459521462</v>
      </c>
      <c r="L10" s="22">
        <f t="shared" si="2"/>
        <v>0.96755162241887904</v>
      </c>
      <c r="M10" s="191">
        <f t="shared" si="2"/>
        <v>0.98765432098765438</v>
      </c>
      <c r="N10" s="200">
        <v>1</v>
      </c>
      <c r="O10"/>
      <c r="P10"/>
      <c r="Q10"/>
      <c r="R10"/>
      <c r="S10"/>
      <c r="T10"/>
      <c r="U10"/>
      <c r="V10"/>
      <c r="W10"/>
      <c r="X10"/>
    </row>
    <row r="11" spans="1:34">
      <c r="B11" s="23"/>
      <c r="C11" s="24"/>
      <c r="D11" s="24"/>
      <c r="E11" s="24"/>
      <c r="F11" s="24"/>
      <c r="G11" s="24"/>
      <c r="H11" s="24"/>
      <c r="I11" s="24"/>
      <c r="J11" s="25"/>
      <c r="K11" s="26"/>
      <c r="L11" s="25"/>
      <c r="M11" s="27"/>
      <c r="N11" s="26"/>
      <c r="O11" s="25"/>
      <c r="P11" s="25"/>
      <c r="Q11" s="25"/>
      <c r="R11" s="25"/>
      <c r="S11" s="26"/>
      <c r="T11" s="26"/>
      <c r="U11" s="26"/>
      <c r="V11" s="26"/>
      <c r="W11" s="26"/>
    </row>
    <row r="12" spans="1:34">
      <c r="B12" s="23"/>
      <c r="C12" s="24"/>
      <c r="D12" s="24"/>
      <c r="E12" s="24"/>
      <c r="F12" s="24"/>
      <c r="G12" s="24"/>
      <c r="H12" s="24"/>
      <c r="I12" s="24"/>
      <c r="J12" s="25"/>
      <c r="K12"/>
      <c r="L12"/>
      <c r="M12"/>
      <c r="N12"/>
      <c r="O12"/>
      <c r="P12"/>
      <c r="Q12"/>
      <c r="R12" s="25"/>
      <c r="S12" s="26"/>
      <c r="T12" s="26"/>
      <c r="U12" s="26"/>
      <c r="V12" s="26"/>
      <c r="W12" s="26"/>
    </row>
    <row r="13" spans="1:34">
      <c r="B13" s="23"/>
      <c r="C13" s="24"/>
      <c r="D13" s="24"/>
      <c r="E13" s="24"/>
      <c r="F13" s="24"/>
      <c r="G13" s="24"/>
      <c r="H13" s="24"/>
      <c r="I13" s="24"/>
      <c r="J13" s="25"/>
      <c r="K13" s="26"/>
      <c r="L13" s="25"/>
      <c r="M13" s="27"/>
      <c r="N13" s="26"/>
      <c r="O13" s="25"/>
      <c r="P13" s="25"/>
      <c r="Q13" s="25"/>
      <c r="R13" s="25"/>
      <c r="S13" s="26"/>
      <c r="T13" s="26"/>
      <c r="U13" s="26"/>
      <c r="V13" s="26"/>
      <c r="W13" s="26"/>
    </row>
    <row r="14" spans="1:34" s="30" customFormat="1" ht="18.5">
      <c r="A14" s="3"/>
      <c r="B14" s="28" t="s">
        <v>38</v>
      </c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/>
      <c r="Z14"/>
      <c r="AA14"/>
      <c r="AB14"/>
      <c r="AC14"/>
      <c r="AD14"/>
    </row>
    <row r="15" spans="1:34" customFormat="1" ht="15" thickBot="1">
      <c r="A15" s="3"/>
    </row>
    <row r="16" spans="1:34" s="34" customFormat="1" ht="16" thickBot="1">
      <c r="A16" s="3"/>
      <c r="B16" s="31" t="s">
        <v>23</v>
      </c>
      <c r="C16" s="117"/>
      <c r="D16" s="117"/>
      <c r="E16" s="117"/>
      <c r="F16" s="117"/>
      <c r="G16" s="117"/>
      <c r="H16" s="117"/>
      <c r="I16" s="117"/>
      <c r="J16" s="32"/>
      <c r="K16" s="32"/>
      <c r="L16" s="32"/>
      <c r="M16" s="32"/>
      <c r="N16" s="32"/>
      <c r="O16" s="32"/>
      <c r="P16" s="32"/>
      <c r="Q16" s="33"/>
      <c r="R16"/>
      <c r="S16"/>
      <c r="T16"/>
      <c r="U16"/>
      <c r="V16"/>
      <c r="Y16"/>
      <c r="Z16"/>
      <c r="AA16"/>
      <c r="AB16"/>
      <c r="AC16"/>
      <c r="AD16"/>
    </row>
    <row r="17" spans="1:30">
      <c r="B17"/>
      <c r="C17" s="228" t="s">
        <v>47</v>
      </c>
      <c r="D17" s="251"/>
      <c r="E17" s="252" t="s">
        <v>48</v>
      </c>
      <c r="F17" s="232"/>
      <c r="G17" s="232"/>
      <c r="H17" s="232"/>
      <c r="I17" s="233"/>
      <c r="J17" s="35"/>
      <c r="K17" s="231" t="s">
        <v>49</v>
      </c>
      <c r="L17" s="232"/>
      <c r="M17" s="232"/>
      <c r="N17" s="232"/>
      <c r="O17" s="232"/>
      <c r="P17" s="232"/>
      <c r="Q17" s="233"/>
      <c r="R17"/>
      <c r="S17"/>
      <c r="T17"/>
      <c r="U17"/>
      <c r="V17"/>
      <c r="W17" s="15"/>
      <c r="X17" s="15"/>
    </row>
    <row r="18" spans="1:30">
      <c r="B18"/>
      <c r="C18" s="234" t="s">
        <v>24</v>
      </c>
      <c r="D18" s="235"/>
      <c r="E18" s="236" t="s">
        <v>19</v>
      </c>
      <c r="F18" s="237"/>
      <c r="G18" s="237"/>
      <c r="H18" s="237"/>
      <c r="I18" s="238"/>
      <c r="J18" s="35"/>
      <c r="K18" s="234" t="s">
        <v>24</v>
      </c>
      <c r="L18" s="235"/>
      <c r="M18" s="236" t="s">
        <v>19</v>
      </c>
      <c r="N18" s="237"/>
      <c r="O18" s="237"/>
      <c r="P18" s="237"/>
      <c r="Q18" s="238"/>
      <c r="R18"/>
      <c r="S18"/>
      <c r="T18"/>
      <c r="U18"/>
      <c r="V18"/>
      <c r="W18" s="15"/>
      <c r="X18" s="15"/>
    </row>
    <row r="19" spans="1:30" ht="15" thickBot="1">
      <c r="B19"/>
      <c r="C19" s="36" t="s">
        <v>12</v>
      </c>
      <c r="D19" s="37" t="s">
        <v>14</v>
      </c>
      <c r="E19" s="38" t="s">
        <v>16</v>
      </c>
      <c r="F19" s="39" t="s">
        <v>17</v>
      </c>
      <c r="G19" s="39" t="s">
        <v>1</v>
      </c>
      <c r="H19" s="39" t="s">
        <v>3</v>
      </c>
      <c r="I19" s="129" t="s">
        <v>5</v>
      </c>
      <c r="J19" s="35"/>
      <c r="K19" s="36" t="s">
        <v>12</v>
      </c>
      <c r="L19" s="37" t="s">
        <v>14</v>
      </c>
      <c r="M19" s="38" t="s">
        <v>16</v>
      </c>
      <c r="N19" s="39" t="s">
        <v>17</v>
      </c>
      <c r="O19" s="39" t="s">
        <v>1</v>
      </c>
      <c r="P19" s="39" t="s">
        <v>3</v>
      </c>
      <c r="Q19" s="129" t="s">
        <v>5</v>
      </c>
      <c r="R19"/>
      <c r="S19"/>
      <c r="T19"/>
      <c r="U19"/>
      <c r="V19"/>
      <c r="W19" s="15"/>
      <c r="X19" s="15"/>
    </row>
    <row r="20" spans="1:30">
      <c r="B20" s="116" t="s">
        <v>25</v>
      </c>
      <c r="C20" s="241">
        <v>52.330204816220522</v>
      </c>
      <c r="D20" s="242">
        <v>52.014577162282215</v>
      </c>
      <c r="E20" s="243">
        <v>44.007198952090185</v>
      </c>
      <c r="F20" s="244">
        <v>43.406553172998535</v>
      </c>
      <c r="G20" s="244">
        <v>43.640687773711043</v>
      </c>
      <c r="H20" s="244">
        <v>43.867839857018978</v>
      </c>
      <c r="I20" s="245">
        <v>43.38250439141644</v>
      </c>
      <c r="J20" s="35"/>
      <c r="K20" s="246">
        <f>+C20/$D$10</f>
        <v>64.439047124718655</v>
      </c>
      <c r="L20" s="242">
        <f t="shared" ref="L20:L27" si="3">+D20/$D$10</f>
        <v>64.050385445724217</v>
      </c>
      <c r="M20" s="243">
        <f>+E20/$I$10</f>
        <v>47.544604816865139</v>
      </c>
      <c r="N20" s="244">
        <f>+F20/$I$10</f>
        <v>46.895677666720438</v>
      </c>
      <c r="O20" s="244">
        <f>+G20/$I$10</f>
        <v>47.148632577051131</v>
      </c>
      <c r="P20" s="244">
        <f>+H20/$I$10</f>
        <v>47.394043698217033</v>
      </c>
      <c r="Q20" s="245">
        <f>+I20/$I$10</f>
        <v>46.869695785485675</v>
      </c>
      <c r="R20"/>
      <c r="S20"/>
      <c r="T20"/>
      <c r="U20"/>
      <c r="V20"/>
      <c r="W20" s="15"/>
      <c r="X20" s="41"/>
    </row>
    <row r="21" spans="1:30">
      <c r="B21" s="119" t="s">
        <v>26</v>
      </c>
      <c r="C21" s="128"/>
      <c r="D21" s="201"/>
      <c r="E21" s="202"/>
      <c r="F21" s="203"/>
      <c r="G21" s="203"/>
      <c r="H21" s="203"/>
      <c r="I21" s="204"/>
      <c r="J21" s="42"/>
      <c r="K21" s="247"/>
      <c r="L21" s="201"/>
      <c r="M21" s="202"/>
      <c r="N21" s="203"/>
      <c r="O21" s="203"/>
      <c r="P21" s="203"/>
      <c r="Q21" s="204"/>
      <c r="R21"/>
      <c r="S21"/>
      <c r="T21"/>
      <c r="U21"/>
      <c r="V21"/>
      <c r="W21" s="15"/>
      <c r="X21" s="15"/>
    </row>
    <row r="22" spans="1:30">
      <c r="B22" s="155" t="s">
        <v>27</v>
      </c>
      <c r="C22" s="156">
        <v>-0.62433926198985168</v>
      </c>
      <c r="D22" s="157">
        <v>-0.64865472536751445</v>
      </c>
      <c r="E22" s="158">
        <v>-0.95088589137279544</v>
      </c>
      <c r="F22" s="159">
        <v>-0.95108295314160207</v>
      </c>
      <c r="G22" s="159">
        <v>-0.95971565952553095</v>
      </c>
      <c r="H22" s="159">
        <v>-0.9622680863706583</v>
      </c>
      <c r="I22" s="160">
        <v>-0.96057075792693236</v>
      </c>
      <c r="J22" s="42"/>
      <c r="K22" s="248">
        <f t="shared" ref="K22:K27" si="4">+C22/$D$10</f>
        <v>-0.76880698759859745</v>
      </c>
      <c r="L22" s="157">
        <f t="shared" si="3"/>
        <v>-0.79874887863371358</v>
      </c>
      <c r="M22" s="158">
        <f>E22/$I$10</f>
        <v>-1.0273204159271949</v>
      </c>
      <c r="N22" s="159">
        <f t="shared" ref="N22:Q27" si="5">F22/$I$10</f>
        <v>-1.0275333180010722</v>
      </c>
      <c r="O22" s="159">
        <f t="shared" si="5"/>
        <v>-1.0368599423556639</v>
      </c>
      <c r="P22" s="159">
        <f t="shared" si="5"/>
        <v>-1.0396175394889795</v>
      </c>
      <c r="Q22" s="160">
        <f t="shared" si="5"/>
        <v>-1.0377837756498125</v>
      </c>
      <c r="R22"/>
      <c r="S22"/>
      <c r="T22"/>
      <c r="U22"/>
      <c r="V22"/>
      <c r="W22" s="15"/>
      <c r="X22" s="15"/>
    </row>
    <row r="23" spans="1:30">
      <c r="B23" s="155" t="s">
        <v>45</v>
      </c>
      <c r="C23" s="156">
        <v>-0.8053294034978159</v>
      </c>
      <c r="D23" s="157">
        <v>-0.8053294034978159</v>
      </c>
      <c r="E23" s="158">
        <v>-0.69699999999999995</v>
      </c>
      <c r="F23" s="159">
        <v>-0.69699999999999995</v>
      </c>
      <c r="G23" s="159">
        <v>-0.69699999999999995</v>
      </c>
      <c r="H23" s="159">
        <v>-0.69699999999999995</v>
      </c>
      <c r="I23" s="160">
        <v>-0.69699999999999995</v>
      </c>
      <c r="J23" s="42"/>
      <c r="K23" s="248">
        <f t="shared" si="4"/>
        <v>-0.99167697824167123</v>
      </c>
      <c r="L23" s="157">
        <f t="shared" si="3"/>
        <v>-0.99167697824167123</v>
      </c>
      <c r="M23" s="158">
        <f t="shared" ref="M23:M27" si="6">E23/$I$10</f>
        <v>-0.75302655807365426</v>
      </c>
      <c r="N23" s="159">
        <f t="shared" si="5"/>
        <v>-0.75302655807365426</v>
      </c>
      <c r="O23" s="159">
        <f t="shared" si="5"/>
        <v>-0.75302655807365426</v>
      </c>
      <c r="P23" s="159">
        <f t="shared" si="5"/>
        <v>-0.75302655807365426</v>
      </c>
      <c r="Q23" s="160">
        <f t="shared" si="5"/>
        <v>-0.75302655807365426</v>
      </c>
      <c r="R23"/>
      <c r="S23"/>
      <c r="T23"/>
      <c r="U23"/>
      <c r="V23"/>
      <c r="W23" s="15"/>
      <c r="X23" s="15"/>
    </row>
    <row r="24" spans="1:30">
      <c r="B24" s="155" t="s">
        <v>43</v>
      </c>
      <c r="C24" s="156"/>
      <c r="D24" s="157"/>
      <c r="E24" s="158"/>
      <c r="F24" s="159"/>
      <c r="G24" s="159"/>
      <c r="H24" s="159"/>
      <c r="I24" s="160"/>
      <c r="J24" s="42"/>
      <c r="K24" s="248"/>
      <c r="L24" s="157"/>
      <c r="M24" s="158"/>
      <c r="N24" s="159"/>
      <c r="O24" s="159"/>
      <c r="P24" s="159"/>
      <c r="Q24" s="160"/>
      <c r="R24"/>
      <c r="S24"/>
      <c r="T24"/>
      <c r="U24"/>
      <c r="V24"/>
      <c r="W24" s="15"/>
      <c r="X24" s="15"/>
    </row>
    <row r="25" spans="1:30">
      <c r="B25" s="161" t="s">
        <v>28</v>
      </c>
      <c r="C25" s="156"/>
      <c r="D25" s="157"/>
      <c r="E25" s="158"/>
      <c r="F25" s="159"/>
      <c r="G25" s="159"/>
      <c r="H25" s="159"/>
      <c r="I25" s="160"/>
      <c r="J25" s="45"/>
      <c r="K25" s="248"/>
      <c r="L25" s="157"/>
      <c r="M25" s="158"/>
      <c r="N25" s="159"/>
      <c r="O25" s="159"/>
      <c r="P25" s="159"/>
      <c r="Q25" s="160"/>
      <c r="R25"/>
      <c r="S25"/>
      <c r="T25"/>
      <c r="U25"/>
      <c r="V25"/>
      <c r="W25" s="41"/>
      <c r="X25" s="44"/>
    </row>
    <row r="26" spans="1:30">
      <c r="B26" s="118" t="s">
        <v>39</v>
      </c>
      <c r="C26" s="156"/>
      <c r="D26" s="157"/>
      <c r="E26" s="158"/>
      <c r="F26" s="159"/>
      <c r="G26" s="159"/>
      <c r="H26" s="159"/>
      <c r="I26" s="160"/>
      <c r="J26" s="45"/>
      <c r="K26" s="248"/>
      <c r="L26" s="157"/>
      <c r="M26" s="158"/>
      <c r="N26" s="159"/>
      <c r="O26" s="159"/>
      <c r="P26" s="159"/>
      <c r="Q26" s="160"/>
      <c r="R26"/>
      <c r="S26"/>
      <c r="T26"/>
      <c r="U26"/>
      <c r="V26"/>
      <c r="W26" s="41"/>
      <c r="X26" s="44"/>
    </row>
    <row r="27" spans="1:30" ht="15" thickBot="1">
      <c r="B27" s="162" t="s">
        <v>40</v>
      </c>
      <c r="C27" s="163"/>
      <c r="D27" s="164"/>
      <c r="E27" s="165"/>
      <c r="F27" s="166"/>
      <c r="G27" s="166"/>
      <c r="H27" s="166"/>
      <c r="I27" s="167"/>
      <c r="J27" s="46"/>
      <c r="K27" s="249"/>
      <c r="L27" s="164"/>
      <c r="M27" s="165"/>
      <c r="N27" s="166"/>
      <c r="O27" s="166"/>
      <c r="P27" s="166"/>
      <c r="Q27" s="167"/>
      <c r="R27"/>
      <c r="S27"/>
      <c r="T27"/>
      <c r="U27"/>
      <c r="V27"/>
      <c r="W27" s="41"/>
      <c r="X27" s="15"/>
    </row>
    <row r="28" spans="1:30" ht="15" thickBot="1">
      <c r="B28" s="135" t="s">
        <v>29</v>
      </c>
      <c r="C28" s="254">
        <f t="shared" ref="C28:D28" si="7">SUM(C20:C27)</f>
        <v>50.900536150732854</v>
      </c>
      <c r="D28" s="254">
        <f t="shared" si="7"/>
        <v>50.560593033416886</v>
      </c>
      <c r="E28" s="254">
        <f>SUM(E20:E27)</f>
        <v>42.35931306071739</v>
      </c>
      <c r="F28" s="254">
        <f>SUM(F20:F27)</f>
        <v>41.758470219856932</v>
      </c>
      <c r="G28" s="254">
        <f>SUM(G20:G27)</f>
        <v>41.983972114185512</v>
      </c>
      <c r="H28" s="254">
        <f>SUM(H20:H27)</f>
        <v>42.208571770648319</v>
      </c>
      <c r="I28" s="255">
        <f>SUM(I20:I27)</f>
        <v>41.724933633489506</v>
      </c>
      <c r="J28" s="46"/>
      <c r="K28" s="253">
        <f t="shared" ref="K28" si="8">+SUM(K20:K27)</f>
        <v>62.67856315887839</v>
      </c>
      <c r="L28" s="254">
        <f t="shared" ref="L28" si="9">+SUM(L20:L27)</f>
        <v>62.25995958884883</v>
      </c>
      <c r="M28" s="254">
        <f t="shared" ref="M28:Q28" si="10">+SUM(M20:M27)</f>
        <v>45.764257842864289</v>
      </c>
      <c r="N28" s="254">
        <f t="shared" si="10"/>
        <v>45.115117790645712</v>
      </c>
      <c r="O28" s="254">
        <f t="shared" si="10"/>
        <v>45.358746076621813</v>
      </c>
      <c r="P28" s="254">
        <f t="shared" si="10"/>
        <v>45.601399600654396</v>
      </c>
      <c r="Q28" s="255">
        <f t="shared" si="10"/>
        <v>45.078885451762204</v>
      </c>
      <c r="R28"/>
      <c r="S28"/>
      <c r="T28"/>
      <c r="U28"/>
      <c r="V28"/>
      <c r="W28" s="41"/>
      <c r="X28" s="15"/>
    </row>
    <row r="29" spans="1:30" ht="15" thickBot="1">
      <c r="B29" s="47"/>
      <c r="C29" s="48"/>
      <c r="D29" s="49"/>
      <c r="E29" s="49"/>
      <c r="F29" s="49"/>
      <c r="G29" s="49"/>
      <c r="H29" s="49"/>
      <c r="I29" s="49"/>
      <c r="J29" s="50"/>
      <c r="K29" s="48"/>
      <c r="L29" s="48"/>
      <c r="M29" s="48"/>
      <c r="N29" s="48"/>
      <c r="O29" s="48"/>
      <c r="P29" s="48"/>
      <c r="Q29" s="48"/>
      <c r="R29"/>
      <c r="S29"/>
      <c r="T29"/>
      <c r="U29"/>
      <c r="V29"/>
      <c r="W29" s="51"/>
      <c r="X29" s="15"/>
    </row>
    <row r="30" spans="1:30" s="34" customFormat="1" ht="16" thickBot="1">
      <c r="A30" s="3"/>
      <c r="B30" s="31" t="s">
        <v>30</v>
      </c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3"/>
      <c r="R30"/>
      <c r="S30"/>
      <c r="T30"/>
      <c r="U30"/>
      <c r="V30"/>
      <c r="Y30"/>
      <c r="Z30"/>
      <c r="AA30"/>
      <c r="AB30"/>
      <c r="AC30"/>
      <c r="AD30"/>
    </row>
    <row r="31" spans="1:30">
      <c r="B31" s="52"/>
      <c r="C31" s="228" t="s">
        <v>31</v>
      </c>
      <c r="D31" s="229"/>
      <c r="E31" s="229"/>
      <c r="F31" s="229"/>
      <c r="G31" s="229"/>
      <c r="H31" s="229"/>
      <c r="I31" s="230"/>
      <c r="J31" s="53"/>
      <c r="K31" s="231" t="s">
        <v>49</v>
      </c>
      <c r="L31" s="232"/>
      <c r="M31" s="232"/>
      <c r="N31" s="232"/>
      <c r="O31" s="232"/>
      <c r="P31" s="232"/>
      <c r="Q31" s="233"/>
      <c r="R31"/>
      <c r="S31"/>
      <c r="T31"/>
      <c r="U31"/>
      <c r="V31"/>
      <c r="W31" s="15"/>
      <c r="X31" s="15"/>
    </row>
    <row r="32" spans="1:30">
      <c r="B32" s="52"/>
      <c r="C32" s="234" t="s">
        <v>24</v>
      </c>
      <c r="D32" s="235"/>
      <c r="E32" s="236" t="s">
        <v>19</v>
      </c>
      <c r="F32" s="237"/>
      <c r="G32" s="237"/>
      <c r="H32" s="237"/>
      <c r="I32" s="238"/>
      <c r="J32" s="53"/>
      <c r="K32" s="234" t="s">
        <v>24</v>
      </c>
      <c r="L32" s="235"/>
      <c r="M32" s="236" t="s">
        <v>19</v>
      </c>
      <c r="N32" s="237"/>
      <c r="O32" s="237"/>
      <c r="P32" s="237"/>
      <c r="Q32" s="238"/>
      <c r="R32"/>
      <c r="S32"/>
      <c r="T32"/>
      <c r="U32"/>
      <c r="V32"/>
      <c r="W32" s="15"/>
      <c r="X32" s="15"/>
    </row>
    <row r="33" spans="1:30" ht="15" thickBot="1">
      <c r="B33" s="54"/>
      <c r="C33" s="36" t="s">
        <v>12</v>
      </c>
      <c r="D33" s="37" t="s">
        <v>14</v>
      </c>
      <c r="E33" s="38" t="s">
        <v>16</v>
      </c>
      <c r="F33" s="39" t="s">
        <v>17</v>
      </c>
      <c r="G33" s="39" t="s">
        <v>1</v>
      </c>
      <c r="H33" s="39" t="s">
        <v>3</v>
      </c>
      <c r="I33" s="129" t="s">
        <v>5</v>
      </c>
      <c r="J33" s="45"/>
      <c r="K33" s="36" t="s">
        <v>12</v>
      </c>
      <c r="L33" s="37" t="s">
        <v>14</v>
      </c>
      <c r="M33" s="38" t="s">
        <v>16</v>
      </c>
      <c r="N33" s="39" t="s">
        <v>17</v>
      </c>
      <c r="O33" s="39" t="s">
        <v>1</v>
      </c>
      <c r="P33" s="39" t="s">
        <v>3</v>
      </c>
      <c r="Q33" s="129" t="s">
        <v>5</v>
      </c>
      <c r="R33"/>
      <c r="S33"/>
      <c r="T33"/>
      <c r="U33"/>
      <c r="V33"/>
    </row>
    <row r="34" spans="1:30">
      <c r="B34" s="40" t="s">
        <v>32</v>
      </c>
      <c r="C34" s="241">
        <v>44.976999999999997</v>
      </c>
      <c r="D34" s="242">
        <v>45.616999999999997</v>
      </c>
      <c r="E34" s="243">
        <v>34.704999999999998</v>
      </c>
      <c r="F34" s="244">
        <v>36.70694088465082</v>
      </c>
      <c r="G34" s="244">
        <v>32.048191384064246</v>
      </c>
      <c r="H34" s="244">
        <v>28.974888076739795</v>
      </c>
      <c r="I34" s="133"/>
      <c r="J34" s="45"/>
      <c r="K34" s="246">
        <f t="shared" ref="K34:L34" si="11">+C34/H$10*(1+H$9)^0.5</f>
        <v>50.652460427789485</v>
      </c>
      <c r="L34" s="242">
        <f t="shared" si="11"/>
        <v>50.021378795784365</v>
      </c>
      <c r="M34" s="243">
        <f>+E34/J$10*(1+J$9)^0.5</f>
        <v>37.214596279096682</v>
      </c>
      <c r="N34" s="244">
        <f>+F34/K$10*(1+K$9)^0.5</f>
        <v>38.868924420334388</v>
      </c>
      <c r="O34" s="244">
        <f>+G34/L$10*(1+L$9)^0.5</f>
        <v>33.441694701454999</v>
      </c>
      <c r="P34" s="244">
        <f>+H34/M$10*(1+M$9)^0.5</f>
        <v>29.640273742526684</v>
      </c>
      <c r="Q34" s="120"/>
      <c r="R34"/>
      <c r="S34"/>
      <c r="T34"/>
      <c r="U34"/>
      <c r="V34"/>
    </row>
    <row r="35" spans="1:30">
      <c r="B35" s="56" t="s">
        <v>33</v>
      </c>
      <c r="C35" s="128"/>
      <c r="D35" s="201"/>
      <c r="E35" s="202"/>
      <c r="F35" s="203"/>
      <c r="G35" s="203"/>
      <c r="H35" s="203"/>
      <c r="I35" s="55"/>
      <c r="J35" s="46"/>
      <c r="K35" s="247"/>
      <c r="L35" s="201"/>
      <c r="M35" s="202"/>
      <c r="N35" s="203"/>
      <c r="O35" s="203"/>
      <c r="P35" s="203"/>
      <c r="Q35" s="57"/>
      <c r="R35"/>
      <c r="S35"/>
      <c r="T35"/>
      <c r="U35"/>
      <c r="V35"/>
      <c r="W35" s="15"/>
      <c r="X35" s="15"/>
    </row>
    <row r="36" spans="1:30">
      <c r="B36" s="168" t="str">
        <f>B22</f>
        <v>Debt raising costs</v>
      </c>
      <c r="C36" s="156"/>
      <c r="D36" s="157"/>
      <c r="E36" s="158"/>
      <c r="F36" s="159"/>
      <c r="G36" s="159"/>
      <c r="H36" s="159"/>
      <c r="I36" s="55"/>
      <c r="J36" s="45"/>
      <c r="K36" s="248">
        <f t="shared" ref="K36:M42" si="12">C36/H$10*(1+H$9)^0.5</f>
        <v>0</v>
      </c>
      <c r="L36" s="157">
        <f t="shared" si="12"/>
        <v>0</v>
      </c>
      <c r="M36" s="158">
        <f>E36/J$10*(1+J$9)^0.5</f>
        <v>0</v>
      </c>
      <c r="N36" s="159">
        <f t="shared" ref="N36:P42" si="13">F36/K$10*(1+K$9)^0.5</f>
        <v>0</v>
      </c>
      <c r="O36" s="159">
        <f t="shared" si="13"/>
        <v>0</v>
      </c>
      <c r="P36" s="159">
        <f t="shared" si="13"/>
        <v>0</v>
      </c>
      <c r="Q36" s="58"/>
      <c r="R36"/>
      <c r="S36"/>
      <c r="T36"/>
      <c r="U36"/>
      <c r="V36"/>
      <c r="W36" s="15"/>
      <c r="X36" s="15"/>
    </row>
    <row r="37" spans="1:30">
      <c r="B37" s="168" t="str">
        <f>B23</f>
        <v>Self Insurance (but not insurance)</v>
      </c>
      <c r="C37" s="156">
        <v>-0.88100000000000001</v>
      </c>
      <c r="D37" s="157">
        <v>-0.90800000000000003</v>
      </c>
      <c r="E37" s="158">
        <v>-0.71399999999999997</v>
      </c>
      <c r="F37" s="159">
        <v>-0.73139999999999994</v>
      </c>
      <c r="G37" s="159">
        <v>-0.7479596224865841</v>
      </c>
      <c r="H37" s="159">
        <v>-0.76576106150176482</v>
      </c>
      <c r="I37" s="55"/>
      <c r="J37" s="46"/>
      <c r="K37" s="248">
        <f t="shared" si="12"/>
        <v>-0.99216972312254137</v>
      </c>
      <c r="L37" s="157">
        <f t="shared" si="12"/>
        <v>-0.99566854345029709</v>
      </c>
      <c r="M37" s="158">
        <f t="shared" si="12"/>
        <v>-0.76563093915214042</v>
      </c>
      <c r="N37" s="159">
        <f t="shared" si="13"/>
        <v>-0.77447835847634405</v>
      </c>
      <c r="O37" s="159">
        <f t="shared" si="13"/>
        <v>-0.78048202609802964</v>
      </c>
      <c r="P37" s="159">
        <f t="shared" si="13"/>
        <v>-0.78334616596848605</v>
      </c>
      <c r="Q37" s="58"/>
      <c r="R37"/>
      <c r="S37"/>
      <c r="T37"/>
      <c r="U37"/>
      <c r="V37"/>
      <c r="W37" s="15"/>
      <c r="X37" s="15"/>
    </row>
    <row r="38" spans="1:30">
      <c r="B38" s="168" t="str">
        <f>B24</f>
        <v>Opex on network capability incentive projects</v>
      </c>
      <c r="C38" s="156"/>
      <c r="D38" s="157"/>
      <c r="E38" s="158">
        <v>0</v>
      </c>
      <c r="F38" s="159">
        <v>-1.7999999999999999E-2</v>
      </c>
      <c r="G38" s="159">
        <v>0</v>
      </c>
      <c r="H38" s="159">
        <v>0</v>
      </c>
      <c r="I38" s="55"/>
      <c r="J38" s="46"/>
      <c r="K38" s="248">
        <f t="shared" si="12"/>
        <v>0</v>
      </c>
      <c r="L38" s="157">
        <f t="shared" si="12"/>
        <v>0</v>
      </c>
      <c r="M38" s="158">
        <f t="shared" si="12"/>
        <v>0</v>
      </c>
      <c r="N38" s="159">
        <f t="shared" si="13"/>
        <v>-1.9060172891132338E-2</v>
      </c>
      <c r="O38" s="159">
        <f t="shared" si="13"/>
        <v>0</v>
      </c>
      <c r="P38" s="159">
        <f t="shared" si="13"/>
        <v>0</v>
      </c>
      <c r="Q38" s="58"/>
      <c r="R38"/>
      <c r="S38" s="216" t="s">
        <v>54</v>
      </c>
      <c r="T38" s="217"/>
      <c r="U38"/>
      <c r="V38"/>
      <c r="W38" s="15"/>
      <c r="X38" s="15"/>
    </row>
    <row r="39" spans="1:30">
      <c r="B39" s="168" t="s">
        <v>44</v>
      </c>
      <c r="C39" s="156"/>
      <c r="D39" s="157"/>
      <c r="E39" s="158"/>
      <c r="F39" s="159"/>
      <c r="G39" s="159"/>
      <c r="H39" s="159"/>
      <c r="I39" s="55"/>
      <c r="J39" s="46"/>
      <c r="K39" s="248"/>
      <c r="L39" s="157"/>
      <c r="M39" s="158"/>
      <c r="N39" s="159"/>
      <c r="O39" s="159"/>
      <c r="P39" s="159"/>
      <c r="Q39" s="58"/>
      <c r="R39"/>
      <c r="S39" s="218"/>
      <c r="T39" s="219"/>
      <c r="U39"/>
      <c r="V39"/>
      <c r="W39" s="15"/>
      <c r="X39" s="15"/>
    </row>
    <row r="40" spans="1:30" ht="15" customHeight="1">
      <c r="B40" s="169" t="s">
        <v>28</v>
      </c>
      <c r="C40" s="156"/>
      <c r="D40" s="157"/>
      <c r="E40" s="158"/>
      <c r="F40" s="159"/>
      <c r="G40" s="159"/>
      <c r="H40" s="159"/>
      <c r="I40" s="55"/>
      <c r="J40" s="43"/>
      <c r="K40" s="248">
        <f t="shared" si="12"/>
        <v>0</v>
      </c>
      <c r="L40" s="157">
        <f t="shared" si="12"/>
        <v>0</v>
      </c>
      <c r="M40" s="158">
        <f t="shared" si="12"/>
        <v>0</v>
      </c>
      <c r="N40" s="159">
        <f t="shared" si="13"/>
        <v>0</v>
      </c>
      <c r="O40" s="159">
        <f t="shared" si="13"/>
        <v>0</v>
      </c>
      <c r="P40" s="159">
        <f t="shared" si="13"/>
        <v>0</v>
      </c>
      <c r="Q40" s="60"/>
      <c r="R40"/>
      <c r="S40" s="218"/>
      <c r="T40" s="219"/>
      <c r="U40"/>
      <c r="V40"/>
      <c r="W40" s="44"/>
      <c r="X40" s="59"/>
    </row>
    <row r="41" spans="1:30" ht="15" customHeight="1">
      <c r="B41" s="169" t="s">
        <v>34</v>
      </c>
      <c r="C41" s="156">
        <v>-0.10368417500000014</v>
      </c>
      <c r="D41" s="157">
        <v>0.7143866212211496</v>
      </c>
      <c r="E41" s="158">
        <v>1.3082611271463271</v>
      </c>
      <c r="F41" s="159">
        <v>-0.16861207990101335</v>
      </c>
      <c r="G41" s="159">
        <v>1.6410392755998503E-2</v>
      </c>
      <c r="H41" s="159">
        <v>0.29051122478765273</v>
      </c>
      <c r="I41" s="55"/>
      <c r="J41" s="43"/>
      <c r="K41" s="248">
        <f t="shared" si="12"/>
        <v>-0.11676764949141799</v>
      </c>
      <c r="L41" s="157">
        <f t="shared" si="12"/>
        <v>0.78336154913176337</v>
      </c>
      <c r="M41" s="158">
        <f t="shared" si="12"/>
        <v>1.402864419374342</v>
      </c>
      <c r="N41" s="159">
        <f t="shared" si="13"/>
        <v>-0.17854307746926304</v>
      </c>
      <c r="O41" s="159">
        <f t="shared" si="13"/>
        <v>1.712394118907919E-2</v>
      </c>
      <c r="P41" s="159">
        <f t="shared" si="13"/>
        <v>0.29718258808030595</v>
      </c>
      <c r="Q41" s="60"/>
      <c r="R41"/>
      <c r="S41" s="218"/>
      <c r="T41" s="219"/>
      <c r="U41"/>
      <c r="V41"/>
      <c r="W41" s="44"/>
      <c r="X41" s="59"/>
    </row>
    <row r="42" spans="1:30" ht="15.75" customHeight="1" thickBot="1">
      <c r="B42" s="170" t="s">
        <v>40</v>
      </c>
      <c r="C42" s="163"/>
      <c r="D42" s="164"/>
      <c r="E42" s="165"/>
      <c r="F42" s="166"/>
      <c r="G42" s="166"/>
      <c r="H42" s="166"/>
      <c r="I42" s="134"/>
      <c r="J42" s="43"/>
      <c r="K42" s="249">
        <f t="shared" si="12"/>
        <v>0</v>
      </c>
      <c r="L42" s="164">
        <f t="shared" si="12"/>
        <v>0</v>
      </c>
      <c r="M42" s="165">
        <f t="shared" si="12"/>
        <v>0</v>
      </c>
      <c r="N42" s="166">
        <f t="shared" si="13"/>
        <v>0</v>
      </c>
      <c r="O42" s="166">
        <f t="shared" si="13"/>
        <v>0</v>
      </c>
      <c r="P42" s="166">
        <f t="shared" si="13"/>
        <v>0</v>
      </c>
      <c r="Q42" s="121"/>
      <c r="R42"/>
      <c r="S42" s="218"/>
      <c r="T42" s="219"/>
      <c r="U42"/>
      <c r="V42"/>
      <c r="W42" s="44"/>
      <c r="X42" s="59"/>
    </row>
    <row r="43" spans="1:30" s="64" customFormat="1" ht="15.75" customHeight="1" thickBot="1">
      <c r="A43" s="3"/>
      <c r="B43" s="61" t="s">
        <v>35</v>
      </c>
      <c r="C43" s="254">
        <f t="shared" ref="C43:H43" si="14">SUM(C34:C42)</f>
        <v>43.992315824999999</v>
      </c>
      <c r="D43" s="254">
        <f t="shared" si="14"/>
        <v>45.423386621221148</v>
      </c>
      <c r="E43" s="254">
        <f t="shared" si="14"/>
        <v>35.299261127146323</v>
      </c>
      <c r="F43" s="254">
        <f t="shared" si="14"/>
        <v>35.788928804749801</v>
      </c>
      <c r="G43" s="254">
        <f t="shared" si="14"/>
        <v>31.31664215433366</v>
      </c>
      <c r="H43" s="254">
        <f t="shared" si="14"/>
        <v>28.499638240025686</v>
      </c>
      <c r="I43" s="132"/>
      <c r="J43" s="62"/>
      <c r="K43" s="253">
        <f t="shared" ref="K43" si="15">K34+SUM(K36:K42)</f>
        <v>49.543523055175527</v>
      </c>
      <c r="L43" s="254">
        <f t="shared" ref="L43" si="16">L34+SUM(L36:L42)</f>
        <v>49.809071801465834</v>
      </c>
      <c r="M43" s="254">
        <f t="shared" ref="M43:P43" si="17">M34+SUM(M36:M42)</f>
        <v>37.851829759318882</v>
      </c>
      <c r="N43" s="254">
        <f t="shared" si="17"/>
        <v>37.896842811497649</v>
      </c>
      <c r="O43" s="254">
        <f t="shared" si="17"/>
        <v>32.678336616546048</v>
      </c>
      <c r="P43" s="254">
        <f t="shared" si="17"/>
        <v>29.154110164638503</v>
      </c>
      <c r="Q43" s="255">
        <f>IF(R43="2017-18", Q28-(P28-P43), Q28-(O28-O43))</f>
        <v>28.631596015746311</v>
      </c>
      <c r="R43" s="137" t="s">
        <v>3</v>
      </c>
      <c r="S43" s="220"/>
      <c r="T43" s="221"/>
      <c r="U43"/>
      <c r="V43"/>
      <c r="W43" s="63"/>
      <c r="X43" s="63"/>
      <c r="Y43"/>
      <c r="Z43"/>
      <c r="AA43"/>
      <c r="AB43"/>
      <c r="AC43"/>
      <c r="AD43"/>
    </row>
    <row r="44" spans="1:30" customFormat="1" ht="40.5" customHeight="1" thickBot="1">
      <c r="A44" s="3"/>
      <c r="D44" s="141"/>
    </row>
    <row r="45" spans="1:30" s="1" customFormat="1" ht="18.5" thickBot="1">
      <c r="A45" s="3"/>
      <c r="B45" s="143"/>
      <c r="C45" s="144"/>
      <c r="D45" s="144"/>
      <c r="E45" s="143"/>
      <c r="F45" s="143"/>
      <c r="G45" s="143"/>
      <c r="K45" s="139" t="s">
        <v>50</v>
      </c>
      <c r="L45" s="66"/>
      <c r="M45" s="65"/>
      <c r="N45" s="66"/>
      <c r="O45" s="66"/>
      <c r="P45" s="66"/>
      <c r="Q45" s="67"/>
      <c r="R45"/>
      <c r="S45"/>
      <c r="T45"/>
      <c r="U45"/>
      <c r="V45"/>
      <c r="W45"/>
      <c r="Y45"/>
      <c r="Z45"/>
      <c r="AA45"/>
      <c r="AB45"/>
      <c r="AC45"/>
      <c r="AD45"/>
    </row>
    <row r="46" spans="1:30" ht="15" thickBot="1">
      <c r="B46" s="143"/>
      <c r="C46" s="144"/>
      <c r="D46" s="144"/>
      <c r="E46" s="46"/>
      <c r="F46" s="46"/>
      <c r="G46" s="46"/>
      <c r="H46" s="35"/>
      <c r="I46" s="35"/>
      <c r="J46" s="35"/>
      <c r="K46" s="68"/>
      <c r="L46" s="138"/>
      <c r="M46" s="171">
        <v>8.6814848976417096</v>
      </c>
      <c r="N46" s="250">
        <f>(N28-N43)-(M28-M43)</f>
        <v>-0.69415310439734412</v>
      </c>
      <c r="O46" s="250">
        <f>(O28-O43)-(N28-N43)</f>
        <v>5.4621344809277019</v>
      </c>
      <c r="P46" s="250">
        <f>(P28-P43)-(O28-O43)</f>
        <v>3.7668799759401281</v>
      </c>
      <c r="Q46" s="186">
        <f>(Q28-Q43)-(P28-P43)</f>
        <v>0</v>
      </c>
      <c r="R46"/>
      <c r="S46"/>
      <c r="T46"/>
      <c r="U46"/>
      <c r="V46"/>
      <c r="W46"/>
      <c r="X46" s="15"/>
    </row>
    <row r="47" spans="1:30" ht="23.25" customHeight="1" thickBot="1">
      <c r="B47" s="15"/>
      <c r="C47" s="144"/>
      <c r="D47" s="144"/>
      <c r="E47" s="46"/>
      <c r="F47" s="46"/>
      <c r="G47" s="46"/>
      <c r="H47" s="194"/>
      <c r="I47" s="35"/>
      <c r="J47" s="27"/>
      <c r="K47" s="69"/>
      <c r="L47" s="69"/>
      <c r="M47" s="69"/>
      <c r="N47" s="69"/>
      <c r="O47" s="69"/>
      <c r="P47" s="69"/>
      <c r="Q47" s="69"/>
      <c r="R47"/>
      <c r="S47"/>
      <c r="T47"/>
      <c r="U47"/>
      <c r="V47"/>
      <c r="W47"/>
      <c r="X47" s="70"/>
    </row>
    <row r="48" spans="1:30" s="1" customFormat="1" ht="18.5" thickBot="1">
      <c r="A48" s="3"/>
      <c r="B48" s="143"/>
      <c r="C48" s="143"/>
      <c r="D48" s="143"/>
      <c r="E48" s="143"/>
      <c r="F48" s="143"/>
      <c r="G48" s="143"/>
      <c r="K48" s="71" t="s">
        <v>36</v>
      </c>
      <c r="L48" s="72"/>
      <c r="M48" s="66"/>
      <c r="N48" s="66"/>
      <c r="O48" s="66"/>
      <c r="P48" s="66"/>
      <c r="Q48" s="66"/>
      <c r="R48" s="66"/>
      <c r="S48" s="66"/>
      <c r="T48" s="66"/>
      <c r="U48" s="66"/>
      <c r="V48" s="73"/>
      <c r="W48" s="74"/>
      <c r="X48"/>
      <c r="Y48"/>
      <c r="Z48"/>
      <c r="AA48"/>
      <c r="AB48"/>
    </row>
    <row r="49" spans="1:30" ht="30" customHeight="1">
      <c r="B49" s="15"/>
      <c r="C49" s="145"/>
      <c r="D49" s="46"/>
      <c r="E49" s="46"/>
      <c r="F49" s="146"/>
      <c r="G49" s="15"/>
      <c r="H49" s="142"/>
      <c r="I49" s="35"/>
      <c r="J49" s="27"/>
      <c r="K49" s="75"/>
      <c r="L49" s="76"/>
      <c r="M49" s="222" t="s">
        <v>19</v>
      </c>
      <c r="N49" s="223"/>
      <c r="O49" s="223"/>
      <c r="P49" s="223"/>
      <c r="Q49" s="223"/>
      <c r="R49" s="224" t="s">
        <v>18</v>
      </c>
      <c r="S49" s="225"/>
      <c r="T49" s="225"/>
      <c r="U49" s="225"/>
      <c r="V49" s="225"/>
      <c r="W49" s="126"/>
      <c r="X49" s="70"/>
    </row>
    <row r="50" spans="1:30">
      <c r="B50" s="15"/>
      <c r="C50" s="145"/>
      <c r="D50" s="46"/>
      <c r="E50" s="140"/>
      <c r="F50" s="147"/>
      <c r="G50" s="15"/>
      <c r="H50" s="35"/>
      <c r="I50" s="35"/>
      <c r="J50" s="27"/>
      <c r="K50" s="77"/>
      <c r="L50" s="78"/>
      <c r="M50" s="79" t="s">
        <v>49</v>
      </c>
      <c r="N50" s="80"/>
      <c r="O50" s="80"/>
      <c r="P50" s="80"/>
      <c r="Q50" s="80"/>
      <c r="R50" s="80"/>
      <c r="S50" s="80"/>
      <c r="T50" s="81"/>
      <c r="U50" s="82"/>
      <c r="V50" s="83"/>
      <c r="W50" s="127"/>
      <c r="X50" s="70"/>
    </row>
    <row r="51" spans="1:30" ht="15" thickBot="1">
      <c r="B51" s="15"/>
      <c r="C51" s="145"/>
      <c r="D51" s="46"/>
      <c r="E51" s="148"/>
      <c r="F51" s="149"/>
      <c r="G51" s="15"/>
      <c r="H51" s="35"/>
      <c r="I51" s="35"/>
      <c r="J51" s="27"/>
      <c r="K51" s="77"/>
      <c r="L51" s="78"/>
      <c r="M51" s="84" t="s">
        <v>16</v>
      </c>
      <c r="N51" s="85" t="s">
        <v>17</v>
      </c>
      <c r="O51" s="85" t="s">
        <v>1</v>
      </c>
      <c r="P51" s="85" t="s">
        <v>3</v>
      </c>
      <c r="Q51" s="85" t="s">
        <v>5</v>
      </c>
      <c r="R51" s="86" t="s">
        <v>7</v>
      </c>
      <c r="S51" s="86" t="s">
        <v>9</v>
      </c>
      <c r="T51" s="86" t="s">
        <v>11</v>
      </c>
      <c r="U51" s="86" t="s">
        <v>13</v>
      </c>
      <c r="V51" s="86" t="s">
        <v>15</v>
      </c>
      <c r="W51" s="256" t="s">
        <v>37</v>
      </c>
      <c r="X51" s="70"/>
    </row>
    <row r="52" spans="1:30" ht="16.5" thickBot="1">
      <c r="B52" s="46"/>
      <c r="C52" s="150"/>
      <c r="D52" s="150"/>
      <c r="E52" s="151"/>
      <c r="F52" s="152"/>
      <c r="G52" s="15"/>
      <c r="H52" s="35"/>
      <c r="I52" s="35"/>
      <c r="J52" s="35"/>
      <c r="K52" s="226" t="s">
        <v>16</v>
      </c>
      <c r="L52" s="227"/>
      <c r="M52" s="87"/>
      <c r="N52" s="171">
        <f>$M$46</f>
        <v>8.6814848976417096</v>
      </c>
      <c r="O52" s="172">
        <f>$M$46</f>
        <v>8.6814848976417096</v>
      </c>
      <c r="P52" s="173">
        <f>$M$46</f>
        <v>8.6814848976417096</v>
      </c>
      <c r="Q52" s="172">
        <f>$M$46</f>
        <v>8.6814848976417096</v>
      </c>
      <c r="R52" s="174">
        <f>$M$46</f>
        <v>8.6814848976417096</v>
      </c>
      <c r="S52" s="88"/>
      <c r="T52" s="88"/>
      <c r="U52" s="88"/>
      <c r="V52" s="88"/>
      <c r="W52" s="175"/>
      <c r="X52"/>
      <c r="AC52" s="5"/>
      <c r="AD52" s="5"/>
    </row>
    <row r="53" spans="1:30" ht="15" thickBot="1">
      <c r="B53" s="46"/>
      <c r="C53" s="46"/>
      <c r="D53" s="46"/>
      <c r="E53" s="46"/>
      <c r="F53" s="149"/>
      <c r="G53" s="15"/>
      <c r="H53" s="35"/>
      <c r="I53" s="35"/>
      <c r="J53" s="35"/>
      <c r="K53" s="206" t="s">
        <v>17</v>
      </c>
      <c r="L53" s="207"/>
      <c r="M53" s="87"/>
      <c r="N53" s="87"/>
      <c r="O53" s="176">
        <f>$N$46</f>
        <v>-0.69415310439734412</v>
      </c>
      <c r="P53" s="177">
        <f>$N$46</f>
        <v>-0.69415310439734412</v>
      </c>
      <c r="Q53" s="178">
        <f>$N$46</f>
        <v>-0.69415310439734412</v>
      </c>
      <c r="R53" s="177">
        <f>$N$46</f>
        <v>-0.69415310439734412</v>
      </c>
      <c r="S53" s="174">
        <f>$N$46</f>
        <v>-0.69415310439734412</v>
      </c>
      <c r="T53" s="88"/>
      <c r="U53" s="88"/>
      <c r="V53" s="88"/>
      <c r="W53" s="175"/>
      <c r="X53"/>
      <c r="AC53" s="5"/>
      <c r="AD53" s="5"/>
    </row>
    <row r="54" spans="1:30" ht="15" thickBot="1">
      <c r="B54" s="46"/>
      <c r="C54" s="46"/>
      <c r="D54" s="46"/>
      <c r="E54" s="46"/>
      <c r="F54" s="46"/>
      <c r="G54" s="46"/>
      <c r="H54" s="35"/>
      <c r="I54" s="35"/>
      <c r="J54" s="35"/>
      <c r="K54" s="206" t="s">
        <v>1</v>
      </c>
      <c r="L54" s="207"/>
      <c r="M54" s="88"/>
      <c r="N54" s="88"/>
      <c r="O54" s="87"/>
      <c r="P54" s="179">
        <f>$O$46</f>
        <v>5.4621344809277019</v>
      </c>
      <c r="Q54" s="178">
        <f>$O$46</f>
        <v>5.4621344809277019</v>
      </c>
      <c r="R54" s="177">
        <f>$O$46</f>
        <v>5.4621344809277019</v>
      </c>
      <c r="S54" s="178">
        <f>$O$46</f>
        <v>5.4621344809277019</v>
      </c>
      <c r="T54" s="180">
        <f>$O$46</f>
        <v>5.4621344809277019</v>
      </c>
      <c r="U54" s="136"/>
      <c r="V54" s="88"/>
      <c r="W54" s="175"/>
      <c r="X54"/>
      <c r="AC54" s="5"/>
      <c r="AD54" s="5"/>
    </row>
    <row r="55" spans="1:30" ht="15" thickBot="1">
      <c r="B55" s="35"/>
      <c r="C55" s="35"/>
      <c r="D55" s="35"/>
      <c r="E55" s="35"/>
      <c r="F55" s="35"/>
      <c r="G55" s="35"/>
      <c r="H55" s="35"/>
      <c r="I55" s="35"/>
      <c r="J55" s="35"/>
      <c r="K55" s="206" t="s">
        <v>3</v>
      </c>
      <c r="L55" s="207"/>
      <c r="M55" s="88"/>
      <c r="N55" s="88"/>
      <c r="O55" s="88"/>
      <c r="P55" s="87"/>
      <c r="Q55" s="176">
        <f>$P$46</f>
        <v>3.7668799759401281</v>
      </c>
      <c r="R55" s="178">
        <f>$P$46</f>
        <v>3.7668799759401281</v>
      </c>
      <c r="S55" s="181">
        <f>$P$46</f>
        <v>3.7668799759401281</v>
      </c>
      <c r="T55" s="177">
        <f>$P$46</f>
        <v>3.7668799759401281</v>
      </c>
      <c r="U55" s="182">
        <f>$P$46</f>
        <v>3.7668799759401281</v>
      </c>
      <c r="V55" s="136"/>
      <c r="W55" s="175"/>
      <c r="X55"/>
      <c r="AC55" s="5"/>
      <c r="AD55" s="5"/>
    </row>
    <row r="56" spans="1:30" ht="15" thickBot="1">
      <c r="B56" s="90"/>
      <c r="C56" s="90"/>
      <c r="D56" s="90"/>
      <c r="E56" s="90"/>
      <c r="F56" s="90"/>
      <c r="G56" s="91"/>
      <c r="H56" s="91"/>
      <c r="I56" s="91"/>
      <c r="J56" s="91"/>
      <c r="K56" s="208" t="s">
        <v>5</v>
      </c>
      <c r="L56" s="209"/>
      <c r="M56" s="89"/>
      <c r="N56" s="89"/>
      <c r="O56" s="88"/>
      <c r="P56" s="89"/>
      <c r="Q56" s="87"/>
      <c r="R56" s="179">
        <f>+$Q$46</f>
        <v>0</v>
      </c>
      <c r="S56" s="183">
        <f>+$Q$46</f>
        <v>0</v>
      </c>
      <c r="T56" s="184">
        <f>+$Q$46</f>
        <v>0</v>
      </c>
      <c r="U56" s="185">
        <f>+$Q$46</f>
        <v>0</v>
      </c>
      <c r="V56" s="186">
        <f>+$Q$46</f>
        <v>0</v>
      </c>
      <c r="W56" s="175"/>
      <c r="X56"/>
      <c r="AC56" s="5"/>
      <c r="AD56" s="5"/>
    </row>
    <row r="57" spans="1:30" s="64" customFormat="1" ht="15" thickBot="1">
      <c r="A57" s="3"/>
      <c r="B57" s="90"/>
      <c r="C57" s="90"/>
      <c r="D57" s="90"/>
      <c r="E57" s="90"/>
      <c r="F57" s="90"/>
      <c r="G57" s="91"/>
      <c r="H57" s="91"/>
      <c r="I57" s="91"/>
      <c r="J57" s="91"/>
      <c r="K57" s="92" t="s">
        <v>51</v>
      </c>
      <c r="L57" s="93"/>
      <c r="M57" s="94"/>
      <c r="N57" s="94"/>
      <c r="O57" s="94"/>
      <c r="P57" s="94"/>
      <c r="Q57" s="95"/>
      <c r="R57" s="95">
        <f>+SUM(R52:R56)</f>
        <v>17.216346250112196</v>
      </c>
      <c r="S57" s="95">
        <f>+SUM(S53:S56)</f>
        <v>8.5348613524704859</v>
      </c>
      <c r="T57" s="95">
        <f>+SUM(T54:T56)</f>
        <v>9.2290144568678301</v>
      </c>
      <c r="U57" s="95">
        <f>+SUM(U55:U56)</f>
        <v>3.7668799759401281</v>
      </c>
      <c r="V57" s="95">
        <f>+SUM(V56)</f>
        <v>0</v>
      </c>
      <c r="W57" s="95">
        <f>+SUM(R57:V57)</f>
        <v>38.74710203539064</v>
      </c>
      <c r="X57"/>
      <c r="Y57" s="205"/>
      <c r="Z57"/>
      <c r="AA57"/>
      <c r="AB57"/>
      <c r="AC57"/>
    </row>
    <row r="58" spans="1:30" ht="15" thickBot="1">
      <c r="B58" s="90"/>
      <c r="C58" s="90"/>
      <c r="D58" s="90"/>
      <c r="E58" s="90"/>
      <c r="F58" s="90"/>
      <c r="G58" s="91"/>
      <c r="H58" s="91"/>
      <c r="I58" s="91"/>
      <c r="J58" s="91"/>
      <c r="K58" s="97"/>
      <c r="L58" s="97"/>
      <c r="M58" s="97"/>
      <c r="N58" s="97"/>
      <c r="O58" s="97"/>
      <c r="P58" s="97"/>
      <c r="Q58" s="97"/>
      <c r="R58" s="98"/>
      <c r="S58" s="98"/>
      <c r="T58" s="98"/>
      <c r="U58" s="98"/>
      <c r="V58" s="98"/>
      <c r="W58" s="44"/>
      <c r="X58"/>
      <c r="AD58" s="5"/>
    </row>
    <row r="59" spans="1:30" ht="15" thickBot="1">
      <c r="B59" s="90"/>
      <c r="C59" s="90"/>
      <c r="D59" s="90"/>
      <c r="E59" s="90"/>
      <c r="F59" s="90"/>
      <c r="G59" s="90"/>
      <c r="H59" s="90"/>
      <c r="I59" s="90"/>
      <c r="J59" s="90"/>
      <c r="K59" s="99" t="s">
        <v>52</v>
      </c>
      <c r="L59" s="100"/>
      <c r="M59" s="101"/>
      <c r="N59" s="101"/>
      <c r="O59" s="101"/>
      <c r="P59" s="101"/>
      <c r="Q59" s="102"/>
      <c r="R59" s="103">
        <f>R57</f>
        <v>17.216346250112196</v>
      </c>
      <c r="S59" s="103">
        <f>S57</f>
        <v>8.5348613524704859</v>
      </c>
      <c r="T59" s="103">
        <f>T57</f>
        <v>9.2290144568678301</v>
      </c>
      <c r="U59" s="104">
        <f>U57</f>
        <v>3.7668799759401281</v>
      </c>
      <c r="V59" s="104">
        <f>V57</f>
        <v>0</v>
      </c>
      <c r="W59" s="96"/>
      <c r="X59" s="153"/>
      <c r="AD59" s="5"/>
    </row>
    <row r="60" spans="1:30" ht="18.5">
      <c r="B60" s="4"/>
      <c r="C60" s="4"/>
      <c r="D60" s="4"/>
      <c r="E60" s="4"/>
      <c r="F60" s="4"/>
      <c r="G60" s="4"/>
      <c r="H60" s="4"/>
      <c r="I60" s="105"/>
      <c r="J60" s="105"/>
      <c r="K60" s="105"/>
      <c r="L60" s="105"/>
      <c r="M60" s="106"/>
      <c r="N60" s="105"/>
      <c r="O60" s="105"/>
      <c r="P60" s="105"/>
      <c r="Q60" s="106"/>
      <c r="R60" s="192"/>
      <c r="S60" s="192"/>
      <c r="T60" s="192"/>
      <c r="U60" s="192"/>
      <c r="V60" s="192"/>
      <c r="W60" s="193"/>
      <c r="X60" s="4"/>
    </row>
    <row r="61" spans="1:30" s="110" customFormat="1" ht="18">
      <c r="A61" s="5"/>
      <c r="B61" s="5"/>
      <c r="C61" s="5"/>
      <c r="D61" s="5"/>
      <c r="E61" s="5"/>
      <c r="F61" s="5"/>
      <c r="G61" s="5"/>
      <c r="H61" s="5"/>
      <c r="I61" s="108"/>
      <c r="J61" s="108"/>
      <c r="K61" s="108"/>
      <c r="L61" s="108"/>
      <c r="M61" s="109"/>
      <c r="N61" s="109"/>
      <c r="O61" s="109"/>
      <c r="P61" s="109"/>
      <c r="Q61" s="109"/>
      <c r="R61" s="154"/>
      <c r="S61" s="154"/>
      <c r="T61" s="154"/>
      <c r="U61" s="154"/>
      <c r="V61" s="154"/>
      <c r="W61" s="154"/>
      <c r="X61" s="109"/>
      <c r="Y61"/>
      <c r="Z61"/>
      <c r="AA61"/>
      <c r="AB61"/>
      <c r="AC61"/>
      <c r="AD61"/>
    </row>
    <row r="62" spans="1:30">
      <c r="A62" s="5"/>
      <c r="I62" s="105"/>
      <c r="J62" s="105"/>
      <c r="K62" s="105"/>
      <c r="L62" s="105"/>
      <c r="M62" s="111"/>
      <c r="N62" s="112"/>
      <c r="O62" s="112"/>
      <c r="P62" s="112"/>
      <c r="Q62" s="111"/>
      <c r="R62" s="111"/>
      <c r="S62" s="111"/>
      <c r="T62" s="107"/>
      <c r="U62" s="107"/>
      <c r="V62" s="4"/>
      <c r="W62" s="4"/>
      <c r="X62" s="4"/>
    </row>
    <row r="63" spans="1:30" s="8" customFormat="1">
      <c r="A63" s="5"/>
      <c r="B63" s="5"/>
      <c r="C63" s="5"/>
      <c r="D63" s="5"/>
      <c r="E63" s="5"/>
      <c r="F63" s="5"/>
      <c r="G63" s="5"/>
      <c r="H63" s="5"/>
      <c r="R63"/>
      <c r="S63"/>
      <c r="T63"/>
      <c r="U63"/>
      <c r="V63"/>
      <c r="W63"/>
      <c r="X63"/>
      <c r="Y63"/>
      <c r="Z63"/>
      <c r="AA63"/>
      <c r="AB63"/>
      <c r="AC63"/>
      <c r="AD63"/>
    </row>
    <row r="64" spans="1:30">
      <c r="A64" s="5"/>
      <c r="I64" s="113"/>
      <c r="J64" s="111"/>
      <c r="K64" s="111"/>
      <c r="L64" s="111"/>
      <c r="M64" s="113"/>
      <c r="N64" s="113"/>
      <c r="O64" s="113"/>
      <c r="P64" s="107"/>
      <c r="Q64" s="107"/>
      <c r="R64"/>
      <c r="S64"/>
      <c r="T64"/>
      <c r="U64"/>
      <c r="V64"/>
      <c r="W64"/>
      <c r="X64"/>
    </row>
    <row r="65" spans="1:30">
      <c r="A65" s="5"/>
      <c r="I65" s="112"/>
      <c r="J65" s="105"/>
      <c r="K65" s="105"/>
      <c r="L65" s="105"/>
      <c r="M65" s="112"/>
      <c r="N65" s="112"/>
      <c r="O65" s="112"/>
      <c r="P65" s="107"/>
      <c r="Q65" s="107"/>
      <c r="R65"/>
      <c r="S65"/>
      <c r="T65"/>
      <c r="U65"/>
      <c r="V65"/>
      <c r="W65"/>
      <c r="X65"/>
    </row>
    <row r="66" spans="1:30">
      <c r="A66" s="5"/>
      <c r="I66" s="111"/>
      <c r="J66" s="105"/>
      <c r="K66" s="105"/>
      <c r="L66" s="105"/>
      <c r="M66" s="111"/>
      <c r="N66" s="111"/>
      <c r="O66" s="111"/>
      <c r="P66" s="114"/>
      <c r="Q66" s="107"/>
      <c r="R66"/>
      <c r="S66"/>
      <c r="T66"/>
      <c r="U66"/>
      <c r="V66"/>
      <c r="W66"/>
      <c r="X66"/>
    </row>
    <row r="67" spans="1:30">
      <c r="A67" s="5"/>
      <c r="I67" s="105"/>
      <c r="J67" s="105"/>
      <c r="K67" s="105"/>
      <c r="L67" s="105"/>
      <c r="M67" s="105"/>
      <c r="N67" s="105"/>
      <c r="O67" s="105"/>
      <c r="P67" s="107"/>
      <c r="Q67" s="114"/>
      <c r="R67"/>
      <c r="S67"/>
      <c r="T67"/>
      <c r="U67"/>
      <c r="V67"/>
      <c r="W67"/>
      <c r="X67"/>
    </row>
    <row r="68" spans="1:30">
      <c r="A68" s="5"/>
      <c r="I68" s="105"/>
      <c r="M68" s="105"/>
      <c r="N68" s="105"/>
      <c r="O68" s="105"/>
      <c r="P68" s="107"/>
      <c r="Q68" s="107"/>
      <c r="R68"/>
      <c r="S68"/>
      <c r="T68"/>
      <c r="U68"/>
      <c r="V68"/>
      <c r="W68"/>
      <c r="X68"/>
    </row>
    <row r="69" spans="1:30">
      <c r="A69" s="5"/>
      <c r="I69" s="105"/>
      <c r="M69" s="105"/>
      <c r="N69" s="105"/>
      <c r="O69" s="105"/>
      <c r="P69" s="107"/>
      <c r="Q69" s="107"/>
      <c r="R69" s="4"/>
      <c r="S69" s="4"/>
      <c r="T69" s="4"/>
      <c r="U69" s="4"/>
      <c r="V69" s="4"/>
      <c r="W69" s="4"/>
      <c r="X69" s="4"/>
    </row>
    <row r="70" spans="1:30">
      <c r="A70" s="5"/>
      <c r="Q70" s="107"/>
      <c r="R70" s="4"/>
      <c r="S70" s="4"/>
      <c r="T70" s="4"/>
      <c r="U70" s="4"/>
      <c r="V70" s="4"/>
      <c r="W70" s="4"/>
      <c r="X70" s="4"/>
    </row>
    <row r="71" spans="1:30" s="64" customFormat="1">
      <c r="A71" s="5"/>
      <c r="B71" s="5"/>
      <c r="C71" s="5"/>
      <c r="D71" s="5"/>
      <c r="E71" s="5"/>
      <c r="F71" s="5"/>
      <c r="G71" s="5"/>
      <c r="H71" s="5"/>
      <c r="W71" s="115"/>
      <c r="X71" s="115"/>
      <c r="Y71"/>
      <c r="Z71"/>
      <c r="AA71"/>
      <c r="AB71"/>
      <c r="AC71"/>
      <c r="AD71"/>
    </row>
  </sheetData>
  <sheetProtection autoFilter="0"/>
  <mergeCells count="22">
    <mergeCell ref="E17:I17"/>
    <mergeCell ref="K17:Q17"/>
    <mergeCell ref="C18:D18"/>
    <mergeCell ref="E18:I18"/>
    <mergeCell ref="K18:L18"/>
    <mergeCell ref="M18:Q18"/>
    <mergeCell ref="K55:L55"/>
    <mergeCell ref="K56:L56"/>
    <mergeCell ref="C4:M5"/>
    <mergeCell ref="S38:T43"/>
    <mergeCell ref="M49:Q49"/>
    <mergeCell ref="R49:V49"/>
    <mergeCell ref="K52:L52"/>
    <mergeCell ref="K53:L53"/>
    <mergeCell ref="K54:L54"/>
    <mergeCell ref="C31:I31"/>
    <mergeCell ref="K31:Q31"/>
    <mergeCell ref="C32:D32"/>
    <mergeCell ref="E32:I32"/>
    <mergeCell ref="K32:L32"/>
    <mergeCell ref="M32:Q32"/>
    <mergeCell ref="C17:D17"/>
  </mergeCells>
  <conditionalFormatting sqref="C22:I27 C20:I20">
    <cfRule type="expression" dxfId="29" priority="21">
      <formula>dms_TradingName = "Endeavour Energy"</formula>
    </cfRule>
    <cfRule type="expression" dxfId="28" priority="22">
      <formula>dms_TradingName = "TasNetworks (T)"</formula>
    </cfRule>
  </conditionalFormatting>
  <conditionalFormatting sqref="M22:Q27 M20:Q20">
    <cfRule type="expression" dxfId="11" priority="11">
      <formula>dms_TradingName = "Endeavour Energy"</formula>
    </cfRule>
    <cfRule type="expression" dxfId="10" priority="12">
      <formula>dms_TradingName = "TasNetworks (T)"</formula>
    </cfRule>
  </conditionalFormatting>
  <conditionalFormatting sqref="K22:L27 K20:L20">
    <cfRule type="expression" dxfId="9" priority="9">
      <formula>dms_TradingName = "Endeavour Energy"</formula>
    </cfRule>
    <cfRule type="expression" dxfId="8" priority="10">
      <formula>dms_TradingName = "TasNetworks (T)"</formula>
    </cfRule>
  </conditionalFormatting>
  <conditionalFormatting sqref="C34:H34 C36:H40">
    <cfRule type="expression" dxfId="7" priority="7">
      <formula>dms_TradingName = "Endeavour Energy"</formula>
    </cfRule>
    <cfRule type="expression" dxfId="6" priority="8">
      <formula>dms_TradingName = "TasNetworks (T)"</formula>
    </cfRule>
  </conditionalFormatting>
  <conditionalFormatting sqref="C41:H42">
    <cfRule type="expression" dxfId="5" priority="5">
      <formula>dms_TradingName = "Endeavour Energy"</formula>
    </cfRule>
    <cfRule type="expression" dxfId="4" priority="6">
      <formula>dms_TradingName = "TasNetworks (T)"</formula>
    </cfRule>
  </conditionalFormatting>
  <conditionalFormatting sqref="K34:P34 K36:P40">
    <cfRule type="expression" dxfId="3" priority="3">
      <formula>dms_TradingName = "Endeavour Energy"</formula>
    </cfRule>
    <cfRule type="expression" dxfId="2" priority="4">
      <formula>dms_TradingName = "TasNetworks (T)"</formula>
    </cfRule>
  </conditionalFormatting>
  <conditionalFormatting sqref="K41:P42">
    <cfRule type="expression" dxfId="1" priority="1">
      <formula>dms_TradingName = "Endeavour Energy"</formula>
    </cfRule>
    <cfRule type="expression" dxfId="0" priority="2">
      <formula>dms_TradingName = "TasNetworks (T)"</formula>
    </cfRule>
  </conditionalFormatting>
  <dataValidations count="4">
    <dataValidation type="list" allowBlank="1" showInputMessage="1" showErrorMessage="1" sqref="R43">
      <formula1>$O$33:$P$33</formula1>
    </dataValidation>
    <dataValidation type="custom" allowBlank="1" showInputMessage="1" showErrorMessage="1" error="Must be a number" promptTitle="Opex allowance" prompt="Enter value. _x000a__x000a_As set out in the approved PTRM for the current regulatory control period." sqref="C20:I20">
      <formula1>ISNUMBER(C20)</formula1>
    </dataValidation>
    <dataValidation type="textLength" operator="lessThanOrEqual" allowBlank="1" showInputMessage="1" showErrorMessage="1" prompt="Enter category proposed for exclusion." sqref="B68:B70">
      <formula1>150</formula1>
    </dataValidation>
    <dataValidation type="custom" allowBlank="1" showInputMessage="1" showErrorMessage="1" error="Must be a number" promptTitle="Excluded costs" prompt="Enter value in $million." sqref="C67:G70">
      <formula1>ISNUMBER(C67)</formula1>
    </dataValidation>
  </dataValidations>
  <pageMargins left="0.7" right="0.7" top="0.75" bottom="0.75" header="0.3" footer="0.3"/>
  <pageSetup paperSize="8" scale="65" fitToWidth="0" orientation="landscape" r:id="rId1"/>
  <rowBreaks count="1" manualBreakCount="1">
    <brk id="43" min="1" max="25" man="1"/>
  </rowBreaks>
  <colBreaks count="1" manualBreakCount="1">
    <brk id="2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AER Final Decision EBSS TN Tx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terms:created xsi:type="dcterms:W3CDTF">2019-04-23T00:30:13Z</dcterms:created>
  <dcterms:modified xsi:type="dcterms:W3CDTF">2019-04-23T00:31:00Z</dcterms:modified>
  <cp:contentStatus/>
</cp:coreProperties>
</file>