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120" yWindow="48" windowWidth="23256" windowHeight="12528"/>
  </bookViews>
  <sheets>
    <sheet name="Sheet1" sheetId="1" r:id="rId1"/>
    <sheet name="Sheet2" sheetId="2" r:id="rId2"/>
    <sheet name="Sheet3" sheetId="3" r:id="rId3"/>
  </sheets>
  <calcPr calcId="125725"/>
</workbook>
</file>

<file path=xl/calcChain.xml><?xml version="1.0" encoding="utf-8"?>
<calcChain xmlns="http://schemas.openxmlformats.org/spreadsheetml/2006/main">
  <c r="AC36" i="1"/>
  <c r="AD36"/>
  <c r="AE36"/>
  <c r="AB36"/>
  <c r="P36"/>
  <c r="O36"/>
  <c r="N36"/>
  <c r="M36"/>
  <c r="L36"/>
  <c r="K36"/>
  <c r="U36"/>
  <c r="V36"/>
  <c r="W36"/>
  <c r="X36"/>
  <c r="Y36"/>
  <c r="T36"/>
  <c r="AM36"/>
  <c r="AN36"/>
  <c r="AO36" s="1"/>
  <c r="AM37"/>
  <c r="AC33"/>
  <c r="AD33" s="1"/>
  <c r="AB34"/>
  <c r="U33"/>
  <c r="V33"/>
  <c r="W33" s="1"/>
  <c r="U34"/>
  <c r="T34"/>
  <c r="K34"/>
  <c r="L33"/>
  <c r="M33" s="1"/>
  <c r="D18"/>
  <c r="D28" s="1"/>
  <c r="E18"/>
  <c r="E28" s="1"/>
  <c r="F18"/>
  <c r="F28" s="1"/>
  <c r="G18"/>
  <c r="G28" s="1"/>
  <c r="C18"/>
  <c r="C28" s="1"/>
  <c r="H13"/>
  <c r="H14"/>
  <c r="H15"/>
  <c r="H16"/>
  <c r="H17"/>
  <c r="H12"/>
  <c r="H18" s="1"/>
  <c r="H28" s="1"/>
  <c r="AM31"/>
  <c r="AM39" s="1"/>
  <c r="AN31"/>
  <c r="AN39" s="1"/>
  <c r="AO31"/>
  <c r="AO39" s="1"/>
  <c r="AP31"/>
  <c r="AP39" s="1"/>
  <c r="AQ31"/>
  <c r="AQ39" s="1"/>
  <c r="AL31"/>
  <c r="AL39" s="1"/>
  <c r="AI19"/>
  <c r="AH19"/>
  <c r="AG19"/>
  <c r="N33" l="1"/>
  <c r="M34"/>
  <c r="X33"/>
  <c r="X34" s="1"/>
  <c r="W34"/>
  <c r="AE33"/>
  <c r="AE34" s="1"/>
  <c r="AD34"/>
  <c r="AO37"/>
  <c r="AP36"/>
  <c r="AL37"/>
  <c r="L34"/>
  <c r="AP37"/>
  <c r="V34"/>
  <c r="AC34"/>
  <c r="AN37"/>
  <c r="N34" l="1"/>
  <c r="O33"/>
  <c r="O34" s="1"/>
</calcChain>
</file>

<file path=xl/comments1.xml><?xml version="1.0" encoding="utf-8"?>
<comments xmlns="http://schemas.openxmlformats.org/spreadsheetml/2006/main">
  <authors>
    <author>Smith, Cameron</author>
    <author>Denis Lawrence</author>
  </authors>
  <commentList>
    <comment ref="S10" authorId="0">
      <text>
        <r>
          <rPr>
            <b/>
            <sz val="8"/>
            <color indexed="81"/>
            <rFont val="Tahoma"/>
            <family val="2"/>
          </rPr>
          <t>Smith, Cameron:</t>
        </r>
        <r>
          <rPr>
            <sz val="8"/>
            <color indexed="81"/>
            <rFont val="Tahoma"/>
            <family val="2"/>
          </rPr>
          <t xml:space="preserve">
Some ambiguity in what was classified as a 'step change' and what was classified as an 'adjustment'</t>
        </r>
      </text>
    </comment>
    <comment ref="AK10" authorId="0">
      <text>
        <r>
          <rPr>
            <b/>
            <sz val="8"/>
            <color indexed="81"/>
            <rFont val="Tahoma"/>
            <family val="2"/>
          </rPr>
          <t xml:space="preserve">Smith, Cameron:
Summary of a 'scope change' - from Transend 09-14 draft decision
</t>
        </r>
        <r>
          <rPr>
            <sz val="8"/>
            <color indexed="81"/>
            <rFont val="Tahoma"/>
            <family val="2"/>
          </rPr>
          <t xml:space="preserve">
Variations to Transend’s base year opex requirement will occur if the nature of
Transend’s operations and maintenance activities change. Changes in the scope of
opex may arise due to new regulatory or compliance obligations or from expenditure
program changes that impact on costs. Transend listed works program support and
skills development as scope change in its revenue proposal.</t>
        </r>
      </text>
    </comment>
    <comment ref="AB36" authorId="1">
      <text>
        <r>
          <rPr>
            <b/>
            <sz val="9"/>
            <color indexed="81"/>
            <rFont val="Tahoma"/>
            <charset val="1"/>
          </rPr>
          <t>Denis Lawrence:</t>
        </r>
        <r>
          <rPr>
            <sz val="9"/>
            <color indexed="81"/>
            <rFont val="Tahoma"/>
            <charset val="1"/>
          </rPr>
          <t xml:space="preserve">
Controllable opex used for AusNet to exclude easements tax</t>
        </r>
      </text>
    </comment>
  </commentList>
</comments>
</file>

<file path=xl/sharedStrings.xml><?xml version="1.0" encoding="utf-8"?>
<sst xmlns="http://schemas.openxmlformats.org/spreadsheetml/2006/main" count="138" uniqueCount="81">
  <si>
    <t>Historical approved step changes</t>
  </si>
  <si>
    <t>TransGrid</t>
  </si>
  <si>
    <t>Regulatory period:</t>
  </si>
  <si>
    <t>Step change</t>
  </si>
  <si>
    <t>Powerlink</t>
  </si>
  <si>
    <t>2012-17</t>
  </si>
  <si>
    <t>Land tax</t>
  </si>
  <si>
    <t>Tower painting refurbishment</t>
  </si>
  <si>
    <t>once-off painting and carpet replacement costs (part of the proposed additional building maintenance step change)</t>
  </si>
  <si>
    <t xml:space="preserve">Total </t>
  </si>
  <si>
    <t>Total controllable opex</t>
  </si>
  <si>
    <t>Draft decision</t>
  </si>
  <si>
    <t>Final decision</t>
  </si>
  <si>
    <t>$865.8 million</t>
  </si>
  <si>
    <t>ElectraNet</t>
  </si>
  <si>
    <t>2013-18</t>
  </si>
  <si>
    <t>Routine maintenance</t>
  </si>
  <si>
    <t>Operational refurbishment</t>
  </si>
  <si>
    <t>Support categories'</t>
  </si>
  <si>
    <t>$ million</t>
  </si>
  <si>
    <t>Network optimisation (not recurrent)</t>
  </si>
  <si>
    <t>$370.4 million</t>
  </si>
  <si>
    <t>Step changes and other adjustments</t>
  </si>
  <si>
    <t>In different table</t>
  </si>
  <si>
    <t>2014-17</t>
  </si>
  <si>
    <t>Step changes total</t>
  </si>
  <si>
    <t>note: 3 years</t>
  </si>
  <si>
    <t>$238.2 million</t>
  </si>
  <si>
    <t>SP AusNet</t>
  </si>
  <si>
    <t>AEMO operating agreement</t>
  </si>
  <si>
    <t>Transitional arrangements for the Economic Regulation of NSPs rule change</t>
  </si>
  <si>
    <t>Fire services levy</t>
  </si>
  <si>
    <t>Controller simulator training</t>
  </si>
  <si>
    <t>940k per year</t>
  </si>
  <si>
    <t>Note all  in $2013-14</t>
  </si>
  <si>
    <t>SP propsed $3.6m, 22% in first year, 45% in second year, 34% in third year (rounded up)</t>
  </si>
  <si>
    <t>30k p.a.</t>
  </si>
  <si>
    <t>307k p.a.</t>
  </si>
  <si>
    <t>Transitional arrangements</t>
  </si>
  <si>
    <t>Transend</t>
  </si>
  <si>
    <t>2009-14</t>
  </si>
  <si>
    <t>AER final decision table 7.4</t>
  </si>
  <si>
    <t>2013-14</t>
  </si>
  <si>
    <t>2014-15</t>
  </si>
  <si>
    <t>2015-16</t>
  </si>
  <si>
    <t>2016-17</t>
  </si>
  <si>
    <t>2017-18</t>
  </si>
  <si>
    <t>Total</t>
  </si>
  <si>
    <t>AER decision on Controllable opex</t>
  </si>
  <si>
    <t>AER final decision table 7.6</t>
  </si>
  <si>
    <t>AER decision on step changes</t>
  </si>
  <si>
    <t>2012-13</t>
  </si>
  <si>
    <t>AER decision on total opex</t>
  </si>
  <si>
    <t>Step changes</t>
  </si>
  <si>
    <t>Scope change</t>
  </si>
  <si>
    <r>
      <rPr>
        <u/>
        <sz val="11"/>
        <color indexed="8"/>
        <rFont val="Calibri"/>
        <family val="2"/>
      </rPr>
      <t>Scope</t>
    </r>
    <r>
      <rPr>
        <sz val="11"/>
        <color theme="1"/>
        <rFont val="Calibri"/>
        <family val="2"/>
        <scheme val="minor"/>
      </rPr>
      <t xml:space="preserve"> change</t>
    </r>
  </si>
  <si>
    <t>Works program support</t>
  </si>
  <si>
    <t>$ million (2008/09)</t>
  </si>
  <si>
    <t>Skills development costs</t>
  </si>
  <si>
    <t>2009-10</t>
  </si>
  <si>
    <t>2010-11</t>
  </si>
  <si>
    <t>2011-12</t>
  </si>
  <si>
    <t>Scope changes'</t>
  </si>
  <si>
    <t>Scope changes' - table 6.5 &amp; 6.6 draft decision</t>
  </si>
  <si>
    <t>AER final decision on Controllable opex</t>
  </si>
  <si>
    <t>AER final decision on total opex</t>
  </si>
  <si>
    <t>Total scope change</t>
  </si>
  <si>
    <t>58.2 ($2011-12) draft decision</t>
  </si>
  <si>
    <t>$m, 2007/08</t>
  </si>
  <si>
    <t>Information notice: AER TransGrid opex 11 - Step changes</t>
  </si>
  <si>
    <t>Reduction in system operation costs through development of virtual control room</t>
  </si>
  <si>
    <t>Reduction in IT costs associated with rationalisation of outsourced IT services</t>
  </si>
  <si>
    <t>Reduction in accommodation costs</t>
  </si>
  <si>
    <t>Demand Management and Planning Project</t>
  </si>
  <si>
    <t>Revenue reset costs</t>
  </si>
  <si>
    <t>Demand management innovation allowance</t>
  </si>
  <si>
    <t>Step changes, $2006/07</t>
  </si>
  <si>
    <t>$2006,07</t>
  </si>
  <si>
    <t>CPI</t>
  </si>
  <si>
    <t>Nominal step changes $m</t>
  </si>
  <si>
    <t>Step Change Proportion</t>
  </si>
</sst>
</file>

<file path=xl/styles.xml><?xml version="1.0" encoding="utf-8"?>
<styleSheet xmlns="http://schemas.openxmlformats.org/spreadsheetml/2006/main">
  <numFmts count="1">
    <numFmt numFmtId="164" formatCode="0.0"/>
  </numFmts>
  <fonts count="6">
    <font>
      <sz val="11"/>
      <color theme="1"/>
      <name val="Calibri"/>
      <family val="2"/>
      <scheme val="minor"/>
    </font>
    <font>
      <sz val="8"/>
      <color indexed="81"/>
      <name val="Tahoma"/>
      <family val="2"/>
    </font>
    <font>
      <b/>
      <sz val="8"/>
      <color indexed="81"/>
      <name val="Tahoma"/>
      <family val="2"/>
    </font>
    <font>
      <u/>
      <sz val="11"/>
      <color indexed="8"/>
      <name val="Calibri"/>
      <family val="2"/>
    </font>
    <font>
      <sz val="9"/>
      <color indexed="81"/>
      <name val="Tahoma"/>
      <charset val="1"/>
    </font>
    <font>
      <b/>
      <sz val="9"/>
      <color indexed="81"/>
      <name val="Tahoma"/>
      <charset val="1"/>
    </font>
  </fonts>
  <fills count="2">
    <fill>
      <patternFill patternType="none"/>
    </fill>
    <fill>
      <patternFill patternType="gray125"/>
    </fill>
  </fills>
  <borders count="1">
    <border>
      <left/>
      <right/>
      <top/>
      <bottom/>
      <diagonal/>
    </border>
  </borders>
  <cellStyleXfs count="1">
    <xf numFmtId="0" fontId="0" fillId="0" borderId="0"/>
  </cellStyleXfs>
  <cellXfs count="5">
    <xf numFmtId="0" fontId="0" fillId="0" borderId="0" xfId="0"/>
    <xf numFmtId="0" fontId="0" fillId="0" borderId="0" xfId="0" quotePrefix="1"/>
    <xf numFmtId="164" fontId="0" fillId="0" borderId="0" xfId="0" applyNumberFormat="1"/>
    <xf numFmtId="0" fontId="0" fillId="0" borderId="0" xfId="0" applyNumberFormat="1"/>
    <xf numFmtId="10" fontId="0" fillId="0" borderId="0" xfId="0" applyNumberFormat="1"/>
  </cellXfs>
  <cellStyles count="1">
    <cellStyle name="Normal" xfId="0" builtinId="0"/>
  </cellStyles>
  <dxfs count="0"/>
  <tableStyles count="0" defaultTableStyle="TableStyleMedium2"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B3:AQ39"/>
  <sheetViews>
    <sheetView tabSelected="1" workbookViewId="0"/>
  </sheetViews>
  <sheetFormatPr defaultRowHeight="14.4"/>
  <cols>
    <col min="2" max="2" width="27" customWidth="1"/>
    <col min="3" max="4" width="15.109375" customWidth="1"/>
    <col min="10" max="10" width="27.33203125" customWidth="1"/>
    <col min="12" max="12" width="11.33203125" customWidth="1"/>
    <col min="13" max="13" width="10.44140625" customWidth="1"/>
    <col min="14" max="14" width="11.6640625" customWidth="1"/>
    <col min="15" max="15" width="11.44140625" customWidth="1"/>
    <col min="16" max="16" width="9.6640625" customWidth="1"/>
    <col min="19" max="19" width="27.5546875" customWidth="1"/>
    <col min="20" max="24" width="17.33203125" customWidth="1"/>
    <col min="25" max="25" width="14.44140625" customWidth="1"/>
    <col min="27" max="27" width="32.44140625" customWidth="1"/>
    <col min="36" max="36" width="9.6640625" customWidth="1"/>
    <col min="37" max="37" width="36.33203125" customWidth="1"/>
    <col min="38" max="38" width="14" customWidth="1"/>
  </cols>
  <sheetData>
    <row r="3" spans="2:38">
      <c r="C3" t="s">
        <v>0</v>
      </c>
    </row>
    <row r="5" spans="2:38">
      <c r="B5" t="s">
        <v>1</v>
      </c>
      <c r="J5" t="s">
        <v>4</v>
      </c>
      <c r="S5" t="s">
        <v>14</v>
      </c>
      <c r="AA5" t="s">
        <v>28</v>
      </c>
      <c r="AK5" t="s">
        <v>39</v>
      </c>
    </row>
    <row r="7" spans="2:38">
      <c r="B7" t="s">
        <v>2</v>
      </c>
      <c r="C7" t="s">
        <v>40</v>
      </c>
      <c r="J7" t="s">
        <v>2</v>
      </c>
      <c r="K7" t="s">
        <v>5</v>
      </c>
      <c r="S7" t="s">
        <v>2</v>
      </c>
      <c r="T7" t="s">
        <v>15</v>
      </c>
      <c r="AA7" t="s">
        <v>2</v>
      </c>
      <c r="AB7" t="s">
        <v>24</v>
      </c>
      <c r="AC7" t="s">
        <v>26</v>
      </c>
      <c r="AK7" t="s">
        <v>2</v>
      </c>
      <c r="AL7" t="s">
        <v>40</v>
      </c>
    </row>
    <row r="10" spans="2:38">
      <c r="B10" s="1" t="s">
        <v>54</v>
      </c>
      <c r="C10" t="s">
        <v>19</v>
      </c>
      <c r="J10" t="s">
        <v>3</v>
      </c>
      <c r="K10" t="s">
        <v>19</v>
      </c>
      <c r="S10" t="s">
        <v>3</v>
      </c>
      <c r="T10" t="s">
        <v>19</v>
      </c>
      <c r="AA10" t="s">
        <v>3</v>
      </c>
      <c r="AB10" t="s">
        <v>19</v>
      </c>
      <c r="AK10" t="s">
        <v>55</v>
      </c>
      <c r="AL10" t="s">
        <v>57</v>
      </c>
    </row>
    <row r="11" spans="2:38">
      <c r="C11" t="s">
        <v>59</v>
      </c>
      <c r="D11" t="s">
        <v>60</v>
      </c>
      <c r="E11" t="s">
        <v>61</v>
      </c>
      <c r="F11" t="s">
        <v>51</v>
      </c>
      <c r="G11" t="s">
        <v>42</v>
      </c>
      <c r="H11" t="s">
        <v>47</v>
      </c>
      <c r="J11" t="s">
        <v>6</v>
      </c>
      <c r="S11" t="s">
        <v>16</v>
      </c>
      <c r="T11" s="2">
        <v>9</v>
      </c>
      <c r="U11" s="2"/>
      <c r="V11" s="2"/>
      <c r="W11" s="2"/>
      <c r="X11" s="2"/>
      <c r="AA11" t="s">
        <v>29</v>
      </c>
      <c r="AB11">
        <v>0.1</v>
      </c>
      <c r="AC11" t="s">
        <v>36</v>
      </c>
      <c r="AK11" t="s">
        <v>56</v>
      </c>
      <c r="AL11">
        <v>13.1</v>
      </c>
    </row>
    <row r="12" spans="2:38">
      <c r="B12" t="s">
        <v>70</v>
      </c>
      <c r="C12">
        <v>-0.8</v>
      </c>
      <c r="D12">
        <v>-0.8</v>
      </c>
      <c r="E12">
        <v>-0.8</v>
      </c>
      <c r="F12">
        <v>-0.8</v>
      </c>
      <c r="G12">
        <v>-0.8</v>
      </c>
      <c r="H12">
        <f t="shared" ref="H12:H17" si="0">SUM(C12:G12)</f>
        <v>-4</v>
      </c>
      <c r="J12" t="s">
        <v>7</v>
      </c>
      <c r="S12" t="s">
        <v>17</v>
      </c>
      <c r="T12" s="2">
        <v>1</v>
      </c>
      <c r="U12" s="2"/>
      <c r="V12" s="2"/>
      <c r="W12" s="2"/>
      <c r="X12" s="2"/>
      <c r="AA12" t="s">
        <v>30</v>
      </c>
      <c r="AB12">
        <v>2.5</v>
      </c>
      <c r="AC12" t="s">
        <v>35</v>
      </c>
      <c r="AK12" t="s">
        <v>58</v>
      </c>
      <c r="AL12">
        <v>1.1000000000000001</v>
      </c>
    </row>
    <row r="13" spans="2:38">
      <c r="B13" t="s">
        <v>71</v>
      </c>
      <c r="C13">
        <v>-0.1</v>
      </c>
      <c r="D13">
        <v>-0.1</v>
      </c>
      <c r="E13">
        <v>-0.1</v>
      </c>
      <c r="F13">
        <v>-0.1</v>
      </c>
      <c r="G13">
        <v>-0.1</v>
      </c>
      <c r="H13">
        <f t="shared" si="0"/>
        <v>-0.5</v>
      </c>
      <c r="J13" t="s">
        <v>8</v>
      </c>
      <c r="S13" t="s">
        <v>20</v>
      </c>
      <c r="T13" s="2">
        <v>4.9000000000000004</v>
      </c>
      <c r="U13" s="2"/>
      <c r="V13" s="2"/>
      <c r="W13" s="2"/>
      <c r="X13" s="2"/>
      <c r="AA13" t="s">
        <v>31</v>
      </c>
      <c r="AB13">
        <v>2.8</v>
      </c>
      <c r="AC13" t="s">
        <v>33</v>
      </c>
    </row>
    <row r="14" spans="2:38">
      <c r="B14" t="s">
        <v>72</v>
      </c>
      <c r="C14">
        <v>-0.4</v>
      </c>
      <c r="D14">
        <v>-0.4</v>
      </c>
      <c r="E14">
        <v>-0.4</v>
      </c>
      <c r="F14">
        <v>-0.4</v>
      </c>
      <c r="G14">
        <v>-0.4</v>
      </c>
      <c r="H14">
        <f t="shared" si="0"/>
        <v>-2</v>
      </c>
      <c r="J14" t="s">
        <v>9</v>
      </c>
      <c r="K14" t="s">
        <v>67</v>
      </c>
      <c r="S14" s="1" t="s">
        <v>18</v>
      </c>
      <c r="T14" s="2">
        <v>12.9</v>
      </c>
      <c r="U14" s="2"/>
      <c r="V14" s="2"/>
      <c r="W14" s="2"/>
      <c r="X14" s="2"/>
      <c r="AA14" t="s">
        <v>32</v>
      </c>
      <c r="AB14">
        <v>0.9</v>
      </c>
      <c r="AC14" t="s">
        <v>37</v>
      </c>
    </row>
    <row r="15" spans="2:38">
      <c r="B15" t="s">
        <v>73</v>
      </c>
      <c r="C15">
        <v>-1.5</v>
      </c>
      <c r="D15">
        <v>-1.5</v>
      </c>
      <c r="E15">
        <v>-1.5</v>
      </c>
      <c r="F15">
        <v>-1.5</v>
      </c>
      <c r="G15">
        <v>-1.5</v>
      </c>
      <c r="H15">
        <f t="shared" si="0"/>
        <v>-7.5</v>
      </c>
      <c r="S15" s="1"/>
      <c r="T15" s="2"/>
      <c r="U15" s="2"/>
      <c r="V15" s="2"/>
      <c r="W15" s="2"/>
      <c r="X15" s="2"/>
    </row>
    <row r="16" spans="2:38">
      <c r="B16" t="s">
        <v>74</v>
      </c>
      <c r="C16">
        <v>-0.4</v>
      </c>
      <c r="D16">
        <v>-0.4</v>
      </c>
      <c r="E16">
        <v>0</v>
      </c>
      <c r="F16">
        <v>0.8</v>
      </c>
      <c r="G16">
        <v>1.1000000000000001</v>
      </c>
      <c r="H16">
        <f t="shared" si="0"/>
        <v>1.1000000000000001</v>
      </c>
      <c r="S16" s="1" t="s">
        <v>22</v>
      </c>
      <c r="T16" s="2">
        <v>12.5</v>
      </c>
      <c r="U16" t="s">
        <v>23</v>
      </c>
      <c r="V16" s="2"/>
      <c r="W16" s="2"/>
      <c r="X16" s="2"/>
      <c r="AA16" t="s">
        <v>25</v>
      </c>
      <c r="AB16">
        <v>6.4</v>
      </c>
    </row>
    <row r="17" spans="2:43">
      <c r="B17" t="s">
        <v>75</v>
      </c>
      <c r="C17">
        <v>1</v>
      </c>
      <c r="D17">
        <v>1</v>
      </c>
      <c r="E17">
        <v>1</v>
      </c>
      <c r="F17">
        <v>1</v>
      </c>
      <c r="G17">
        <v>1</v>
      </c>
      <c r="H17">
        <f t="shared" si="0"/>
        <v>5</v>
      </c>
      <c r="T17" s="2"/>
      <c r="U17" s="2"/>
      <c r="V17" s="2"/>
      <c r="W17" s="2"/>
      <c r="X17" s="2"/>
      <c r="AF17" t="s">
        <v>38</v>
      </c>
    </row>
    <row r="18" spans="2:43">
      <c r="B18" t="s">
        <v>47</v>
      </c>
      <c r="C18">
        <f t="shared" ref="C18:H18" si="1">SUM(C12:C17)</f>
        <v>-2.1999999999999997</v>
      </c>
      <c r="D18">
        <f t="shared" si="1"/>
        <v>-2.1999999999999997</v>
      </c>
      <c r="E18">
        <f t="shared" si="1"/>
        <v>-1.7999999999999998</v>
      </c>
      <c r="F18">
        <f t="shared" si="1"/>
        <v>-0.99999999999999978</v>
      </c>
      <c r="G18">
        <f t="shared" si="1"/>
        <v>-0.69999999999999973</v>
      </c>
      <c r="H18">
        <f t="shared" si="1"/>
        <v>-7.9</v>
      </c>
      <c r="K18" t="s">
        <v>12</v>
      </c>
      <c r="S18" t="s">
        <v>10</v>
      </c>
      <c r="T18" t="s">
        <v>12</v>
      </c>
      <c r="AA18" t="s">
        <v>10</v>
      </c>
      <c r="AF18">
        <v>3595</v>
      </c>
      <c r="AG18">
        <v>775</v>
      </c>
      <c r="AH18">
        <v>1611</v>
      </c>
      <c r="AI18">
        <v>1209</v>
      </c>
    </row>
    <row r="19" spans="2:43">
      <c r="C19" t="s">
        <v>77</v>
      </c>
      <c r="J19" t="s">
        <v>10</v>
      </c>
      <c r="K19" t="s">
        <v>13</v>
      </c>
      <c r="T19" t="s">
        <v>21</v>
      </c>
      <c r="AA19" t="s">
        <v>11</v>
      </c>
      <c r="AB19" t="s">
        <v>12</v>
      </c>
      <c r="AG19">
        <f>AG18/AF18</f>
        <v>0.21557719054242003</v>
      </c>
      <c r="AH19">
        <f>AH18/AF18</f>
        <v>0.44812239221140471</v>
      </c>
      <c r="AI19">
        <f>AI18/AF18</f>
        <v>0.33630041724617526</v>
      </c>
    </row>
    <row r="20" spans="2:43">
      <c r="AB20" t="s">
        <v>27</v>
      </c>
    </row>
    <row r="21" spans="2:43">
      <c r="T21" s="2"/>
      <c r="U21" s="2"/>
      <c r="V21" s="2"/>
      <c r="W21" s="2"/>
      <c r="X21" s="2"/>
    </row>
    <row r="22" spans="2:43">
      <c r="T22" s="2"/>
      <c r="U22" s="2"/>
      <c r="V22" s="2"/>
      <c r="W22" s="2"/>
      <c r="X22" s="2"/>
      <c r="AA22" t="s">
        <v>34</v>
      </c>
    </row>
    <row r="23" spans="2:43">
      <c r="T23" s="2"/>
      <c r="U23" s="2"/>
      <c r="V23" s="2"/>
      <c r="W23" s="2"/>
      <c r="X23" s="2"/>
    </row>
    <row r="24" spans="2:43">
      <c r="T24" s="2"/>
      <c r="U24" s="2"/>
      <c r="V24" s="2"/>
      <c r="W24" s="2"/>
      <c r="X24" s="2"/>
    </row>
    <row r="25" spans="2:43">
      <c r="J25" t="s">
        <v>49</v>
      </c>
      <c r="S25" t="s">
        <v>41</v>
      </c>
      <c r="T25" s="2"/>
      <c r="U25" s="2"/>
      <c r="V25" s="2"/>
      <c r="W25" s="2"/>
      <c r="X25" s="2"/>
    </row>
    <row r="26" spans="2:43">
      <c r="B26" t="s">
        <v>69</v>
      </c>
      <c r="T26" s="2"/>
      <c r="U26" s="2"/>
      <c r="V26" s="2"/>
      <c r="W26" s="2"/>
      <c r="X26" s="2"/>
      <c r="AK26" t="s">
        <v>63</v>
      </c>
    </row>
    <row r="27" spans="2:43">
      <c r="C27" t="s">
        <v>59</v>
      </c>
      <c r="D27" t="s">
        <v>60</v>
      </c>
      <c r="E27" t="s">
        <v>61</v>
      </c>
      <c r="F27" t="s">
        <v>51</v>
      </c>
      <c r="G27" t="s">
        <v>42</v>
      </c>
      <c r="H27" t="s">
        <v>47</v>
      </c>
      <c r="K27" t="s">
        <v>51</v>
      </c>
      <c r="L27" t="s">
        <v>42</v>
      </c>
      <c r="M27" t="s">
        <v>43</v>
      </c>
      <c r="N27" t="s">
        <v>44</v>
      </c>
      <c r="O27" t="s">
        <v>45</v>
      </c>
      <c r="P27" t="s">
        <v>47</v>
      </c>
      <c r="T27" s="3" t="s">
        <v>42</v>
      </c>
      <c r="U27" s="2" t="s">
        <v>43</v>
      </c>
      <c r="V27" s="2" t="s">
        <v>44</v>
      </c>
      <c r="W27" s="2" t="s">
        <v>45</v>
      </c>
      <c r="X27" s="2" t="s">
        <v>46</v>
      </c>
      <c r="Y27" s="2" t="s">
        <v>47</v>
      </c>
      <c r="AB27" s="2" t="s">
        <v>43</v>
      </c>
      <c r="AC27" s="2" t="s">
        <v>44</v>
      </c>
      <c r="AD27" s="2" t="s">
        <v>45</v>
      </c>
      <c r="AE27" s="2" t="s">
        <v>47</v>
      </c>
      <c r="AL27" t="s">
        <v>59</v>
      </c>
      <c r="AM27" t="s">
        <v>60</v>
      </c>
      <c r="AN27" t="s">
        <v>61</v>
      </c>
      <c r="AO27" t="s">
        <v>51</v>
      </c>
      <c r="AP27" t="s">
        <v>42</v>
      </c>
      <c r="AQ27" t="s">
        <v>47</v>
      </c>
    </row>
    <row r="28" spans="2:43">
      <c r="B28" s="1" t="s">
        <v>76</v>
      </c>
      <c r="C28">
        <f t="shared" ref="C28:H28" si="2">C18</f>
        <v>-2.1999999999999997</v>
      </c>
      <c r="D28">
        <f t="shared" si="2"/>
        <v>-2.1999999999999997</v>
      </c>
      <c r="E28">
        <f t="shared" si="2"/>
        <v>-1.7999999999999998</v>
      </c>
      <c r="F28">
        <f t="shared" si="2"/>
        <v>-0.99999999999999978</v>
      </c>
      <c r="G28">
        <f t="shared" si="2"/>
        <v>-0.69999999999999973</v>
      </c>
      <c r="H28">
        <f t="shared" si="2"/>
        <v>-7.9</v>
      </c>
      <c r="J28" t="s">
        <v>50</v>
      </c>
      <c r="K28">
        <v>11.8</v>
      </c>
      <c r="L28">
        <v>12.1</v>
      </c>
      <c r="M28">
        <v>9.8000000000000007</v>
      </c>
      <c r="N28">
        <v>10.6</v>
      </c>
      <c r="O28">
        <v>14.9</v>
      </c>
      <c r="P28">
        <v>59.1</v>
      </c>
      <c r="S28" t="s">
        <v>22</v>
      </c>
      <c r="T28" s="2">
        <v>2.9</v>
      </c>
      <c r="U28" s="2">
        <v>2.2999999999999998</v>
      </c>
      <c r="V28" s="2">
        <v>2.8</v>
      </c>
      <c r="W28" s="2">
        <v>2.4</v>
      </c>
      <c r="X28" s="2">
        <v>2.1</v>
      </c>
      <c r="Y28" s="2">
        <v>12.5</v>
      </c>
      <c r="AA28" t="s">
        <v>53</v>
      </c>
      <c r="AB28" s="2">
        <v>1.9</v>
      </c>
      <c r="AC28" s="2">
        <v>2.4</v>
      </c>
      <c r="AD28" s="2">
        <v>2.1</v>
      </c>
      <c r="AE28" s="2">
        <v>6.4</v>
      </c>
      <c r="AK28" s="1" t="s">
        <v>62</v>
      </c>
    </row>
    <row r="29" spans="2:43">
      <c r="T29" s="2"/>
      <c r="U29" s="2"/>
      <c r="V29" s="2"/>
      <c r="W29" s="2"/>
      <c r="X29" s="2"/>
      <c r="AK29" t="s">
        <v>56</v>
      </c>
      <c r="AL29">
        <v>3</v>
      </c>
      <c r="AM29">
        <v>2.7</v>
      </c>
      <c r="AN29">
        <v>2.5</v>
      </c>
      <c r="AO29">
        <v>2.4</v>
      </c>
      <c r="AP29">
        <v>2.5</v>
      </c>
      <c r="AQ29">
        <v>13.1</v>
      </c>
    </row>
    <row r="30" spans="2:43">
      <c r="B30" t="s">
        <v>64</v>
      </c>
      <c r="C30">
        <v>128.4</v>
      </c>
      <c r="D30">
        <v>135.69999999999999</v>
      </c>
      <c r="E30">
        <v>139.5</v>
      </c>
      <c r="F30">
        <v>147.9</v>
      </c>
      <c r="G30">
        <v>149.9</v>
      </c>
      <c r="H30">
        <v>701.3</v>
      </c>
      <c r="J30" t="s">
        <v>48</v>
      </c>
      <c r="K30">
        <v>162.69999999999999</v>
      </c>
      <c r="L30">
        <v>168.6</v>
      </c>
      <c r="M30">
        <v>172.3</v>
      </c>
      <c r="N30">
        <v>178.7</v>
      </c>
      <c r="O30">
        <v>183.4</v>
      </c>
      <c r="P30">
        <v>865.8</v>
      </c>
      <c r="S30" t="s">
        <v>48</v>
      </c>
      <c r="T30">
        <v>69.7</v>
      </c>
      <c r="U30">
        <v>73.2</v>
      </c>
      <c r="V30">
        <v>74.599999999999994</v>
      </c>
      <c r="W30">
        <v>76.5</v>
      </c>
      <c r="X30">
        <v>76.5</v>
      </c>
      <c r="Y30">
        <v>370.4</v>
      </c>
      <c r="AA30" t="s">
        <v>48</v>
      </c>
      <c r="AB30">
        <v>77.7</v>
      </c>
      <c r="AC30">
        <v>79.8</v>
      </c>
      <c r="AD30">
        <v>80.599999999999994</v>
      </c>
      <c r="AE30">
        <v>238.2</v>
      </c>
      <c r="AK30" t="s">
        <v>58</v>
      </c>
      <c r="AL30">
        <v>0.2</v>
      </c>
      <c r="AM30">
        <v>0.2</v>
      </c>
      <c r="AN30">
        <v>0.2</v>
      </c>
      <c r="AO30">
        <v>0.2</v>
      </c>
      <c r="AP30">
        <v>0.2</v>
      </c>
      <c r="AQ30">
        <v>1.1000000000000001</v>
      </c>
    </row>
    <row r="31" spans="2:43">
      <c r="B31" t="s">
        <v>65</v>
      </c>
      <c r="C31">
        <v>153.19999999999999</v>
      </c>
      <c r="D31">
        <v>145.1</v>
      </c>
      <c r="E31">
        <v>149</v>
      </c>
      <c r="F31">
        <v>157.6</v>
      </c>
      <c r="G31">
        <v>159.80000000000001</v>
      </c>
      <c r="H31">
        <v>764.8</v>
      </c>
      <c r="J31" t="s">
        <v>52</v>
      </c>
      <c r="K31">
        <v>174.7</v>
      </c>
      <c r="L31">
        <v>181.4</v>
      </c>
      <c r="M31">
        <v>186</v>
      </c>
      <c r="N31">
        <v>192.9</v>
      </c>
      <c r="O31">
        <v>198.5</v>
      </c>
      <c r="P31">
        <v>933.5</v>
      </c>
      <c r="S31" t="s">
        <v>52</v>
      </c>
      <c r="T31">
        <v>78.8</v>
      </c>
      <c r="U31">
        <v>81.8</v>
      </c>
      <c r="V31">
        <v>83.2</v>
      </c>
      <c r="W31">
        <v>86.6</v>
      </c>
      <c r="X31">
        <v>87.3</v>
      </c>
      <c r="Y31">
        <v>417.9</v>
      </c>
      <c r="AA31" t="s">
        <v>52</v>
      </c>
      <c r="AB31">
        <v>184.2</v>
      </c>
      <c r="AC31">
        <v>188.8</v>
      </c>
      <c r="AD31">
        <v>187</v>
      </c>
      <c r="AE31">
        <v>560</v>
      </c>
      <c r="AK31" t="s">
        <v>66</v>
      </c>
      <c r="AL31">
        <f t="shared" ref="AL31:AQ31" si="3">SUM(AL29:AL30)</f>
        <v>3.2</v>
      </c>
      <c r="AM31">
        <f t="shared" si="3"/>
        <v>2.9000000000000004</v>
      </c>
      <c r="AN31">
        <f t="shared" si="3"/>
        <v>2.7</v>
      </c>
      <c r="AO31">
        <f t="shared" si="3"/>
        <v>2.6</v>
      </c>
      <c r="AP31">
        <f t="shared" si="3"/>
        <v>2.7</v>
      </c>
      <c r="AQ31">
        <f t="shared" si="3"/>
        <v>14.2</v>
      </c>
    </row>
    <row r="32" spans="2:43">
      <c r="C32" t="s">
        <v>68</v>
      </c>
    </row>
    <row r="33" spans="10:43">
      <c r="J33" t="s">
        <v>78</v>
      </c>
      <c r="K33">
        <v>1.0249999999999999</v>
      </c>
      <c r="L33">
        <f>K33*1.025</f>
        <v>1.0506249999999999</v>
      </c>
      <c r="M33">
        <f>L33*1.025</f>
        <v>1.0768906249999999</v>
      </c>
      <c r="N33">
        <f>M33*1.025</f>
        <v>1.1038128906249998</v>
      </c>
      <c r="O33">
        <f>N33*1.025</f>
        <v>1.1314082128906247</v>
      </c>
      <c r="S33" t="s">
        <v>78</v>
      </c>
      <c r="T33">
        <v>1.0249999999999999</v>
      </c>
      <c r="U33">
        <f>T33*1.025</f>
        <v>1.0506249999999999</v>
      </c>
      <c r="V33">
        <f>U33*1.025</f>
        <v>1.0768906249999999</v>
      </c>
      <c r="W33">
        <f>V33*1.025</f>
        <v>1.1038128906249998</v>
      </c>
      <c r="X33">
        <f>W33*1.025</f>
        <v>1.1314082128906247</v>
      </c>
      <c r="AA33" t="s">
        <v>78</v>
      </c>
      <c r="AB33">
        <v>1.0249999999999999</v>
      </c>
      <c r="AC33">
        <f>AB33*1.025</f>
        <v>1.0506249999999999</v>
      </c>
      <c r="AD33">
        <f>AC33*1.025</f>
        <v>1.0768906249999999</v>
      </c>
      <c r="AE33">
        <f>AD33*1.025</f>
        <v>1.1038128906249998</v>
      </c>
      <c r="AK33" t="s">
        <v>64</v>
      </c>
      <c r="AL33">
        <v>44.1</v>
      </c>
      <c r="AM33">
        <v>46</v>
      </c>
      <c r="AN33">
        <v>48.3</v>
      </c>
      <c r="AO33">
        <v>51.1</v>
      </c>
      <c r="AP33">
        <v>51.4</v>
      </c>
      <c r="AQ33">
        <v>240.9</v>
      </c>
    </row>
    <row r="34" spans="10:43">
      <c r="J34" t="s">
        <v>79</v>
      </c>
      <c r="K34">
        <f>K28*K33</f>
        <v>12.094999999999999</v>
      </c>
      <c r="L34">
        <f>L28*L33</f>
        <v>12.712562499999999</v>
      </c>
      <c r="M34">
        <f>M28*M33</f>
        <v>10.553528125</v>
      </c>
      <c r="N34">
        <f>N28*N33</f>
        <v>11.700416640624997</v>
      </c>
      <c r="O34">
        <f>O28*O33</f>
        <v>16.857982372070307</v>
      </c>
      <c r="S34" t="s">
        <v>79</v>
      </c>
      <c r="T34">
        <f>T28*T33</f>
        <v>2.9724999999999997</v>
      </c>
      <c r="U34">
        <f>U28*U33</f>
        <v>2.4164374999999998</v>
      </c>
      <c r="V34">
        <f>V28*V33</f>
        <v>3.0152937499999997</v>
      </c>
      <c r="W34">
        <f>W28*W33</f>
        <v>2.6491509374999995</v>
      </c>
      <c r="X34">
        <f>X28*X33</f>
        <v>2.3759572470703119</v>
      </c>
      <c r="AA34" t="s">
        <v>79</v>
      </c>
      <c r="AB34">
        <f>AB28*AB33</f>
        <v>1.9474999999999998</v>
      </c>
      <c r="AC34">
        <f>AC28*AC33</f>
        <v>2.5214999999999996</v>
      </c>
      <c r="AD34">
        <f>AD28*AD33</f>
        <v>2.2614703124999997</v>
      </c>
      <c r="AE34">
        <f>AE28*AE33</f>
        <v>7.064402499999999</v>
      </c>
      <c r="AK34" t="s">
        <v>65</v>
      </c>
      <c r="AL34">
        <v>49.7</v>
      </c>
      <c r="AM34">
        <v>50.3</v>
      </c>
      <c r="AN34">
        <v>50</v>
      </c>
      <c r="AO34">
        <v>52.3</v>
      </c>
      <c r="AP34">
        <v>52</v>
      </c>
      <c r="AQ34">
        <v>254.3</v>
      </c>
    </row>
    <row r="36" spans="10:43">
      <c r="J36" t="s">
        <v>80</v>
      </c>
      <c r="K36" s="4">
        <f t="shared" ref="K36:P36" si="4">K28/K31</f>
        <v>6.7544361763022337E-2</v>
      </c>
      <c r="L36" s="4">
        <f t="shared" si="4"/>
        <v>6.6703417861080486E-2</v>
      </c>
      <c r="M36" s="4">
        <f t="shared" si="4"/>
        <v>5.2688172043010753E-2</v>
      </c>
      <c r="N36" s="4">
        <f t="shared" si="4"/>
        <v>5.4950751684810777E-2</v>
      </c>
      <c r="O36" s="4">
        <f t="shared" si="4"/>
        <v>7.5062972292191443E-2</v>
      </c>
      <c r="P36" s="4">
        <f t="shared" si="4"/>
        <v>6.3310123192287099E-2</v>
      </c>
      <c r="S36" t="s">
        <v>80</v>
      </c>
      <c r="T36" s="4">
        <f t="shared" ref="T36:Y36" si="5">T28/T31</f>
        <v>3.6802030456852791E-2</v>
      </c>
      <c r="U36" s="4">
        <f t="shared" si="5"/>
        <v>2.8117359413202932E-2</v>
      </c>
      <c r="V36" s="4">
        <f t="shared" si="5"/>
        <v>3.3653846153846152E-2</v>
      </c>
      <c r="W36" s="4">
        <f t="shared" si="5"/>
        <v>2.771362586605081E-2</v>
      </c>
      <c r="X36" s="4">
        <f t="shared" si="5"/>
        <v>2.4054982817869417E-2</v>
      </c>
      <c r="Y36" s="4">
        <f t="shared" si="5"/>
        <v>2.9911462072266096E-2</v>
      </c>
      <c r="AA36" t="s">
        <v>80</v>
      </c>
      <c r="AB36" s="4">
        <f>AB28/AB30</f>
        <v>2.4453024453024452E-2</v>
      </c>
      <c r="AC36" s="4">
        <f t="shared" ref="AC36:AE36" si="6">AC28/AC30</f>
        <v>3.007518796992481E-2</v>
      </c>
      <c r="AD36" s="4">
        <f t="shared" si="6"/>
        <v>2.6054590570719606E-2</v>
      </c>
      <c r="AE36" s="4">
        <f t="shared" si="6"/>
        <v>2.6868178001679264E-2</v>
      </c>
      <c r="AF36" s="4"/>
      <c r="AG36" s="4"/>
      <c r="AK36" t="s">
        <v>78</v>
      </c>
      <c r="AL36">
        <v>1.0249999999999999</v>
      </c>
      <c r="AM36">
        <f>AL36*1.025</f>
        <v>1.0506249999999999</v>
      </c>
      <c r="AN36">
        <f>AM36*1.025</f>
        <v>1.0768906249999999</v>
      </c>
      <c r="AO36">
        <f>AN36*1.025</f>
        <v>1.1038128906249998</v>
      </c>
      <c r="AP36">
        <f>AO36*1.025</f>
        <v>1.1314082128906247</v>
      </c>
    </row>
    <row r="37" spans="10:43">
      <c r="AK37" t="s">
        <v>79</v>
      </c>
      <c r="AL37">
        <f>AL31*AL36</f>
        <v>3.28</v>
      </c>
      <c r="AM37">
        <f>AM31*AM36</f>
        <v>3.0468125000000001</v>
      </c>
      <c r="AN37">
        <f>AN31*AN36</f>
        <v>2.9076046874999997</v>
      </c>
      <c r="AO37">
        <f>AO31*AO36</f>
        <v>2.8699135156249995</v>
      </c>
      <c r="AP37">
        <f>AP31*AP36</f>
        <v>3.0548021748046867</v>
      </c>
    </row>
    <row r="39" spans="10:43">
      <c r="AK39" t="s">
        <v>80</v>
      </c>
      <c r="AL39" s="4">
        <f t="shared" ref="AL39:AQ39" si="7">AL31/AL34</f>
        <v>6.4386317907444673E-2</v>
      </c>
      <c r="AM39" s="4">
        <f t="shared" si="7"/>
        <v>5.7654075546719689E-2</v>
      </c>
      <c r="AN39" s="4">
        <f t="shared" si="7"/>
        <v>5.4000000000000006E-2</v>
      </c>
      <c r="AO39" s="4">
        <f t="shared" si="7"/>
        <v>4.9713193116634802E-2</v>
      </c>
      <c r="AP39" s="4">
        <f t="shared" si="7"/>
        <v>5.1923076923076926E-2</v>
      </c>
      <c r="AQ39" s="4">
        <f t="shared" si="7"/>
        <v>5.5839559575304752E-2</v>
      </c>
    </row>
  </sheetData>
  <phoneticPr fontId="0" type="noConversion"/>
  <pageMargins left="0.7" right="0.7" top="0.75" bottom="0.75" header="0.3" footer="0.3"/>
  <pageSetup paperSize="9" orientation="portrait" r:id="rId1"/>
  <legacyDrawing r:id="rId2"/>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4.4"/>
  <sheetData/>
  <phoneticPr fontId="0" type="noConversion"/>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4.4"/>
  <sheetData/>
  <phoneticPr fontId="0"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Sheet1</vt:lpstr>
      <vt:lpstr>Sheet2</vt:lpstr>
      <vt:lpstr>Sheet3</vt:lpstr>
    </vt:vector>
  </TitlesOfParts>
  <Company>ACCC</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Smith, Cameron</dc:creator>
  <cp:lastModifiedBy>Denis Lawrence</cp:lastModifiedBy>
  <dcterms:created xsi:type="dcterms:W3CDTF">2014-08-28T07:21:47Z</dcterms:created>
  <dcterms:modified xsi:type="dcterms:W3CDTF">2014-11-05T04:43:57Z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Status">
    <vt:lpwstr>Update</vt:lpwstr>
  </property>
</Properties>
</file>