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00AER modelling\2018\TNSP data files\"/>
    </mc:Choice>
  </mc:AlternateContent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calcPr calcId="162913"/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H13" i="1"/>
  <c r="I13" i="1"/>
  <c r="J13" i="1"/>
  <c r="K13" i="1"/>
  <c r="L13" i="1"/>
  <c r="N3" i="1"/>
  <c r="N4" i="1" l="1"/>
  <c r="N5" i="1"/>
  <c r="N6" i="1" l="1"/>
  <c r="M5" i="1"/>
  <c r="M4" i="1"/>
  <c r="M3" i="1"/>
  <c r="M6" i="1" l="1"/>
  <c r="I10" i="1"/>
  <c r="J10" i="1"/>
  <c r="L4" i="1" l="1"/>
  <c r="L5" i="1"/>
  <c r="L3" i="1" l="1"/>
  <c r="L6" i="1" s="1"/>
  <c r="K3" i="1" l="1"/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0" i="1" l="1"/>
  <c r="B5" i="1" s="1"/>
  <c r="C10" i="1"/>
  <c r="C5" i="1" s="1"/>
  <c r="D10" i="1"/>
  <c r="D5" i="1" s="1"/>
  <c r="E10" i="1"/>
  <c r="E5" i="1" s="1"/>
  <c r="F10" i="1"/>
  <c r="F5" i="1" s="1"/>
  <c r="G10" i="1"/>
  <c r="G5" i="1" s="1"/>
  <c r="H10" i="1"/>
  <c r="H5" i="1" s="1"/>
  <c r="I5" i="1"/>
  <c r="J5" i="1"/>
  <c r="K6" i="1" l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  <author>Lutton, Evan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  <comment ref="M9" authorId="1" shapeId="0">
      <text>
        <r>
          <rPr>
            <b/>
            <sz val="9"/>
            <color indexed="81"/>
            <rFont val="Tahoma"/>
            <charset val="1"/>
          </rPr>
          <t>Lutton, Evan:</t>
        </r>
        <r>
          <rPr>
            <sz val="9"/>
            <color indexed="81"/>
            <rFont val="Tahoma"/>
            <charset val="1"/>
          </rPr>
          <t xml:space="preserve">
Updated for AEMO email dated 11 July 2018.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<sst xmlns="http://schemas.openxmlformats.org/spreadsheetml/2006/main" count="10" uniqueCount="8">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</sst>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NumberFormat="1" applyFont="1"/>
    <xf numFmtId="44" fontId="0" fillId="0" borderId="0" xfId="0" applyNumberFormat="1"/>
    <xf numFmtId="0" fontId="2" fillId="0" borderId="0" xfId="0" applyFont="1"/>
    <xf numFmtId="44" fontId="0" fillId="0" borderId="1" xfId="0" applyNumberFormat="1" applyBorder="1"/>
    <xf numFmtId="0" fontId="2" fillId="0" borderId="1" xfId="0" applyFont="1" applyBorder="1"/>
    <xf numFmtId="164" fontId="0" fillId="0" borderId="0" xfId="1" applyNumberFormat="1" applyFont="1"/>
    <xf numFmtId="165" fontId="0" fillId="0" borderId="0" xfId="0" applyNumberForma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usNet%20Services%20(T)%20(SP%20AusNet)%202017-18%20-%20RIN%20response%20-%20Economic%20Benchmarking%20-%20Consolidated%20-%20PUBL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>
        <row r="12">
          <cell r="E12">
            <v>2736994956.2066703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  <row r="31">
          <cell r="C31">
            <v>571806101.24652004</v>
          </cell>
        </row>
      </sheetData>
      <sheetData sheetId="5">
        <row r="20">
          <cell r="C20">
            <v>111322940</v>
          </cell>
        </row>
      </sheetData>
      <sheetData sheetId="6" refreshError="1"/>
      <sheetData sheetId="7" refreshError="1"/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588254675.80146408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3"/>
  <sheetViews>
    <sheetView tabSelected="1" workbookViewId="0">
      <selection activeCell="N14" sqref="N14"/>
    </sheetView>
  </sheetViews>
  <sheetFormatPr defaultRowHeight="15" x14ac:dyDescent="0.25"/>
  <cols>
    <col min="1" max="1" width="30" customWidth="1"/>
    <col min="2" max="11" width="15" customWidth="1"/>
    <col min="12" max="12" width="13.7109375" customWidth="1"/>
    <col min="13" max="13" width="12.5703125" bestFit="1" customWidth="1"/>
    <col min="14" max="14" width="13" customWidth="1"/>
  </cols>
  <sheetData>
    <row r="2" spans="1:14" x14ac:dyDescent="0.25">
      <c r="A2" s="3" t="s">
        <v>7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  <c r="N2" s="3">
        <v>2018</v>
      </c>
    </row>
    <row r="3" spans="1:14" x14ac:dyDescent="0.2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  <c r="L3" s="6">
        <f>'[4]3.1 Revenue'!$C$31/1000</f>
        <v>571806.10124652006</v>
      </c>
      <c r="M3" s="6">
        <f>'[5]3.1 Revenue'!$C$31/1000</f>
        <v>569492.20072220033</v>
      </c>
      <c r="N3" s="6">
        <f>'[6]3.1 Revenue'!$C$31/1000</f>
        <v>588254.67580146412</v>
      </c>
    </row>
    <row r="4" spans="1:14" x14ac:dyDescent="0.2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  <c r="L4" s="2">
        <f t="shared" ref="L4:M4" si="1">L9*1000</f>
        <v>8530</v>
      </c>
      <c r="M4" s="2">
        <f t="shared" si="1"/>
        <v>7402</v>
      </c>
      <c r="N4" s="2">
        <f t="shared" ref="N4" si="2">N9*1000</f>
        <v>10525</v>
      </c>
    </row>
    <row r="5" spans="1:14" x14ac:dyDescent="0.25">
      <c r="A5" t="s">
        <v>2</v>
      </c>
      <c r="B5" s="2">
        <f>B10*1000</f>
        <v>6707.5636363636359</v>
      </c>
      <c r="C5" s="2">
        <f t="shared" ref="C5:K5" si="3">C10*1000</f>
        <v>6901.1999999999989</v>
      </c>
      <c r="D5" s="2">
        <f t="shared" si="3"/>
        <v>7156.8</v>
      </c>
      <c r="E5" s="2">
        <f t="shared" si="3"/>
        <v>7303.9636363636364</v>
      </c>
      <c r="F5" s="2">
        <f t="shared" si="3"/>
        <v>7505.3454545454551</v>
      </c>
      <c r="G5" s="2">
        <f t="shared" si="3"/>
        <v>7729.9636363636355</v>
      </c>
      <c r="H5" s="2">
        <f t="shared" si="3"/>
        <v>7900.363636363636</v>
      </c>
      <c r="I5" s="2">
        <f t="shared" si="3"/>
        <v>8117.2363636363634</v>
      </c>
      <c r="J5" s="2">
        <f t="shared" si="3"/>
        <v>8256.6545454545449</v>
      </c>
      <c r="K5" s="2">
        <f t="shared" si="3"/>
        <v>8520</v>
      </c>
      <c r="L5" s="2">
        <f t="shared" ref="L5:M5" si="4">L10*1000</f>
        <v>8520</v>
      </c>
      <c r="M5" s="2">
        <f t="shared" si="4"/>
        <v>8859</v>
      </c>
      <c r="N5" s="2">
        <f t="shared" ref="N5" si="5">N10*1000</f>
        <v>9700</v>
      </c>
    </row>
    <row r="6" spans="1:14" ht="15.75" thickBot="1" x14ac:dyDescent="0.3">
      <c r="A6" s="5" t="s">
        <v>5</v>
      </c>
      <c r="B6" s="4">
        <f>SUM(B3:B5)</f>
        <v>381226.56363636372</v>
      </c>
      <c r="C6" s="4">
        <f t="shared" ref="C6:M6" si="6">SUM(C3:C5)</f>
        <v>393421.99700000003</v>
      </c>
      <c r="D6" s="4">
        <f t="shared" si="6"/>
        <v>424098.18299999996</v>
      </c>
      <c r="E6" s="4">
        <f t="shared" si="6"/>
        <v>483633.53163636365</v>
      </c>
      <c r="F6" s="4">
        <f t="shared" si="6"/>
        <v>515654.32645454549</v>
      </c>
      <c r="G6" s="4">
        <f t="shared" si="6"/>
        <v>534342.33463636367</v>
      </c>
      <c r="H6" s="4">
        <f t="shared" si="6"/>
        <v>557097.01063636364</v>
      </c>
      <c r="I6" s="4">
        <f t="shared" si="6"/>
        <v>579415.85136363632</v>
      </c>
      <c r="J6" s="4">
        <f t="shared" si="6"/>
        <v>596737.60695665737</v>
      </c>
      <c r="K6" s="4">
        <f t="shared" si="6"/>
        <v>595655.60230811348</v>
      </c>
      <c r="L6" s="4">
        <f t="shared" si="6"/>
        <v>588856.10124652006</v>
      </c>
      <c r="M6" s="4">
        <f t="shared" si="6"/>
        <v>585753.20072220033</v>
      </c>
      <c r="N6" s="4">
        <f t="shared" ref="N6" si="7">SUM(N3:N5)</f>
        <v>608479.67580146412</v>
      </c>
    </row>
    <row r="7" spans="1:14" ht="15.75" thickTop="1" x14ac:dyDescent="0.25"/>
    <row r="8" spans="1:14" x14ac:dyDescent="0.25">
      <c r="A8" s="3" t="s">
        <v>6</v>
      </c>
      <c r="B8" s="3">
        <v>2006</v>
      </c>
      <c r="C8" s="3">
        <v>2007</v>
      </c>
      <c r="D8" s="3">
        <v>2008</v>
      </c>
      <c r="E8" s="3">
        <v>2009</v>
      </c>
      <c r="F8" s="3">
        <v>2010</v>
      </c>
      <c r="G8" s="3">
        <v>2011</v>
      </c>
      <c r="H8" s="3">
        <v>2012</v>
      </c>
      <c r="I8" s="3">
        <v>2013</v>
      </c>
      <c r="J8" s="3">
        <v>2014</v>
      </c>
      <c r="K8" s="3">
        <v>2015</v>
      </c>
      <c r="L8" s="3">
        <v>2016</v>
      </c>
      <c r="M8" s="3">
        <v>2017</v>
      </c>
      <c r="N8" s="3">
        <v>2018</v>
      </c>
    </row>
    <row r="9" spans="1:14" x14ac:dyDescent="0.2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  <c r="L9" s="1">
        <v>8.5299999999999994</v>
      </c>
      <c r="M9" s="1">
        <v>7.4020000000000001</v>
      </c>
      <c r="N9" s="1">
        <v>10.525</v>
      </c>
    </row>
    <row r="10" spans="1:14" x14ac:dyDescent="0.25">
      <c r="A10" t="s">
        <v>2</v>
      </c>
      <c r="B10" s="2">
        <f>$K$10*B13</f>
        <v>6.707563636363636</v>
      </c>
      <c r="C10" s="2">
        <f>$K$10*C13</f>
        <v>6.9011999999999993</v>
      </c>
      <c r="D10" s="2">
        <f>$K$10*D13</f>
        <v>7.1568000000000005</v>
      </c>
      <c r="E10" s="2">
        <f>$K$10*E13</f>
        <v>7.303963636363636</v>
      </c>
      <c r="F10" s="2">
        <f>$K$10*F13</f>
        <v>7.5053454545454548</v>
      </c>
      <c r="G10" s="2">
        <f>$K$10*G13</f>
        <v>7.7299636363636353</v>
      </c>
      <c r="H10" s="2">
        <f>$K$10*H13</f>
        <v>7.900363636363636</v>
      </c>
      <c r="I10" s="2">
        <f>$K$10*I13</f>
        <v>8.1172363636363638</v>
      </c>
      <c r="J10" s="2">
        <f>$K$10*J13</f>
        <v>8.2566545454545448</v>
      </c>
      <c r="K10" s="1">
        <v>8.52</v>
      </c>
      <c r="L10" s="1">
        <v>8.52</v>
      </c>
      <c r="M10" s="1">
        <v>8.859</v>
      </c>
      <c r="N10" s="1">
        <v>9.6999999999999993</v>
      </c>
    </row>
    <row r="12" spans="1:14" x14ac:dyDescent="0.2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  <c r="L12" s="7">
        <v>110</v>
      </c>
      <c r="M12" s="7"/>
    </row>
    <row r="13" spans="1:14" x14ac:dyDescent="0.25">
      <c r="A13" t="s">
        <v>4</v>
      </c>
      <c r="B13" s="8">
        <f t="shared" ref="B13:J13" si="8">B12/$L$12</f>
        <v>0.78727272727272724</v>
      </c>
      <c r="C13" s="8">
        <f t="shared" si="8"/>
        <v>0.80999999999999994</v>
      </c>
      <c r="D13" s="8">
        <f t="shared" si="8"/>
        <v>0.84000000000000008</v>
      </c>
      <c r="E13" s="8">
        <f t="shared" si="8"/>
        <v>0.8572727272727273</v>
      </c>
      <c r="F13" s="8">
        <f t="shared" si="8"/>
        <v>0.88090909090909097</v>
      </c>
      <c r="G13" s="8">
        <f t="shared" si="8"/>
        <v>0.90727272727272723</v>
      </c>
      <c r="H13" s="8">
        <f t="shared" si="8"/>
        <v>0.92727272727272725</v>
      </c>
      <c r="I13" s="8">
        <f t="shared" si="8"/>
        <v>0.95272727272727276</v>
      </c>
      <c r="J13" s="8">
        <f t="shared" si="8"/>
        <v>0.969090909090909</v>
      </c>
      <c r="K13" s="8">
        <f>K12/$L$12</f>
        <v>0.98545454545454547</v>
      </c>
      <c r="L13">
        <f>L12/$L$12</f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Lutton, Evan</cp:lastModifiedBy>
  <dcterms:created xsi:type="dcterms:W3CDTF">2016-11-03T02:37:48Z</dcterms:created>
  <dcterms:modified xsi:type="dcterms:W3CDTF">2019-06-03T00:47:12Z</dcterms:modified>
</cp:coreProperties>
</file>