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28395" windowHeight="12525"/>
  </bookViews>
  <sheets>
    <sheet name="Basic model" sheetId="5" r:id="rId1"/>
    <sheet name="ES - example 1" sheetId="1" r:id="rId2"/>
    <sheet name="ES - example 2" sheetId="4" r:id="rId3"/>
    <sheet name="ES - appendix C (1)" sheetId="2" r:id="rId4"/>
    <sheet name="ES - appendix C (2)" sheetId="6" r:id="rId5"/>
  </sheets>
  <calcPr calcId="145621"/>
</workbook>
</file>

<file path=xl/calcChain.xml><?xml version="1.0" encoding="utf-8"?>
<calcChain xmlns="http://schemas.openxmlformats.org/spreadsheetml/2006/main">
  <c r="B51" i="6" l="1"/>
  <c r="B23" i="1"/>
  <c r="B23" i="5"/>
  <c r="B16" i="5"/>
  <c r="F15" i="5"/>
  <c r="F14" i="5"/>
  <c r="E14" i="5"/>
  <c r="F13" i="5"/>
  <c r="E13" i="5"/>
  <c r="D13" i="5"/>
  <c r="F12" i="5"/>
  <c r="E12" i="5"/>
  <c r="D12" i="5"/>
  <c r="C12" i="5"/>
  <c r="F11" i="5"/>
  <c r="E11" i="5"/>
  <c r="D11" i="5"/>
  <c r="C11" i="5"/>
  <c r="B11" i="5"/>
  <c r="E41" i="6" l="1"/>
  <c r="F36" i="6"/>
  <c r="E36" i="6"/>
  <c r="I41" i="2" l="1"/>
  <c r="I40" i="2"/>
  <c r="B24" i="4"/>
  <c r="B25" i="4" s="1"/>
  <c r="B18" i="1" l="1"/>
  <c r="E33" i="6"/>
  <c r="C10" i="6"/>
  <c r="D10" i="6"/>
  <c r="E10" i="6"/>
  <c r="F10" i="6"/>
  <c r="G10" i="6"/>
  <c r="H10" i="6"/>
  <c r="I10" i="6"/>
  <c r="J10" i="6"/>
  <c r="K10" i="6"/>
  <c r="B10" i="6"/>
  <c r="F40" i="6"/>
  <c r="E40" i="6"/>
  <c r="D40" i="6"/>
  <c r="C40" i="6"/>
  <c r="B40" i="6"/>
  <c r="F39" i="6"/>
  <c r="E39" i="6"/>
  <c r="D39" i="6"/>
  <c r="C39" i="6"/>
  <c r="B39" i="6"/>
  <c r="F35" i="6" l="1"/>
  <c r="D35" i="6"/>
  <c r="F41" i="6"/>
  <c r="C41" i="6"/>
  <c r="D33" i="6"/>
  <c r="F33" i="6"/>
  <c r="D34" i="6"/>
  <c r="F34" i="6"/>
  <c r="E35" i="6"/>
  <c r="B41" i="6"/>
  <c r="B45" i="6" s="1"/>
  <c r="D41" i="6"/>
  <c r="C33" i="6"/>
  <c r="E34" i="6"/>
  <c r="B46" i="6" l="1"/>
  <c r="B47" i="6" s="1"/>
  <c r="F14" i="4"/>
  <c r="F13" i="4"/>
  <c r="F12" i="4"/>
  <c r="D11" i="4"/>
  <c r="E11" i="4"/>
  <c r="F11" i="4"/>
  <c r="C11" i="4"/>
  <c r="F14" i="1"/>
  <c r="F13" i="1"/>
  <c r="E13" i="1"/>
  <c r="F12" i="1"/>
  <c r="E12" i="1"/>
  <c r="D12" i="1"/>
  <c r="D11" i="1"/>
  <c r="E11" i="1"/>
  <c r="F11" i="1"/>
  <c r="C11" i="1"/>
  <c r="M18" i="2"/>
  <c r="L18" i="2"/>
  <c r="K18" i="2"/>
  <c r="J18" i="2"/>
  <c r="I18" i="2"/>
  <c r="M17" i="2"/>
  <c r="L17" i="2"/>
  <c r="K17" i="2"/>
  <c r="J17" i="2"/>
  <c r="I17" i="2"/>
  <c r="M10" i="2"/>
  <c r="M19" i="2" s="1"/>
  <c r="L10" i="2"/>
  <c r="L19" i="2" s="1"/>
  <c r="K10" i="2"/>
  <c r="K13" i="2" s="1"/>
  <c r="J10" i="2"/>
  <c r="J19" i="2" s="1"/>
  <c r="I10" i="2"/>
  <c r="F18" i="2"/>
  <c r="E18" i="2"/>
  <c r="D18" i="2"/>
  <c r="C18" i="2"/>
  <c r="B18" i="2"/>
  <c r="F17" i="2"/>
  <c r="E17" i="2"/>
  <c r="D17" i="2"/>
  <c r="C17" i="2"/>
  <c r="B17" i="2"/>
  <c r="F10" i="2"/>
  <c r="F19" i="2" s="1"/>
  <c r="E10" i="2"/>
  <c r="E14" i="2" s="1"/>
  <c r="D10" i="2"/>
  <c r="F13" i="2" s="1"/>
  <c r="C10" i="2"/>
  <c r="F12" i="2" s="1"/>
  <c r="B10" i="2"/>
  <c r="E11" i="2" s="1"/>
  <c r="F15" i="4"/>
  <c r="E14" i="4"/>
  <c r="D13" i="4"/>
  <c r="C12" i="4"/>
  <c r="B11" i="4"/>
  <c r="B11" i="1"/>
  <c r="F18" i="4"/>
  <c r="E18" i="4"/>
  <c r="D18" i="4"/>
  <c r="C18" i="4"/>
  <c r="B18" i="4"/>
  <c r="F17" i="4"/>
  <c r="E17" i="4"/>
  <c r="D17" i="4"/>
  <c r="C17" i="4"/>
  <c r="B17" i="4"/>
  <c r="B16" i="4"/>
  <c r="B20" i="4" s="1"/>
  <c r="F10" i="4"/>
  <c r="F19" i="4" s="1"/>
  <c r="E10" i="4"/>
  <c r="E19" i="4" s="1"/>
  <c r="D10" i="4"/>
  <c r="C10" i="4"/>
  <c r="C19" i="4" s="1"/>
  <c r="B10" i="4"/>
  <c r="B20" i="1"/>
  <c r="B19" i="1"/>
  <c r="B10" i="1"/>
  <c r="F18" i="1"/>
  <c r="E18" i="1"/>
  <c r="D18" i="1"/>
  <c r="C18" i="1"/>
  <c r="F17" i="1"/>
  <c r="E17" i="1"/>
  <c r="D17" i="1"/>
  <c r="C17" i="1"/>
  <c r="B17" i="1"/>
  <c r="F10" i="1"/>
  <c r="E10" i="1"/>
  <c r="E19" i="1" s="1"/>
  <c r="D10" i="1"/>
  <c r="C10" i="1"/>
  <c r="C19" i="1" s="1"/>
  <c r="H18" i="6"/>
  <c r="I18" i="6"/>
  <c r="J18" i="6"/>
  <c r="K18" i="6"/>
  <c r="G18" i="6"/>
  <c r="F18" i="6"/>
  <c r="E18" i="6"/>
  <c r="D18" i="6"/>
  <c r="C18" i="6"/>
  <c r="B18" i="6"/>
  <c r="D17" i="6"/>
  <c r="E17" i="6"/>
  <c r="F17" i="6"/>
  <c r="G17" i="6"/>
  <c r="H17" i="6"/>
  <c r="I17" i="6"/>
  <c r="J17" i="6"/>
  <c r="K17" i="6"/>
  <c r="C17" i="6"/>
  <c r="B17" i="6"/>
  <c r="B20" i="5"/>
  <c r="B19" i="5"/>
  <c r="F18" i="5"/>
  <c r="E18" i="5"/>
  <c r="D18" i="5"/>
  <c r="C18" i="5"/>
  <c r="B18" i="5"/>
  <c r="B48" i="6" l="1"/>
  <c r="B50" i="6" s="1"/>
  <c r="K19" i="2"/>
  <c r="B11" i="2"/>
  <c r="F11" i="2"/>
  <c r="D11" i="2"/>
  <c r="K11" i="2"/>
  <c r="M11" i="2"/>
  <c r="L12" i="2"/>
  <c r="L13" i="2"/>
  <c r="M14" i="2"/>
  <c r="J12" i="2"/>
  <c r="L14" i="2"/>
  <c r="C11" i="2"/>
  <c r="J11" i="2"/>
  <c r="J16" i="2" s="1"/>
  <c r="J20" i="2" s="1"/>
  <c r="L11" i="2"/>
  <c r="K12" i="2"/>
  <c r="M12" i="2"/>
  <c r="M13" i="2"/>
  <c r="I11" i="2"/>
  <c r="M15" i="2"/>
  <c r="I16" i="2"/>
  <c r="I20" i="2" s="1"/>
  <c r="K16" i="2"/>
  <c r="K20" i="2" s="1"/>
  <c r="I19" i="2"/>
  <c r="I23" i="2" s="1"/>
  <c r="L16" i="2"/>
  <c r="L20" i="2" s="1"/>
  <c r="E12" i="2"/>
  <c r="C12" i="2"/>
  <c r="C16" i="2" s="1"/>
  <c r="C20" i="2" s="1"/>
  <c r="F14" i="2"/>
  <c r="C19" i="2"/>
  <c r="E19" i="2"/>
  <c r="B16" i="2"/>
  <c r="B20" i="2" s="1"/>
  <c r="D12" i="2"/>
  <c r="E13" i="2"/>
  <c r="F15" i="2"/>
  <c r="F16" i="2" s="1"/>
  <c r="F20" i="2" s="1"/>
  <c r="B19" i="2"/>
  <c r="D19" i="2"/>
  <c r="E16" i="2"/>
  <c r="E20" i="2" s="1"/>
  <c r="D13" i="2"/>
  <c r="C16" i="4"/>
  <c r="C20" i="4" s="1"/>
  <c r="E12" i="4"/>
  <c r="D12" i="4"/>
  <c r="E13" i="4"/>
  <c r="B19" i="4"/>
  <c r="D19" i="4"/>
  <c r="F19" i="1"/>
  <c r="B16" i="1"/>
  <c r="E14" i="1"/>
  <c r="F15" i="1"/>
  <c r="D19" i="1"/>
  <c r="C12" i="1"/>
  <c r="C16" i="1" s="1"/>
  <c r="C20" i="1" s="1"/>
  <c r="D13" i="1"/>
  <c r="B23" i="2" l="1"/>
  <c r="I27" i="2"/>
  <c r="M16" i="2"/>
  <c r="M20" i="2" s="1"/>
  <c r="D16" i="2"/>
  <c r="D20" i="2" s="1"/>
  <c r="B27" i="2" s="1"/>
  <c r="I34" i="2" s="1"/>
  <c r="D16" i="4"/>
  <c r="D20" i="4" s="1"/>
  <c r="E16" i="4"/>
  <c r="E20" i="4" s="1"/>
  <c r="B23" i="4"/>
  <c r="F16" i="4"/>
  <c r="F20" i="4" s="1"/>
  <c r="E16" i="1"/>
  <c r="E20" i="1" s="1"/>
  <c r="B24" i="1"/>
  <c r="F16" i="1"/>
  <c r="F20" i="1" s="1"/>
  <c r="D16" i="1"/>
  <c r="D20" i="1" s="1"/>
  <c r="E38" i="6"/>
  <c r="E42" i="6" s="1"/>
  <c r="B24" i="2" l="1"/>
  <c r="I31" i="2"/>
  <c r="F14" i="6"/>
  <c r="E19" i="6"/>
  <c r="B27" i="4"/>
  <c r="B26" i="4"/>
  <c r="B27" i="1"/>
  <c r="B26" i="1"/>
  <c r="B25" i="1"/>
  <c r="I24" i="2"/>
  <c r="I42" i="2"/>
  <c r="B25" i="2" l="1"/>
  <c r="I32" i="2" s="1"/>
  <c r="B26" i="2"/>
  <c r="B28" i="4"/>
  <c r="B28" i="1"/>
  <c r="I26" i="2"/>
  <c r="I25" i="2"/>
  <c r="I33" i="2" l="1"/>
  <c r="B28" i="2"/>
  <c r="B33" i="6"/>
  <c r="B38" i="6" s="1"/>
  <c r="B42" i="6" s="1"/>
  <c r="E11" i="6"/>
  <c r="C11" i="6"/>
  <c r="F11" i="6"/>
  <c r="D11" i="6"/>
  <c r="B19" i="6"/>
  <c r="I28" i="2"/>
  <c r="B11" i="6"/>
  <c r="B16" i="6" s="1"/>
  <c r="B20" i="6" s="1"/>
  <c r="E14" i="6"/>
  <c r="F17" i="5"/>
  <c r="E17" i="5"/>
  <c r="D17" i="5"/>
  <c r="C17" i="5"/>
  <c r="B17" i="5"/>
  <c r="F10" i="5"/>
  <c r="E10" i="5"/>
  <c r="D10" i="5"/>
  <c r="C10" i="5"/>
  <c r="B10" i="5"/>
  <c r="I37" i="2" l="1"/>
  <c r="I35" i="2"/>
  <c r="I36" i="2" s="1"/>
  <c r="F19" i="6"/>
  <c r="F37" i="6"/>
  <c r="F38" i="6" s="1"/>
  <c r="F42" i="6" s="1"/>
  <c r="D38" i="6"/>
  <c r="D42" i="6" s="1"/>
  <c r="B49" i="6" s="1"/>
  <c r="C34" i="6"/>
  <c r="C38" i="6" s="1"/>
  <c r="C42" i="6" s="1"/>
  <c r="F13" i="6"/>
  <c r="E13" i="6"/>
  <c r="D19" i="6"/>
  <c r="K13" i="6"/>
  <c r="J13" i="6"/>
  <c r="I19" i="6"/>
  <c r="K15" i="6"/>
  <c r="K19" i="6"/>
  <c r="F12" i="6"/>
  <c r="E12" i="6"/>
  <c r="C19" i="6"/>
  <c r="D12" i="6"/>
  <c r="J12" i="6"/>
  <c r="K12" i="6"/>
  <c r="I12" i="6"/>
  <c r="H19" i="6"/>
  <c r="J19" i="6"/>
  <c r="K14" i="6"/>
  <c r="J11" i="6"/>
  <c r="H11" i="6"/>
  <c r="K11" i="6"/>
  <c r="I11" i="6"/>
  <c r="G19" i="6"/>
  <c r="H12" i="6"/>
  <c r="J14" i="6"/>
  <c r="G11" i="6"/>
  <c r="G16" i="6" s="1"/>
  <c r="G20" i="6" s="1"/>
  <c r="E19" i="5"/>
  <c r="C19" i="5"/>
  <c r="I13" i="6"/>
  <c r="D19" i="5"/>
  <c r="C12" i="6"/>
  <c r="F15" i="6"/>
  <c r="D13" i="6"/>
  <c r="F19" i="5"/>
  <c r="B23" i="6" l="1"/>
  <c r="C23" i="6"/>
  <c r="C24" i="6"/>
  <c r="C16" i="6"/>
  <c r="C20" i="6" s="1"/>
  <c r="B24" i="5"/>
  <c r="B25" i="5" s="1"/>
  <c r="C25" i="6" l="1"/>
  <c r="C26" i="6"/>
  <c r="B24" i="6"/>
  <c r="F16" i="5"/>
  <c r="F20" i="5" s="1"/>
  <c r="E16" i="5"/>
  <c r="E20" i="5" s="1"/>
  <c r="B26" i="5"/>
  <c r="D16" i="5"/>
  <c r="D20" i="5" s="1"/>
  <c r="D16" i="6"/>
  <c r="D20" i="6" s="1"/>
  <c r="F16" i="6"/>
  <c r="F20" i="6" s="1"/>
  <c r="E16" i="6"/>
  <c r="E20" i="6" s="1"/>
  <c r="B27" i="6" l="1"/>
  <c r="B26" i="6"/>
  <c r="B25" i="6"/>
  <c r="B28" i="6" l="1"/>
  <c r="C16" i="5"/>
  <c r="J16" i="6"/>
  <c r="J20" i="6" s="1"/>
  <c r="K16" i="6"/>
  <c r="K20" i="6" s="1"/>
  <c r="I16" i="6"/>
  <c r="I20" i="6" s="1"/>
  <c r="H16" i="6"/>
  <c r="H20" i="6" s="1"/>
  <c r="C27" i="6" l="1"/>
  <c r="C28" i="6" s="1"/>
  <c r="B27" i="5"/>
  <c r="B28" i="5" s="1"/>
  <c r="C20" i="5"/>
</calcChain>
</file>

<file path=xl/sharedStrings.xml><?xml version="1.0" encoding="utf-8"?>
<sst xmlns="http://schemas.openxmlformats.org/spreadsheetml/2006/main" count="200" uniqueCount="43">
  <si>
    <t>Discount rate:</t>
  </si>
  <si>
    <t>NSP share of overspend:</t>
  </si>
  <si>
    <t>NSP share of underspend:</t>
  </si>
  <si>
    <t>Year</t>
  </si>
  <si>
    <t>Capex allowance</t>
  </si>
  <si>
    <t>Actual capex</t>
  </si>
  <si>
    <t>Underspend</t>
  </si>
  <si>
    <t>Year 1 benefit</t>
  </si>
  <si>
    <t>Year 2 benefit</t>
  </si>
  <si>
    <t>Year 3 benefit</t>
  </si>
  <si>
    <t>Year 4 benefit</t>
  </si>
  <si>
    <t>Year 5 benefit</t>
  </si>
  <si>
    <t>Total financing benefit</t>
  </si>
  <si>
    <t>NPV underspend</t>
  </si>
  <si>
    <t>NPV financing benefit</t>
  </si>
  <si>
    <t>Total underspend (NPV)</t>
  </si>
  <si>
    <t>Relevant sharing ratio</t>
  </si>
  <si>
    <t>Customer share</t>
  </si>
  <si>
    <t>NSP share</t>
  </si>
  <si>
    <t>Total NSP financing benefit (NPV)</t>
  </si>
  <si>
    <t>Period 1</t>
  </si>
  <si>
    <t>Period 2</t>
  </si>
  <si>
    <t>CESS calculation</t>
  </si>
  <si>
    <t>Adjustment: ex post review for years 4 and 5, period 1</t>
  </si>
  <si>
    <t>Capital expenditure sharing scheme</t>
  </si>
  <si>
    <t>Underspend plus financing cost</t>
  </si>
  <si>
    <t>Reconciliation</t>
  </si>
  <si>
    <t>Notes</t>
  </si>
  <si>
    <t>* Capex is assumed to occur mid-year. Hence, a mid-year discount rate is required for capex allowance, actual capex and underspend.</t>
  </si>
  <si>
    <t>Discount factor (middle of year)*</t>
  </si>
  <si>
    <t>Discount factor (end of year)**</t>
  </si>
  <si>
    <t>** The financing benefit is calculated on an end of year basis. Hence, an end of year discount rate is required.</t>
  </si>
  <si>
    <t>Difference</t>
  </si>
  <si>
    <t>CESS payment in next period</t>
  </si>
  <si>
    <t>CESS payment plus financing benefit</t>
  </si>
  <si>
    <t>NSP share minus CESS payment plus financing benefit</t>
  </si>
  <si>
    <t>Total financing benefit (NPV)</t>
  </si>
  <si>
    <t>CESS as at end of year 5</t>
  </si>
  <si>
    <t>CESS when paid in year 11</t>
  </si>
  <si>
    <t>Ex post exclusion from review in second period</t>
  </si>
  <si>
    <t>NPV of ex post exclusions</t>
  </si>
  <si>
    <t>Ex post exclusion***</t>
  </si>
  <si>
    <t>*** This is positive since it now counts as an underspend (the penalty to the NSP is through it being excluded entirely from the RAB).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</si>
</sst>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"/>
  </numFmts>
  <fonts count="5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9" fontId="2" fillId="2" borderId="0" xfId="0" applyNumberFormat="1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9" fontId="2" fillId="0" borderId="0" xfId="0" applyNumberFormat="1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1" fontId="2" fillId="0" borderId="7" xfId="0" applyNumberFormat="1" applyFont="1" applyBorder="1"/>
    <xf numFmtId="1" fontId="2" fillId="0" borderId="0" xfId="0" applyNumberFormat="1" applyFont="1" applyBorder="1"/>
    <xf numFmtId="1" fontId="2" fillId="0" borderId="8" xfId="0" applyNumberFormat="1" applyFont="1" applyBorder="1"/>
    <xf numFmtId="0" fontId="2" fillId="0" borderId="9" xfId="0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7" xfId="0" applyNumberFormat="1" applyFont="1" applyBorder="1"/>
    <xf numFmtId="2" fontId="2" fillId="0" borderId="0" xfId="0" applyNumberFormat="1" applyFont="1" applyBorder="1"/>
    <xf numFmtId="2" fontId="2" fillId="0" borderId="8" xfId="0" applyNumberFormat="1" applyFont="1" applyBorder="1"/>
    <xf numFmtId="0" fontId="2" fillId="0" borderId="12" xfId="0" applyFont="1" applyBorder="1"/>
    <xf numFmtId="2" fontId="2" fillId="0" borderId="13" xfId="0" applyNumberFormat="1" applyFont="1" applyBorder="1"/>
    <xf numFmtId="2" fontId="2" fillId="0" borderId="14" xfId="0" applyNumberFormat="1" applyFont="1" applyBorder="1"/>
    <xf numFmtId="2" fontId="2" fillId="0" borderId="15" xfId="0" applyNumberFormat="1" applyFont="1" applyBorder="1"/>
    <xf numFmtId="0" fontId="2" fillId="0" borderId="16" xfId="0" applyFont="1" applyBorder="1"/>
    <xf numFmtId="2" fontId="2" fillId="0" borderId="17" xfId="0" applyNumberFormat="1" applyFont="1" applyBorder="1"/>
    <xf numFmtId="2" fontId="2" fillId="0" borderId="1" xfId="0" applyNumberFormat="1" applyFont="1" applyBorder="1"/>
    <xf numFmtId="2" fontId="2" fillId="0" borderId="18" xfId="0" applyNumberFormat="1" applyFont="1" applyBorder="1"/>
    <xf numFmtId="2" fontId="2" fillId="0" borderId="0" xfId="0" applyNumberFormat="1" applyFont="1"/>
    <xf numFmtId="0" fontId="2" fillId="0" borderId="19" xfId="0" applyFont="1" applyBorder="1"/>
    <xf numFmtId="2" fontId="2" fillId="0" borderId="20" xfId="0" applyNumberFormat="1" applyFont="1" applyBorder="1"/>
    <xf numFmtId="9" fontId="2" fillId="0" borderId="21" xfId="0" applyNumberFormat="1" applyFont="1" applyBorder="1"/>
    <xf numFmtId="2" fontId="2" fillId="0" borderId="21" xfId="0" applyNumberFormat="1" applyFont="1" applyBorder="1"/>
    <xf numFmtId="0" fontId="3" fillId="0" borderId="16" xfId="0" applyFont="1" applyBorder="1"/>
    <xf numFmtId="2" fontId="3" fillId="0" borderId="22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24" xfId="0" applyFont="1" applyBorder="1"/>
    <xf numFmtId="0" fontId="2" fillId="2" borderId="23" xfId="0" applyFont="1" applyFill="1" applyBorder="1" applyProtection="1">
      <protection locked="0"/>
    </xf>
    <xf numFmtId="1" fontId="2" fillId="0" borderId="23" xfId="0" applyNumberFormat="1" applyFont="1" applyBorder="1"/>
    <xf numFmtId="2" fontId="2" fillId="0" borderId="23" xfId="0" applyNumberFormat="1" applyFont="1" applyBorder="1"/>
    <xf numFmtId="0" fontId="2" fillId="0" borderId="0" xfId="0" applyFont="1" applyBorder="1"/>
    <xf numFmtId="0" fontId="3" fillId="0" borderId="0" xfId="0" applyFont="1"/>
    <xf numFmtId="164" fontId="0" fillId="0" borderId="0" xfId="0" applyNumberFormat="1"/>
    <xf numFmtId="0" fontId="3" fillId="0" borderId="0" xfId="0" applyFont="1" applyBorder="1"/>
    <xf numFmtId="2" fontId="3" fillId="0" borderId="0" xfId="0" applyNumberFormat="1" applyFont="1"/>
    <xf numFmtId="2" fontId="2" fillId="0" borderId="22" xfId="0" applyNumberFormat="1" applyFont="1" applyBorder="1"/>
    <xf numFmtId="2" fontId="0" fillId="0" borderId="0" xfId="0" applyNumberFormat="1"/>
    <xf numFmtId="0" fontId="0" fillId="0" borderId="19" xfId="0" applyBorder="1"/>
    <xf numFmtId="0" fontId="0" fillId="0" borderId="16" xfId="0" applyBorder="1"/>
    <xf numFmtId="0" fontId="0" fillId="0" borderId="0" xfId="0" applyAlignment="1">
      <alignment horizontal="left"/>
    </xf>
    <xf numFmtId="0" fontId="4" fillId="0" borderId="0" xfId="0" applyFont="1"/>
    <xf numFmtId="2" fontId="2" fillId="0" borderId="0" xfId="0" applyNumberFormat="1" applyFont="1" applyFill="1" applyBorder="1"/>
    <xf numFmtId="10" fontId="0" fillId="0" borderId="0" xfId="0" applyNumberFormat="1"/>
    <xf numFmtId="0" fontId="0" fillId="0" borderId="6" xfId="0" applyBorder="1"/>
    <xf numFmtId="2" fontId="2" fillId="0" borderId="25" xfId="0" applyNumberFormat="1" applyFont="1" applyBorder="1"/>
    <xf numFmtId="0" fontId="3" fillId="0" borderId="1" xfId="0" applyFont="1" applyFill="1" applyBorder="1"/>
    <xf numFmtId="0" fontId="0" fillId="0" borderId="1" xfId="0" applyBorder="1"/>
    <xf numFmtId="0" fontId="0" fillId="0" borderId="0" xfId="0" applyBorder="1"/>
    <xf numFmtId="0" fontId="2" fillId="0" borderId="26" xfId="0" applyFont="1" applyBorder="1"/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/>
    <xf numFmtId="2" fontId="2" fillId="0" borderId="21" xfId="0" applyNumberFormat="1" applyFont="1" applyFill="1" applyBorder="1"/>
    <xf numFmtId="2" fontId="3" fillId="0" borderId="0" xfId="0" applyNumberFormat="1" applyFont="1" applyBorder="1"/>
    <xf numFmtId="0" fontId="3" fillId="0" borderId="0" xfId="0" applyFont="1" applyFill="1" applyBorder="1"/>
    <xf numFmtId="0" fontId="3" fillId="0" borderId="16" xfId="0" applyFont="1" applyBorder="1" applyAlignment="1">
      <alignment wrapText="1"/>
    </xf>
    <xf numFmtId="9" fontId="0" fillId="0" borderId="0" xfId="0" applyNumberFormat="1"/>
    <xf numFmtId="0" fontId="1" fillId="0" borderId="1" xfId="0" applyFont="1" applyBorder="1" applyAlignment="1" applyProtection="1">
      <alignment horizontal="left"/>
    </xf>
    <xf numFmtId="0" fontId="2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B4" sqref="B4:B5"/>
    </sheetView>
  </sheetViews>
  <sheetFormatPr defaultRowHeight="15" x14ac:dyDescent="0.25"/>
  <cols>
    <col min="1" max="1" width="29.42578125" bestFit="1" customWidth="1"/>
  </cols>
  <sheetData>
    <row r="1" spans="1:9" ht="16.5" thickBot="1" x14ac:dyDescent="0.3">
      <c r="A1" s="67" t="s">
        <v>24</v>
      </c>
      <c r="B1" s="67"/>
      <c r="C1" s="67"/>
      <c r="D1" s="67"/>
      <c r="E1" s="67"/>
      <c r="F1" s="67"/>
    </row>
    <row r="2" spans="1:9" x14ac:dyDescent="0.25">
      <c r="A2" s="1"/>
      <c r="B2" s="1"/>
      <c r="C2" s="1"/>
      <c r="D2" s="1"/>
      <c r="E2" s="1"/>
      <c r="F2" s="1"/>
    </row>
    <row r="3" spans="1:9" x14ac:dyDescent="0.25">
      <c r="A3" s="36" t="s">
        <v>0</v>
      </c>
      <c r="B3" s="2">
        <v>0.06</v>
      </c>
      <c r="C3" s="1"/>
      <c r="D3" s="1"/>
      <c r="E3" s="1"/>
      <c r="F3" s="1"/>
    </row>
    <row r="4" spans="1:9" x14ac:dyDescent="0.25">
      <c r="A4" s="36" t="s">
        <v>1</v>
      </c>
      <c r="B4" s="66">
        <v>0.3</v>
      </c>
      <c r="C4" s="1"/>
      <c r="D4" s="1"/>
      <c r="E4" s="1"/>
      <c r="F4" s="1"/>
    </row>
    <row r="5" spans="1:9" x14ac:dyDescent="0.25">
      <c r="A5" s="36" t="s">
        <v>2</v>
      </c>
      <c r="B5" s="66">
        <v>0.3</v>
      </c>
      <c r="C5" s="1"/>
      <c r="D5" s="1"/>
      <c r="E5" s="1"/>
      <c r="F5" s="1"/>
    </row>
    <row r="6" spans="1:9" ht="15.75" thickBot="1" x14ac:dyDescent="0.3">
      <c r="A6" s="1"/>
      <c r="B6" s="4"/>
      <c r="C6" s="1"/>
      <c r="D6" s="1"/>
      <c r="E6" s="1"/>
      <c r="F6" s="1"/>
    </row>
    <row r="7" spans="1:9" x14ac:dyDescent="0.25">
      <c r="A7" s="5" t="s">
        <v>3</v>
      </c>
      <c r="B7" s="6">
        <v>1</v>
      </c>
      <c r="C7" s="7">
        <v>2</v>
      </c>
      <c r="D7" s="7">
        <v>3</v>
      </c>
      <c r="E7" s="7">
        <v>4</v>
      </c>
      <c r="F7" s="8">
        <v>5</v>
      </c>
    </row>
    <row r="8" spans="1:9" x14ac:dyDescent="0.25">
      <c r="A8" s="9" t="s">
        <v>4</v>
      </c>
      <c r="B8" s="10">
        <v>100</v>
      </c>
      <c r="C8" s="3">
        <v>100</v>
      </c>
      <c r="D8" s="3">
        <v>100</v>
      </c>
      <c r="E8" s="3">
        <v>100</v>
      </c>
      <c r="F8" s="11">
        <v>100</v>
      </c>
    </row>
    <row r="9" spans="1:9" x14ac:dyDescent="0.25">
      <c r="A9" s="9" t="s">
        <v>5</v>
      </c>
      <c r="B9" s="10">
        <v>99</v>
      </c>
      <c r="C9" s="3">
        <v>99</v>
      </c>
      <c r="D9" s="3">
        <v>99</v>
      </c>
      <c r="E9" s="3">
        <v>99</v>
      </c>
      <c r="F9" s="11">
        <v>99</v>
      </c>
    </row>
    <row r="10" spans="1:9" x14ac:dyDescent="0.25">
      <c r="A10" s="9" t="s">
        <v>6</v>
      </c>
      <c r="B10" s="12">
        <f>B8-B9</f>
        <v>1</v>
      </c>
      <c r="C10" s="13">
        <f t="shared" ref="C10:F10" si="0">C8-C9</f>
        <v>1</v>
      </c>
      <c r="D10" s="13">
        <f t="shared" si="0"/>
        <v>1</v>
      </c>
      <c r="E10" s="13">
        <f t="shared" si="0"/>
        <v>1</v>
      </c>
      <c r="F10" s="14">
        <f t="shared" si="0"/>
        <v>1</v>
      </c>
    </row>
    <row r="11" spans="1:9" x14ac:dyDescent="0.25">
      <c r="A11" s="9" t="s">
        <v>7</v>
      </c>
      <c r="B11" s="18">
        <f>B$10*((1+$B$3)^(1/2)-1)</f>
        <v>2.9563014098699991E-2</v>
      </c>
      <c r="C11" s="19">
        <f>$B$10*$B$3</f>
        <v>0.06</v>
      </c>
      <c r="D11" s="19">
        <f>$B$10*$B$3</f>
        <v>0.06</v>
      </c>
      <c r="E11" s="19">
        <f>$B$10*$B$3</f>
        <v>0.06</v>
      </c>
      <c r="F11" s="20">
        <f>$B$10*$B$3</f>
        <v>0.06</v>
      </c>
      <c r="H11" s="52"/>
      <c r="I11" s="53"/>
    </row>
    <row r="12" spans="1:9" x14ac:dyDescent="0.25">
      <c r="A12" s="9" t="s">
        <v>8</v>
      </c>
      <c r="B12" s="18"/>
      <c r="C12" s="19">
        <f>C$10*((1+$B$3)^(1/2)-1)</f>
        <v>2.9563014098699991E-2</v>
      </c>
      <c r="D12" s="19">
        <f>$C10*$B$3</f>
        <v>0.06</v>
      </c>
      <c r="E12" s="19">
        <f>$C10*$B$3</f>
        <v>0.06</v>
      </c>
      <c r="F12" s="20">
        <f>$C10*$B$3</f>
        <v>0.06</v>
      </c>
      <c r="H12" s="52"/>
      <c r="I12" s="53"/>
    </row>
    <row r="13" spans="1:9" x14ac:dyDescent="0.25">
      <c r="A13" s="9" t="s">
        <v>9</v>
      </c>
      <c r="B13" s="18"/>
      <c r="C13" s="19"/>
      <c r="D13" s="19">
        <f>D$10*((1+$B$3)^(1/2)-1)</f>
        <v>2.9563014098699991E-2</v>
      </c>
      <c r="E13" s="19">
        <f>$D10*$B$3</f>
        <v>0.06</v>
      </c>
      <c r="F13" s="20">
        <f>$D10*$B$3</f>
        <v>0.06</v>
      </c>
      <c r="H13" s="52"/>
      <c r="I13" s="53"/>
    </row>
    <row r="14" spans="1:9" x14ac:dyDescent="0.25">
      <c r="A14" s="9" t="s">
        <v>10</v>
      </c>
      <c r="B14" s="18"/>
      <c r="C14" s="19"/>
      <c r="D14" s="19"/>
      <c r="E14" s="19">
        <f>E$10*((1+$B$3)^(1/2)-1)</f>
        <v>2.9563014098699991E-2</v>
      </c>
      <c r="F14" s="20">
        <f>$E10*$B$3</f>
        <v>0.06</v>
      </c>
      <c r="H14" s="52"/>
      <c r="I14" s="53"/>
    </row>
    <row r="15" spans="1:9" x14ac:dyDescent="0.25">
      <c r="A15" s="41" t="s">
        <v>11</v>
      </c>
      <c r="B15" s="18"/>
      <c r="C15" s="19"/>
      <c r="D15" s="19"/>
      <c r="E15" s="19"/>
      <c r="F15" s="20">
        <f>F$10*((1+$B$3)^(1/2)-1)</f>
        <v>2.9563014098699991E-2</v>
      </c>
      <c r="H15" s="52"/>
      <c r="I15" s="53"/>
    </row>
    <row r="16" spans="1:9" x14ac:dyDescent="0.25">
      <c r="A16" s="15" t="s">
        <v>12</v>
      </c>
      <c r="B16" s="16">
        <f>SUM(B11:B15)</f>
        <v>2.9563014098699991E-2</v>
      </c>
      <c r="C16" s="17">
        <f>SUM(C11:C15)</f>
        <v>8.9563014098699989E-2</v>
      </c>
      <c r="D16" s="17">
        <f>SUM(D11:D15)</f>
        <v>0.14956301409869999</v>
      </c>
      <c r="E16" s="17">
        <f>SUM(E11:E15)</f>
        <v>0.20956301409869998</v>
      </c>
      <c r="F16" s="55">
        <f>SUM(F11:F15)</f>
        <v>0.26956301409869998</v>
      </c>
    </row>
    <row r="17" spans="1:6" x14ac:dyDescent="0.25">
      <c r="A17" s="21" t="s">
        <v>29</v>
      </c>
      <c r="B17" s="22">
        <f>1/(1+$B$3)^(B7-5.5)</f>
        <v>1.2997995841677643</v>
      </c>
      <c r="C17" s="23">
        <f>1/(1+$B$3)^(C7-5.5)</f>
        <v>1.2262260227997774</v>
      </c>
      <c r="D17" s="23">
        <f>1/(1+$B$3)^(D7-5.5)</f>
        <v>1.1568170026412996</v>
      </c>
      <c r="E17" s="23">
        <f>1/(1+$B$3)^(E7-5.5)</f>
        <v>1.0913367949446222</v>
      </c>
      <c r="F17" s="24">
        <f>1/(1+$B$3)^(F7-5.5)</f>
        <v>1.0295630140987</v>
      </c>
    </row>
    <row r="18" spans="1:6" x14ac:dyDescent="0.25">
      <c r="A18" s="21" t="s">
        <v>30</v>
      </c>
      <c r="B18" s="22">
        <f>1/(1+$B$3)^(B7-5)</f>
        <v>1.2624769600000003</v>
      </c>
      <c r="C18" s="23">
        <f>1/(1+$B$3)^(C7-5)</f>
        <v>1.1910160000000003</v>
      </c>
      <c r="D18" s="23">
        <f>1/(1+$B$3)^(D7-5)</f>
        <v>1.1236000000000002</v>
      </c>
      <c r="E18" s="23">
        <f>1/(1+$B$3)^(E7-5)</f>
        <v>1.06</v>
      </c>
      <c r="F18" s="24">
        <f>1/(1+$B$3)^(F7-5)</f>
        <v>1</v>
      </c>
    </row>
    <row r="19" spans="1:6" x14ac:dyDescent="0.25">
      <c r="A19" s="9" t="s">
        <v>13</v>
      </c>
      <c r="B19" s="18">
        <f>B10*B17</f>
        <v>1.2997995841677643</v>
      </c>
      <c r="C19" s="19">
        <f>C10*C17</f>
        <v>1.2262260227997774</v>
      </c>
      <c r="D19" s="19">
        <f>D10*D17</f>
        <v>1.1568170026412996</v>
      </c>
      <c r="E19" s="19">
        <f>E10*E17</f>
        <v>1.0913367949446222</v>
      </c>
      <c r="F19" s="20">
        <f>F10*F17</f>
        <v>1.0295630140987</v>
      </c>
    </row>
    <row r="20" spans="1:6" ht="15.75" thickBot="1" x14ac:dyDescent="0.3">
      <c r="A20" s="25" t="s">
        <v>14</v>
      </c>
      <c r="B20" s="26">
        <f>B16*B18</f>
        <v>3.7322624167763913E-2</v>
      </c>
      <c r="C20" s="27">
        <f>C16*C18</f>
        <v>0.1066709827997773</v>
      </c>
      <c r="D20" s="27">
        <f t="shared" ref="D20:F20" si="1">D16*D18</f>
        <v>0.16804900264129932</v>
      </c>
      <c r="E20" s="27">
        <f t="shared" si="1"/>
        <v>0.22213679494462199</v>
      </c>
      <c r="F20" s="28">
        <f t="shared" si="1"/>
        <v>0.26956301409869998</v>
      </c>
    </row>
    <row r="21" spans="1:6" x14ac:dyDescent="0.25">
      <c r="A21" s="41"/>
      <c r="B21" s="19"/>
      <c r="C21" s="19"/>
      <c r="D21" s="19"/>
      <c r="E21" s="19"/>
      <c r="F21" s="19"/>
    </row>
    <row r="22" spans="1:6" ht="15.75" thickBot="1" x14ac:dyDescent="0.3">
      <c r="A22" s="42" t="s">
        <v>22</v>
      </c>
      <c r="B22" s="29"/>
      <c r="C22" s="1"/>
      <c r="D22" s="1"/>
      <c r="E22" s="1"/>
      <c r="F22" s="1"/>
    </row>
    <row r="23" spans="1:6" x14ac:dyDescent="0.25">
      <c r="A23" s="30" t="s">
        <v>15</v>
      </c>
      <c r="B23" s="31">
        <f>SUM(B19:F19)</f>
        <v>5.8037424186521633</v>
      </c>
      <c r="C23" s="1"/>
      <c r="D23" s="1"/>
      <c r="E23" s="1"/>
      <c r="F23" s="1"/>
    </row>
    <row r="24" spans="1:6" x14ac:dyDescent="0.25">
      <c r="A24" s="9" t="s">
        <v>16</v>
      </c>
      <c r="B24" s="32">
        <f>IF(B23&gt;1,B5,B4)</f>
        <v>0.3</v>
      </c>
      <c r="C24" s="1"/>
      <c r="D24" s="1"/>
      <c r="E24" s="1"/>
      <c r="F24" s="1"/>
    </row>
    <row r="25" spans="1:6" x14ac:dyDescent="0.25">
      <c r="A25" s="9" t="s">
        <v>17</v>
      </c>
      <c r="B25" s="33">
        <f>(1-B24)*B23</f>
        <v>4.0626196930565142</v>
      </c>
      <c r="C25" s="1"/>
      <c r="D25" s="1"/>
      <c r="E25" s="1"/>
      <c r="F25" s="1"/>
    </row>
    <row r="26" spans="1:6" x14ac:dyDescent="0.25">
      <c r="A26" s="9" t="s">
        <v>18</v>
      </c>
      <c r="B26" s="33">
        <f>B24*B23</f>
        <v>1.741122725595649</v>
      </c>
      <c r="C26" s="1"/>
      <c r="D26" s="1"/>
      <c r="E26" s="1"/>
      <c r="F26" s="1"/>
    </row>
    <row r="27" spans="1:6" x14ac:dyDescent="0.25">
      <c r="A27" s="9" t="s">
        <v>19</v>
      </c>
      <c r="B27" s="33">
        <f>SUM(B20:F20)</f>
        <v>0.80374241865216256</v>
      </c>
      <c r="C27" s="1"/>
      <c r="D27" s="1"/>
      <c r="E27" s="1"/>
      <c r="F27" s="1"/>
    </row>
    <row r="28" spans="1:6" ht="15.75" thickBot="1" x14ac:dyDescent="0.3">
      <c r="A28" s="34" t="s">
        <v>33</v>
      </c>
      <c r="B28" s="35">
        <f>B26-B27</f>
        <v>0.9373803069434864</v>
      </c>
      <c r="C28" s="1"/>
      <c r="D28" s="1"/>
      <c r="E28" s="1"/>
      <c r="F28" s="1"/>
    </row>
    <row r="30" spans="1:6" ht="15.75" thickBot="1" x14ac:dyDescent="0.3">
      <c r="A30" s="56" t="s">
        <v>27</v>
      </c>
      <c r="B30" s="57"/>
      <c r="C30" s="57"/>
      <c r="D30" s="57"/>
      <c r="E30" s="57"/>
      <c r="F30" s="57"/>
    </row>
    <row r="31" spans="1:6" ht="30" customHeight="1" x14ac:dyDescent="0.25">
      <c r="A31" s="68" t="s">
        <v>28</v>
      </c>
      <c r="B31" s="68"/>
      <c r="C31" s="68"/>
      <c r="D31" s="68"/>
      <c r="E31" s="68"/>
      <c r="F31" s="68"/>
    </row>
    <row r="32" spans="1:6" ht="30.75" customHeight="1" x14ac:dyDescent="0.25">
      <c r="A32" s="68" t="s">
        <v>31</v>
      </c>
      <c r="B32" s="68"/>
      <c r="C32" s="68"/>
      <c r="D32" s="68"/>
      <c r="E32" s="68"/>
      <c r="F32" s="68"/>
    </row>
  </sheetData>
  <mergeCells count="3">
    <mergeCell ref="A1:F1"/>
    <mergeCell ref="A31:F31"/>
    <mergeCell ref="A32:F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6" workbookViewId="0">
      <selection activeCell="B24" sqref="B24"/>
    </sheetView>
  </sheetViews>
  <sheetFormatPr defaultRowHeight="15" x14ac:dyDescent="0.25"/>
  <cols>
    <col min="1" max="1" width="29.42578125" bestFit="1" customWidth="1"/>
  </cols>
  <sheetData>
    <row r="1" spans="1:6" ht="16.5" thickBot="1" x14ac:dyDescent="0.3">
      <c r="A1" s="67" t="s">
        <v>24</v>
      </c>
      <c r="B1" s="67"/>
      <c r="C1" s="67"/>
      <c r="D1" s="67"/>
      <c r="E1" s="67"/>
      <c r="F1" s="67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36" t="s">
        <v>0</v>
      </c>
      <c r="B3" s="2">
        <v>0.06</v>
      </c>
      <c r="C3" s="1"/>
      <c r="D3" s="1"/>
      <c r="E3" s="1"/>
      <c r="F3" s="1"/>
    </row>
    <row r="4" spans="1:6" x14ac:dyDescent="0.25">
      <c r="A4" s="36" t="s">
        <v>1</v>
      </c>
      <c r="B4" s="66">
        <v>0.3</v>
      </c>
      <c r="C4" s="1"/>
      <c r="D4" s="1"/>
      <c r="E4" s="1"/>
      <c r="F4" s="1"/>
    </row>
    <row r="5" spans="1:6" x14ac:dyDescent="0.25">
      <c r="A5" s="36" t="s">
        <v>2</v>
      </c>
      <c r="B5" s="66">
        <v>0.3</v>
      </c>
      <c r="C5" s="1"/>
      <c r="D5" s="1"/>
      <c r="E5" s="1"/>
      <c r="F5" s="1"/>
    </row>
    <row r="6" spans="1:6" ht="15.75" thickBot="1" x14ac:dyDescent="0.3">
      <c r="A6" s="1"/>
      <c r="B6" s="4"/>
      <c r="C6" s="1"/>
      <c r="D6" s="1"/>
      <c r="E6" s="1"/>
      <c r="F6" s="1"/>
    </row>
    <row r="7" spans="1:6" x14ac:dyDescent="0.25">
      <c r="A7" s="5" t="s">
        <v>3</v>
      </c>
      <c r="B7" s="6">
        <v>1</v>
      </c>
      <c r="C7" s="7">
        <v>2</v>
      </c>
      <c r="D7" s="7">
        <v>3</v>
      </c>
      <c r="E7" s="7">
        <v>4</v>
      </c>
      <c r="F7" s="8">
        <v>5</v>
      </c>
    </row>
    <row r="8" spans="1:6" x14ac:dyDescent="0.25">
      <c r="A8" s="9" t="s">
        <v>4</v>
      </c>
      <c r="B8" s="10">
        <v>300</v>
      </c>
      <c r="C8" s="3">
        <v>330</v>
      </c>
      <c r="D8" s="3">
        <v>270</v>
      </c>
      <c r="E8" s="3">
        <v>300</v>
      </c>
      <c r="F8" s="11">
        <v>330</v>
      </c>
    </row>
    <row r="9" spans="1:6" x14ac:dyDescent="0.25">
      <c r="A9" s="9" t="s">
        <v>5</v>
      </c>
      <c r="B9" s="10">
        <v>280</v>
      </c>
      <c r="C9" s="3">
        <v>310</v>
      </c>
      <c r="D9" s="3">
        <v>300</v>
      </c>
      <c r="E9" s="3">
        <v>290</v>
      </c>
      <c r="F9" s="11">
        <v>320</v>
      </c>
    </row>
    <row r="10" spans="1:6" x14ac:dyDescent="0.25">
      <c r="A10" s="9" t="s">
        <v>6</v>
      </c>
      <c r="B10" s="12">
        <f>B8-B9</f>
        <v>20</v>
      </c>
      <c r="C10" s="13">
        <f>C8-C9</f>
        <v>20</v>
      </c>
      <c r="D10" s="13">
        <f>D8-D9</f>
        <v>-30</v>
      </c>
      <c r="E10" s="13">
        <f>E8-E9</f>
        <v>10</v>
      </c>
      <c r="F10" s="14">
        <f>F8-F9</f>
        <v>10</v>
      </c>
    </row>
    <row r="11" spans="1:6" x14ac:dyDescent="0.25">
      <c r="A11" s="9" t="s">
        <v>7</v>
      </c>
      <c r="B11" s="18">
        <f>B$10*((1+$B$3)^(1/2)-1)</f>
        <v>0.59126028197399982</v>
      </c>
      <c r="C11" s="19">
        <f>$B$10*$B$3</f>
        <v>1.2</v>
      </c>
      <c r="D11" s="19">
        <f t="shared" ref="D11:F11" si="0">$B$10*$B$3</f>
        <v>1.2</v>
      </c>
      <c r="E11" s="19">
        <f t="shared" si="0"/>
        <v>1.2</v>
      </c>
      <c r="F11" s="20">
        <f t="shared" si="0"/>
        <v>1.2</v>
      </c>
    </row>
    <row r="12" spans="1:6" x14ac:dyDescent="0.25">
      <c r="A12" s="9" t="s">
        <v>8</v>
      </c>
      <c r="B12" s="18"/>
      <c r="C12" s="19">
        <f>C$10*((1+$B$3)^(1/2)-1)</f>
        <v>0.59126028197399982</v>
      </c>
      <c r="D12" s="19">
        <f>$C10*$B$3</f>
        <v>1.2</v>
      </c>
      <c r="E12" s="19">
        <f>$C10*$B$3</f>
        <v>1.2</v>
      </c>
      <c r="F12" s="20">
        <f>$C10*$B$3</f>
        <v>1.2</v>
      </c>
    </row>
    <row r="13" spans="1:6" x14ac:dyDescent="0.25">
      <c r="A13" s="9" t="s">
        <v>9</v>
      </c>
      <c r="B13" s="18"/>
      <c r="C13" s="19"/>
      <c r="D13" s="19">
        <f>D$10*((1+$B$3)^(1/2)-1)</f>
        <v>-0.88689042296099974</v>
      </c>
      <c r="E13" s="19">
        <f>$D10*$B$3</f>
        <v>-1.7999999999999998</v>
      </c>
      <c r="F13" s="20">
        <f>$D10*$B$3</f>
        <v>-1.7999999999999998</v>
      </c>
    </row>
    <row r="14" spans="1:6" x14ac:dyDescent="0.25">
      <c r="A14" s="9" t="s">
        <v>10</v>
      </c>
      <c r="B14" s="18"/>
      <c r="C14" s="19"/>
      <c r="D14" s="19"/>
      <c r="E14" s="19">
        <f>E$10*((1+$B$3)^(1/2)-1)</f>
        <v>0.29563014098699991</v>
      </c>
      <c r="F14" s="20">
        <f>$E10*$B$3</f>
        <v>0.6</v>
      </c>
    </row>
    <row r="15" spans="1:6" x14ac:dyDescent="0.25">
      <c r="A15" s="41" t="s">
        <v>11</v>
      </c>
      <c r="B15" s="18"/>
      <c r="C15" s="19"/>
      <c r="D15" s="19"/>
      <c r="E15" s="19"/>
      <c r="F15" s="20">
        <f>F$10*((1+$B$3)^(1/2)-1)</f>
        <v>0.29563014098699991</v>
      </c>
    </row>
    <row r="16" spans="1:6" x14ac:dyDescent="0.25">
      <c r="A16" s="15" t="s">
        <v>12</v>
      </c>
      <c r="B16" s="16">
        <f>SUM(B11:B15)</f>
        <v>0.59126028197399982</v>
      </c>
      <c r="C16" s="17">
        <f>SUM(C11:C15)</f>
        <v>1.7912602819739998</v>
      </c>
      <c r="D16" s="17">
        <f>SUM(D11:D15)</f>
        <v>1.5131095770390002</v>
      </c>
      <c r="E16" s="17">
        <f>SUM(E11:E15)</f>
        <v>0.895630140987</v>
      </c>
      <c r="F16" s="55">
        <f>SUM(F11:F15)</f>
        <v>1.4956301409870001</v>
      </c>
    </row>
    <row r="17" spans="1:6" x14ac:dyDescent="0.25">
      <c r="A17" s="21" t="s">
        <v>29</v>
      </c>
      <c r="B17" s="22">
        <f>1/(1+$B$3)^(B7-5.5)</f>
        <v>1.2997995841677643</v>
      </c>
      <c r="C17" s="23">
        <f>1/(1+$B$3)^(C7-5.5)</f>
        <v>1.2262260227997774</v>
      </c>
      <c r="D17" s="23">
        <f>1/(1+$B$3)^(D7-5.5)</f>
        <v>1.1568170026412996</v>
      </c>
      <c r="E17" s="23">
        <f>1/(1+$B$3)^(E7-5.5)</f>
        <v>1.0913367949446222</v>
      </c>
      <c r="F17" s="24">
        <f>1/(1+$B$3)^(F7-5.5)</f>
        <v>1.0295630140987</v>
      </c>
    </row>
    <row r="18" spans="1:6" x14ac:dyDescent="0.25">
      <c r="A18" s="21" t="s">
        <v>30</v>
      </c>
      <c r="B18" s="22">
        <f>1/(1+$B$3)^(B7-5)</f>
        <v>1.2624769600000003</v>
      </c>
      <c r="C18" s="23">
        <f>1/(1+$B$3)^(C7-5)</f>
        <v>1.1910160000000003</v>
      </c>
      <c r="D18" s="23">
        <f>1/(1+$B$3)^(D7-5)</f>
        <v>1.1236000000000002</v>
      </c>
      <c r="E18" s="23">
        <f>1/(1+$B$3)^(E7-5)</f>
        <v>1.06</v>
      </c>
      <c r="F18" s="24">
        <f>1/(1+$B$3)^(F7-5)</f>
        <v>1</v>
      </c>
    </row>
    <row r="19" spans="1:6" x14ac:dyDescent="0.25">
      <c r="A19" s="9" t="s">
        <v>13</v>
      </c>
      <c r="B19" s="18">
        <f>B10*B17</f>
        <v>25.995991683355285</v>
      </c>
      <c r="C19" s="19">
        <f>C10*C17</f>
        <v>24.52452045599555</v>
      </c>
      <c r="D19" s="19">
        <f>D10*D17</f>
        <v>-34.704510079238986</v>
      </c>
      <c r="E19" s="19">
        <f>E10*E17</f>
        <v>10.913367949446222</v>
      </c>
      <c r="F19" s="20">
        <f>F10*F17</f>
        <v>10.295630140987001</v>
      </c>
    </row>
    <row r="20" spans="1:6" ht="15.75" thickBot="1" x14ac:dyDescent="0.3">
      <c r="A20" s="25" t="s">
        <v>14</v>
      </c>
      <c r="B20" s="26">
        <f>B16*B18</f>
        <v>0.74645248335527825</v>
      </c>
      <c r="C20" s="27">
        <f>C16*C18</f>
        <v>2.1334196559955458</v>
      </c>
      <c r="D20" s="27">
        <f t="shared" ref="D20:F20" si="1">D16*D18</f>
        <v>1.7001299207610208</v>
      </c>
      <c r="E20" s="27">
        <f t="shared" si="1"/>
        <v>0.94936794944622005</v>
      </c>
      <c r="F20" s="28">
        <f t="shared" si="1"/>
        <v>1.4956301409870001</v>
      </c>
    </row>
    <row r="21" spans="1:6" x14ac:dyDescent="0.25">
      <c r="A21" s="41"/>
      <c r="B21" s="19"/>
      <c r="C21" s="19"/>
      <c r="D21" s="19"/>
      <c r="E21" s="19"/>
      <c r="F21" s="19"/>
    </row>
    <row r="22" spans="1:6" ht="15.75" thickBot="1" x14ac:dyDescent="0.3">
      <c r="A22" s="42" t="s">
        <v>22</v>
      </c>
      <c r="B22" s="29"/>
      <c r="C22" s="1"/>
      <c r="D22" s="1"/>
      <c r="E22" s="1"/>
      <c r="F22" s="1"/>
    </row>
    <row r="23" spans="1:6" x14ac:dyDescent="0.25">
      <c r="A23" s="30" t="s">
        <v>15</v>
      </c>
      <c r="B23" s="31">
        <f>SUM(B19:F19)</f>
        <v>37.025000150545068</v>
      </c>
      <c r="C23" s="1"/>
      <c r="D23" s="1"/>
      <c r="E23" s="1"/>
      <c r="F23" s="1"/>
    </row>
    <row r="24" spans="1:6" x14ac:dyDescent="0.25">
      <c r="A24" s="9" t="s">
        <v>16</v>
      </c>
      <c r="B24" s="32">
        <f>IF(B23&gt;1,B5,B4)</f>
        <v>0.3</v>
      </c>
      <c r="C24" s="1"/>
      <c r="D24" s="1"/>
      <c r="E24" s="1"/>
      <c r="F24" s="1"/>
    </row>
    <row r="25" spans="1:6" x14ac:dyDescent="0.25">
      <c r="A25" s="9" t="s">
        <v>17</v>
      </c>
      <c r="B25" s="33">
        <f>(1-B24)*B23</f>
        <v>25.917500105381546</v>
      </c>
      <c r="C25" s="1"/>
      <c r="D25" s="1"/>
      <c r="E25" s="1"/>
      <c r="F25" s="1"/>
    </row>
    <row r="26" spans="1:6" x14ac:dyDescent="0.25">
      <c r="A26" s="9" t="s">
        <v>18</v>
      </c>
      <c r="B26" s="33">
        <f>B24*B23</f>
        <v>11.107500045163521</v>
      </c>
      <c r="C26" s="1"/>
      <c r="D26" s="1"/>
      <c r="E26" s="1"/>
      <c r="F26" s="1"/>
    </row>
    <row r="27" spans="1:6" x14ac:dyDescent="0.25">
      <c r="A27" s="9" t="s">
        <v>19</v>
      </c>
      <c r="B27" s="33">
        <f>SUM(B20:F20)</f>
        <v>7.0250001505450648</v>
      </c>
      <c r="C27" s="1"/>
      <c r="D27" s="1"/>
      <c r="E27" s="1"/>
      <c r="F27" s="1"/>
    </row>
    <row r="28" spans="1:6" ht="15.75" thickBot="1" x14ac:dyDescent="0.3">
      <c r="A28" s="34" t="s">
        <v>33</v>
      </c>
      <c r="B28" s="35">
        <f>B26-B27</f>
        <v>4.0824998946184561</v>
      </c>
      <c r="C28" s="1"/>
      <c r="D28" s="1"/>
      <c r="E28" s="1"/>
      <c r="F28" s="1"/>
    </row>
    <row r="30" spans="1:6" ht="15.75" thickBot="1" x14ac:dyDescent="0.3">
      <c r="A30" s="56" t="s">
        <v>27</v>
      </c>
      <c r="B30" s="57"/>
      <c r="C30" s="57"/>
      <c r="D30" s="57"/>
      <c r="E30" s="57"/>
      <c r="F30" s="57"/>
    </row>
    <row r="31" spans="1:6" ht="30" customHeight="1" x14ac:dyDescent="0.25">
      <c r="A31" s="68" t="s">
        <v>28</v>
      </c>
      <c r="B31" s="68"/>
      <c r="C31" s="68"/>
      <c r="D31" s="68"/>
      <c r="E31" s="68"/>
      <c r="F31" s="68"/>
    </row>
    <row r="32" spans="1:6" ht="30.75" customHeight="1" x14ac:dyDescent="0.25">
      <c r="A32" s="68" t="s">
        <v>31</v>
      </c>
      <c r="B32" s="68"/>
      <c r="C32" s="68"/>
      <c r="D32" s="68"/>
      <c r="E32" s="68"/>
      <c r="F32" s="68"/>
    </row>
    <row r="42" spans="1:1" x14ac:dyDescent="0.25">
      <c r="A42" s="50"/>
    </row>
  </sheetData>
  <mergeCells count="3">
    <mergeCell ref="A1:F1"/>
    <mergeCell ref="A31:F31"/>
    <mergeCell ref="A32:F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9" workbookViewId="0">
      <selection activeCell="F14" sqref="F14"/>
    </sheetView>
  </sheetViews>
  <sheetFormatPr defaultRowHeight="15" x14ac:dyDescent="0.25"/>
  <cols>
    <col min="1" max="1" width="29.42578125" bestFit="1" customWidth="1"/>
  </cols>
  <sheetData>
    <row r="1" spans="1:6" ht="16.5" thickBot="1" x14ac:dyDescent="0.3">
      <c r="A1" s="67" t="s">
        <v>24</v>
      </c>
      <c r="B1" s="67"/>
      <c r="C1" s="67"/>
      <c r="D1" s="67"/>
      <c r="E1" s="67"/>
      <c r="F1" s="67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36" t="s">
        <v>0</v>
      </c>
      <c r="B3" s="2">
        <v>0.06</v>
      </c>
      <c r="C3" s="1"/>
      <c r="D3" s="1"/>
      <c r="E3" s="1"/>
      <c r="F3" s="1"/>
    </row>
    <row r="4" spans="1:6" x14ac:dyDescent="0.25">
      <c r="A4" s="36" t="s">
        <v>1</v>
      </c>
      <c r="B4" s="66">
        <v>0.3</v>
      </c>
      <c r="C4" s="1"/>
      <c r="D4" s="1"/>
      <c r="E4" s="1"/>
      <c r="F4" s="1"/>
    </row>
    <row r="5" spans="1:6" x14ac:dyDescent="0.25">
      <c r="A5" s="36" t="s">
        <v>2</v>
      </c>
      <c r="B5" s="66">
        <v>0.3</v>
      </c>
      <c r="C5" s="1"/>
      <c r="D5" s="1"/>
      <c r="E5" s="1"/>
      <c r="F5" s="1"/>
    </row>
    <row r="6" spans="1:6" ht="15.75" thickBot="1" x14ac:dyDescent="0.3">
      <c r="A6" s="1"/>
      <c r="B6" s="4"/>
      <c r="C6" s="1"/>
      <c r="D6" s="1"/>
      <c r="E6" s="1"/>
      <c r="F6" s="1"/>
    </row>
    <row r="7" spans="1:6" x14ac:dyDescent="0.25">
      <c r="A7" s="5" t="s">
        <v>3</v>
      </c>
      <c r="B7" s="6">
        <v>1</v>
      </c>
      <c r="C7" s="7">
        <v>2</v>
      </c>
      <c r="D7" s="7">
        <v>3</v>
      </c>
      <c r="E7" s="7">
        <v>4</v>
      </c>
      <c r="F7" s="8">
        <v>5</v>
      </c>
    </row>
    <row r="8" spans="1:6" x14ac:dyDescent="0.25">
      <c r="A8" s="9" t="s">
        <v>4</v>
      </c>
      <c r="B8" s="10">
        <v>100</v>
      </c>
      <c r="C8" s="3">
        <v>100</v>
      </c>
      <c r="D8" s="3">
        <v>100</v>
      </c>
      <c r="E8" s="3">
        <v>100</v>
      </c>
      <c r="F8" s="11">
        <v>100</v>
      </c>
    </row>
    <row r="9" spans="1:6" x14ac:dyDescent="0.25">
      <c r="A9" s="9" t="s">
        <v>5</v>
      </c>
      <c r="B9" s="10">
        <v>100</v>
      </c>
      <c r="C9" s="3">
        <v>100</v>
      </c>
      <c r="D9" s="3">
        <v>120</v>
      </c>
      <c r="E9" s="3">
        <v>100</v>
      </c>
      <c r="F9" s="11">
        <v>100</v>
      </c>
    </row>
    <row r="10" spans="1:6" x14ac:dyDescent="0.25">
      <c r="A10" s="9" t="s">
        <v>6</v>
      </c>
      <c r="B10" s="12">
        <f>B8-B9</f>
        <v>0</v>
      </c>
      <c r="C10" s="13">
        <f>C8-C9</f>
        <v>0</v>
      </c>
      <c r="D10" s="13">
        <f>D8-D9</f>
        <v>-20</v>
      </c>
      <c r="E10" s="13">
        <f>E8-E9</f>
        <v>0</v>
      </c>
      <c r="F10" s="14">
        <f>F8-F9</f>
        <v>0</v>
      </c>
    </row>
    <row r="11" spans="1:6" x14ac:dyDescent="0.25">
      <c r="A11" s="9" t="s">
        <v>7</v>
      </c>
      <c r="B11" s="18">
        <f>B$10*((1+$B$3)^(1/2)-1)</f>
        <v>0</v>
      </c>
      <c r="C11" s="19">
        <f>$B$10*$B$3</f>
        <v>0</v>
      </c>
      <c r="D11" s="19">
        <f t="shared" ref="D11:F11" si="0">$B$10*$B$3</f>
        <v>0</v>
      </c>
      <c r="E11" s="19">
        <f t="shared" si="0"/>
        <v>0</v>
      </c>
      <c r="F11" s="20">
        <f t="shared" si="0"/>
        <v>0</v>
      </c>
    </row>
    <row r="12" spans="1:6" x14ac:dyDescent="0.25">
      <c r="A12" s="9" t="s">
        <v>8</v>
      </c>
      <c r="B12" s="18"/>
      <c r="C12" s="19">
        <f>C$10*((1+$B$3)^(1/2)-1)</f>
        <v>0</v>
      </c>
      <c r="D12" s="19">
        <f>$C10*$B$3</f>
        <v>0</v>
      </c>
      <c r="E12" s="19">
        <f t="shared" ref="E12" si="1">$C10*$B$3</f>
        <v>0</v>
      </c>
      <c r="F12" s="20">
        <f>$C10*$B$3</f>
        <v>0</v>
      </c>
    </row>
    <row r="13" spans="1:6" x14ac:dyDescent="0.25">
      <c r="A13" s="9" t="s">
        <v>9</v>
      </c>
      <c r="B13" s="18"/>
      <c r="C13" s="19"/>
      <c r="D13" s="19">
        <f>D$10*((1+$B$3)^(1/2)-1)</f>
        <v>-0.59126028197399982</v>
      </c>
      <c r="E13" s="19">
        <f>$D10*$B$3</f>
        <v>-1.2</v>
      </c>
      <c r="F13" s="20">
        <f>$D10*$B$3</f>
        <v>-1.2</v>
      </c>
    </row>
    <row r="14" spans="1:6" x14ac:dyDescent="0.25">
      <c r="A14" s="9" t="s">
        <v>10</v>
      </c>
      <c r="B14" s="18"/>
      <c r="C14" s="19"/>
      <c r="D14" s="19"/>
      <c r="E14" s="19">
        <f>E$10*((1+$B$3)^(1/2)-1)</f>
        <v>0</v>
      </c>
      <c r="F14" s="20">
        <f>$E10*$B$3</f>
        <v>0</v>
      </c>
    </row>
    <row r="15" spans="1:6" x14ac:dyDescent="0.25">
      <c r="A15" s="41" t="s">
        <v>11</v>
      </c>
      <c r="B15" s="18"/>
      <c r="C15" s="19"/>
      <c r="D15" s="19"/>
      <c r="E15" s="19"/>
      <c r="F15" s="20">
        <f>F$10*((1+$B$3)^(1/2)-1)</f>
        <v>0</v>
      </c>
    </row>
    <row r="16" spans="1:6" x14ac:dyDescent="0.25">
      <c r="A16" s="15" t="s">
        <v>12</v>
      </c>
      <c r="B16" s="16">
        <f>SUM(B11:B15)</f>
        <v>0</v>
      </c>
      <c r="C16" s="17">
        <f>SUM(C11:C15)</f>
        <v>0</v>
      </c>
      <c r="D16" s="17">
        <f>SUM(D11:D15)</f>
        <v>-0.59126028197399982</v>
      </c>
      <c r="E16" s="17">
        <f>SUM(E11:E15)</f>
        <v>-1.2</v>
      </c>
      <c r="F16" s="55">
        <f>SUM(F11:F15)</f>
        <v>-1.2</v>
      </c>
    </row>
    <row r="17" spans="1:6" x14ac:dyDescent="0.25">
      <c r="A17" s="21" t="s">
        <v>29</v>
      </c>
      <c r="B17" s="22">
        <f>1/(1+$B$3)^(B7-5.5)</f>
        <v>1.2997995841677643</v>
      </c>
      <c r="C17" s="23">
        <f>1/(1+$B$3)^(C7-5.5)</f>
        <v>1.2262260227997774</v>
      </c>
      <c r="D17" s="23">
        <f>1/(1+$B$3)^(D7-5.5)</f>
        <v>1.1568170026412996</v>
      </c>
      <c r="E17" s="23">
        <f>1/(1+$B$3)^(E7-5.5)</f>
        <v>1.0913367949446222</v>
      </c>
      <c r="F17" s="24">
        <f>1/(1+$B$3)^(F7-5.5)</f>
        <v>1.0295630140987</v>
      </c>
    </row>
    <row r="18" spans="1:6" x14ac:dyDescent="0.25">
      <c r="A18" s="21" t="s">
        <v>30</v>
      </c>
      <c r="B18" s="22">
        <f>1/(1+$B$3)^(B7-5)</f>
        <v>1.2624769600000003</v>
      </c>
      <c r="C18" s="23">
        <f>1/(1+$B$3)^(C7-5)</f>
        <v>1.1910160000000003</v>
      </c>
      <c r="D18" s="23">
        <f>1/(1+$B$3)^(D7-5)</f>
        <v>1.1236000000000002</v>
      </c>
      <c r="E18" s="23">
        <f>1/(1+$B$3)^(E7-5)</f>
        <v>1.06</v>
      </c>
      <c r="F18" s="24">
        <f>1/(1+$B$3)^(F7-5)</f>
        <v>1</v>
      </c>
    </row>
    <row r="19" spans="1:6" x14ac:dyDescent="0.25">
      <c r="A19" s="9" t="s">
        <v>13</v>
      </c>
      <c r="B19" s="18">
        <f>B10*B17</f>
        <v>0</v>
      </c>
      <c r="C19" s="19">
        <f>C10*C17</f>
        <v>0</v>
      </c>
      <c r="D19" s="19">
        <f>D10*D17</f>
        <v>-23.136340052825993</v>
      </c>
      <c r="E19" s="19">
        <f>E10*E17</f>
        <v>0</v>
      </c>
      <c r="F19" s="20">
        <f>F10*F17</f>
        <v>0</v>
      </c>
    </row>
    <row r="20" spans="1:6" ht="15.75" thickBot="1" x14ac:dyDescent="0.3">
      <c r="A20" s="25" t="s">
        <v>14</v>
      </c>
      <c r="B20" s="26">
        <f>B16*B18</f>
        <v>0</v>
      </c>
      <c r="C20" s="27">
        <f>C16*C18</f>
        <v>0</v>
      </c>
      <c r="D20" s="27">
        <f t="shared" ref="D20:F20" si="2">D16*D18</f>
        <v>-0.66434005282598629</v>
      </c>
      <c r="E20" s="27">
        <f t="shared" si="2"/>
        <v>-1.272</v>
      </c>
      <c r="F20" s="28">
        <f t="shared" si="2"/>
        <v>-1.2</v>
      </c>
    </row>
    <row r="21" spans="1:6" x14ac:dyDescent="0.25">
      <c r="A21" s="41"/>
      <c r="B21" s="19"/>
      <c r="C21" s="19"/>
      <c r="D21" s="19"/>
      <c r="E21" s="19"/>
      <c r="F21" s="19"/>
    </row>
    <row r="22" spans="1:6" ht="15.75" thickBot="1" x14ac:dyDescent="0.3">
      <c r="A22" s="42" t="s">
        <v>22</v>
      </c>
      <c r="B22" s="29"/>
      <c r="C22" s="1"/>
      <c r="D22" s="1"/>
      <c r="E22" s="1"/>
      <c r="F22" s="1"/>
    </row>
    <row r="23" spans="1:6" x14ac:dyDescent="0.25">
      <c r="A23" s="30" t="s">
        <v>15</v>
      </c>
      <c r="B23" s="31">
        <f>SUM(B19:F19)</f>
        <v>-23.136340052825993</v>
      </c>
      <c r="C23" s="1"/>
      <c r="D23" s="1"/>
      <c r="E23" s="1"/>
      <c r="F23" s="1"/>
    </row>
    <row r="24" spans="1:6" x14ac:dyDescent="0.25">
      <c r="A24" s="9" t="s">
        <v>16</v>
      </c>
      <c r="B24" s="32">
        <f>IF(B23&gt;1,B4,B5)</f>
        <v>0.3</v>
      </c>
      <c r="C24" s="1"/>
      <c r="D24" s="1"/>
      <c r="E24" s="1"/>
      <c r="F24" s="1"/>
    </row>
    <row r="25" spans="1:6" x14ac:dyDescent="0.25">
      <c r="A25" s="9" t="s">
        <v>17</v>
      </c>
      <c r="B25" s="33">
        <f>(1-B24)*B23</f>
        <v>-16.195438036978196</v>
      </c>
      <c r="C25" s="1"/>
      <c r="D25" s="1"/>
      <c r="E25" s="1"/>
      <c r="F25" s="1"/>
    </row>
    <row r="26" spans="1:6" x14ac:dyDescent="0.25">
      <c r="A26" s="9" t="s">
        <v>18</v>
      </c>
      <c r="B26" s="33">
        <f>B24*B23</f>
        <v>-6.9409020158477981</v>
      </c>
      <c r="C26" s="1"/>
      <c r="D26" s="1"/>
      <c r="E26" s="1"/>
      <c r="F26" s="1"/>
    </row>
    <row r="27" spans="1:6" x14ac:dyDescent="0.25">
      <c r="A27" s="9" t="s">
        <v>19</v>
      </c>
      <c r="B27" s="33">
        <f>SUM(B20:F20)</f>
        <v>-3.1363400528259859</v>
      </c>
      <c r="C27" s="1"/>
      <c r="D27" s="1"/>
      <c r="E27" s="1"/>
      <c r="F27" s="1"/>
    </row>
    <row r="28" spans="1:6" ht="15.75" thickBot="1" x14ac:dyDescent="0.3">
      <c r="A28" s="34" t="s">
        <v>33</v>
      </c>
      <c r="B28" s="35">
        <f>B26-B27</f>
        <v>-3.8045619630218122</v>
      </c>
      <c r="C28" s="1"/>
      <c r="D28" s="1"/>
      <c r="E28" s="1"/>
      <c r="F28" s="1"/>
    </row>
    <row r="30" spans="1:6" ht="15.75" thickBot="1" x14ac:dyDescent="0.3">
      <c r="A30" s="56" t="s">
        <v>27</v>
      </c>
      <c r="B30" s="57"/>
      <c r="C30" s="57"/>
      <c r="D30" s="57"/>
      <c r="E30" s="57"/>
      <c r="F30" s="57"/>
    </row>
    <row r="31" spans="1:6" ht="30" customHeight="1" x14ac:dyDescent="0.25">
      <c r="A31" s="68" t="s">
        <v>28</v>
      </c>
      <c r="B31" s="68"/>
      <c r="C31" s="68"/>
      <c r="D31" s="68"/>
      <c r="E31" s="68"/>
      <c r="F31" s="68"/>
    </row>
    <row r="32" spans="1:6" ht="30" customHeight="1" x14ac:dyDescent="0.25">
      <c r="A32" s="68" t="s">
        <v>31</v>
      </c>
      <c r="B32" s="68"/>
      <c r="C32" s="68"/>
      <c r="D32" s="68"/>
      <c r="E32" s="68"/>
      <c r="F32" s="68"/>
    </row>
  </sheetData>
  <mergeCells count="3">
    <mergeCell ref="A1:F1"/>
    <mergeCell ref="A31:F31"/>
    <mergeCell ref="A32:F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opLeftCell="A13" workbookViewId="0">
      <selection activeCell="D36" sqref="D36"/>
    </sheetView>
  </sheetViews>
  <sheetFormatPr defaultRowHeight="15" x14ac:dyDescent="0.25"/>
  <cols>
    <col min="1" max="1" width="29.42578125" bestFit="1" customWidth="1"/>
    <col min="8" max="8" width="32.42578125" bestFit="1" customWidth="1"/>
    <col min="9" max="9" width="17.42578125" bestFit="1" customWidth="1"/>
    <col min="10" max="10" width="9.140625" customWidth="1"/>
  </cols>
  <sheetData>
    <row r="1" spans="1:20" ht="16.5" thickBot="1" x14ac:dyDescent="0.3">
      <c r="A1" s="67" t="s">
        <v>24</v>
      </c>
      <c r="B1" s="67"/>
      <c r="C1" s="67"/>
      <c r="D1" s="67"/>
      <c r="E1" s="67"/>
      <c r="F1" s="67"/>
    </row>
    <row r="2" spans="1:20" x14ac:dyDescent="0.25">
      <c r="A2" s="1"/>
      <c r="B2" s="1"/>
      <c r="C2" s="1"/>
      <c r="D2" s="1"/>
      <c r="E2" s="1"/>
      <c r="F2" s="1"/>
    </row>
    <row r="3" spans="1:20" x14ac:dyDescent="0.25">
      <c r="A3" s="36" t="s">
        <v>0</v>
      </c>
      <c r="B3" s="2">
        <v>0.06</v>
      </c>
      <c r="C3" s="1"/>
      <c r="D3" s="1"/>
      <c r="E3" s="1"/>
      <c r="F3" s="1"/>
      <c r="H3" s="36" t="s">
        <v>0</v>
      </c>
      <c r="I3" s="2">
        <v>0.06</v>
      </c>
      <c r="J3" s="1"/>
      <c r="K3" s="1"/>
      <c r="L3" s="1"/>
      <c r="M3" s="1"/>
    </row>
    <row r="4" spans="1:20" x14ac:dyDescent="0.25">
      <c r="A4" s="36" t="s">
        <v>1</v>
      </c>
      <c r="B4" s="66">
        <v>0.3</v>
      </c>
      <c r="C4" s="1"/>
      <c r="D4" s="1"/>
      <c r="E4" s="1"/>
      <c r="F4" s="1"/>
      <c r="H4" s="36" t="s">
        <v>1</v>
      </c>
      <c r="I4" s="66">
        <v>0.3</v>
      </c>
      <c r="J4" s="1"/>
      <c r="K4" s="1"/>
      <c r="L4" s="1"/>
      <c r="M4" s="1"/>
    </row>
    <row r="5" spans="1:20" x14ac:dyDescent="0.25">
      <c r="A5" s="36" t="s">
        <v>2</v>
      </c>
      <c r="B5" s="66">
        <v>0.3</v>
      </c>
      <c r="C5" s="1"/>
      <c r="D5" s="1"/>
      <c r="E5" s="1"/>
      <c r="F5" s="1"/>
      <c r="H5" s="36" t="s">
        <v>2</v>
      </c>
      <c r="I5" s="66">
        <v>0.3</v>
      </c>
      <c r="J5" s="1"/>
      <c r="K5" s="1"/>
      <c r="L5" s="1"/>
      <c r="M5" s="1"/>
    </row>
    <row r="6" spans="1:20" ht="15.75" thickBot="1" x14ac:dyDescent="0.3">
      <c r="A6" s="1"/>
      <c r="B6" s="4"/>
      <c r="C6" s="1"/>
      <c r="D6" s="1"/>
      <c r="E6" s="1"/>
      <c r="F6" s="1"/>
      <c r="H6" s="1"/>
      <c r="I6" s="4"/>
      <c r="J6" s="1"/>
      <c r="K6" s="1"/>
      <c r="L6" s="1"/>
      <c r="M6" s="1"/>
    </row>
    <row r="7" spans="1:20" x14ac:dyDescent="0.25">
      <c r="A7" s="5" t="s">
        <v>3</v>
      </c>
      <c r="B7" s="6">
        <v>1</v>
      </c>
      <c r="C7" s="7">
        <v>2</v>
      </c>
      <c r="D7" s="7">
        <v>3</v>
      </c>
      <c r="E7" s="7">
        <v>4</v>
      </c>
      <c r="F7" s="8">
        <v>5</v>
      </c>
      <c r="H7" s="5" t="s">
        <v>3</v>
      </c>
      <c r="I7" s="6">
        <v>1</v>
      </c>
      <c r="J7" s="7">
        <v>2</v>
      </c>
      <c r="K7" s="7">
        <v>3</v>
      </c>
      <c r="L7" s="7">
        <v>4</v>
      </c>
      <c r="M7" s="8">
        <v>5</v>
      </c>
    </row>
    <row r="8" spans="1:20" x14ac:dyDescent="0.25">
      <c r="A8" s="9" t="s">
        <v>4</v>
      </c>
      <c r="B8" s="10">
        <v>100</v>
      </c>
      <c r="C8" s="3">
        <v>100</v>
      </c>
      <c r="D8" s="3">
        <v>100</v>
      </c>
      <c r="E8" s="3">
        <v>100</v>
      </c>
      <c r="F8" s="11">
        <v>100</v>
      </c>
      <c r="H8" s="9" t="s">
        <v>4</v>
      </c>
      <c r="I8" s="10">
        <v>100</v>
      </c>
      <c r="J8" s="3">
        <v>100</v>
      </c>
      <c r="K8" s="3">
        <v>100</v>
      </c>
      <c r="L8" s="3">
        <v>100</v>
      </c>
      <c r="M8" s="11">
        <v>100</v>
      </c>
    </row>
    <row r="9" spans="1:20" x14ac:dyDescent="0.25">
      <c r="A9" s="9" t="s">
        <v>5</v>
      </c>
      <c r="B9" s="10">
        <v>100</v>
      </c>
      <c r="C9" s="3">
        <v>100</v>
      </c>
      <c r="D9" s="3">
        <v>120</v>
      </c>
      <c r="E9" s="3">
        <v>100</v>
      </c>
      <c r="F9" s="11">
        <v>100</v>
      </c>
      <c r="H9" s="9" t="s">
        <v>5</v>
      </c>
      <c r="I9" s="10">
        <v>100</v>
      </c>
      <c r="J9" s="3">
        <v>100</v>
      </c>
      <c r="K9" s="3">
        <v>110</v>
      </c>
      <c r="L9" s="3">
        <v>100</v>
      </c>
      <c r="M9" s="11">
        <v>100</v>
      </c>
    </row>
    <row r="10" spans="1:20" x14ac:dyDescent="0.25">
      <c r="A10" s="9" t="s">
        <v>6</v>
      </c>
      <c r="B10" s="12">
        <f>B8-B9</f>
        <v>0</v>
      </c>
      <c r="C10" s="13">
        <f>C8-C9</f>
        <v>0</v>
      </c>
      <c r="D10" s="13">
        <f>D8-D9</f>
        <v>-20</v>
      </c>
      <c r="E10" s="13">
        <f>E8-E9</f>
        <v>0</v>
      </c>
      <c r="F10" s="14">
        <f>F8-F9</f>
        <v>0</v>
      </c>
      <c r="H10" s="9" t="s">
        <v>6</v>
      </c>
      <c r="I10" s="12">
        <f>I8-I9</f>
        <v>0</v>
      </c>
      <c r="J10" s="13">
        <f>J8-J9</f>
        <v>0</v>
      </c>
      <c r="K10" s="13">
        <f>K8-K9</f>
        <v>-10</v>
      </c>
      <c r="L10" s="13">
        <f>L8-L9</f>
        <v>0</v>
      </c>
      <c r="M10" s="14">
        <f>M8-M9</f>
        <v>0</v>
      </c>
    </row>
    <row r="11" spans="1:20" x14ac:dyDescent="0.25">
      <c r="A11" s="9" t="s">
        <v>7</v>
      </c>
      <c r="B11" s="18">
        <f>B$10*((1+$B$3)^(1/2)-1)</f>
        <v>0</v>
      </c>
      <c r="C11" s="19">
        <f>$B$10*$B$3</f>
        <v>0</v>
      </c>
      <c r="D11" s="19">
        <f t="shared" ref="D11:F11" si="0">$B$10*$B$3</f>
        <v>0</v>
      </c>
      <c r="E11" s="19">
        <f t="shared" si="0"/>
        <v>0</v>
      </c>
      <c r="F11" s="20">
        <f t="shared" si="0"/>
        <v>0</v>
      </c>
      <c r="H11" s="9" t="s">
        <v>7</v>
      </c>
      <c r="I11" s="18">
        <f>I$10*((1+$B$3)^(1/2)-1)</f>
        <v>0</v>
      </c>
      <c r="J11" s="19">
        <f>$I$10*$B$3</f>
        <v>0</v>
      </c>
      <c r="K11" s="19">
        <f>$I$10*$B$3</f>
        <v>0</v>
      </c>
      <c r="L11" s="19">
        <f>$I$10*$B$3</f>
        <v>0</v>
      </c>
      <c r="M11" s="20">
        <f>$I$10*$B$3</f>
        <v>0</v>
      </c>
    </row>
    <row r="12" spans="1:20" x14ac:dyDescent="0.25">
      <c r="A12" s="9" t="s">
        <v>8</v>
      </c>
      <c r="B12" s="18"/>
      <c r="C12" s="19">
        <f>C$10*((1+$B$3)^(1/2)-1)</f>
        <v>0</v>
      </c>
      <c r="D12" s="19">
        <f>$C10*$B$3</f>
        <v>0</v>
      </c>
      <c r="E12" s="19">
        <f t="shared" ref="E12:F12" si="1">$C10*$B$3</f>
        <v>0</v>
      </c>
      <c r="F12" s="20">
        <f t="shared" si="1"/>
        <v>0</v>
      </c>
      <c r="H12" s="9" t="s">
        <v>8</v>
      </c>
      <c r="I12" s="18"/>
      <c r="J12" s="19">
        <f>J$10*((1+$B$3)^(1/2)-1)</f>
        <v>0</v>
      </c>
      <c r="K12" s="19">
        <f>$J10*$B$3</f>
        <v>0</v>
      </c>
      <c r="L12" s="19">
        <f>$J10*$B$3</f>
        <v>0</v>
      </c>
      <c r="M12" s="20">
        <f>$J10*$B$3</f>
        <v>0</v>
      </c>
    </row>
    <row r="13" spans="1:20" x14ac:dyDescent="0.25">
      <c r="A13" s="9" t="s">
        <v>9</v>
      </c>
      <c r="B13" s="18"/>
      <c r="C13" s="19"/>
      <c r="D13" s="19">
        <f>D$10*((1+$B$3)^(1/2)-1)</f>
        <v>-0.59126028197399982</v>
      </c>
      <c r="E13" s="19">
        <f>$D10*$B$3</f>
        <v>-1.2</v>
      </c>
      <c r="F13" s="20">
        <f>$D10*$B$3</f>
        <v>-1.2</v>
      </c>
      <c r="H13" s="9" t="s">
        <v>9</v>
      </c>
      <c r="I13" s="18"/>
      <c r="J13" s="19"/>
      <c r="K13" s="19">
        <f>K$10*((1+$B$3)^(1/2)-1)</f>
        <v>-0.29563014098699991</v>
      </c>
      <c r="L13" s="19">
        <f>$K10*$B$3</f>
        <v>-0.6</v>
      </c>
      <c r="M13" s="20">
        <f>$K10*$B$3</f>
        <v>-0.6</v>
      </c>
      <c r="R13" s="1"/>
      <c r="S13" s="29"/>
      <c r="T13" s="1"/>
    </row>
    <row r="14" spans="1:20" x14ac:dyDescent="0.25">
      <c r="A14" s="9" t="s">
        <v>10</v>
      </c>
      <c r="B14" s="18"/>
      <c r="C14" s="19"/>
      <c r="D14" s="19"/>
      <c r="E14" s="19">
        <f>E$10*((1+$B$3)^(1/2)-1)</f>
        <v>0</v>
      </c>
      <c r="F14" s="20">
        <f>$E10*$B$3</f>
        <v>0</v>
      </c>
      <c r="H14" s="9" t="s">
        <v>10</v>
      </c>
      <c r="I14" s="18"/>
      <c r="J14" s="19"/>
      <c r="K14" s="19"/>
      <c r="L14" s="19">
        <f>L$10*((1+$B$3)^(1/2)-1)</f>
        <v>0</v>
      </c>
      <c r="M14" s="20">
        <f>$L10*$B$3</f>
        <v>0</v>
      </c>
      <c r="S14" s="29"/>
      <c r="T14" s="1"/>
    </row>
    <row r="15" spans="1:20" x14ac:dyDescent="0.25">
      <c r="A15" s="41" t="s">
        <v>11</v>
      </c>
      <c r="B15" s="18"/>
      <c r="C15" s="19"/>
      <c r="D15" s="19"/>
      <c r="E15" s="19"/>
      <c r="F15" s="20">
        <f>F$10*((1+$B$3)^(1/2)-1)</f>
        <v>0</v>
      </c>
      <c r="H15" s="59" t="s">
        <v>11</v>
      </c>
      <c r="I15" s="18"/>
      <c r="J15" s="19"/>
      <c r="K15" s="19"/>
      <c r="L15" s="19"/>
      <c r="M15" s="20">
        <f>M$10*((1+$B$3)^(1/2)-1)</f>
        <v>0</v>
      </c>
      <c r="T15" s="1"/>
    </row>
    <row r="16" spans="1:20" x14ac:dyDescent="0.25">
      <c r="A16" s="15" t="s">
        <v>12</v>
      </c>
      <c r="B16" s="16">
        <f>SUM(B11:B15)</f>
        <v>0</v>
      </c>
      <c r="C16" s="17">
        <f>SUM(C11:C15)</f>
        <v>0</v>
      </c>
      <c r="D16" s="17">
        <f>SUM(D11:D15)</f>
        <v>-0.59126028197399982</v>
      </c>
      <c r="E16" s="17">
        <f>SUM(E11:E15)</f>
        <v>-1.2</v>
      </c>
      <c r="F16" s="55">
        <f>SUM(F11:F15)</f>
        <v>-1.2</v>
      </c>
      <c r="H16" s="15" t="s">
        <v>12</v>
      </c>
      <c r="I16" s="16">
        <f>SUM(I11:I15)</f>
        <v>0</v>
      </c>
      <c r="J16" s="17">
        <f>SUM(J11:J15)</f>
        <v>0</v>
      </c>
      <c r="K16" s="17">
        <f>SUM(K11:K15)</f>
        <v>-0.29563014098699991</v>
      </c>
      <c r="L16" s="17">
        <f>SUM(L11:L15)</f>
        <v>-0.6</v>
      </c>
      <c r="M16" s="55">
        <f>SUM(M11:M15)</f>
        <v>-0.6</v>
      </c>
      <c r="T16" s="1"/>
    </row>
    <row r="17" spans="1:20" x14ac:dyDescent="0.25">
      <c r="A17" s="21" t="s">
        <v>29</v>
      </c>
      <c r="B17" s="22">
        <f>1/(1+$B$3)^(B7-5.5)</f>
        <v>1.2997995841677643</v>
      </c>
      <c r="C17" s="23">
        <f>1/(1+$B$3)^(C7-5.5)</f>
        <v>1.2262260227997774</v>
      </c>
      <c r="D17" s="23">
        <f>1/(1+$B$3)^(D7-5.5)</f>
        <v>1.1568170026412996</v>
      </c>
      <c r="E17" s="23">
        <f>1/(1+$B$3)^(E7-5.5)</f>
        <v>1.0913367949446222</v>
      </c>
      <c r="F17" s="24">
        <f>1/(1+$B$3)^(F7-5.5)</f>
        <v>1.0295630140987</v>
      </c>
      <c r="H17" s="21" t="s">
        <v>29</v>
      </c>
      <c r="I17" s="22">
        <f>1/(1+$B$3)^(I7-5.5)</f>
        <v>1.2997995841677643</v>
      </c>
      <c r="J17" s="23">
        <f>1/(1+$B$3)^(J7-5.5)</f>
        <v>1.2262260227997774</v>
      </c>
      <c r="K17" s="23">
        <f>1/(1+$B$3)^(K7-5.5)</f>
        <v>1.1568170026412996</v>
      </c>
      <c r="L17" s="23">
        <f>1/(1+$B$3)^(L7-5.5)</f>
        <v>1.0913367949446222</v>
      </c>
      <c r="M17" s="24">
        <f>1/(1+$B$3)^(M7-5.5)</f>
        <v>1.0295630140987</v>
      </c>
      <c r="T17" s="1"/>
    </row>
    <row r="18" spans="1:20" x14ac:dyDescent="0.25">
      <c r="A18" s="21" t="s">
        <v>30</v>
      </c>
      <c r="B18" s="22">
        <f>1/(1+$B$3)^(B7-5)</f>
        <v>1.2624769600000003</v>
      </c>
      <c r="C18" s="23">
        <f>1/(1+$B$3)^(C7-5)</f>
        <v>1.1910160000000003</v>
      </c>
      <c r="D18" s="23">
        <f>1/(1+$B$3)^(D7-5)</f>
        <v>1.1236000000000002</v>
      </c>
      <c r="E18" s="23">
        <f>1/(1+$B$3)^(E7-5)</f>
        <v>1.06</v>
      </c>
      <c r="F18" s="24">
        <f>1/(1+$B$3)^(F7-5)</f>
        <v>1</v>
      </c>
      <c r="H18" s="21" t="s">
        <v>30</v>
      </c>
      <c r="I18" s="22">
        <f>1/(1+$B$3)^(I7-5)</f>
        <v>1.2624769600000003</v>
      </c>
      <c r="J18" s="23">
        <f>1/(1+$B$3)^(J7-5)</f>
        <v>1.1910160000000003</v>
      </c>
      <c r="K18" s="23">
        <f>1/(1+$B$3)^(K7-5)</f>
        <v>1.1236000000000002</v>
      </c>
      <c r="L18" s="23">
        <f>1/(1+$B$3)^(L7-5)</f>
        <v>1.06</v>
      </c>
      <c r="M18" s="24">
        <f>1/(1+$B$3)^(M7-5)</f>
        <v>1</v>
      </c>
      <c r="T18" s="1"/>
    </row>
    <row r="19" spans="1:20" x14ac:dyDescent="0.25">
      <c r="A19" s="9" t="s">
        <v>13</v>
      </c>
      <c r="B19" s="18">
        <f>B10*B17</f>
        <v>0</v>
      </c>
      <c r="C19" s="19">
        <f>C10*C17</f>
        <v>0</v>
      </c>
      <c r="D19" s="19">
        <f>D10*D17</f>
        <v>-23.136340052825993</v>
      </c>
      <c r="E19" s="19">
        <f>E10*E17</f>
        <v>0</v>
      </c>
      <c r="F19" s="20">
        <f>F10*F17</f>
        <v>0</v>
      </c>
      <c r="H19" s="9" t="s">
        <v>13</v>
      </c>
      <c r="I19" s="18">
        <f>I10*I17</f>
        <v>0</v>
      </c>
      <c r="J19" s="19">
        <f>J10*J17</f>
        <v>0</v>
      </c>
      <c r="K19" s="19">
        <f>K10*K17</f>
        <v>-11.568170026412997</v>
      </c>
      <c r="L19" s="19">
        <f>L10*L17</f>
        <v>0</v>
      </c>
      <c r="M19" s="20">
        <f>M10*M17</f>
        <v>0</v>
      </c>
      <c r="T19" s="29"/>
    </row>
    <row r="20" spans="1:20" ht="15.75" thickBot="1" x14ac:dyDescent="0.3">
      <c r="A20" s="25" t="s">
        <v>14</v>
      </c>
      <c r="B20" s="26">
        <f>B16*B18</f>
        <v>0</v>
      </c>
      <c r="C20" s="27">
        <f>C16*C18</f>
        <v>0</v>
      </c>
      <c r="D20" s="27">
        <f t="shared" ref="D20:F20" si="2">D16*D18</f>
        <v>-0.66434005282598629</v>
      </c>
      <c r="E20" s="27">
        <f t="shared" si="2"/>
        <v>-1.272</v>
      </c>
      <c r="F20" s="28">
        <f t="shared" si="2"/>
        <v>-1.2</v>
      </c>
      <c r="H20" s="25" t="s">
        <v>14</v>
      </c>
      <c r="I20" s="26">
        <f>I16*I18</f>
        <v>0</v>
      </c>
      <c r="J20" s="27">
        <f>J16*J18</f>
        <v>0</v>
      </c>
      <c r="K20" s="27">
        <f>K16*K18</f>
        <v>-0.33217002641299315</v>
      </c>
      <c r="L20" s="27">
        <f t="shared" ref="L20:M20" si="3">L16*L18</f>
        <v>-0.63600000000000001</v>
      </c>
      <c r="M20" s="28">
        <f t="shared" si="3"/>
        <v>-0.6</v>
      </c>
      <c r="T20" s="29"/>
    </row>
    <row r="21" spans="1:20" x14ac:dyDescent="0.25">
      <c r="A21" s="41"/>
      <c r="B21" s="19"/>
      <c r="C21" s="19"/>
      <c r="D21" s="19"/>
      <c r="E21" s="19"/>
      <c r="F21" s="19"/>
      <c r="H21" s="41"/>
      <c r="I21" s="19"/>
      <c r="J21" s="19"/>
      <c r="K21" s="19"/>
      <c r="L21" s="19"/>
      <c r="M21" s="19"/>
      <c r="T21" s="47"/>
    </row>
    <row r="22" spans="1:20" ht="15.75" thickBot="1" x14ac:dyDescent="0.3">
      <c r="A22" s="42" t="s">
        <v>22</v>
      </c>
      <c r="B22" s="29"/>
      <c r="C22" s="1"/>
      <c r="D22" s="1"/>
      <c r="E22" s="1"/>
      <c r="F22" s="1"/>
      <c r="H22" s="42" t="s">
        <v>22</v>
      </c>
      <c r="K22" s="1"/>
      <c r="L22" s="1"/>
      <c r="M22" s="1"/>
    </row>
    <row r="23" spans="1:20" x14ac:dyDescent="0.25">
      <c r="A23" s="30" t="s">
        <v>15</v>
      </c>
      <c r="B23" s="31">
        <f>SUM(B19:F19)</f>
        <v>-23.136340052825993</v>
      </c>
      <c r="C23" s="1"/>
      <c r="D23" s="1"/>
      <c r="E23" s="1"/>
      <c r="F23" s="1"/>
      <c r="H23" s="30" t="s">
        <v>15</v>
      </c>
      <c r="I23" s="31">
        <f>SUM(I19:M19)</f>
        <v>-11.568170026412997</v>
      </c>
      <c r="K23" s="1"/>
      <c r="L23" s="1"/>
      <c r="M23" s="1"/>
    </row>
    <row r="24" spans="1:20" x14ac:dyDescent="0.25">
      <c r="A24" s="9" t="s">
        <v>16</v>
      </c>
      <c r="B24" s="32">
        <f>IF(B23&gt;1,B5,B4)</f>
        <v>0.3</v>
      </c>
      <c r="C24" s="1"/>
      <c r="D24" s="1"/>
      <c r="E24" s="1"/>
      <c r="F24" s="1"/>
      <c r="H24" s="9" t="s">
        <v>16</v>
      </c>
      <c r="I24" s="32">
        <f>IF(I23&gt;1,I5,I4)</f>
        <v>0.3</v>
      </c>
      <c r="J24" s="47"/>
      <c r="K24" s="1"/>
      <c r="L24" s="1"/>
      <c r="M24" s="1"/>
    </row>
    <row r="25" spans="1:20" x14ac:dyDescent="0.25">
      <c r="A25" s="9" t="s">
        <v>17</v>
      </c>
      <c r="B25" s="33">
        <f>(1-B24)*B23</f>
        <v>-16.195438036978196</v>
      </c>
      <c r="C25" s="1"/>
      <c r="D25" s="1"/>
      <c r="E25" s="1"/>
      <c r="F25" s="1"/>
      <c r="H25" s="9" t="s">
        <v>17</v>
      </c>
      <c r="I25" s="33">
        <f>(1-I24)*I23</f>
        <v>-8.0977190184890979</v>
      </c>
      <c r="K25" s="1"/>
      <c r="L25" s="1"/>
      <c r="M25" s="1"/>
      <c r="T25" s="47"/>
    </row>
    <row r="26" spans="1:20" x14ac:dyDescent="0.25">
      <c r="A26" s="9" t="s">
        <v>18</v>
      </c>
      <c r="B26" s="33">
        <f>B24*B23</f>
        <v>-6.9409020158477981</v>
      </c>
      <c r="C26" s="1"/>
      <c r="D26" s="1"/>
      <c r="E26" s="1"/>
      <c r="F26" s="1"/>
      <c r="H26" s="9" t="s">
        <v>18</v>
      </c>
      <c r="I26" s="33">
        <f>I24*I23</f>
        <v>-3.470451007923899</v>
      </c>
      <c r="K26" s="1"/>
      <c r="L26" s="1"/>
      <c r="M26" s="1"/>
      <c r="T26" s="43"/>
    </row>
    <row r="27" spans="1:20" x14ac:dyDescent="0.25">
      <c r="A27" s="9" t="s">
        <v>19</v>
      </c>
      <c r="B27" s="33">
        <f>SUM(B20:F20)</f>
        <v>-3.1363400528259859</v>
      </c>
      <c r="C27" s="1"/>
      <c r="D27" s="1"/>
      <c r="E27" s="1"/>
      <c r="F27" s="1"/>
      <c r="H27" s="9" t="s">
        <v>19</v>
      </c>
      <c r="I27" s="33">
        <f>SUM(I20:M20)</f>
        <v>-1.568170026412993</v>
      </c>
      <c r="K27" s="1"/>
      <c r="L27" s="1"/>
      <c r="M27" s="1"/>
    </row>
    <row r="28" spans="1:20" ht="15.75" thickBot="1" x14ac:dyDescent="0.3">
      <c r="A28" s="34" t="s">
        <v>33</v>
      </c>
      <c r="B28" s="35">
        <f>B26-B27</f>
        <v>-3.8045619630218122</v>
      </c>
      <c r="C28" s="1"/>
      <c r="D28" s="1"/>
      <c r="E28" s="1"/>
      <c r="F28" s="1"/>
      <c r="H28" s="34" t="s">
        <v>33</v>
      </c>
      <c r="I28" s="35">
        <f>I26-I27</f>
        <v>-1.9022809815109061</v>
      </c>
      <c r="L28" s="1"/>
      <c r="M28" s="1"/>
    </row>
    <row r="29" spans="1:20" x14ac:dyDescent="0.25">
      <c r="K29" s="1"/>
      <c r="L29" s="1"/>
      <c r="M29" s="1"/>
    </row>
    <row r="30" spans="1:20" ht="15.75" thickBot="1" x14ac:dyDescent="0.3">
      <c r="H30" s="64" t="s">
        <v>32</v>
      </c>
      <c r="K30" s="1"/>
      <c r="L30" s="1"/>
      <c r="M30" s="1"/>
    </row>
    <row r="31" spans="1:20" x14ac:dyDescent="0.25">
      <c r="H31" s="30" t="s">
        <v>15</v>
      </c>
      <c r="I31" s="31">
        <f>B23-I23</f>
        <v>-11.568170026412997</v>
      </c>
      <c r="K31" s="1"/>
      <c r="L31" s="1"/>
      <c r="M31" s="1"/>
    </row>
    <row r="32" spans="1:20" x14ac:dyDescent="0.25">
      <c r="H32" s="9" t="s">
        <v>17</v>
      </c>
      <c r="I32" s="33">
        <f>B25-I25</f>
        <v>-8.0977190184890979</v>
      </c>
      <c r="K32" s="1"/>
      <c r="L32" s="1"/>
      <c r="M32" s="1"/>
    </row>
    <row r="33" spans="1:13" x14ac:dyDescent="0.25">
      <c r="H33" s="9" t="s">
        <v>18</v>
      </c>
      <c r="I33" s="33">
        <f>B26-I26</f>
        <v>-3.470451007923899</v>
      </c>
      <c r="K33" s="1"/>
      <c r="L33" s="1"/>
      <c r="M33" s="1"/>
    </row>
    <row r="34" spans="1:13" x14ac:dyDescent="0.25">
      <c r="H34" s="9" t="s">
        <v>19</v>
      </c>
      <c r="I34" s="33">
        <f>B27-I27</f>
        <v>-1.568170026412993</v>
      </c>
      <c r="K34" s="1"/>
      <c r="L34" s="1"/>
      <c r="M34" s="1"/>
    </row>
    <row r="35" spans="1:13" x14ac:dyDescent="0.25">
      <c r="H35" s="9" t="s">
        <v>33</v>
      </c>
      <c r="I35" s="33">
        <f>B28-I28</f>
        <v>-1.9022809815109061</v>
      </c>
      <c r="K35" s="1"/>
      <c r="L35" s="1"/>
      <c r="M35" s="1"/>
    </row>
    <row r="36" spans="1:13" x14ac:dyDescent="0.25">
      <c r="H36" s="9" t="s">
        <v>34</v>
      </c>
      <c r="I36" s="33">
        <f>I35+I34</f>
        <v>-3.470451007923899</v>
      </c>
      <c r="K36" s="1"/>
      <c r="L36" s="1"/>
      <c r="M36" s="1"/>
    </row>
    <row r="37" spans="1:13" ht="27" thickBot="1" x14ac:dyDescent="0.3">
      <c r="H37" s="65" t="s">
        <v>35</v>
      </c>
      <c r="I37" s="35">
        <f>I33-I36</f>
        <v>0</v>
      </c>
      <c r="K37" s="1"/>
      <c r="L37" s="1"/>
      <c r="M37" s="1"/>
    </row>
    <row r="38" spans="1:13" x14ac:dyDescent="0.25">
      <c r="K38" s="1"/>
      <c r="L38" s="1"/>
      <c r="M38" s="1"/>
    </row>
    <row r="39" spans="1:13" ht="15.75" thickBot="1" x14ac:dyDescent="0.3">
      <c r="H39" s="51" t="s">
        <v>26</v>
      </c>
    </row>
    <row r="40" spans="1:13" x14ac:dyDescent="0.25">
      <c r="H40" s="48" t="s">
        <v>13</v>
      </c>
      <c r="I40" s="31">
        <f>K19</f>
        <v>-11.568170026412997</v>
      </c>
    </row>
    <row r="41" spans="1:13" x14ac:dyDescent="0.25">
      <c r="H41" s="54" t="s">
        <v>25</v>
      </c>
      <c r="I41" s="33">
        <f>K10+K20+L20+M20</f>
        <v>-11.568170026412991</v>
      </c>
    </row>
    <row r="42" spans="1:13" ht="15.75" thickBot="1" x14ac:dyDescent="0.3">
      <c r="H42" s="49" t="s">
        <v>26</v>
      </c>
      <c r="I42" s="46">
        <f>I40-I41</f>
        <v>0</v>
      </c>
    </row>
    <row r="44" spans="1:13" ht="15.75" thickBot="1" x14ac:dyDescent="0.3">
      <c r="A44" s="56" t="s">
        <v>27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</row>
    <row r="45" spans="1:13" x14ac:dyDescent="0.25">
      <c r="A45" s="68" t="s">
        <v>28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6" spans="1:13" x14ac:dyDescent="0.25">
      <c r="A46" s="68" t="s">
        <v>31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7" spans="1:13" x14ac:dyDescent="0.25">
      <c r="H47" s="47"/>
    </row>
  </sheetData>
  <mergeCells count="3">
    <mergeCell ref="A1:F1"/>
    <mergeCell ref="A45:M45"/>
    <mergeCell ref="A46:M4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16" workbookViewId="0">
      <selection activeCell="B52" sqref="B52"/>
    </sheetView>
  </sheetViews>
  <sheetFormatPr defaultRowHeight="15" x14ac:dyDescent="0.25"/>
  <cols>
    <col min="1" max="1" width="33.28515625" customWidth="1"/>
    <col min="13" max="13" width="9.140625" customWidth="1"/>
  </cols>
  <sheetData>
    <row r="1" spans="1:11" ht="16.5" thickBot="1" x14ac:dyDescent="0.3">
      <c r="A1" s="67" t="s">
        <v>24</v>
      </c>
      <c r="B1" s="67"/>
      <c r="C1" s="67"/>
      <c r="D1" s="67"/>
      <c r="E1" s="67"/>
      <c r="F1" s="6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36" t="s">
        <v>0</v>
      </c>
      <c r="B3" s="2">
        <v>0.06</v>
      </c>
      <c r="C3" s="1"/>
      <c r="D3" s="1"/>
      <c r="E3" s="1"/>
      <c r="F3" s="1"/>
    </row>
    <row r="4" spans="1:11" x14ac:dyDescent="0.25">
      <c r="A4" s="36" t="s">
        <v>1</v>
      </c>
      <c r="B4" s="66">
        <v>0.3</v>
      </c>
      <c r="C4" s="1"/>
      <c r="D4" s="1"/>
      <c r="E4" s="1"/>
      <c r="F4" s="1"/>
    </row>
    <row r="5" spans="1:11" x14ac:dyDescent="0.25">
      <c r="A5" s="36" t="s">
        <v>2</v>
      </c>
      <c r="B5" s="66">
        <v>0.3</v>
      </c>
      <c r="C5" s="1"/>
      <c r="D5" s="1"/>
      <c r="E5" s="1"/>
      <c r="F5" s="1"/>
    </row>
    <row r="6" spans="1:11" ht="15.75" thickBot="1" x14ac:dyDescent="0.3">
      <c r="A6" s="1"/>
      <c r="B6" s="4"/>
      <c r="C6" s="1"/>
      <c r="D6" s="1"/>
      <c r="E6" s="1"/>
      <c r="F6" s="1"/>
    </row>
    <row r="7" spans="1:11" x14ac:dyDescent="0.25">
      <c r="A7" s="5" t="s">
        <v>3</v>
      </c>
      <c r="B7" s="6">
        <v>1</v>
      </c>
      <c r="C7" s="7">
        <v>2</v>
      </c>
      <c r="D7" s="7">
        <v>3</v>
      </c>
      <c r="E7" s="7">
        <v>4</v>
      </c>
      <c r="F7" s="37">
        <v>5</v>
      </c>
      <c r="G7" s="7">
        <v>6</v>
      </c>
      <c r="H7" s="7">
        <v>7</v>
      </c>
      <c r="I7" s="7">
        <v>8</v>
      </c>
      <c r="J7" s="7">
        <v>9</v>
      </c>
      <c r="K7" s="8">
        <v>10</v>
      </c>
    </row>
    <row r="8" spans="1:11" x14ac:dyDescent="0.25">
      <c r="A8" s="9" t="s">
        <v>4</v>
      </c>
      <c r="B8" s="10">
        <v>100</v>
      </c>
      <c r="C8" s="3">
        <v>100</v>
      </c>
      <c r="D8" s="3">
        <v>100</v>
      </c>
      <c r="E8" s="3">
        <v>100</v>
      </c>
      <c r="F8" s="38">
        <v>100</v>
      </c>
      <c r="G8" s="3">
        <v>100</v>
      </c>
      <c r="H8" s="3">
        <v>100</v>
      </c>
      <c r="I8" s="3">
        <v>100</v>
      </c>
      <c r="J8" s="3">
        <v>100</v>
      </c>
      <c r="K8" s="11">
        <v>100</v>
      </c>
    </row>
    <row r="9" spans="1:11" x14ac:dyDescent="0.25">
      <c r="A9" s="9" t="s">
        <v>5</v>
      </c>
      <c r="B9" s="10">
        <v>100</v>
      </c>
      <c r="C9" s="3">
        <v>100</v>
      </c>
      <c r="D9" s="3">
        <v>120</v>
      </c>
      <c r="E9" s="3">
        <v>110</v>
      </c>
      <c r="F9" s="38">
        <v>100</v>
      </c>
      <c r="G9" s="3">
        <v>100</v>
      </c>
      <c r="H9" s="3">
        <v>100</v>
      </c>
      <c r="I9" s="3">
        <v>100</v>
      </c>
      <c r="J9" s="3">
        <v>100</v>
      </c>
      <c r="K9" s="11">
        <v>100</v>
      </c>
    </row>
    <row r="10" spans="1:11" x14ac:dyDescent="0.25">
      <c r="A10" s="9" t="s">
        <v>6</v>
      </c>
      <c r="B10" s="12">
        <f>B8-B9</f>
        <v>0</v>
      </c>
      <c r="C10" s="13">
        <f t="shared" ref="C10:K10" si="0">C8-C9</f>
        <v>0</v>
      </c>
      <c r="D10" s="13">
        <f t="shared" si="0"/>
        <v>-20</v>
      </c>
      <c r="E10" s="13">
        <f t="shared" si="0"/>
        <v>-10</v>
      </c>
      <c r="F10" s="39">
        <f t="shared" si="0"/>
        <v>0</v>
      </c>
      <c r="G10" s="13">
        <f t="shared" si="0"/>
        <v>0</v>
      </c>
      <c r="H10" s="13">
        <f t="shared" si="0"/>
        <v>0</v>
      </c>
      <c r="I10" s="13">
        <f t="shared" si="0"/>
        <v>0</v>
      </c>
      <c r="J10" s="13">
        <f t="shared" si="0"/>
        <v>0</v>
      </c>
      <c r="K10" s="14">
        <f t="shared" si="0"/>
        <v>0</v>
      </c>
    </row>
    <row r="11" spans="1:11" x14ac:dyDescent="0.25">
      <c r="A11" s="9" t="s">
        <v>7</v>
      </c>
      <c r="B11" s="18">
        <f>B$10*((1+$B$3)^(1/2)-1)</f>
        <v>0</v>
      </c>
      <c r="C11" s="19">
        <f>$B10*$B$3</f>
        <v>0</v>
      </c>
      <c r="D11" s="19">
        <f>$B10*$B$3</f>
        <v>0</v>
      </c>
      <c r="E11" s="19">
        <f>$B10*$B$3</f>
        <v>0</v>
      </c>
      <c r="F11" s="40">
        <f>$B10*$B$3</f>
        <v>0</v>
      </c>
      <c r="G11" s="19">
        <f>G$10*((1+$B$3)^(1/2)-1)</f>
        <v>0</v>
      </c>
      <c r="H11" s="19">
        <f>$G10*$B$3</f>
        <v>0</v>
      </c>
      <c r="I11" s="19">
        <f>$G10*$B$3</f>
        <v>0</v>
      </c>
      <c r="J11" s="19">
        <f>$G10*$B$3</f>
        <v>0</v>
      </c>
      <c r="K11" s="20">
        <f>$G10*$B$3</f>
        <v>0</v>
      </c>
    </row>
    <row r="12" spans="1:11" x14ac:dyDescent="0.25">
      <c r="A12" s="9" t="s">
        <v>8</v>
      </c>
      <c r="B12" s="18"/>
      <c r="C12" s="19">
        <f>C$10*((1+$B$3)^(1/2)-1)</f>
        <v>0</v>
      </c>
      <c r="D12" s="19">
        <f>$C10*$B$3</f>
        <v>0</v>
      </c>
      <c r="E12" s="19">
        <f>$C10*$B$3</f>
        <v>0</v>
      </c>
      <c r="F12" s="40">
        <f>$C10*$B$3</f>
        <v>0</v>
      </c>
      <c r="G12" s="19"/>
      <c r="H12" s="19">
        <f>H$10*((1+$B$3)^(1/2)-1)</f>
        <v>0</v>
      </c>
      <c r="I12" s="19">
        <f>$H10*$B$3</f>
        <v>0</v>
      </c>
      <c r="J12" s="19">
        <f>$H10*$B$3</f>
        <v>0</v>
      </c>
      <c r="K12" s="20">
        <f>$H10*$B$3</f>
        <v>0</v>
      </c>
    </row>
    <row r="13" spans="1:11" x14ac:dyDescent="0.25">
      <c r="A13" s="9" t="s">
        <v>9</v>
      </c>
      <c r="B13" s="18"/>
      <c r="C13" s="19"/>
      <c r="D13" s="19">
        <f>D$10*((1+$B$3)^(1/2)-1)</f>
        <v>-0.59126028197399982</v>
      </c>
      <c r="E13" s="19">
        <f>$D10*$B$3</f>
        <v>-1.2</v>
      </c>
      <c r="F13" s="40">
        <f>$D10*$B$3</f>
        <v>-1.2</v>
      </c>
      <c r="G13" s="19"/>
      <c r="H13" s="19"/>
      <c r="I13" s="19">
        <f>I$10*((1+$B$3)^(1/2)-1)</f>
        <v>0</v>
      </c>
      <c r="J13" s="19">
        <f>$I10*$B$3</f>
        <v>0</v>
      </c>
      <c r="K13" s="20">
        <f>$I10*$B$3</f>
        <v>0</v>
      </c>
    </row>
    <row r="14" spans="1:11" x14ac:dyDescent="0.25">
      <c r="A14" s="9" t="s">
        <v>10</v>
      </c>
      <c r="B14" s="18"/>
      <c r="C14" s="19"/>
      <c r="D14" s="19"/>
      <c r="E14" s="19">
        <f>E$10*((1+$B$3)^(1/2)-1)</f>
        <v>-0.29563014098699991</v>
      </c>
      <c r="F14" s="40">
        <f>$E10*$B$3</f>
        <v>-0.6</v>
      </c>
      <c r="G14" s="19"/>
      <c r="H14" s="19"/>
      <c r="I14" s="19"/>
      <c r="J14" s="19">
        <f>J$10*((1+$B$3)^(1/2)-1)</f>
        <v>0</v>
      </c>
      <c r="K14" s="20">
        <f>$J10*$B$3</f>
        <v>0</v>
      </c>
    </row>
    <row r="15" spans="1:11" x14ac:dyDescent="0.25">
      <c r="A15" s="9" t="s">
        <v>11</v>
      </c>
      <c r="B15" s="18"/>
      <c r="C15" s="19"/>
      <c r="D15" s="19"/>
      <c r="E15" s="19"/>
      <c r="F15" s="40">
        <f>F$10*((1+$B$3)^(1/2)-1)</f>
        <v>0</v>
      </c>
      <c r="G15" s="18"/>
      <c r="H15" s="19"/>
      <c r="I15" s="19"/>
      <c r="J15" s="19"/>
      <c r="K15" s="20">
        <f>K$10*((1+$B$3)^(1/2)-1)</f>
        <v>0</v>
      </c>
    </row>
    <row r="16" spans="1:11" x14ac:dyDescent="0.25">
      <c r="A16" s="41" t="s">
        <v>12</v>
      </c>
      <c r="B16" s="18">
        <f t="shared" ref="B16:K16" si="1">SUM(B11:B15)</f>
        <v>0</v>
      </c>
      <c r="C16" s="19">
        <f t="shared" si="1"/>
        <v>0</v>
      </c>
      <c r="D16" s="19">
        <f t="shared" si="1"/>
        <v>-0.59126028197399982</v>
      </c>
      <c r="E16" s="19">
        <f t="shared" si="1"/>
        <v>-1.4956301409869999</v>
      </c>
      <c r="F16" s="19">
        <f t="shared" si="1"/>
        <v>-1.7999999999999998</v>
      </c>
      <c r="G16" s="18">
        <f t="shared" si="1"/>
        <v>0</v>
      </c>
      <c r="H16" s="19">
        <f t="shared" si="1"/>
        <v>0</v>
      </c>
      <c r="I16" s="19">
        <f t="shared" si="1"/>
        <v>0</v>
      </c>
      <c r="J16" s="19">
        <f t="shared" si="1"/>
        <v>0</v>
      </c>
      <c r="K16" s="20">
        <f t="shared" si="1"/>
        <v>0</v>
      </c>
    </row>
    <row r="17" spans="1:12" x14ac:dyDescent="0.25">
      <c r="A17" s="21" t="s">
        <v>29</v>
      </c>
      <c r="B17" s="22">
        <f t="shared" ref="B17:K17" si="2">1/(1+$B$3)^(B7-5.5)</f>
        <v>1.2997995841677643</v>
      </c>
      <c r="C17" s="23">
        <f t="shared" si="2"/>
        <v>1.2262260227997774</v>
      </c>
      <c r="D17" s="23">
        <f t="shared" si="2"/>
        <v>1.1568170026412996</v>
      </c>
      <c r="E17" s="23">
        <f t="shared" si="2"/>
        <v>1.0913367949446222</v>
      </c>
      <c r="F17" s="23">
        <f t="shared" si="2"/>
        <v>1.0295630140987</v>
      </c>
      <c r="G17" s="22">
        <f t="shared" si="2"/>
        <v>0.97128586235726422</v>
      </c>
      <c r="H17" s="23">
        <f t="shared" si="2"/>
        <v>0.91630741731817356</v>
      </c>
      <c r="I17" s="23">
        <f t="shared" si="2"/>
        <v>0.86444095973412605</v>
      </c>
      <c r="J17" s="23">
        <f t="shared" si="2"/>
        <v>0.81551033937181705</v>
      </c>
      <c r="K17" s="24">
        <f t="shared" si="2"/>
        <v>0.76934937676586501</v>
      </c>
    </row>
    <row r="18" spans="1:12" x14ac:dyDescent="0.25">
      <c r="A18" s="21" t="s">
        <v>30</v>
      </c>
      <c r="B18" s="22">
        <f t="shared" ref="B18:K18" si="3">1/(1+$B$3)^(B7-5)</f>
        <v>1.2624769600000003</v>
      </c>
      <c r="C18" s="23">
        <f t="shared" si="3"/>
        <v>1.1910160000000003</v>
      </c>
      <c r="D18" s="23">
        <f t="shared" si="3"/>
        <v>1.1236000000000002</v>
      </c>
      <c r="E18" s="23">
        <f t="shared" si="3"/>
        <v>1.06</v>
      </c>
      <c r="F18" s="23">
        <f t="shared" si="3"/>
        <v>1</v>
      </c>
      <c r="G18" s="22">
        <f t="shared" si="3"/>
        <v>0.94339622641509424</v>
      </c>
      <c r="H18" s="23">
        <f t="shared" si="3"/>
        <v>0.88999644001423983</v>
      </c>
      <c r="I18" s="23">
        <f t="shared" si="3"/>
        <v>0.8396192830323016</v>
      </c>
      <c r="J18" s="23">
        <f t="shared" si="3"/>
        <v>0.79209366323802044</v>
      </c>
      <c r="K18" s="24">
        <f t="shared" si="3"/>
        <v>0.74725817286605689</v>
      </c>
    </row>
    <row r="19" spans="1:12" x14ac:dyDescent="0.25">
      <c r="A19" s="9" t="s">
        <v>13</v>
      </c>
      <c r="B19" s="18">
        <f t="shared" ref="B19:K19" si="4">B10*B17</f>
        <v>0</v>
      </c>
      <c r="C19" s="19">
        <f t="shared" si="4"/>
        <v>0</v>
      </c>
      <c r="D19" s="19">
        <f t="shared" si="4"/>
        <v>-23.136340052825993</v>
      </c>
      <c r="E19" s="19">
        <f t="shared" si="4"/>
        <v>-10.913367949446222</v>
      </c>
      <c r="F19" s="40">
        <f t="shared" si="4"/>
        <v>0</v>
      </c>
      <c r="G19" s="19">
        <f t="shared" si="4"/>
        <v>0</v>
      </c>
      <c r="H19" s="19">
        <f t="shared" si="4"/>
        <v>0</v>
      </c>
      <c r="I19" s="19">
        <f t="shared" si="4"/>
        <v>0</v>
      </c>
      <c r="J19" s="19">
        <f t="shared" si="4"/>
        <v>0</v>
      </c>
      <c r="K19" s="20">
        <f t="shared" si="4"/>
        <v>0</v>
      </c>
    </row>
    <row r="20" spans="1:12" ht="15.75" thickBot="1" x14ac:dyDescent="0.3">
      <c r="A20" s="25" t="s">
        <v>14</v>
      </c>
      <c r="B20" s="26">
        <f t="shared" ref="B20:K20" si="5">B16*B18</f>
        <v>0</v>
      </c>
      <c r="C20" s="27">
        <f t="shared" si="5"/>
        <v>0</v>
      </c>
      <c r="D20" s="27">
        <f t="shared" si="5"/>
        <v>-0.66434005282598629</v>
      </c>
      <c r="E20" s="27">
        <f t="shared" si="5"/>
        <v>-1.5853679494462198</v>
      </c>
      <c r="F20" s="27">
        <f t="shared" si="5"/>
        <v>-1.7999999999999998</v>
      </c>
      <c r="G20" s="26">
        <f t="shared" si="5"/>
        <v>0</v>
      </c>
      <c r="H20" s="27">
        <f t="shared" si="5"/>
        <v>0</v>
      </c>
      <c r="I20" s="27">
        <f t="shared" si="5"/>
        <v>0</v>
      </c>
      <c r="J20" s="27">
        <f t="shared" si="5"/>
        <v>0</v>
      </c>
      <c r="K20" s="28">
        <f t="shared" si="5"/>
        <v>0</v>
      </c>
      <c r="L20" s="58"/>
    </row>
    <row r="21" spans="1:12" x14ac:dyDescent="0.25">
      <c r="A21" s="41"/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2" ht="15.75" thickBot="1" x14ac:dyDescent="0.3">
      <c r="A22" s="42" t="s">
        <v>22</v>
      </c>
      <c r="B22" s="45" t="s">
        <v>20</v>
      </c>
      <c r="C22" s="42" t="s">
        <v>21</v>
      </c>
      <c r="D22" s="1"/>
      <c r="E22" s="1"/>
    </row>
    <row r="23" spans="1:12" x14ac:dyDescent="0.25">
      <c r="A23" s="30" t="s">
        <v>15</v>
      </c>
      <c r="B23" s="31">
        <f>SUM(B19:F19)</f>
        <v>-34.049708002272212</v>
      </c>
      <c r="C23" s="31">
        <f>SUM(G19:K19)</f>
        <v>0</v>
      </c>
      <c r="D23" s="1"/>
      <c r="E23" s="1"/>
    </row>
    <row r="24" spans="1:12" x14ac:dyDescent="0.25">
      <c r="A24" s="9" t="s">
        <v>16</v>
      </c>
      <c r="B24" s="32">
        <f>IF(B23&gt;1,$B$5,$B$4)</f>
        <v>0.3</v>
      </c>
      <c r="C24" s="32">
        <f>IF(C23&gt;1,$B$5,$B$4)</f>
        <v>0.3</v>
      </c>
      <c r="D24" s="1"/>
      <c r="E24" s="1"/>
    </row>
    <row r="25" spans="1:12" x14ac:dyDescent="0.25">
      <c r="A25" s="9" t="s">
        <v>17</v>
      </c>
      <c r="B25" s="33">
        <f>(1-B24)*B23</f>
        <v>-23.834795601590546</v>
      </c>
      <c r="C25" s="33">
        <f>(1-C24)*C23</f>
        <v>0</v>
      </c>
      <c r="D25" s="1"/>
      <c r="E25" s="1"/>
    </row>
    <row r="26" spans="1:12" x14ac:dyDescent="0.25">
      <c r="A26" s="9" t="s">
        <v>18</v>
      </c>
      <c r="B26" s="33">
        <f>B24*B23</f>
        <v>-10.214912400681664</v>
      </c>
      <c r="C26" s="33">
        <f>C24*C23</f>
        <v>0</v>
      </c>
      <c r="D26" s="1"/>
      <c r="E26" s="1"/>
    </row>
    <row r="27" spans="1:12" x14ac:dyDescent="0.25">
      <c r="A27" s="9" t="s">
        <v>19</v>
      </c>
      <c r="B27" s="33">
        <f>SUM(B20:F20)</f>
        <v>-4.0497080022722063</v>
      </c>
      <c r="C27" s="33">
        <f>SUM(G20:K20)</f>
        <v>0</v>
      </c>
      <c r="D27" s="1"/>
      <c r="E27" s="1"/>
    </row>
    <row r="28" spans="1:12" ht="15.75" thickBot="1" x14ac:dyDescent="0.3">
      <c r="A28" s="34" t="s">
        <v>33</v>
      </c>
      <c r="B28" s="35">
        <f>B26-B27</f>
        <v>-6.1652043984094576</v>
      </c>
      <c r="C28" s="35">
        <f>C26-C27</f>
        <v>0</v>
      </c>
      <c r="D28" s="1"/>
      <c r="E28" s="1"/>
    </row>
    <row r="29" spans="1:12" x14ac:dyDescent="0.25">
      <c r="A29" s="44"/>
      <c r="B29" s="63"/>
      <c r="C29" s="63"/>
      <c r="D29" s="1"/>
      <c r="E29" s="1"/>
    </row>
    <row r="30" spans="1:12" ht="15.75" thickBot="1" x14ac:dyDescent="0.3">
      <c r="A30" s="44" t="s">
        <v>39</v>
      </c>
      <c r="B30" s="63"/>
      <c r="C30" s="63"/>
      <c r="D30" s="1"/>
      <c r="E30" s="1"/>
    </row>
    <row r="31" spans="1:12" x14ac:dyDescent="0.25">
      <c r="A31" s="5" t="s">
        <v>3</v>
      </c>
      <c r="B31" s="6">
        <v>1</v>
      </c>
      <c r="C31" s="7">
        <v>2</v>
      </c>
      <c r="D31" s="7">
        <v>3</v>
      </c>
      <c r="E31" s="7">
        <v>4</v>
      </c>
      <c r="F31" s="8">
        <v>5</v>
      </c>
    </row>
    <row r="32" spans="1:12" x14ac:dyDescent="0.25">
      <c r="A32" s="9" t="s">
        <v>41</v>
      </c>
      <c r="B32" s="12">
        <v>0</v>
      </c>
      <c r="C32" s="13">
        <v>0</v>
      </c>
      <c r="D32" s="13">
        <v>0</v>
      </c>
      <c r="E32" s="13">
        <v>5</v>
      </c>
      <c r="F32" s="14">
        <v>0</v>
      </c>
    </row>
    <row r="33" spans="1:6" x14ac:dyDescent="0.25">
      <c r="A33" s="9" t="s">
        <v>7</v>
      </c>
      <c r="B33" s="18">
        <f>B$10*((1+$B$3)^(1/2)-1)</f>
        <v>0</v>
      </c>
      <c r="C33" s="19">
        <f>$B32*$B$3</f>
        <v>0</v>
      </c>
      <c r="D33" s="19">
        <f>$B32*$B$3</f>
        <v>0</v>
      </c>
      <c r="E33" s="19">
        <f>$B32*$B$3</f>
        <v>0</v>
      </c>
      <c r="F33" s="20">
        <f>$B32*$B$3</f>
        <v>0</v>
      </c>
    </row>
    <row r="34" spans="1:6" x14ac:dyDescent="0.25">
      <c r="A34" s="9" t="s">
        <v>8</v>
      </c>
      <c r="B34" s="18"/>
      <c r="C34" s="19">
        <f>C$10*((1+$B$3)^(1/2)-1)</f>
        <v>0</v>
      </c>
      <c r="D34" s="19">
        <f>$C32*$B$3</f>
        <v>0</v>
      </c>
      <c r="E34" s="19">
        <f>$C32*$B$3</f>
        <v>0</v>
      </c>
      <c r="F34" s="20">
        <f>$C32*$B$3</f>
        <v>0</v>
      </c>
    </row>
    <row r="35" spans="1:6" x14ac:dyDescent="0.25">
      <c r="A35" s="9" t="s">
        <v>9</v>
      </c>
      <c r="B35" s="18"/>
      <c r="C35" s="19"/>
      <c r="D35" s="19">
        <f>D$32*((1+$B$3)^(1/2)-1)</f>
        <v>0</v>
      </c>
      <c r="E35" s="19">
        <f>$D32*$B$3</f>
        <v>0</v>
      </c>
      <c r="F35" s="20">
        <f>$D32*$B$3</f>
        <v>0</v>
      </c>
    </row>
    <row r="36" spans="1:6" x14ac:dyDescent="0.25">
      <c r="A36" s="9" t="s">
        <v>10</v>
      </c>
      <c r="B36" s="18"/>
      <c r="C36" s="19"/>
      <c r="D36" s="19"/>
      <c r="E36" s="19">
        <f>E32*((1+$B$3)^(1/2)-1)</f>
        <v>0.14781507049349996</v>
      </c>
      <c r="F36" s="20">
        <f>$E32*$B$3</f>
        <v>0.3</v>
      </c>
    </row>
    <row r="37" spans="1:6" x14ac:dyDescent="0.25">
      <c r="A37" s="9" t="s">
        <v>11</v>
      </c>
      <c r="B37" s="18"/>
      <c r="C37" s="19"/>
      <c r="D37" s="19"/>
      <c r="E37" s="19"/>
      <c r="F37" s="20">
        <f>F$10*((1+$B$3)^(1/2)-1)</f>
        <v>0</v>
      </c>
    </row>
    <row r="38" spans="1:6" x14ac:dyDescent="0.25">
      <c r="A38" s="9" t="s">
        <v>12</v>
      </c>
      <c r="B38" s="18">
        <f t="shared" ref="B38" si="6">SUM(B33:B37)</f>
        <v>0</v>
      </c>
      <c r="C38" s="19">
        <f t="shared" ref="C38" si="7">SUM(C33:C37)</f>
        <v>0</v>
      </c>
      <c r="D38" s="19">
        <f t="shared" ref="D38" si="8">SUM(D33:D37)</f>
        <v>0</v>
      </c>
      <c r="E38" s="19">
        <f t="shared" ref="E38" si="9">SUM(E33:E37)</f>
        <v>0.14781507049349996</v>
      </c>
      <c r="F38" s="20">
        <f t="shared" ref="F38" si="10">SUM(F33:F37)</f>
        <v>0.3</v>
      </c>
    </row>
    <row r="39" spans="1:6" x14ac:dyDescent="0.25">
      <c r="A39" s="21" t="s">
        <v>29</v>
      </c>
      <c r="B39" s="22">
        <f>1/(1+$B$3)^(B31-5.5)</f>
        <v>1.2997995841677643</v>
      </c>
      <c r="C39" s="23">
        <f>1/(1+$B$3)^(C31-5.5)</f>
        <v>1.2262260227997774</v>
      </c>
      <c r="D39" s="23">
        <f>1/(1+$B$3)^(D31-5.5)</f>
        <v>1.1568170026412996</v>
      </c>
      <c r="E39" s="23">
        <f>1/(1+$B$3)^(E31-5.5)</f>
        <v>1.0913367949446222</v>
      </c>
      <c r="F39" s="24">
        <f>1/(1+$B$3)^(F31-5.5)</f>
        <v>1.0295630140987</v>
      </c>
    </row>
    <row r="40" spans="1:6" x14ac:dyDescent="0.25">
      <c r="A40" s="21" t="s">
        <v>30</v>
      </c>
      <c r="B40" s="22">
        <f>1/(1+$B$3)^(B31-5)</f>
        <v>1.2624769600000003</v>
      </c>
      <c r="C40" s="23">
        <f>1/(1+$B$3)^(C31-5)</f>
        <v>1.1910160000000003</v>
      </c>
      <c r="D40" s="23">
        <f>1/(1+$B$3)^(D31-5)</f>
        <v>1.1236000000000002</v>
      </c>
      <c r="E40" s="23">
        <f>1/(1+$B$3)^(E31-5)</f>
        <v>1.06</v>
      </c>
      <c r="F40" s="24">
        <f>1/(1+$B$3)^(F31-5)</f>
        <v>1</v>
      </c>
    </row>
    <row r="41" spans="1:6" x14ac:dyDescent="0.25">
      <c r="A41" s="9" t="s">
        <v>13</v>
      </c>
      <c r="B41" s="18">
        <f t="shared" ref="B41:F41" si="11">B32*B39</f>
        <v>0</v>
      </c>
      <c r="C41" s="19">
        <f t="shared" si="11"/>
        <v>0</v>
      </c>
      <c r="D41" s="19">
        <f t="shared" si="11"/>
        <v>0</v>
      </c>
      <c r="E41" s="19">
        <f>E32*E39</f>
        <v>5.4566839747231111</v>
      </c>
      <c r="F41" s="20">
        <f t="shared" si="11"/>
        <v>0</v>
      </c>
    </row>
    <row r="42" spans="1:6" ht="15.75" thickBot="1" x14ac:dyDescent="0.3">
      <c r="A42" s="25" t="s">
        <v>14</v>
      </c>
      <c r="B42" s="26">
        <f t="shared" ref="B42:F42" si="12">B38*B40</f>
        <v>0</v>
      </c>
      <c r="C42" s="27">
        <f t="shared" si="12"/>
        <v>0</v>
      </c>
      <c r="D42" s="27">
        <f t="shared" si="12"/>
        <v>0</v>
      </c>
      <c r="E42" s="27">
        <f t="shared" si="12"/>
        <v>0.15668397472310996</v>
      </c>
      <c r="F42" s="28">
        <f t="shared" si="12"/>
        <v>0.3</v>
      </c>
    </row>
    <row r="43" spans="1:6" x14ac:dyDescent="0.25">
      <c r="A43" s="44"/>
      <c r="B43" s="63"/>
      <c r="C43" s="63"/>
      <c r="D43" s="1"/>
      <c r="E43" s="1"/>
    </row>
    <row r="44" spans="1:6" ht="15.75" thickBot="1" x14ac:dyDescent="0.3">
      <c r="A44" s="44" t="s">
        <v>23</v>
      </c>
    </row>
    <row r="45" spans="1:6" x14ac:dyDescent="0.25">
      <c r="A45" s="30" t="s">
        <v>40</v>
      </c>
      <c r="B45" s="31">
        <f>SUM(B41:F41)</f>
        <v>5.4566839747231111</v>
      </c>
    </row>
    <row r="46" spans="1:6" x14ac:dyDescent="0.25">
      <c r="A46" s="9" t="s">
        <v>16</v>
      </c>
      <c r="B46" s="32">
        <f>IF(B45&gt;1,$B$5,$B$4)</f>
        <v>0.3</v>
      </c>
    </row>
    <row r="47" spans="1:6" x14ac:dyDescent="0.25">
      <c r="A47" s="9" t="s">
        <v>17</v>
      </c>
      <c r="B47" s="33">
        <f>(1-B46)*B45</f>
        <v>3.8196787823061773</v>
      </c>
    </row>
    <row r="48" spans="1:6" x14ac:dyDescent="0.25">
      <c r="A48" s="9" t="s">
        <v>18</v>
      </c>
      <c r="B48" s="33">
        <f>B45*B46</f>
        <v>1.6370051924169333</v>
      </c>
    </row>
    <row r="49" spans="1:11" x14ac:dyDescent="0.25">
      <c r="A49" s="61" t="s">
        <v>36</v>
      </c>
      <c r="B49" s="62">
        <f>SUM(B42:F42)</f>
        <v>0.45668397472310995</v>
      </c>
    </row>
    <row r="50" spans="1:11" x14ac:dyDescent="0.25">
      <c r="A50" s="9" t="s">
        <v>37</v>
      </c>
      <c r="B50" s="33">
        <f>B48-B49</f>
        <v>1.1803212176938234</v>
      </c>
      <c r="C50" s="47"/>
    </row>
    <row r="51" spans="1:11" ht="15.75" thickBot="1" x14ac:dyDescent="0.3">
      <c r="A51" s="25" t="s">
        <v>38</v>
      </c>
      <c r="B51" s="46">
        <f>B50*F40/K18</f>
        <v>1.5795360433018526</v>
      </c>
    </row>
    <row r="53" spans="1:11" ht="15.75" thickBot="1" x14ac:dyDescent="0.3">
      <c r="A53" s="56" t="s">
        <v>27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</row>
    <row r="54" spans="1:11" x14ac:dyDescent="0.25">
      <c r="A54" s="60" t="s">
        <v>28</v>
      </c>
      <c r="B54" s="60"/>
      <c r="C54" s="60"/>
      <c r="D54" s="60"/>
      <c r="E54" s="60"/>
      <c r="F54" s="60"/>
    </row>
    <row r="55" spans="1:11" x14ac:dyDescent="0.25">
      <c r="A55" s="68" t="s">
        <v>31</v>
      </c>
      <c r="B55" s="68"/>
      <c r="C55" s="68"/>
      <c r="D55" s="68"/>
      <c r="E55" s="68"/>
      <c r="F55" s="68"/>
      <c r="G55" s="68"/>
      <c r="H55" s="68"/>
    </row>
    <row r="56" spans="1:11" x14ac:dyDescent="0.25">
      <c r="A56" t="s">
        <v>42</v>
      </c>
    </row>
  </sheetData>
  <mergeCells count="2">
    <mergeCell ref="A55:H55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Basic model</vt:lpstr>
      <vt:lpstr>ES - example 1</vt:lpstr>
      <vt:lpstr>ES - example 2</vt:lpstr>
      <vt:lpstr>ES - appendix C (1)</vt:lpstr>
      <vt:lpstr>ES - appendix C (2)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abark</dc:creator>
  <cp:lastModifiedBy>abark</cp:lastModifiedBy>
  <dcterms:created xsi:type="dcterms:W3CDTF">2013-07-10T04:27:39Z</dcterms:created>
  <dcterms:modified xsi:type="dcterms:W3CDTF">2013-08-19T05:47:20Z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atus">
    <vt:lpwstr>Ready</vt:lpwstr>
  </property>
  <property fmtid="{D5CDD505-2E9C-101B-9397-08002B2CF9AE}" pid="3" name="URI">
    <vt:lpwstr>8034664</vt:lpwstr>
  </property>
  <property fmtid="{D5CDD505-2E9C-101B-9397-08002B2CF9AE}" pid="4" name="DatabaseID">
    <vt:lpwstr>AC</vt:lpwstr>
  </property>
  <property fmtid="{D5CDD505-2E9C-101B-9397-08002B2CF9AE}" pid="5" name="OnClose">
    <vt:lpwstr/>
  </property>
  <property fmtid="{D5CDD505-2E9C-101B-9397-08002B2CF9AE}" pid="6" name="currfile">
    <vt:lpwstr>\\cbrvpwxfs01\home$\abark\cess model for draft capital e (D2013-00109323).xlsx</vt:lpwstr>
  </property>
</Properties>
</file>