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Regulation\RIN\AER Reset Vic RIN - FINAL\AGN Vic\Reset RIN Master Template\Workbook 6 - CESS\"/>
    </mc:Choice>
  </mc:AlternateContent>
  <xr:revisionPtr revIDLastSave="0" documentId="13_ncr:1_{E76218A6-2855-4925-9511-80811BBDB97F}" xr6:coauthVersionLast="47" xr6:coauthVersionMax="47" xr10:uidLastSave="{00000000-0000-0000-0000-000000000000}"/>
  <bookViews>
    <workbookView xWindow="-108" yWindow="-108" windowWidth="23256" windowHeight="12576" tabRatio="691" activeTab="3" xr2:uid="{00000000-000D-0000-FFFF-FFFF00000000}"/>
  </bookViews>
  <sheets>
    <sheet name="Index" sheetId="5" r:id="rId1"/>
    <sheet name="Change log" sheetId="14" r:id="rId2"/>
    <sheet name="Input | General" sheetId="2" r:id="rId3"/>
    <sheet name="Input | Reported Capex" sheetId="3" r:id="rId4"/>
  </sheets>
  <externalReferences>
    <externalReference r:id="rId5"/>
    <externalReference r:id="rId6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FALSE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8</definedName>
    <definedName name="_AtRisk_SimSetting_MultipleCPUMode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4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4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dollars">#REF!</definedName>
    <definedName name="factor">#REF!</definedName>
    <definedName name="millions">#REF!</definedName>
    <definedName name="Nominal_to_Real">'[1]Input|Rate of change'!$C$23:$C$26</definedName>
    <definedName name="NSP">'[2]Input | General'!$D$6</definedName>
    <definedName name="number">#REF!</definedName>
    <definedName name="percent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400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thousands">#REF!</definedName>
    <definedName name="uni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2" l="1"/>
  <c r="A6" i="14"/>
  <c r="A7" i="14" s="1"/>
  <c r="A8" i="14" s="1"/>
  <c r="A9" i="14" s="1"/>
  <c r="A10" i="14" s="1"/>
  <c r="A11" i="14" s="1"/>
  <c r="A12" i="14" s="1"/>
  <c r="D18" i="2"/>
  <c r="E18" i="2"/>
  <c r="I6" i="3"/>
  <c r="J6" i="3"/>
  <c r="J16" i="3" s="1"/>
  <c r="J23" i="3" s="1"/>
  <c r="K6" i="3"/>
  <c r="K12" i="3" s="1"/>
  <c r="L6" i="3"/>
  <c r="L12" i="3" s="1"/>
  <c r="H6" i="3"/>
  <c r="H12" i="3" s="1"/>
  <c r="I16" i="3"/>
  <c r="I23" i="3"/>
  <c r="I12" i="3"/>
  <c r="L16" i="3"/>
  <c r="L23" i="3"/>
  <c r="F9" i="3" l="1"/>
  <c r="F10" i="3"/>
  <c r="F8" i="3"/>
  <c r="F12" i="3"/>
  <c r="F18" i="2"/>
  <c r="H16" i="3"/>
  <c r="H23" i="3" s="1"/>
  <c r="I27" i="3"/>
  <c r="K16" i="3"/>
  <c r="K23" i="3" s="1"/>
  <c r="H27" i="3"/>
  <c r="A1" i="14"/>
  <c r="J12" i="3"/>
  <c r="B1" i="5"/>
  <c r="B1" i="3"/>
  <c r="H30" i="3" l="1"/>
  <c r="J27" i="3"/>
  <c r="G18" i="2"/>
  <c r="I30" i="3"/>
  <c r="K27" i="3" l="1"/>
  <c r="H18" i="2"/>
  <c r="J30" i="3"/>
  <c r="L27" i="3" l="1"/>
  <c r="K30" i="3"/>
  <c r="H31" i="3" l="1"/>
  <c r="L30" i="3"/>
  <c r="I31" i="3" l="1"/>
  <c r="J31" i="3" l="1"/>
  <c r="K31" i="3" l="1"/>
  <c r="L31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  <author>RG</author>
  </authors>
  <commentList>
    <comment ref="C4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$2017
, end of year terms (Dec)</t>
        </r>
      </text>
    </comment>
    <comment ref="C8" authorId="1" shapeId="0" xr:uid="{00000000-0006-0000-0400-000002000000}">
      <text>
        <r>
          <rPr>
            <b/>
            <sz val="9"/>
            <color indexed="81"/>
            <rFont val="Tahoma"/>
            <family val="2"/>
          </rPr>
          <t>RG:</t>
        </r>
        <r>
          <rPr>
            <sz val="9"/>
            <color indexed="81"/>
            <rFont val="Tahoma"/>
            <family val="2"/>
          </rPr>
          <t xml:space="preserve">
includes customer contributions
</t>
        </r>
      </text>
    </comment>
    <comment ref="C14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 (June)</t>
        </r>
      </text>
    </comment>
    <comment ref="C18" authorId="1" shapeId="0" xr:uid="{00000000-0006-0000-0400-000004000000}">
      <text>
        <r>
          <rPr>
            <b/>
            <sz val="9"/>
            <color indexed="81"/>
            <rFont val="Tahoma"/>
            <family val="2"/>
          </rPr>
          <t>RG:</t>
        </r>
        <r>
          <rPr>
            <sz val="9"/>
            <color indexed="81"/>
            <rFont val="Tahoma"/>
            <family val="2"/>
          </rPr>
          <t xml:space="preserve">
includes customer contributions</t>
        </r>
      </text>
    </comment>
    <comment ref="C29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 (Dec)</t>
        </r>
      </text>
    </comment>
    <comment ref="C30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end of year terms June </t>
        </r>
      </text>
    </comment>
    <comment ref="C31" authorId="0" shapeId="0" xr:uid="{00000000-0006-0000-0400-000007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 (Dec)
</t>
        </r>
      </text>
    </comment>
  </commentList>
</comments>
</file>

<file path=xl/sharedStrings.xml><?xml version="1.0" encoding="utf-8"?>
<sst xmlns="http://schemas.openxmlformats.org/spreadsheetml/2006/main" count="173" uniqueCount="102">
  <si>
    <t>NSP Name</t>
  </si>
  <si>
    <t>CESS to apply to this year's expenditure (Yes/No)</t>
  </si>
  <si>
    <t>Actual or estimate year</t>
  </si>
  <si>
    <t>Total capex allowance</t>
  </si>
  <si>
    <t>Basis</t>
  </si>
  <si>
    <t>Total capex allowance applicable to CESS</t>
  </si>
  <si>
    <t>Source</t>
  </si>
  <si>
    <t>Actual</t>
  </si>
  <si>
    <t>Yes</t>
  </si>
  <si>
    <t>Estimate</t>
  </si>
  <si>
    <t>Index</t>
  </si>
  <si>
    <t>Model index</t>
  </si>
  <si>
    <t>Sheet Name</t>
  </si>
  <si>
    <t>Sheet Description</t>
  </si>
  <si>
    <t>End</t>
  </si>
  <si>
    <t>Input | General</t>
  </si>
  <si>
    <t>Internal Link</t>
  </si>
  <si>
    <t>Input | Capex</t>
  </si>
  <si>
    <t>Inputs the reported capital expenditure from the prior regulatory control period as well as the AER's forecast etc.</t>
  </si>
  <si>
    <t>Calculates the CESS payments from the prior regulatory control period</t>
  </si>
  <si>
    <t>Input | Capex Allowance</t>
  </si>
  <si>
    <t>Input | Actual / Estimate Capex</t>
  </si>
  <si>
    <t>Input | Capex Deferred to following regulatory period</t>
  </si>
  <si>
    <t>Inputs NSP name, regulatory years for the prior and forecast regulatory control period etc.</t>
  </si>
  <si>
    <t>Key:</t>
  </si>
  <si>
    <t>Input</t>
  </si>
  <si>
    <t>AER</t>
  </si>
  <si>
    <t>$millions</t>
  </si>
  <si>
    <t>Unit</t>
  </si>
  <si>
    <t>nominal</t>
  </si>
  <si>
    <t>Outputs the CESS revenue increments needed as a post tax revenue model input</t>
  </si>
  <si>
    <t>Input | Reported Capex</t>
  </si>
  <si>
    <t>Calc | CESS Revenue Increments</t>
  </si>
  <si>
    <t>Calculated</t>
  </si>
  <si>
    <t>Regulatory control period CESS applied in (regulatory years)</t>
  </si>
  <si>
    <t>Regulatory control period CESS revenue increment applied in (regulatory years)</t>
  </si>
  <si>
    <t>Year 1</t>
  </si>
  <si>
    <t>Year 2</t>
  </si>
  <si>
    <t>Year 3</t>
  </si>
  <si>
    <t>Year 4</t>
  </si>
  <si>
    <t>Year 5</t>
  </si>
  <si>
    <t>Total actual capex applicable to CESS</t>
  </si>
  <si>
    <t>Total capex</t>
  </si>
  <si>
    <t>Inputs the inflation and discount rate</t>
  </si>
  <si>
    <t>Input | Inflation and Disc Rate</t>
  </si>
  <si>
    <t>Output | Models</t>
  </si>
  <si>
    <t>Capex deferred and re-proposed</t>
  </si>
  <si>
    <t>TNSP</t>
  </si>
  <si>
    <t>Regulatory control period details</t>
  </si>
  <si>
    <t>Determination stage</t>
  </si>
  <si>
    <t>Determination years</t>
  </si>
  <si>
    <t>Asset Disposals</t>
  </si>
  <si>
    <t>Other excludable capex</t>
  </si>
  <si>
    <t>Customer Contributions</t>
  </si>
  <si>
    <t>Base regulatory year</t>
  </si>
  <si>
    <t>Formula changes</t>
  </si>
  <si>
    <t>Issue</t>
  </si>
  <si>
    <t>Sheet</t>
  </si>
  <si>
    <t>Cell reference</t>
  </si>
  <si>
    <t>Change Description</t>
  </si>
  <si>
    <t>D13: H13</t>
  </si>
  <si>
    <t>Formula removed so to allow hardcoding of the correct years</t>
  </si>
  <si>
    <t>Column L</t>
  </si>
  <si>
    <t>C20, C21, C28, C36</t>
  </si>
  <si>
    <t>D27: H27</t>
  </si>
  <si>
    <t>Formulas amended to adjust for the half-year CPI</t>
  </si>
  <si>
    <t>C37: D37</t>
  </si>
  <si>
    <t>D43</t>
  </si>
  <si>
    <t xml:space="preserve">Formula amended to calculate the correct CESS (annuity) payment per year for the 2021-26 (financial year) regulatory control period </t>
  </si>
  <si>
    <t>2023-28</t>
  </si>
  <si>
    <t>2023-24</t>
  </si>
  <si>
    <t>Gas AA Proposal</t>
  </si>
  <si>
    <t>Added the half-year regulatory year (1 Jan 2023 - 20 June 2023). CPI and WACC data set to Input</t>
  </si>
  <si>
    <t>F30</t>
  </si>
  <si>
    <t>Formula amended to reflect $terms consistent with forthcoming AA period</t>
  </si>
  <si>
    <t>Comments</t>
  </si>
  <si>
    <t>Text added to comments to specifiy month associated with $terms</t>
  </si>
  <si>
    <t>Labels amended to specify the timing of the NPV adjustment (not a formula adjustment)</t>
  </si>
  <si>
    <t>New section added to calculate NPV of CESS payments (post-adjustment) as at start of next AA period</t>
  </si>
  <si>
    <t>C8</t>
  </si>
  <si>
    <t>NER references removed</t>
  </si>
  <si>
    <t>worksheet</t>
  </si>
  <si>
    <t>Row 44</t>
  </si>
  <si>
    <t>inclusion of CPF</t>
  </si>
  <si>
    <t>Input | Asset performance index</t>
  </si>
  <si>
    <t>Detailed log of changes made to CESS template to account for half-year adjustment (1 Jan 2023 to 30 June 2023); and contingent payment factor</t>
  </si>
  <si>
    <t>Calculates the contingent payment factor</t>
  </si>
  <si>
    <t xml:space="preserve">Input| Asset performance Index </t>
  </si>
  <si>
    <t>Addition of worksheet for derivation of contingent payment factor; index updated</t>
  </si>
  <si>
    <t>C28</t>
  </si>
  <si>
    <t>$terms changed to 2017</t>
  </si>
  <si>
    <t>Input | Reported Performance</t>
  </si>
  <si>
    <t>Target (D10-D14); Weighting (G10-G14) cells set to input - Inputs to reflect CESS determination</t>
  </si>
  <si>
    <t>cells D10-D14; G10-G14</t>
  </si>
  <si>
    <t>cells E10-E14</t>
  </si>
  <si>
    <t>Actual data linked to optional Input |Reported performance sheet; if Reported performance not used then default to Input cell</t>
  </si>
  <si>
    <t xml:space="preserve">Formula for CPF amended to address assymetrical application of the CPF. </t>
  </si>
  <si>
    <t>Labelling error December 2020 corrected to December 2022</t>
  </si>
  <si>
    <t>Input | Reported performance</t>
  </si>
  <si>
    <t>New worksheet added - dummy inputs applied</t>
  </si>
  <si>
    <t>Inputs the actual performance components</t>
  </si>
  <si>
    <t xml:space="preserve">AGN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</si>
</sst>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* #,##0.00_-;[Red]\(#,##0.00\)_-;_-* &quot;-&quot;??_-;_-@_-"/>
    <numFmt numFmtId="166" formatCode="_(#,##0_);\(#,##0\);_(&quot;-&quot;_)"/>
    <numFmt numFmtId="167" formatCode="_(* #,##0_);_(* \(#,##0\);_(* &quot;-&quot;_);_(@_)"/>
    <numFmt numFmtId="168" formatCode="&quot;Warning&quot;;&quot;Warning&quot;;&quot;OK&quot;"/>
    <numFmt numFmtId="169" formatCode="_(* #,##0.00_);_(* \(#,##0.00\);_(* &quot;-&quot;??_);_(@_)"/>
    <numFmt numFmtId="170" formatCode="mm/dd/yy"/>
    <numFmt numFmtId="171" formatCode="_([$€-2]* #,##0.00_);_([$€-2]* \(#,##0.00\);_([$€-2]* &quot;-&quot;??_)"/>
    <numFmt numFmtId="172" formatCode="0_);[Red]\(0\)"/>
    <numFmt numFmtId="173" formatCode="0.0%"/>
    <numFmt numFmtId="174" formatCode="dd/mmm"/>
    <numFmt numFmtId="175" formatCode="_(* #,##0_);_(* \(#,##0\);_(* &quot;-&quot;?_);_(@_)"/>
    <numFmt numFmtId="176" formatCode="#,##0.0_);\(#,##0.0\)"/>
    <numFmt numFmtId="177" formatCode="#,##0_ ;\-#,##0\ "/>
    <numFmt numFmtId="178" formatCode="#,##0;[Red]\(#,##0.0\)"/>
    <numFmt numFmtId="179" formatCode="#,##0_ ;[Red]\(#,##0\)\ "/>
    <numFmt numFmtId="180" formatCode="#,##0.00;\(#,##0.00\)"/>
    <numFmt numFmtId="181" formatCode="_)d\-mmm\-yy_)"/>
    <numFmt numFmtId="182" formatCode="_(#,##0.0_);\(#,##0.0\);_(&quot;-&quot;_)"/>
    <numFmt numFmtId="183" formatCode="_(###0_);\(###0\);_(###0_)"/>
    <numFmt numFmtId="184" formatCode="#,##0.0000_);[Red]\(#,##0.0000\)"/>
    <numFmt numFmtId="185" formatCode="_(* #,##0.0_);_(* \(#,##0.0\);_(* &quot;-&quot;?_);_(@_)"/>
    <numFmt numFmtId="186" formatCode="_-&quot;$&quot;* #,##0_-;\-&quot;$&quot;* #,##0_-;_-&quot;$&quot;* &quot;-&quot;_-;_-@_-"/>
    <numFmt numFmtId="187" formatCode="_-* #,##0_-;\-* #,##0_-;_-* &quot;-&quot;_-;_-@_-"/>
    <numFmt numFmtId="188" formatCode="_-&quot;$&quot;* #,##0.00_-;\-&quot;$&quot;* #,##0.00_-;_-&quot;$&quot;* &quot;-&quot;??_-;_-@_-"/>
    <numFmt numFmtId="189" formatCode="_-* #,##0.00_-;\-* #,##0.00_-;_-* &quot;-&quot;??_-;_-@_-"/>
  </numFmts>
  <fonts count="102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b/>
      <sz val="9"/>
      <color indexed="9"/>
      <name val="Arial"/>
      <family val="2"/>
    </font>
    <font>
      <sz val="9"/>
      <name val="Arial"/>
      <family val="2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Arial"/>
      <family val="2"/>
    </font>
    <font>
      <i/>
      <u/>
      <sz val="9"/>
      <color theme="10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93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22" fillId="0" borderId="0"/>
    <xf numFmtId="165" fontId="22" fillId="0" borderId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3" fillId="16" borderId="0" applyNumberFormat="0" applyBorder="0" applyAlignment="0" applyProtection="0"/>
    <xf numFmtId="0" fontId="23" fillId="20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3" fillId="13" borderId="0" applyNumberFormat="0" applyBorder="0" applyAlignment="0" applyProtection="0"/>
    <xf numFmtId="0" fontId="23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5" fillId="0" borderId="0"/>
    <xf numFmtId="166" fontId="22" fillId="0" borderId="7">
      <alignment horizontal="right" vertical="center"/>
      <protection locked="0"/>
    </xf>
    <xf numFmtId="42" fontId="26" fillId="0" borderId="0" applyFont="0" applyFill="0" applyBorder="0" applyAlignment="0" applyProtection="0"/>
    <xf numFmtId="0" fontId="27" fillId="26" borderId="0" applyNumberFormat="0" applyBorder="0" applyAlignment="0" applyProtection="0"/>
    <xf numFmtId="0" fontId="28" fillId="0" borderId="0" applyNumberFormat="0" applyFill="0" applyBorder="0" applyAlignment="0"/>
    <xf numFmtId="167" fontId="21" fillId="27" borderId="0" applyNumberFormat="0" applyFont="0" applyBorder="0" applyAlignment="0">
      <alignment horizontal="right"/>
    </xf>
    <xf numFmtId="167" fontId="21" fillId="27" borderId="0" applyNumberFormat="0" applyFont="0" applyBorder="0" applyAlignment="0">
      <alignment horizontal="right"/>
    </xf>
    <xf numFmtId="0" fontId="29" fillId="0" borderId="0" applyNumberFormat="0" applyFill="0" applyBorder="0" applyAlignment="0">
      <protection locked="0"/>
    </xf>
    <xf numFmtId="0" fontId="30" fillId="28" borderId="0"/>
    <xf numFmtId="0" fontId="31" fillId="10" borderId="8" applyNumberFormat="0" applyAlignment="0" applyProtection="0"/>
    <xf numFmtId="168" fontId="32" fillId="0" borderId="9">
      <alignment horizontal="center"/>
    </xf>
    <xf numFmtId="0" fontId="33" fillId="29" borderId="10" applyNumberFormat="0" applyAlignment="0" applyProtection="0"/>
    <xf numFmtId="0" fontId="34" fillId="30" borderId="6">
      <alignment horizontal="center" vertical="center"/>
    </xf>
    <xf numFmtId="41" fontId="2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3" fontId="3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0" fillId="0" borderId="0" applyFont="0" applyFill="0" applyBorder="0" applyAlignment="0" applyProtection="0"/>
    <xf numFmtId="42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0" fontId="38" fillId="31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21" fillId="34" borderId="8"/>
    <xf numFmtId="171" fontId="23" fillId="0" borderId="0" applyFont="0" applyFill="0" applyBorder="0" applyAlignment="0" applyProtection="0"/>
    <xf numFmtId="0" fontId="39" fillId="0" borderId="0" applyNumberForma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40" fillId="0" borderId="0"/>
    <xf numFmtId="0" fontId="41" fillId="0" borderId="0"/>
    <xf numFmtId="0" fontId="42" fillId="35" borderId="0" applyNumberFormat="0" applyBorder="0" applyAlignment="0" applyProtection="0"/>
    <xf numFmtId="0" fontId="43" fillId="0" borderId="0" applyFill="0" applyBorder="0"/>
    <xf numFmtId="0" fontId="44" fillId="0" borderId="0" applyNumberFormat="0" applyFill="0"/>
    <xf numFmtId="0" fontId="45" fillId="0" borderId="0" applyFill="0"/>
    <xf numFmtId="0" fontId="46" fillId="0" borderId="0" applyFill="0"/>
    <xf numFmtId="0" fontId="47" fillId="0" borderId="0" applyFill="0"/>
    <xf numFmtId="0" fontId="17" fillId="0" borderId="0" applyFill="0" applyBorder="0">
      <alignment vertical="center"/>
    </xf>
    <xf numFmtId="0" fontId="48" fillId="0" borderId="11" applyNumberFormat="0" applyFill="0" applyAlignment="0" applyProtection="0"/>
    <xf numFmtId="0" fontId="17" fillId="0" borderId="0" applyFill="0" applyBorder="0">
      <alignment vertical="center"/>
    </xf>
    <xf numFmtId="0" fontId="49" fillId="0" borderId="0" applyFill="0" applyBorder="0">
      <alignment vertical="center"/>
    </xf>
    <xf numFmtId="0" fontId="50" fillId="0" borderId="12" applyNumberFormat="0" applyFill="0" applyAlignment="0" applyProtection="0"/>
    <xf numFmtId="0" fontId="49" fillId="0" borderId="0" applyFill="0" applyBorder="0">
      <alignment vertical="center"/>
    </xf>
    <xf numFmtId="0" fontId="19" fillId="0" borderId="0" applyFill="0" applyBorder="0">
      <alignment vertical="center"/>
    </xf>
    <xf numFmtId="0" fontId="51" fillId="0" borderId="13" applyNumberFormat="0" applyFill="0" applyAlignment="0" applyProtection="0"/>
    <xf numFmtId="0" fontId="19" fillId="0" borderId="0" applyFill="0" applyBorder="0">
      <alignment vertical="center"/>
    </xf>
    <xf numFmtId="0" fontId="22" fillId="0" borderId="0" applyFill="0" applyBorder="0">
      <alignment vertical="center"/>
    </xf>
    <xf numFmtId="0" fontId="51" fillId="0" borderId="0" applyNumberFormat="0" applyFill="0" applyBorder="0" applyAlignment="0" applyProtection="0"/>
    <xf numFmtId="0" fontId="22" fillId="0" borderId="0" applyFill="0" applyBorder="0">
      <alignment vertical="center"/>
    </xf>
    <xf numFmtId="173" fontId="52" fillId="0" borderId="0"/>
    <xf numFmtId="0" fontId="53" fillId="0" borderId="0" applyNumberFormat="0" applyFill="0" applyBorder="0" applyAlignment="0" applyProtection="0">
      <alignment vertical="top"/>
      <protection locked="0"/>
    </xf>
    <xf numFmtId="0" fontId="54" fillId="0" borderId="0" applyFill="0" applyBorder="0">
      <alignment horizontal="center" vertical="center"/>
      <protection locked="0"/>
    </xf>
    <xf numFmtId="0" fontId="55" fillId="0" borderId="0" applyFill="0" applyBorder="0">
      <alignment horizontal="left" vertical="center"/>
      <protection locked="0"/>
    </xf>
    <xf numFmtId="0" fontId="56" fillId="8" borderId="8" applyNumberFormat="0" applyAlignment="0" applyProtection="0"/>
    <xf numFmtId="174" fontId="16" fillId="36" borderId="0" applyProtection="0"/>
    <xf numFmtId="167" fontId="21" fillId="37" borderId="0" applyFont="0" applyBorder="0" applyAlignment="0">
      <alignment horizontal="right"/>
      <protection locked="0"/>
    </xf>
    <xf numFmtId="167" fontId="21" fillId="37" borderId="0" applyFont="0" applyBorder="0" applyAlignment="0">
      <alignment horizontal="right"/>
      <protection locked="0"/>
    </xf>
    <xf numFmtId="175" fontId="21" fillId="5" borderId="0" applyFont="0" applyBorder="0">
      <alignment horizontal="right"/>
      <protection locked="0"/>
    </xf>
    <xf numFmtId="175" fontId="21" fillId="5" borderId="0" applyFont="0" applyBorder="0">
      <alignment horizontal="right"/>
      <protection locked="0"/>
    </xf>
    <xf numFmtId="167" fontId="21" fillId="38" borderId="0" applyFont="0" applyBorder="0">
      <alignment horizontal="right"/>
      <protection locked="0"/>
    </xf>
    <xf numFmtId="167" fontId="21" fillId="38" borderId="0" applyFont="0" applyBorder="0">
      <alignment horizontal="right"/>
      <protection locked="0"/>
    </xf>
    <xf numFmtId="0" fontId="30" fillId="39" borderId="0"/>
    <xf numFmtId="0" fontId="21" fillId="3" borderId="14" applyNumberFormat="0" applyFont="0" applyAlignment="0"/>
    <xf numFmtId="0" fontId="22" fillId="27" borderId="0"/>
    <xf numFmtId="0" fontId="57" fillId="0" borderId="15" applyNumberFormat="0" applyFill="0" applyAlignment="0" applyProtection="0"/>
    <xf numFmtId="176" fontId="58" fillId="0" borderId="0"/>
    <xf numFmtId="0" fontId="59" fillId="0" borderId="0" applyFill="0" applyBorder="0">
      <alignment horizontal="left" vertical="center"/>
    </xf>
    <xf numFmtId="0" fontId="60" fillId="11" borderId="0" applyNumberFormat="0" applyBorder="0" applyAlignment="0" applyProtection="0"/>
    <xf numFmtId="177" fontId="61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6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6" fillId="0" borderId="0"/>
    <xf numFmtId="0" fontId="21" fillId="6" borderId="0"/>
    <xf numFmtId="0" fontId="21" fillId="0" borderId="0"/>
    <xf numFmtId="0" fontId="10" fillId="0" borderId="0"/>
    <xf numFmtId="0" fontId="21" fillId="0" borderId="0"/>
    <xf numFmtId="0" fontId="21" fillId="0" borderId="0"/>
    <xf numFmtId="0" fontId="21" fillId="9" borderId="16" applyNumberFormat="0" applyFont="0" applyAlignment="0" applyProtection="0"/>
    <xf numFmtId="0" fontId="62" fillId="36" borderId="17" applyNumberFormat="0"/>
    <xf numFmtId="0" fontId="63" fillId="10" borderId="18" applyNumberFormat="0" applyAlignment="0" applyProtection="0"/>
    <xf numFmtId="178" fontId="21" fillId="0" borderId="0" applyFill="0" applyBorder="0"/>
    <xf numFmtId="178" fontId="21" fillId="0" borderId="0" applyFill="0" applyBorder="0"/>
    <xf numFmtId="178" fontId="21" fillId="0" borderId="0" applyFill="0" applyBorder="0"/>
    <xf numFmtId="9" fontId="6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1" fillId="0" borderId="0" applyFont="0" applyFill="0" applyBorder="0" applyAlignment="0" applyProtection="0"/>
    <xf numFmtId="173" fontId="65" fillId="0" borderId="0"/>
    <xf numFmtId="0" fontId="19" fillId="0" borderId="0" applyFill="0" applyBorder="0">
      <alignment vertical="center"/>
    </xf>
    <xf numFmtId="0" fontId="35" fillId="0" borderId="0" applyNumberFormat="0" applyFont="0" applyFill="0" applyBorder="0" applyAlignment="0" applyProtection="0">
      <alignment horizontal="left"/>
    </xf>
    <xf numFmtId="15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179" fontId="66" fillId="0" borderId="4"/>
    <xf numFmtId="0" fontId="67" fillId="0" borderId="3">
      <alignment horizontal="center"/>
    </xf>
    <xf numFmtId="3" fontId="35" fillId="0" borderId="0" applyFont="0" applyFill="0" applyBorder="0" applyAlignment="0" applyProtection="0"/>
    <xf numFmtId="0" fontId="35" fillId="40" borderId="0" applyNumberFormat="0" applyFont="0" applyBorder="0" applyAlignment="0" applyProtection="0"/>
    <xf numFmtId="180" fontId="21" fillId="0" borderId="0"/>
    <xf numFmtId="180" fontId="21" fillId="0" borderId="0"/>
    <xf numFmtId="180" fontId="21" fillId="0" borderId="0"/>
    <xf numFmtId="181" fontId="22" fillId="0" borderId="0" applyFill="0" applyBorder="0">
      <alignment horizontal="right" vertical="center"/>
    </xf>
    <xf numFmtId="182" fontId="22" fillId="0" borderId="0" applyFill="0" applyBorder="0">
      <alignment horizontal="right" vertical="center"/>
    </xf>
    <xf numFmtId="183" fontId="22" fillId="0" borderId="0" applyFill="0" applyBorder="0">
      <alignment horizontal="right" vertical="center"/>
    </xf>
    <xf numFmtId="0" fontId="21" fillId="9" borderId="0" applyNumberFormat="0" applyFont="0" applyBorder="0" applyAlignment="0" applyProtection="0"/>
    <xf numFmtId="0" fontId="21" fillId="9" borderId="0" applyNumberFormat="0" applyFont="0" applyBorder="0" applyAlignment="0" applyProtection="0"/>
    <xf numFmtId="0" fontId="21" fillId="10" borderId="0" applyNumberFormat="0" applyFont="0" applyBorder="0" applyAlignment="0" applyProtection="0"/>
    <xf numFmtId="0" fontId="21" fillId="10" borderId="0" applyNumberFormat="0" applyFont="0" applyBorder="0" applyAlignment="0" applyProtection="0"/>
    <xf numFmtId="0" fontId="21" fillId="12" borderId="0" applyNumberFormat="0" applyFont="0" applyBorder="0" applyAlignment="0" applyProtection="0"/>
    <xf numFmtId="0" fontId="21" fillId="12" borderId="0" applyNumberFormat="0" applyFon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2" borderId="0" applyNumberFormat="0" applyFont="0" applyBorder="0" applyAlignment="0" applyProtection="0"/>
    <xf numFmtId="0" fontId="21" fillId="12" borderId="0" applyNumberFormat="0" applyFon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Border="0" applyAlignment="0" applyProtection="0"/>
    <xf numFmtId="0" fontId="21" fillId="0" borderId="0" applyNumberFormat="0" applyFont="0" applyBorder="0" applyAlignment="0" applyProtection="0"/>
    <xf numFmtId="0" fontId="68" fillId="0" borderId="0" applyNumberFormat="0" applyFill="0" applyBorder="0" applyAlignment="0" applyProtection="0"/>
    <xf numFmtId="0" fontId="69" fillId="41" borderId="0"/>
    <xf numFmtId="0" fontId="70" fillId="41" borderId="0" applyNumberFormat="0"/>
    <xf numFmtId="0" fontId="71" fillId="41" borderId="0"/>
    <xf numFmtId="0" fontId="21" fillId="0" borderId="0"/>
    <xf numFmtId="0" fontId="21" fillId="0" borderId="0"/>
    <xf numFmtId="0" fontId="21" fillId="0" borderId="0"/>
    <xf numFmtId="0" fontId="59" fillId="0" borderId="0"/>
    <xf numFmtId="0" fontId="72" fillId="0" borderId="0"/>
    <xf numFmtId="15" fontId="21" fillId="0" borderId="0"/>
    <xf numFmtId="15" fontId="21" fillId="0" borderId="0"/>
    <xf numFmtId="15" fontId="21" fillId="0" borderId="0"/>
    <xf numFmtId="10" fontId="21" fillId="0" borderId="0"/>
    <xf numFmtId="10" fontId="21" fillId="0" borderId="0"/>
    <xf numFmtId="10" fontId="21" fillId="0" borderId="0"/>
    <xf numFmtId="0" fontId="73" fillId="42" borderId="19" applyBorder="0" applyProtection="0">
      <alignment horizontal="centerContinuous" vertical="center"/>
    </xf>
    <xf numFmtId="0" fontId="74" fillId="0" borderId="0" applyBorder="0" applyProtection="0">
      <alignment vertical="center"/>
    </xf>
    <xf numFmtId="0" fontId="75" fillId="0" borderId="0">
      <alignment horizontal="left"/>
    </xf>
    <xf numFmtId="0" fontId="75" fillId="0" borderId="5" applyFill="0" applyBorder="0" applyProtection="0">
      <alignment horizontal="left" vertical="top"/>
    </xf>
    <xf numFmtId="0" fontId="76" fillId="43" borderId="6" applyNumberFormat="0">
      <alignment horizontal="center" vertical="center"/>
    </xf>
    <xf numFmtId="0" fontId="77" fillId="44" borderId="8" applyNumberFormat="0" applyAlignment="0">
      <alignment horizontal="right"/>
    </xf>
    <xf numFmtId="49" fontId="21" fillId="0" borderId="0" applyFont="0" applyFill="0" applyBorder="0" applyAlignment="0" applyProtection="0"/>
    <xf numFmtId="0" fontId="78" fillId="0" borderId="0"/>
    <xf numFmtId="49" fontId="21" fillId="0" borderId="0" applyFont="0" applyFill="0" applyBorder="0" applyAlignment="0" applyProtection="0"/>
    <xf numFmtId="0" fontId="79" fillId="0" borderId="0"/>
    <xf numFmtId="0" fontId="79" fillId="0" borderId="0"/>
    <xf numFmtId="0" fontId="78" fillId="0" borderId="0"/>
    <xf numFmtId="176" fontId="80" fillId="0" borderId="0"/>
    <xf numFmtId="0" fontId="68" fillId="0" borderId="0" applyNumberFormat="0" applyFill="0" applyBorder="0" applyAlignment="0" applyProtection="0"/>
    <xf numFmtId="0" fontId="81" fillId="0" borderId="0" applyFill="0" applyBorder="0">
      <alignment horizontal="left" vertical="center"/>
      <protection locked="0"/>
    </xf>
    <xf numFmtId="0" fontId="78" fillId="0" borderId="0"/>
    <xf numFmtId="0" fontId="82" fillId="0" borderId="0" applyFill="0" applyBorder="0">
      <alignment horizontal="left" vertical="center"/>
      <protection locked="0"/>
    </xf>
    <xf numFmtId="0" fontId="38" fillId="0" borderId="20" applyNumberFormat="0" applyFill="0" applyAlignment="0" applyProtection="0"/>
    <xf numFmtId="0" fontId="17" fillId="3" borderId="14" applyNumberFormat="0" applyAlignment="0"/>
    <xf numFmtId="0" fontId="32" fillId="0" borderId="0" applyNumberFormat="0" applyFill="0" applyBorder="0"/>
    <xf numFmtId="0" fontId="83" fillId="45" borderId="14" applyNumberFormat="0">
      <protection locked="0"/>
    </xf>
    <xf numFmtId="0" fontId="84" fillId="0" borderId="0" applyNumberFormat="0" applyFill="0" applyBorder="0" applyAlignment="0" applyProtection="0"/>
    <xf numFmtId="184" fontId="21" fillId="0" borderId="19" applyBorder="0" applyProtection="0">
      <alignment horizontal="right"/>
    </xf>
    <xf numFmtId="184" fontId="21" fillId="0" borderId="19" applyBorder="0" applyProtection="0">
      <alignment horizontal="right"/>
    </xf>
    <xf numFmtId="184" fontId="21" fillId="0" borderId="19" applyBorder="0" applyProtection="0">
      <alignment horizontal="right"/>
    </xf>
    <xf numFmtId="0" fontId="85" fillId="0" borderId="0" applyNumberForma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14" fillId="0" borderId="0"/>
    <xf numFmtId="9" fontId="14" fillId="0" borderId="0" applyFont="0" applyFill="0" applyBorder="0" applyAlignment="0" applyProtection="0"/>
    <xf numFmtId="166" fontId="22" fillId="0" borderId="23">
      <alignment horizontal="right" vertical="center"/>
      <protection locked="0"/>
    </xf>
    <xf numFmtId="43" fontId="14" fillId="0" borderId="0" applyFont="0" applyFill="0" applyBorder="0" applyAlignment="0" applyProtection="0"/>
    <xf numFmtId="0" fontId="31" fillId="10" borderId="24" applyNumberFormat="0" applyAlignment="0" applyProtection="0"/>
    <xf numFmtId="0" fontId="56" fillId="8" borderId="24" applyNumberFormat="0" applyAlignment="0" applyProtection="0"/>
    <xf numFmtId="0" fontId="21" fillId="9" borderId="25" applyNumberFormat="0" applyFont="0" applyAlignment="0" applyProtection="0"/>
    <xf numFmtId="0" fontId="63" fillId="10" borderId="26" applyNumberFormat="0" applyAlignment="0" applyProtection="0"/>
    <xf numFmtId="0" fontId="38" fillId="0" borderId="27" applyNumberFormat="0" applyFill="0" applyAlignment="0" applyProtection="0"/>
    <xf numFmtId="168" fontId="32" fillId="0" borderId="28">
      <alignment horizontal="center"/>
    </xf>
    <xf numFmtId="0" fontId="10" fillId="0" borderId="0"/>
    <xf numFmtId="0" fontId="2" fillId="0" borderId="0" applyNumberFormat="0" applyFill="0" applyBorder="0" applyAlignment="0" applyProtection="0"/>
    <xf numFmtId="0" fontId="14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/>
    <xf numFmtId="9" fontId="77" fillId="0" borderId="0" applyFont="0" applyFill="0" applyBorder="0" applyAlignment="0" applyProtection="0"/>
    <xf numFmtId="0" fontId="10" fillId="46" borderId="0" applyNumberFormat="0" applyBorder="0" applyAlignment="0" applyProtection="0"/>
    <xf numFmtId="185" fontId="21" fillId="38" borderId="0" applyFont="0" applyBorder="0">
      <alignment horizontal="right"/>
    </xf>
    <xf numFmtId="173" fontId="21" fillId="38" borderId="0" applyFont="0" applyBorder="0" applyAlignment="0"/>
    <xf numFmtId="185" fontId="21" fillId="38" borderId="0" applyFont="0" applyBorder="0">
      <alignment horizontal="right"/>
    </xf>
    <xf numFmtId="167" fontId="21" fillId="47" borderId="0" applyFont="0" applyBorder="0" applyAlignment="0">
      <alignment horizontal="right"/>
      <protection locked="0"/>
    </xf>
    <xf numFmtId="10" fontId="21" fillId="47" borderId="0" applyFont="0" applyBorder="0">
      <alignment horizontal="right"/>
      <protection locked="0"/>
    </xf>
    <xf numFmtId="167" fontId="21" fillId="47" borderId="0" applyFont="0" applyBorder="0" applyAlignment="0">
      <alignment horizontal="right"/>
      <protection locked="0"/>
    </xf>
    <xf numFmtId="3" fontId="21" fillId="48" borderId="0" applyFont="0" applyBorder="0">
      <protection locked="0"/>
    </xf>
    <xf numFmtId="173" fontId="49" fillId="48" borderId="0" applyBorder="0" applyAlignment="0">
      <protection locked="0"/>
    </xf>
    <xf numFmtId="173" fontId="89" fillId="49" borderId="0" applyBorder="0" applyAlignment="0"/>
    <xf numFmtId="185" fontId="90" fillId="27" borderId="29" applyFont="0" applyBorder="0" applyAlignment="0"/>
    <xf numFmtId="173" fontId="49" fillId="27" borderId="0" applyFont="0" applyBorder="0" applyAlignment="0"/>
    <xf numFmtId="41" fontId="21" fillId="27" borderId="0" applyNumberFormat="0" applyFont="0" applyBorder="0" applyAlignment="0">
      <alignment horizontal="right"/>
    </xf>
    <xf numFmtId="41" fontId="21" fillId="27" borderId="0" applyNumberFormat="0" applyFont="0" applyBorder="0" applyAlignment="0">
      <alignment horizontal="right"/>
    </xf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0" fillId="0" borderId="0" applyFont="0" applyFill="0" applyBorder="0" applyAlignment="0" applyProtection="0"/>
    <xf numFmtId="41" fontId="21" fillId="37" borderId="0" applyFont="0" applyBorder="0" applyAlignment="0">
      <alignment horizontal="right"/>
      <protection locked="0"/>
    </xf>
    <xf numFmtId="41" fontId="21" fillId="37" borderId="0" applyFont="0" applyBorder="0" applyAlignment="0">
      <alignment horizontal="right"/>
      <protection locked="0"/>
    </xf>
    <xf numFmtId="41" fontId="21" fillId="38" borderId="0" applyFont="0" applyBorder="0">
      <alignment horizontal="right"/>
      <protection locked="0"/>
    </xf>
    <xf numFmtId="41" fontId="21" fillId="38" borderId="0" applyFont="0" applyBorder="0">
      <alignment horizontal="right"/>
      <protection locked="0"/>
    </xf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0" fillId="0" borderId="0" applyFont="0" applyFill="0" applyBorder="0" applyAlignment="0" applyProtection="0"/>
    <xf numFmtId="41" fontId="21" fillId="47" borderId="0" applyFont="0" applyBorder="0" applyAlignment="0">
      <alignment horizontal="right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9" fontId="21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10" fillId="0" borderId="0" applyFont="0" applyFill="0" applyBorder="0" applyAlignment="0" applyProtection="0"/>
    <xf numFmtId="189" fontId="14" fillId="0" borderId="0" applyFont="0" applyFill="0" applyBorder="0" applyAlignment="0" applyProtection="0"/>
    <xf numFmtId="189" fontId="21" fillId="0" borderId="0" applyFont="0" applyFill="0" applyBorder="0" applyAlignment="0" applyProtection="0"/>
    <xf numFmtId="189" fontId="14" fillId="0" borderId="0" applyFont="0" applyFill="0" applyBorder="0" applyAlignment="0" applyProtection="0"/>
    <xf numFmtId="188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7" fontId="21" fillId="27" borderId="0" applyNumberFormat="0" applyFont="0" applyBorder="0" applyAlignment="0">
      <alignment horizontal="right"/>
    </xf>
    <xf numFmtId="187" fontId="21" fillId="27" borderId="0" applyNumberFormat="0" applyFont="0" applyBorder="0" applyAlignment="0">
      <alignment horizontal="right"/>
    </xf>
    <xf numFmtId="189" fontId="21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189" fontId="36" fillId="0" borderId="0" applyFont="0" applyFill="0" applyBorder="0" applyAlignment="0" applyProtection="0"/>
    <xf numFmtId="189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10" fillId="0" borderId="0" applyFont="0" applyFill="0" applyBorder="0" applyAlignment="0" applyProtection="0"/>
    <xf numFmtId="187" fontId="21" fillId="37" borderId="0" applyFont="0" applyBorder="0" applyAlignment="0">
      <alignment horizontal="right"/>
      <protection locked="0"/>
    </xf>
    <xf numFmtId="187" fontId="21" fillId="37" borderId="0" applyFont="0" applyBorder="0" applyAlignment="0">
      <alignment horizontal="right"/>
      <protection locked="0"/>
    </xf>
    <xf numFmtId="187" fontId="21" fillId="38" borderId="0" applyFont="0" applyBorder="0">
      <alignment horizontal="right"/>
      <protection locked="0"/>
    </xf>
    <xf numFmtId="187" fontId="21" fillId="38" borderId="0" applyFont="0" applyBorder="0">
      <alignment horizontal="right"/>
      <protection locked="0"/>
    </xf>
    <xf numFmtId="189" fontId="14" fillId="0" borderId="0" applyFont="0" applyFill="0" applyBorder="0" applyAlignment="0" applyProtection="0"/>
    <xf numFmtId="189" fontId="21" fillId="0" borderId="0" applyFont="0" applyFill="0" applyBorder="0" applyAlignment="0" applyProtection="0"/>
    <xf numFmtId="189" fontId="14" fillId="0" borderId="0" applyFont="0" applyFill="0" applyBorder="0" applyAlignment="0" applyProtection="0"/>
    <xf numFmtId="188" fontId="10" fillId="0" borderId="0" applyFont="0" applyFill="0" applyBorder="0" applyAlignment="0" applyProtection="0"/>
    <xf numFmtId="187" fontId="21" fillId="47" borderId="0" applyFont="0" applyBorder="0" applyAlignment="0">
      <alignment horizontal="right"/>
      <protection locked="0"/>
    </xf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</cellStyleXfs>
  <cellXfs count="93">
    <xf numFmtId="0" fontId="0" fillId="0" borderId="0" xfId="0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11" fillId="4" borderId="2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center" vertical="center"/>
    </xf>
    <xf numFmtId="0" fontId="87" fillId="4" borderId="2" xfId="0" applyFont="1" applyFill="1" applyBorder="1" applyAlignment="1">
      <alignment horizontal="center" vertical="center"/>
    </xf>
    <xf numFmtId="0" fontId="87" fillId="3" borderId="0" xfId="0" applyFont="1" applyFill="1" applyBorder="1" applyAlignment="1">
      <alignment horizontal="center" vertical="center"/>
    </xf>
    <xf numFmtId="164" fontId="18" fillId="3" borderId="0" xfId="0" applyNumberFormat="1" applyFont="1" applyFill="1" applyBorder="1" applyAlignment="1" applyProtection="1">
      <alignment horizontal="center" vertical="center"/>
    </xf>
    <xf numFmtId="2" fontId="22" fillId="3" borderId="2" xfId="1" applyNumberFormat="1" applyFont="1" applyFill="1" applyBorder="1" applyAlignment="1">
      <alignment horizontal="center" vertical="center"/>
    </xf>
    <xf numFmtId="0" fontId="88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2" fillId="3" borderId="0" xfId="0" applyFont="1" applyFill="1" applyBorder="1" applyAlignment="1">
      <alignment horizontal="left" vertical="center"/>
    </xf>
    <xf numFmtId="0" fontId="22" fillId="3" borderId="0" xfId="0" applyFont="1" applyFill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/>
    </xf>
    <xf numFmtId="0" fontId="11" fillId="4" borderId="2" xfId="0" applyFont="1" applyFill="1" applyBorder="1" applyAlignment="1">
      <alignment vertical="center"/>
    </xf>
    <xf numFmtId="0" fontId="86" fillId="3" borderId="0" xfId="0" applyFont="1" applyFill="1" applyBorder="1" applyAlignment="1">
      <alignment horizontal="center" vertical="center"/>
    </xf>
    <xf numFmtId="164" fontId="18" fillId="3" borderId="2" xfId="0" applyNumberFormat="1" applyFont="1" applyFill="1" applyBorder="1" applyAlignment="1" applyProtection="1">
      <alignment horizontal="center" vertical="center"/>
    </xf>
    <xf numFmtId="164" fontId="20" fillId="3" borderId="2" xfId="0" applyNumberFormat="1" applyFont="1" applyFill="1" applyBorder="1" applyAlignment="1" applyProtection="1">
      <alignment horizontal="left" vertical="center"/>
    </xf>
    <xf numFmtId="0" fontId="13" fillId="3" borderId="0" xfId="0" applyFont="1" applyFill="1" applyAlignment="1">
      <alignment horizontal="center" vertical="center"/>
    </xf>
    <xf numFmtId="0" fontId="0" fillId="3" borderId="0" xfId="0" applyFill="1"/>
    <xf numFmtId="49" fontId="16" fillId="3" borderId="0" xfId="0" applyNumberFormat="1" applyFont="1" applyFill="1" applyBorder="1" applyAlignment="1" applyProtection="1">
      <alignment horizontal="left" vertical="center"/>
      <protection locked="0"/>
    </xf>
    <xf numFmtId="49" fontId="16" fillId="3" borderId="0" xfId="0" applyNumberFormat="1" applyFont="1" applyFill="1" applyBorder="1" applyAlignment="1" applyProtection="1">
      <alignment horizontal="left" vertical="center" wrapText="1"/>
      <protection locked="0"/>
    </xf>
    <xf numFmtId="0" fontId="91" fillId="3" borderId="0" xfId="2" applyFont="1" applyFill="1" applyBorder="1" applyAlignment="1" applyProtection="1">
      <alignment vertical="center"/>
    </xf>
    <xf numFmtId="0" fontId="92" fillId="3" borderId="0" xfId="265" applyFont="1" applyFill="1" applyBorder="1" applyAlignment="1" applyProtection="1">
      <alignment horizontal="right" vertical="center"/>
    </xf>
    <xf numFmtId="0" fontId="92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2" fillId="3" borderId="0" xfId="2" quotePrefix="1" applyFont="1" applyFill="1" applyBorder="1" applyAlignment="1">
      <alignment horizontal="left"/>
    </xf>
    <xf numFmtId="0" fontId="19" fillId="3" borderId="0" xfId="0" applyFont="1" applyFill="1" applyBorder="1" applyAlignment="1">
      <alignment horizontal="left" vertical="center"/>
    </xf>
    <xf numFmtId="49" fontId="94" fillId="50" borderId="0" xfId="0" applyNumberFormat="1" applyFont="1" applyFill="1" applyBorder="1" applyAlignment="1" applyProtection="1">
      <alignment horizontal="left" vertical="center"/>
      <protection locked="0"/>
    </xf>
    <xf numFmtId="0" fontId="95" fillId="50" borderId="0" xfId="0" applyFont="1" applyFill="1" applyBorder="1" applyAlignment="1">
      <alignment vertical="center"/>
    </xf>
    <xf numFmtId="49" fontId="94" fillId="51" borderId="0" xfId="0" applyNumberFormat="1" applyFont="1" applyFill="1" applyBorder="1" applyAlignment="1" applyProtection="1">
      <alignment horizontal="left" vertical="center"/>
      <protection locked="0"/>
    </xf>
    <xf numFmtId="0" fontId="93" fillId="52" borderId="0" xfId="265" applyFont="1" applyFill="1" applyBorder="1" applyAlignment="1" applyProtection="1">
      <alignment horizontal="center" vertical="center"/>
    </xf>
    <xf numFmtId="0" fontId="22" fillId="52" borderId="21" xfId="1" applyFont="1" applyFill="1" applyBorder="1" applyAlignment="1">
      <alignment horizontal="center" vertical="center"/>
    </xf>
    <xf numFmtId="2" fontId="22" fillId="52" borderId="21" xfId="1" applyNumberFormat="1" applyFont="1" applyFill="1" applyBorder="1" applyAlignment="1">
      <alignment horizontal="center" vertical="center"/>
    </xf>
    <xf numFmtId="2" fontId="22" fillId="53" borderId="21" xfId="1" applyNumberFormat="1" applyFont="1" applyFill="1" applyBorder="1" applyAlignment="1">
      <alignment horizontal="center" vertical="center"/>
    </xf>
    <xf numFmtId="0" fontId="93" fillId="54" borderId="0" xfId="265" applyFont="1" applyFill="1" applyBorder="1" applyAlignment="1" applyProtection="1">
      <alignment horizontal="center" vertical="center"/>
    </xf>
    <xf numFmtId="0" fontId="20" fillId="3" borderId="0" xfId="0" applyNumberFormat="1" applyFont="1" applyFill="1" applyBorder="1" applyAlignment="1" applyProtection="1">
      <alignment horizontal="center" vertical="center"/>
    </xf>
    <xf numFmtId="0" fontId="18" fillId="0" borderId="22" xfId="0" applyNumberFormat="1" applyFont="1" applyFill="1" applyBorder="1" applyAlignment="1" applyProtection="1">
      <alignment horizontal="center" vertical="center"/>
      <protection locked="0"/>
    </xf>
    <xf numFmtId="0" fontId="18" fillId="0" borderId="22" xfId="0" applyNumberFormat="1" applyFont="1" applyFill="1" applyBorder="1" applyAlignment="1" applyProtection="1">
      <alignment horizontal="center" vertical="center"/>
    </xf>
    <xf numFmtId="0" fontId="13" fillId="3" borderId="0" xfId="0" applyFont="1" applyFill="1" applyAlignment="1" applyProtection="1">
      <alignment horizontal="center" vertical="center"/>
    </xf>
    <xf numFmtId="49" fontId="18" fillId="0" borderId="22" xfId="0" applyNumberFormat="1" applyFont="1" applyFill="1" applyBorder="1" applyAlignment="1" applyProtection="1">
      <alignment horizontal="center" vertical="center"/>
      <protection locked="0"/>
    </xf>
    <xf numFmtId="0" fontId="22" fillId="0" borderId="21" xfId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0" fontId="22" fillId="55" borderId="21" xfId="1" applyFont="1" applyFill="1" applyBorder="1" applyAlignment="1">
      <alignment horizontal="center" vertical="center"/>
    </xf>
    <xf numFmtId="2" fontId="22" fillId="55" borderId="21" xfId="1" applyNumberFormat="1" applyFont="1" applyFill="1" applyBorder="1" applyAlignment="1">
      <alignment horizontal="center" vertical="center"/>
    </xf>
    <xf numFmtId="0" fontId="21" fillId="0" borderId="32" xfId="0" applyFont="1" applyFill="1" applyBorder="1"/>
    <xf numFmtId="0" fontId="21" fillId="0" borderId="0" xfId="0" applyFont="1" applyFill="1" applyBorder="1"/>
    <xf numFmtId="0" fontId="17" fillId="0" borderId="34" xfId="0" applyFont="1" applyFill="1" applyBorder="1"/>
    <xf numFmtId="0" fontId="17" fillId="0" borderId="30" xfId="0" applyFont="1" applyFill="1" applyBorder="1"/>
    <xf numFmtId="0" fontId="17" fillId="0" borderId="31" xfId="0" applyFont="1" applyFill="1" applyBorder="1"/>
    <xf numFmtId="0" fontId="21" fillId="0" borderId="0" xfId="0" applyFont="1" applyFill="1" applyBorder="1" applyAlignment="1">
      <alignment wrapText="1"/>
    </xf>
    <xf numFmtId="0" fontId="21" fillId="0" borderId="33" xfId="0" applyFont="1" applyFill="1" applyBorder="1" applyAlignment="1">
      <alignment wrapText="1"/>
    </xf>
    <xf numFmtId="0" fontId="21" fillId="0" borderId="3" xfId="0" applyFont="1" applyFill="1" applyBorder="1"/>
    <xf numFmtId="0" fontId="93" fillId="55" borderId="0" xfId="265" applyFont="1" applyFill="1" applyBorder="1" applyAlignment="1" applyProtection="1">
      <alignment horizontal="center" vertical="center"/>
    </xf>
    <xf numFmtId="0" fontId="0" fillId="0" borderId="0" xfId="0" applyBorder="1"/>
    <xf numFmtId="0" fontId="13" fillId="56" borderId="0" xfId="0" applyFont="1" applyFill="1" applyAlignment="1">
      <alignment horizontal="center" vertical="center"/>
    </xf>
    <xf numFmtId="0" fontId="21" fillId="0" borderId="33" xfId="0" applyFont="1" applyFill="1" applyBorder="1"/>
    <xf numFmtId="0" fontId="21" fillId="0" borderId="36" xfId="0" applyFont="1" applyFill="1" applyBorder="1" applyAlignment="1">
      <alignment wrapText="1"/>
    </xf>
    <xf numFmtId="0" fontId="99" fillId="0" borderId="0" xfId="0" applyFont="1"/>
    <xf numFmtId="0" fontId="100" fillId="57" borderId="0" xfId="0" applyFont="1" applyFill="1" applyBorder="1"/>
    <xf numFmtId="0" fontId="21" fillId="57" borderId="0" xfId="0" applyFont="1" applyFill="1" applyBorder="1"/>
    <xf numFmtId="0" fontId="0" fillId="0" borderId="0" xfId="0" applyFill="1" applyBorder="1"/>
    <xf numFmtId="15" fontId="0" fillId="0" borderId="0" xfId="0" applyNumberFormat="1" applyFill="1" applyBorder="1"/>
    <xf numFmtId="0" fontId="21" fillId="0" borderId="34" xfId="0" applyFont="1" applyFill="1" applyBorder="1"/>
    <xf numFmtId="0" fontId="21" fillId="0" borderId="30" xfId="0" applyFont="1" applyFill="1" applyBorder="1"/>
    <xf numFmtId="0" fontId="21" fillId="0" borderId="31" xfId="0" applyFont="1" applyFill="1" applyBorder="1" applyAlignment="1">
      <alignment wrapText="1"/>
    </xf>
    <xf numFmtId="0" fontId="21" fillId="0" borderId="35" xfId="0" applyFont="1" applyFill="1" applyBorder="1"/>
    <xf numFmtId="0" fontId="101" fillId="3" borderId="0" xfId="2" quotePrefix="1" applyFont="1" applyFill="1" applyBorder="1" applyAlignment="1">
      <alignment horizontal="left"/>
    </xf>
    <xf numFmtId="2" fontId="22" fillId="52" borderId="21" xfId="1" applyNumberFormat="1" applyFont="1" applyFill="1" applyBorder="1" applyAlignment="1">
      <alignment horizontal="center" vertical="center"/>
    </xf>
    <xf numFmtId="2" fontId="22" fillId="52" borderId="21" xfId="1" applyNumberFormat="1" applyFont="1" applyFill="1" applyBorder="1" applyAlignment="1">
      <alignment horizontal="center" vertical="center"/>
    </xf>
  </cellXfs>
  <cellStyles count="393">
    <cellStyle name=" 1" xfId="4" xr:uid="{00000000-0005-0000-0000-000000000000}"/>
    <cellStyle name=" 1 2" xfId="5" xr:uid="{00000000-0005-0000-0000-000001000000}"/>
    <cellStyle name=" 1_29(d) - Gas extensions -tariffs" xfId="6" xr:uid="{00000000-0005-0000-0000-000002000000}"/>
    <cellStyle name="_Capex" xfId="7" xr:uid="{00000000-0005-0000-0000-000003000000}"/>
    <cellStyle name="_Capex 2" xfId="8" xr:uid="{00000000-0005-0000-0000-000004000000}"/>
    <cellStyle name="_Capex_29(d) - Gas extensions -tariffs" xfId="9" xr:uid="{00000000-0005-0000-0000-000005000000}"/>
    <cellStyle name="_UED AMP 2009-14 Final 250309 Less PU" xfId="10" xr:uid="{00000000-0005-0000-0000-000006000000}"/>
    <cellStyle name="_UED AMP 2009-14 Final 250309 Less PU_1011 monthly" xfId="11" xr:uid="{00000000-0005-0000-0000-000007000000}"/>
    <cellStyle name="20% - Accent1 2" xfId="12" xr:uid="{00000000-0005-0000-0000-000008000000}"/>
    <cellStyle name="20% - Accent1 2 2" xfId="291" xr:uid="{00000000-0005-0000-0000-000009000000}"/>
    <cellStyle name="20% - Accent2 2" xfId="13" xr:uid="{00000000-0005-0000-0000-00000A000000}"/>
    <cellStyle name="20% - Accent3 2" xfId="14" xr:uid="{00000000-0005-0000-0000-00000B000000}"/>
    <cellStyle name="20% - Accent4 2" xfId="15" xr:uid="{00000000-0005-0000-0000-00000C000000}"/>
    <cellStyle name="20% - Accent5 2" xfId="16" xr:uid="{00000000-0005-0000-0000-00000D000000}"/>
    <cellStyle name="20% - Accent6 2" xfId="17" xr:uid="{00000000-0005-0000-0000-00000E000000}"/>
    <cellStyle name="40% - Accent1 2" xfId="18" xr:uid="{00000000-0005-0000-0000-00000F000000}"/>
    <cellStyle name="40% - Accent2 2" xfId="19" xr:uid="{00000000-0005-0000-0000-000010000000}"/>
    <cellStyle name="40% - Accent3 2" xfId="20" xr:uid="{00000000-0005-0000-0000-000011000000}"/>
    <cellStyle name="40% - Accent4 2" xfId="21" xr:uid="{00000000-0005-0000-0000-000012000000}"/>
    <cellStyle name="40% - Accent5 2" xfId="22" xr:uid="{00000000-0005-0000-0000-000013000000}"/>
    <cellStyle name="40% - Accent6 2" xfId="23" xr:uid="{00000000-0005-0000-0000-000014000000}"/>
    <cellStyle name="60% - Accent1 2" xfId="24" xr:uid="{00000000-0005-0000-0000-000015000000}"/>
    <cellStyle name="60% - Accent2 2" xfId="25" xr:uid="{00000000-0005-0000-0000-000016000000}"/>
    <cellStyle name="60% - Accent3 2" xfId="26" xr:uid="{00000000-0005-0000-0000-000017000000}"/>
    <cellStyle name="60% - Accent4 2" xfId="27" xr:uid="{00000000-0005-0000-0000-000018000000}"/>
    <cellStyle name="60% - Accent5 2" xfId="28" xr:uid="{00000000-0005-0000-0000-000019000000}"/>
    <cellStyle name="60% - Accent6 2" xfId="29" xr:uid="{00000000-0005-0000-0000-00001A000000}"/>
    <cellStyle name="Accent1 - 20%" xfId="30" xr:uid="{00000000-0005-0000-0000-00001B000000}"/>
    <cellStyle name="Accent1 - 40%" xfId="31" xr:uid="{00000000-0005-0000-0000-00001C000000}"/>
    <cellStyle name="Accent1 - 60%" xfId="32" xr:uid="{00000000-0005-0000-0000-00001D000000}"/>
    <cellStyle name="Accent1 2" xfId="33" xr:uid="{00000000-0005-0000-0000-00001E000000}"/>
    <cellStyle name="Accent2 - 20%" xfId="34" xr:uid="{00000000-0005-0000-0000-00001F000000}"/>
    <cellStyle name="Accent2 - 40%" xfId="35" xr:uid="{00000000-0005-0000-0000-000020000000}"/>
    <cellStyle name="Accent2 - 60%" xfId="36" xr:uid="{00000000-0005-0000-0000-000021000000}"/>
    <cellStyle name="Accent2 2" xfId="37" xr:uid="{00000000-0005-0000-0000-000022000000}"/>
    <cellStyle name="Accent3 - 20%" xfId="38" xr:uid="{00000000-0005-0000-0000-000023000000}"/>
    <cellStyle name="Accent3 - 40%" xfId="39" xr:uid="{00000000-0005-0000-0000-000024000000}"/>
    <cellStyle name="Accent3 - 60%" xfId="40" xr:uid="{00000000-0005-0000-0000-000025000000}"/>
    <cellStyle name="Accent3 2" xfId="41" xr:uid="{00000000-0005-0000-0000-000026000000}"/>
    <cellStyle name="Accent4 - 20%" xfId="42" xr:uid="{00000000-0005-0000-0000-000027000000}"/>
    <cellStyle name="Accent4 - 40%" xfId="43" xr:uid="{00000000-0005-0000-0000-000028000000}"/>
    <cellStyle name="Accent4 - 60%" xfId="44" xr:uid="{00000000-0005-0000-0000-000029000000}"/>
    <cellStyle name="Accent4 2" xfId="45" xr:uid="{00000000-0005-0000-0000-00002A000000}"/>
    <cellStyle name="Accent5 - 20%" xfId="46" xr:uid="{00000000-0005-0000-0000-00002B000000}"/>
    <cellStyle name="Accent5 - 40%" xfId="47" xr:uid="{00000000-0005-0000-0000-00002C000000}"/>
    <cellStyle name="Accent5 - 60%" xfId="48" xr:uid="{00000000-0005-0000-0000-00002D000000}"/>
    <cellStyle name="Accent5 2" xfId="49" xr:uid="{00000000-0005-0000-0000-00002E000000}"/>
    <cellStyle name="Accent6 - 20%" xfId="50" xr:uid="{00000000-0005-0000-0000-00002F000000}"/>
    <cellStyle name="Accent6 - 40%" xfId="51" xr:uid="{00000000-0005-0000-0000-000030000000}"/>
    <cellStyle name="Accent6 - 60%" xfId="52" xr:uid="{00000000-0005-0000-0000-000031000000}"/>
    <cellStyle name="Accent6 2" xfId="53" xr:uid="{00000000-0005-0000-0000-000032000000}"/>
    <cellStyle name="Agara" xfId="54" xr:uid="{00000000-0005-0000-0000-000033000000}"/>
    <cellStyle name="Assumptions Right Number" xfId="55" xr:uid="{00000000-0005-0000-0000-000034000000}"/>
    <cellStyle name="Assumptions Right Number 2" xfId="272" xr:uid="{00000000-0005-0000-0000-000035000000}"/>
    <cellStyle name="B79812_.wvu.PrintTitlest" xfId="56" xr:uid="{00000000-0005-0000-0000-000036000000}"/>
    <cellStyle name="Bad 2" xfId="57" xr:uid="{00000000-0005-0000-0000-000037000000}"/>
    <cellStyle name="Black" xfId="58" xr:uid="{00000000-0005-0000-0000-000038000000}"/>
    <cellStyle name="Blockout" xfId="59" xr:uid="{00000000-0005-0000-0000-000039000000}"/>
    <cellStyle name="Blockout 2" xfId="60" xr:uid="{00000000-0005-0000-0000-00003A000000}"/>
    <cellStyle name="Blockout 2 2" xfId="304" xr:uid="{00000000-0005-0000-0000-00003B000000}"/>
    <cellStyle name="Blockout 2 2 2" xfId="359" xr:uid="{00412FB5-4720-4A5E-91AD-786D88D78278}"/>
    <cellStyle name="Blockout 3" xfId="303" xr:uid="{00000000-0005-0000-0000-00003C000000}"/>
    <cellStyle name="Blockout 3 2" xfId="358" xr:uid="{4C22C31E-1456-4208-801B-50416DF0D2C1}"/>
    <cellStyle name="Blue" xfId="61" xr:uid="{00000000-0005-0000-0000-00003D000000}"/>
    <cellStyle name="Calcs_Divider" xfId="62" xr:uid="{00000000-0005-0000-0000-00003E000000}"/>
    <cellStyle name="Calculation 2" xfId="63" xr:uid="{00000000-0005-0000-0000-00003F000000}"/>
    <cellStyle name="Calculation 2 2" xfId="274" xr:uid="{00000000-0005-0000-0000-000040000000}"/>
    <cellStyle name="Check" xfId="64" xr:uid="{00000000-0005-0000-0000-000041000000}"/>
    <cellStyle name="Check 2" xfId="279" xr:uid="{00000000-0005-0000-0000-000042000000}"/>
    <cellStyle name="Check Cell 2" xfId="65" xr:uid="{00000000-0005-0000-0000-000043000000}"/>
    <cellStyle name="Column_Heading_1" xfId="66" xr:uid="{00000000-0005-0000-0000-000044000000}"/>
    <cellStyle name="Comma [0]7Z_87C" xfId="67" xr:uid="{00000000-0005-0000-0000-000046000000}"/>
    <cellStyle name="Comma 0" xfId="68" xr:uid="{00000000-0005-0000-0000-000047000000}"/>
    <cellStyle name="Comma 1" xfId="69" xr:uid="{00000000-0005-0000-0000-000048000000}"/>
    <cellStyle name="Comma 1 2" xfId="70" xr:uid="{00000000-0005-0000-0000-000049000000}"/>
    <cellStyle name="Comma 10" xfId="273" xr:uid="{00000000-0005-0000-0000-00004A000000}"/>
    <cellStyle name="Comma 10 2" xfId="332" xr:uid="{00000000-0005-0000-0000-00004B000000}"/>
    <cellStyle name="Comma 10 2 2" xfId="387" xr:uid="{4EB23784-CE3D-4A8E-A48A-B5EC9C98543B}"/>
    <cellStyle name="Comma 10 3" xfId="355" xr:uid="{CAE90251-9D06-4FD0-BEF9-F83B33DB1A9E}"/>
    <cellStyle name="Comma 11" xfId="268" xr:uid="{00000000-0005-0000-0000-00004C000000}"/>
    <cellStyle name="Comma 11 2" xfId="331" xr:uid="{00000000-0005-0000-0000-00004D000000}"/>
    <cellStyle name="Comma 11 2 2" xfId="386" xr:uid="{95BF4F7B-DD92-42CA-8B58-BDF63B5F61F6}"/>
    <cellStyle name="Comma 11 3" xfId="354" xr:uid="{24EBA519-E638-4AEB-81E7-5CDFB2BA35E8}"/>
    <cellStyle name="Comma 12" xfId="335" xr:uid="{00000000-0005-0000-0000-00004E000000}"/>
    <cellStyle name="Comma 12 2" xfId="390" xr:uid="{DF9A5EF3-CFB2-4842-B7AF-F2BA0F969003}"/>
    <cellStyle name="Comma 13" xfId="336" xr:uid="{00000000-0005-0000-0000-00004F000000}"/>
    <cellStyle name="Comma 13 2" xfId="391" xr:uid="{FA06AFA9-1E52-477E-83C3-193173BDF1CF}"/>
    <cellStyle name="Comma 14" xfId="357" xr:uid="{51DD5829-847F-475B-A157-F242D57A484D}"/>
    <cellStyle name="Comma 15" xfId="392" xr:uid="{D89AED13-CE33-4024-A701-FFAAE99C831F}"/>
    <cellStyle name="Comma 2" xfId="71" xr:uid="{00000000-0005-0000-0000-000050000000}"/>
    <cellStyle name="Comma 2 2" xfId="72" xr:uid="{00000000-0005-0000-0000-000051000000}"/>
    <cellStyle name="Comma 2 2 2" xfId="306" xr:uid="{00000000-0005-0000-0000-000052000000}"/>
    <cellStyle name="Comma 2 2 2 2" xfId="361" xr:uid="{272FD8AB-4774-4A2D-BCE1-50D765978379}"/>
    <cellStyle name="Comma 2 2 3" xfId="338" xr:uid="{BFB0992B-2E9D-4AE2-A9C4-D72F6E2AE165}"/>
    <cellStyle name="Comma 2 3" xfId="73" xr:uid="{00000000-0005-0000-0000-000053000000}"/>
    <cellStyle name="Comma 2 3 2" xfId="74" xr:uid="{00000000-0005-0000-0000-000054000000}"/>
    <cellStyle name="Comma 2 3 2 2" xfId="308" xr:uid="{00000000-0005-0000-0000-000055000000}"/>
    <cellStyle name="Comma 2 3 2 2 2" xfId="363" xr:uid="{AF216049-09AC-4D06-84F7-8CB3A1A93DF1}"/>
    <cellStyle name="Comma 2 3 2 3" xfId="340" xr:uid="{E5D55F09-562A-497A-AFCB-6221E7637FB7}"/>
    <cellStyle name="Comma 2 3 3" xfId="307" xr:uid="{00000000-0005-0000-0000-000056000000}"/>
    <cellStyle name="Comma 2 3 3 2" xfId="362" xr:uid="{6ECC1C0C-6667-4E40-A870-FE10F3EEB8B0}"/>
    <cellStyle name="Comma 2 3 4" xfId="339" xr:uid="{D99DE382-5B09-4FFE-AD48-F97E9C75F8CC}"/>
    <cellStyle name="Comma 2 4" xfId="75" xr:uid="{00000000-0005-0000-0000-000057000000}"/>
    <cellStyle name="Comma 2 4 2" xfId="309" xr:uid="{00000000-0005-0000-0000-000058000000}"/>
    <cellStyle name="Comma 2 4 2 2" xfId="364" xr:uid="{9C351ECB-D6A7-4E25-8C29-03F52D03FDA1}"/>
    <cellStyle name="Comma 2 4 3" xfId="341" xr:uid="{2F4A538F-4210-42E1-AB16-EE549BC715F0}"/>
    <cellStyle name="Comma 2 5" xfId="76" xr:uid="{00000000-0005-0000-0000-000059000000}"/>
    <cellStyle name="Comma 2 5 2" xfId="310" xr:uid="{00000000-0005-0000-0000-00005A000000}"/>
    <cellStyle name="Comma 2 5 2 2" xfId="365" xr:uid="{1A3D613E-5196-4434-A8D2-D92933518B69}"/>
    <cellStyle name="Comma 2 6" xfId="305" xr:uid="{00000000-0005-0000-0000-00005B000000}"/>
    <cellStyle name="Comma 2 6 2" xfId="360" xr:uid="{5ADA87B0-09EB-401C-A37F-FEF3223516F7}"/>
    <cellStyle name="Comma 2 7" xfId="337" xr:uid="{D33C5289-5213-4070-8E58-D2DD2C64A63F}"/>
    <cellStyle name="Comma 3" xfId="77" xr:uid="{00000000-0005-0000-0000-00005C000000}"/>
    <cellStyle name="Comma 3 2" xfId="78" xr:uid="{00000000-0005-0000-0000-00005D000000}"/>
    <cellStyle name="Comma 3 3" xfId="79" xr:uid="{00000000-0005-0000-0000-00005E000000}"/>
    <cellStyle name="Comma 3 3 2" xfId="311" xr:uid="{00000000-0005-0000-0000-00005F000000}"/>
    <cellStyle name="Comma 3 3 2 2" xfId="366" xr:uid="{D050E838-1CDD-4248-AA9D-36E5DAF4D6DA}"/>
    <cellStyle name="Comma 4" xfId="80" xr:uid="{00000000-0005-0000-0000-000060000000}"/>
    <cellStyle name="Comma 4 2" xfId="312" xr:uid="{00000000-0005-0000-0000-000061000000}"/>
    <cellStyle name="Comma 4 2 2" xfId="367" xr:uid="{3905772F-24FB-4CDB-8A0C-0B65DBBC9CFB}"/>
    <cellStyle name="Comma 5" xfId="81" xr:uid="{00000000-0005-0000-0000-000062000000}"/>
    <cellStyle name="Comma 5 2" xfId="313" xr:uid="{00000000-0005-0000-0000-000063000000}"/>
    <cellStyle name="Comma 5 2 2" xfId="368" xr:uid="{539B07F7-C26C-4985-B18D-4A1386A292B7}"/>
    <cellStyle name="Comma 6" xfId="82" xr:uid="{00000000-0005-0000-0000-000064000000}"/>
    <cellStyle name="Comma 6 2" xfId="314" xr:uid="{00000000-0005-0000-0000-000065000000}"/>
    <cellStyle name="Comma 6 2 2" xfId="369" xr:uid="{BEC8D6B9-597E-492E-951B-844DE6D479D3}"/>
    <cellStyle name="Comma 7" xfId="83" xr:uid="{00000000-0005-0000-0000-000066000000}"/>
    <cellStyle name="Comma 7 2" xfId="315" xr:uid="{00000000-0005-0000-0000-000067000000}"/>
    <cellStyle name="Comma 7 2 2" xfId="370" xr:uid="{F2C516BF-3186-4DF2-8271-3C71201FC756}"/>
    <cellStyle name="Comma 7 3" xfId="342" xr:uid="{9BE6F207-3B93-4126-8774-A2D9155C3F24}"/>
    <cellStyle name="Comma 8" xfId="84" xr:uid="{00000000-0005-0000-0000-000068000000}"/>
    <cellStyle name="Comma 8 2" xfId="316" xr:uid="{00000000-0005-0000-0000-000069000000}"/>
    <cellStyle name="Comma 8 2 2" xfId="371" xr:uid="{227D99DE-EB98-4B61-9769-CF4A32595A7E}"/>
    <cellStyle name="Comma 8 3" xfId="343" xr:uid="{EC7999F7-6F6A-40DE-9297-2F0EA55B7F03}"/>
    <cellStyle name="Comma 9" xfId="267" xr:uid="{00000000-0005-0000-0000-00006A000000}"/>
    <cellStyle name="Comma 9 2" xfId="330" xr:uid="{00000000-0005-0000-0000-00006B000000}"/>
    <cellStyle name="Comma 9 2 2" xfId="385" xr:uid="{D80B9482-9FD4-4A3A-97F4-F6FD34433C2D}"/>
    <cellStyle name="Comma 9 3" xfId="353" xr:uid="{D11C3613-2D1E-497F-A556-08C32B006390}"/>
    <cellStyle name="Comma0" xfId="85" xr:uid="{00000000-0005-0000-0000-00006C000000}"/>
    <cellStyle name="Currency 11" xfId="86" xr:uid="{00000000-0005-0000-0000-00006D000000}"/>
    <cellStyle name="Currency 11 2" xfId="87" xr:uid="{00000000-0005-0000-0000-00006E000000}"/>
    <cellStyle name="Currency 11 2 2" xfId="318" xr:uid="{00000000-0005-0000-0000-00006F000000}"/>
    <cellStyle name="Currency 11 2 2 2" xfId="373" xr:uid="{C3659C03-8542-4440-962E-5A6A5102ABC2}"/>
    <cellStyle name="Currency 11 2 3" xfId="345" xr:uid="{731687C5-2C7C-4AA7-92D7-713C21F4CF18}"/>
    <cellStyle name="Currency 11 3" xfId="317" xr:uid="{00000000-0005-0000-0000-000070000000}"/>
    <cellStyle name="Currency 11 3 2" xfId="372" xr:uid="{C0513C8C-5E76-4BE0-80DB-4255FBDD0B00}"/>
    <cellStyle name="Currency 11 4" xfId="344" xr:uid="{81C6718D-ADCB-45B4-87A6-B827F0E659CE}"/>
    <cellStyle name="Currency 2" xfId="88" xr:uid="{00000000-0005-0000-0000-000071000000}"/>
    <cellStyle name="Currency 2 2" xfId="89" xr:uid="{00000000-0005-0000-0000-000072000000}"/>
    <cellStyle name="Currency 2 2 2" xfId="320" xr:uid="{00000000-0005-0000-0000-000073000000}"/>
    <cellStyle name="Currency 2 2 2 2" xfId="375" xr:uid="{36ACF343-B8A1-44F1-BAF6-FB86A0C3F829}"/>
    <cellStyle name="Currency 2 2 3" xfId="347" xr:uid="{3A7FD433-C097-452D-8928-C433E1D3EC84}"/>
    <cellStyle name="Currency 2 3" xfId="319" xr:uid="{00000000-0005-0000-0000-000074000000}"/>
    <cellStyle name="Currency 2 3 2" xfId="374" xr:uid="{F44BE2B3-351A-4ECE-9323-6AB149983A8F}"/>
    <cellStyle name="Currency 2 4" xfId="346" xr:uid="{5CA2777F-FD4F-483C-9DF5-DAA3561FB489}"/>
    <cellStyle name="Currency 3" xfId="90" xr:uid="{00000000-0005-0000-0000-000075000000}"/>
    <cellStyle name="Currency 3 2" xfId="91" xr:uid="{00000000-0005-0000-0000-000076000000}"/>
    <cellStyle name="Currency 3 2 2" xfId="322" xr:uid="{00000000-0005-0000-0000-000077000000}"/>
    <cellStyle name="Currency 3 2 2 2" xfId="377" xr:uid="{B572699E-F7A3-4E1D-BBA9-BD2E321E16B7}"/>
    <cellStyle name="Currency 3 2 3" xfId="349" xr:uid="{2BC3071E-D50C-4432-B161-1395D1993D93}"/>
    <cellStyle name="Currency 3 3" xfId="321" xr:uid="{00000000-0005-0000-0000-000078000000}"/>
    <cellStyle name="Currency 3 3 2" xfId="376" xr:uid="{EEEB3EDD-F9EA-4A61-8F2C-73316A1724F7}"/>
    <cellStyle name="Currency 3 4" xfId="348" xr:uid="{9847C55A-F0F5-48D1-B946-B8041E5D032C}"/>
    <cellStyle name="Currency 4" xfId="92" xr:uid="{00000000-0005-0000-0000-000079000000}"/>
    <cellStyle name="Currency 4 2" xfId="93" xr:uid="{00000000-0005-0000-0000-00007A000000}"/>
    <cellStyle name="Currency 4 2 2" xfId="324" xr:uid="{00000000-0005-0000-0000-00007B000000}"/>
    <cellStyle name="Currency 4 2 2 2" xfId="379" xr:uid="{C086D696-4DC4-4918-9DAE-34C74D6BC79B}"/>
    <cellStyle name="Currency 4 2 3" xfId="351" xr:uid="{9763CD7A-D5DE-4653-911B-51064A04F108}"/>
    <cellStyle name="Currency 4 3" xfId="323" xr:uid="{00000000-0005-0000-0000-00007C000000}"/>
    <cellStyle name="Currency 4 3 2" xfId="378" xr:uid="{E513906D-8B63-4019-A5A5-4055E6D226ED}"/>
    <cellStyle name="Currency 4 4" xfId="350" xr:uid="{12EBC361-D362-4AC7-BE2B-4958C72C2781}"/>
    <cellStyle name="Currency 5" xfId="94" xr:uid="{00000000-0005-0000-0000-00007D000000}"/>
    <cellStyle name="Currency 5 2" xfId="283" xr:uid="{00000000-0005-0000-0000-00007E000000}"/>
    <cellStyle name="Currency 5 2 2" xfId="333" xr:uid="{00000000-0005-0000-0000-00007F000000}"/>
    <cellStyle name="Currency 5 2 2 2" xfId="388" xr:uid="{D9B5D49D-46D4-4892-888D-08BAF3A30852}"/>
    <cellStyle name="Currency 5 2 3" xfId="356" xr:uid="{1DD1C622-990E-4668-83B2-7F7DBFF6AE88}"/>
    <cellStyle name="Currency 5 3" xfId="325" xr:uid="{00000000-0005-0000-0000-000080000000}"/>
    <cellStyle name="Currency 5 3 2" xfId="380" xr:uid="{9A3A1D2B-BBE8-4134-9D2C-478B0A29AFD7}"/>
    <cellStyle name="Currency 5 4" xfId="352" xr:uid="{4F03C7EF-38F4-414A-884E-B560297BECB3}"/>
    <cellStyle name="D4_B8B1_005004B79812_.wvu.PrintTitlest" xfId="95" xr:uid="{00000000-0005-0000-0000-000081000000}"/>
    <cellStyle name="Date" xfId="96" xr:uid="{00000000-0005-0000-0000-000082000000}"/>
    <cellStyle name="Date 2" xfId="97" xr:uid="{00000000-0005-0000-0000-000083000000}"/>
    <cellStyle name="Emphasis 1" xfId="98" xr:uid="{00000000-0005-0000-0000-000084000000}"/>
    <cellStyle name="Emphasis 2" xfId="99" xr:uid="{00000000-0005-0000-0000-000085000000}"/>
    <cellStyle name="Emphasis 3" xfId="100" xr:uid="{00000000-0005-0000-0000-000086000000}"/>
    <cellStyle name="Empty_Cell" xfId="101" xr:uid="{00000000-0005-0000-0000-000087000000}"/>
    <cellStyle name="Euro" xfId="102" xr:uid="{00000000-0005-0000-0000-000088000000}"/>
    <cellStyle name="Explanatory Text 2" xfId="103" xr:uid="{00000000-0005-0000-0000-000089000000}"/>
    <cellStyle name="Fixed" xfId="104" xr:uid="{00000000-0005-0000-0000-00008A000000}"/>
    <cellStyle name="Fixed 2" xfId="105" xr:uid="{00000000-0005-0000-0000-00008B000000}"/>
    <cellStyle name="Gilsans" xfId="106" xr:uid="{00000000-0005-0000-0000-00008C000000}"/>
    <cellStyle name="Gilsansl" xfId="107" xr:uid="{00000000-0005-0000-0000-00008D000000}"/>
    <cellStyle name="Good 2" xfId="108" xr:uid="{00000000-0005-0000-0000-00008E000000}"/>
    <cellStyle name="Header1" xfId="109" xr:uid="{00000000-0005-0000-0000-00008F000000}"/>
    <cellStyle name="Header2" xfId="110" xr:uid="{00000000-0005-0000-0000-000090000000}"/>
    <cellStyle name="Header3" xfId="111" xr:uid="{00000000-0005-0000-0000-000091000000}"/>
    <cellStyle name="Header4" xfId="112" xr:uid="{00000000-0005-0000-0000-000092000000}"/>
    <cellStyle name="Header5" xfId="113" xr:uid="{00000000-0005-0000-0000-000093000000}"/>
    <cellStyle name="Heading 1 2" xfId="114" xr:uid="{00000000-0005-0000-0000-000094000000}"/>
    <cellStyle name="Heading 1 2 2" xfId="115" xr:uid="{00000000-0005-0000-0000-000095000000}"/>
    <cellStyle name="Heading 1 3" xfId="116" xr:uid="{00000000-0005-0000-0000-000096000000}"/>
    <cellStyle name="Heading 2 2" xfId="117" xr:uid="{00000000-0005-0000-0000-000097000000}"/>
    <cellStyle name="Heading 2 2 2" xfId="118" xr:uid="{00000000-0005-0000-0000-000098000000}"/>
    <cellStyle name="Heading 2 3" xfId="119" xr:uid="{00000000-0005-0000-0000-000099000000}"/>
    <cellStyle name="Heading 3 2" xfId="120" xr:uid="{00000000-0005-0000-0000-00009A000000}"/>
    <cellStyle name="Heading 3 2 2" xfId="121" xr:uid="{00000000-0005-0000-0000-00009B000000}"/>
    <cellStyle name="Heading 3 3" xfId="122" xr:uid="{00000000-0005-0000-0000-00009C000000}"/>
    <cellStyle name="Heading 4 2" xfId="123" xr:uid="{00000000-0005-0000-0000-00009D000000}"/>
    <cellStyle name="Heading 4 2 2" xfId="124" xr:uid="{00000000-0005-0000-0000-00009E000000}"/>
    <cellStyle name="Heading 4 3" xfId="125" xr:uid="{00000000-0005-0000-0000-00009F000000}"/>
    <cellStyle name="Heading(4)" xfId="126" xr:uid="{00000000-0005-0000-0000-0000A0000000}"/>
    <cellStyle name="Hyperlink" xfId="2" builtinId="8"/>
    <cellStyle name="Hyperlink 2" xfId="127" xr:uid="{00000000-0005-0000-0000-0000A2000000}"/>
    <cellStyle name="Hyperlink 3" xfId="263" xr:uid="{00000000-0005-0000-0000-0000A3000000}"/>
    <cellStyle name="Hyperlink 4" xfId="281" xr:uid="{00000000-0005-0000-0000-0000A4000000}"/>
    <cellStyle name="Hyperlink Arrow" xfId="128" xr:uid="{00000000-0005-0000-0000-0000A5000000}"/>
    <cellStyle name="Hyperlink Text" xfId="129" xr:uid="{00000000-0005-0000-0000-0000A6000000}"/>
    <cellStyle name="import" xfId="292" xr:uid="{00000000-0005-0000-0000-0000A7000000}"/>
    <cellStyle name="import%" xfId="293" xr:uid="{00000000-0005-0000-0000-0000A8000000}"/>
    <cellStyle name="import_ICRC Electricity model 1-1  (1 Feb 2003) " xfId="294" xr:uid="{00000000-0005-0000-0000-0000A9000000}"/>
    <cellStyle name="Input" xfId="1" builtinId="20"/>
    <cellStyle name="Input 2" xfId="130" xr:uid="{00000000-0005-0000-0000-0000AB000000}"/>
    <cellStyle name="Input 2 2" xfId="275" xr:uid="{00000000-0005-0000-0000-0000AC000000}"/>
    <cellStyle name="Input|Date" xfId="131" xr:uid="{00000000-0005-0000-0000-0000AD000000}"/>
    <cellStyle name="Input1" xfId="132" xr:uid="{00000000-0005-0000-0000-0000AE000000}"/>
    <cellStyle name="Input1 2" xfId="133" xr:uid="{00000000-0005-0000-0000-0000AF000000}"/>
    <cellStyle name="Input1 2 2" xfId="327" xr:uid="{00000000-0005-0000-0000-0000B0000000}"/>
    <cellStyle name="Input1 2 2 2" xfId="382" xr:uid="{DB401E9E-9B9D-4D2A-8088-FA33ED3DDC48}"/>
    <cellStyle name="Input1 3" xfId="295" xr:uid="{00000000-0005-0000-0000-0000B1000000}"/>
    <cellStyle name="Input1 3 2" xfId="334" xr:uid="{00000000-0005-0000-0000-0000B2000000}"/>
    <cellStyle name="Input1 3 2 2" xfId="389" xr:uid="{0E43ACE8-AC3F-4D4C-9ACD-AADB472F2215}"/>
    <cellStyle name="Input1 4" xfId="326" xr:uid="{00000000-0005-0000-0000-0000B3000000}"/>
    <cellStyle name="Input1 4 2" xfId="381" xr:uid="{FB3EB716-FE7E-4EB7-B970-04CDA9DB36BC}"/>
    <cellStyle name="Input1%" xfId="296" xr:uid="{00000000-0005-0000-0000-0000B4000000}"/>
    <cellStyle name="Input1_ICRC Electricity model 1-1  (1 Feb 2003) " xfId="297" xr:uid="{00000000-0005-0000-0000-0000B5000000}"/>
    <cellStyle name="Input1default" xfId="298" xr:uid="{00000000-0005-0000-0000-0000B6000000}"/>
    <cellStyle name="Input1default%" xfId="299" xr:uid="{00000000-0005-0000-0000-0000B7000000}"/>
    <cellStyle name="Input2" xfId="134" xr:uid="{00000000-0005-0000-0000-0000B8000000}"/>
    <cellStyle name="Input2 2" xfId="135" xr:uid="{00000000-0005-0000-0000-0000B9000000}"/>
    <cellStyle name="Input3" xfId="136" xr:uid="{00000000-0005-0000-0000-0000BA000000}"/>
    <cellStyle name="Input3 2" xfId="137" xr:uid="{00000000-0005-0000-0000-0000BB000000}"/>
    <cellStyle name="Input3 2 2" xfId="329" xr:uid="{00000000-0005-0000-0000-0000BC000000}"/>
    <cellStyle name="Input3 2 2 2" xfId="384" xr:uid="{646401D9-74BD-4B9D-B6F4-6435389E1B37}"/>
    <cellStyle name="Input3 3" xfId="328" xr:uid="{00000000-0005-0000-0000-0000BD000000}"/>
    <cellStyle name="Input3 3 2" xfId="383" xr:uid="{F63292E4-E6B7-4400-924C-5571545BFBFF}"/>
    <cellStyle name="Inputs_Divider" xfId="138" xr:uid="{00000000-0005-0000-0000-0000BE000000}"/>
    <cellStyle name="InSheet" xfId="139" xr:uid="{00000000-0005-0000-0000-0000BF000000}"/>
    <cellStyle name="key result" xfId="300" xr:uid="{00000000-0005-0000-0000-0000C0000000}"/>
    <cellStyle name="Lines" xfId="140" xr:uid="{00000000-0005-0000-0000-0000C1000000}"/>
    <cellStyle name="Linked Cell 2" xfId="141" xr:uid="{00000000-0005-0000-0000-0000C2000000}"/>
    <cellStyle name="Local import" xfId="301" xr:uid="{00000000-0005-0000-0000-0000C3000000}"/>
    <cellStyle name="Local import %" xfId="302" xr:uid="{00000000-0005-0000-0000-0000C4000000}"/>
    <cellStyle name="Mine" xfId="142" xr:uid="{00000000-0005-0000-0000-0000C5000000}"/>
    <cellStyle name="Model Name" xfId="143" xr:uid="{00000000-0005-0000-0000-0000C6000000}"/>
    <cellStyle name="Neutral 2" xfId="144" xr:uid="{00000000-0005-0000-0000-0000C7000000}"/>
    <cellStyle name="Normal" xfId="0" builtinId="0"/>
    <cellStyle name="Normal - Style1" xfId="145" xr:uid="{00000000-0005-0000-0000-0000C9000000}"/>
    <cellStyle name="Normal 10" xfId="146" xr:uid="{00000000-0005-0000-0000-0000CA000000}"/>
    <cellStyle name="Normal 10 2" xfId="284" xr:uid="{00000000-0005-0000-0000-0000CB000000}"/>
    <cellStyle name="Normal 11" xfId="265" xr:uid="{00000000-0005-0000-0000-0000CC000000}"/>
    <cellStyle name="Normal 12" xfId="280" xr:uid="{00000000-0005-0000-0000-0000CD000000}"/>
    <cellStyle name="Normal 13" xfId="147" xr:uid="{00000000-0005-0000-0000-0000CE000000}"/>
    <cellStyle name="Normal 13 2" xfId="148" xr:uid="{00000000-0005-0000-0000-0000CF000000}"/>
    <cellStyle name="Normal 13_29(d) - Gas extensions -tariffs" xfId="149" xr:uid="{00000000-0005-0000-0000-0000D0000000}"/>
    <cellStyle name="Normal 14" xfId="270" xr:uid="{00000000-0005-0000-0000-0000D1000000}"/>
    <cellStyle name="Normal 15" xfId="150" xr:uid="{00000000-0005-0000-0000-0000D2000000}"/>
    <cellStyle name="Normal 16" xfId="151" xr:uid="{00000000-0005-0000-0000-0000D3000000}"/>
    <cellStyle name="Normal 2" xfId="3" xr:uid="{00000000-0005-0000-0000-0000D4000000}"/>
    <cellStyle name="Normal 2 2" xfId="152" xr:uid="{00000000-0005-0000-0000-0000D5000000}"/>
    <cellStyle name="Normal 2 2 2" xfId="153" xr:uid="{00000000-0005-0000-0000-0000D6000000}"/>
    <cellStyle name="Normal 2 3" xfId="154" xr:uid="{00000000-0005-0000-0000-0000D7000000}"/>
    <cellStyle name="Normal 2 3 2" xfId="155" xr:uid="{00000000-0005-0000-0000-0000D8000000}"/>
    <cellStyle name="Normal 2 3_29(d) - Gas extensions -tariffs" xfId="156" xr:uid="{00000000-0005-0000-0000-0000D9000000}"/>
    <cellStyle name="Normal 2 4" xfId="157" xr:uid="{00000000-0005-0000-0000-0000DA000000}"/>
    <cellStyle name="Normal 2 5" xfId="158" xr:uid="{00000000-0005-0000-0000-0000DB000000}"/>
    <cellStyle name="Normal 2 6" xfId="282" xr:uid="{00000000-0005-0000-0000-0000DC000000}"/>
    <cellStyle name="Normal 2_29(d) - Gas extensions -tariffs" xfId="159" xr:uid="{00000000-0005-0000-0000-0000DD000000}"/>
    <cellStyle name="Normal 3" xfId="160" xr:uid="{00000000-0005-0000-0000-0000DE000000}"/>
    <cellStyle name="Normal 3 2" xfId="161" xr:uid="{00000000-0005-0000-0000-0000DF000000}"/>
    <cellStyle name="Normal 3 3" xfId="289" xr:uid="{00000000-0005-0000-0000-0000E0000000}"/>
    <cellStyle name="Normal 3_29(d) - Gas extensions -tariffs" xfId="162" xr:uid="{00000000-0005-0000-0000-0000E1000000}"/>
    <cellStyle name="Normal 34" xfId="269" xr:uid="{00000000-0005-0000-0000-0000E2000000}"/>
    <cellStyle name="Normal 38" xfId="163" xr:uid="{00000000-0005-0000-0000-0000E3000000}"/>
    <cellStyle name="Normal 38 2" xfId="164" xr:uid="{00000000-0005-0000-0000-0000E4000000}"/>
    <cellStyle name="Normal 38_29(d) - Gas extensions -tariffs" xfId="165" xr:uid="{00000000-0005-0000-0000-0000E5000000}"/>
    <cellStyle name="Normal 4" xfId="166" xr:uid="{00000000-0005-0000-0000-0000E6000000}"/>
    <cellStyle name="Normal 4 2" xfId="167" xr:uid="{00000000-0005-0000-0000-0000E7000000}"/>
    <cellStyle name="Normal 4 3" xfId="168" xr:uid="{00000000-0005-0000-0000-0000E8000000}"/>
    <cellStyle name="Normal 4 3 2" xfId="285" xr:uid="{00000000-0005-0000-0000-0000E9000000}"/>
    <cellStyle name="Normal 4_29(d) - Gas extensions -tariffs" xfId="169" xr:uid="{00000000-0005-0000-0000-0000EA000000}"/>
    <cellStyle name="Normal 40" xfId="170" xr:uid="{00000000-0005-0000-0000-0000EB000000}"/>
    <cellStyle name="Normal 40 2" xfId="171" xr:uid="{00000000-0005-0000-0000-0000EC000000}"/>
    <cellStyle name="Normal 40_29(d) - Gas extensions -tariffs" xfId="172" xr:uid="{00000000-0005-0000-0000-0000ED000000}"/>
    <cellStyle name="Normal 5" xfId="173" xr:uid="{00000000-0005-0000-0000-0000EE000000}"/>
    <cellStyle name="Normal 5 2" xfId="174" xr:uid="{00000000-0005-0000-0000-0000EF000000}"/>
    <cellStyle name="Normal 6" xfId="175" xr:uid="{00000000-0005-0000-0000-0000F0000000}"/>
    <cellStyle name="Normal 6 2" xfId="176" xr:uid="{00000000-0005-0000-0000-0000F1000000}"/>
    <cellStyle name="Normal 7" xfId="177" xr:uid="{00000000-0005-0000-0000-0000F2000000}"/>
    <cellStyle name="Normal 7 2" xfId="178" xr:uid="{00000000-0005-0000-0000-0000F3000000}"/>
    <cellStyle name="Normal 7 2 2" xfId="286" xr:uid="{00000000-0005-0000-0000-0000F4000000}"/>
    <cellStyle name="Normal 8" xfId="179" xr:uid="{00000000-0005-0000-0000-0000F5000000}"/>
    <cellStyle name="Normal 9" xfId="180" xr:uid="{00000000-0005-0000-0000-0000F6000000}"/>
    <cellStyle name="Note 2" xfId="181" xr:uid="{00000000-0005-0000-0000-0000F7000000}"/>
    <cellStyle name="Note 2 2" xfId="276" xr:uid="{00000000-0005-0000-0000-0000F8000000}"/>
    <cellStyle name="OffSheet" xfId="182" xr:uid="{00000000-0005-0000-0000-0000F9000000}"/>
    <cellStyle name="Output 2" xfId="183" xr:uid="{00000000-0005-0000-0000-0000FA000000}"/>
    <cellStyle name="Output 2 2" xfId="277" xr:uid="{00000000-0005-0000-0000-0000FB000000}"/>
    <cellStyle name="Percent [2]" xfId="184" xr:uid="{00000000-0005-0000-0000-0000FD000000}"/>
    <cellStyle name="Percent [2] 2" xfId="185" xr:uid="{00000000-0005-0000-0000-0000FE000000}"/>
    <cellStyle name="Percent [2]_29(d) - Gas extensions -tariffs" xfId="186" xr:uid="{00000000-0005-0000-0000-0000FF000000}"/>
    <cellStyle name="Percent 10" xfId="271" xr:uid="{00000000-0005-0000-0000-000000010000}"/>
    <cellStyle name="Percent 2" xfId="187" xr:uid="{00000000-0005-0000-0000-000001010000}"/>
    <cellStyle name="Percent 2 2" xfId="188" xr:uid="{00000000-0005-0000-0000-000002010000}"/>
    <cellStyle name="Percent 2 3" xfId="290" xr:uid="{00000000-0005-0000-0000-000003010000}"/>
    <cellStyle name="Percent 3" xfId="189" xr:uid="{00000000-0005-0000-0000-000004010000}"/>
    <cellStyle name="Percent 3 2" xfId="190" xr:uid="{00000000-0005-0000-0000-000005010000}"/>
    <cellStyle name="Percent 4" xfId="191" xr:uid="{00000000-0005-0000-0000-000006010000}"/>
    <cellStyle name="Percent 5" xfId="192" xr:uid="{00000000-0005-0000-0000-000007010000}"/>
    <cellStyle name="Percent 5 2" xfId="287" xr:uid="{00000000-0005-0000-0000-000008010000}"/>
    <cellStyle name="Percent 6" xfId="264" xr:uid="{00000000-0005-0000-0000-000009010000}"/>
    <cellStyle name="Percent 7" xfId="193" xr:uid="{00000000-0005-0000-0000-00000A010000}"/>
    <cellStyle name="Percent 8" xfId="266" xr:uid="{00000000-0005-0000-0000-00000B010000}"/>
    <cellStyle name="Percent 9" xfId="288" xr:uid="{00000000-0005-0000-0000-00000C010000}"/>
    <cellStyle name="Percentage" xfId="194" xr:uid="{00000000-0005-0000-0000-00000D010000}"/>
    <cellStyle name="Period Title" xfId="195" xr:uid="{00000000-0005-0000-0000-00000E010000}"/>
    <cellStyle name="PSChar" xfId="196" xr:uid="{00000000-0005-0000-0000-00000F010000}"/>
    <cellStyle name="PSDate" xfId="197" xr:uid="{00000000-0005-0000-0000-000010010000}"/>
    <cellStyle name="PSDec" xfId="198" xr:uid="{00000000-0005-0000-0000-000011010000}"/>
    <cellStyle name="PSDetail" xfId="199" xr:uid="{00000000-0005-0000-0000-000012010000}"/>
    <cellStyle name="PSHeading" xfId="200" xr:uid="{00000000-0005-0000-0000-000013010000}"/>
    <cellStyle name="PSInt" xfId="201" xr:uid="{00000000-0005-0000-0000-000014010000}"/>
    <cellStyle name="PSSpacer" xfId="202" xr:uid="{00000000-0005-0000-0000-000015010000}"/>
    <cellStyle name="Ratio" xfId="203" xr:uid="{00000000-0005-0000-0000-000016010000}"/>
    <cellStyle name="Ratio 2" xfId="204" xr:uid="{00000000-0005-0000-0000-000017010000}"/>
    <cellStyle name="Ratio_29(d) - Gas extensions -tariffs" xfId="205" xr:uid="{00000000-0005-0000-0000-000018010000}"/>
    <cellStyle name="Right Date" xfId="206" xr:uid="{00000000-0005-0000-0000-000019010000}"/>
    <cellStyle name="Right Number" xfId="207" xr:uid="{00000000-0005-0000-0000-00001A010000}"/>
    <cellStyle name="Right Year" xfId="208" xr:uid="{00000000-0005-0000-0000-00001B010000}"/>
    <cellStyle name="SAPError" xfId="209" xr:uid="{00000000-0005-0000-0000-00001C010000}"/>
    <cellStyle name="SAPError 2" xfId="210" xr:uid="{00000000-0005-0000-0000-00001D010000}"/>
    <cellStyle name="SAPKey" xfId="211" xr:uid="{00000000-0005-0000-0000-00001E010000}"/>
    <cellStyle name="SAPKey 2" xfId="212" xr:uid="{00000000-0005-0000-0000-00001F010000}"/>
    <cellStyle name="SAPLocked" xfId="213" xr:uid="{00000000-0005-0000-0000-000020010000}"/>
    <cellStyle name="SAPLocked 2" xfId="214" xr:uid="{00000000-0005-0000-0000-000021010000}"/>
    <cellStyle name="SAPOutput" xfId="215" xr:uid="{00000000-0005-0000-0000-000022010000}"/>
    <cellStyle name="SAPOutput 2" xfId="216" xr:uid="{00000000-0005-0000-0000-000023010000}"/>
    <cellStyle name="SAPSpace" xfId="217" xr:uid="{00000000-0005-0000-0000-000024010000}"/>
    <cellStyle name="SAPSpace 2" xfId="218" xr:uid="{00000000-0005-0000-0000-000025010000}"/>
    <cellStyle name="SAPText" xfId="219" xr:uid="{00000000-0005-0000-0000-000026010000}"/>
    <cellStyle name="SAPText 2" xfId="220" xr:uid="{00000000-0005-0000-0000-000027010000}"/>
    <cellStyle name="SAPUnLocked" xfId="221" xr:uid="{00000000-0005-0000-0000-000028010000}"/>
    <cellStyle name="SAPUnLocked 2" xfId="222" xr:uid="{00000000-0005-0000-0000-000029010000}"/>
    <cellStyle name="Sheet Title" xfId="223" xr:uid="{00000000-0005-0000-0000-00002A010000}"/>
    <cellStyle name="SheetHeader1" xfId="224" xr:uid="{00000000-0005-0000-0000-00002B010000}"/>
    <cellStyle name="SheetHeader2" xfId="225" xr:uid="{00000000-0005-0000-0000-00002C010000}"/>
    <cellStyle name="SheetHeader3" xfId="226" xr:uid="{00000000-0005-0000-0000-00002D010000}"/>
    <cellStyle name="Style 1" xfId="227" xr:uid="{00000000-0005-0000-0000-00002E010000}"/>
    <cellStyle name="Style 1 2" xfId="228" xr:uid="{00000000-0005-0000-0000-00002F010000}"/>
    <cellStyle name="Style 1_29(d) - Gas extensions -tariffs" xfId="229" xr:uid="{00000000-0005-0000-0000-000030010000}"/>
    <cellStyle name="Style2" xfId="230" xr:uid="{00000000-0005-0000-0000-000031010000}"/>
    <cellStyle name="Style3" xfId="231" xr:uid="{00000000-0005-0000-0000-000032010000}"/>
    <cellStyle name="Style4" xfId="232" xr:uid="{00000000-0005-0000-0000-000033010000}"/>
    <cellStyle name="Style4 2" xfId="233" xr:uid="{00000000-0005-0000-0000-000034010000}"/>
    <cellStyle name="Style4_29(d) - Gas extensions -tariffs" xfId="234" xr:uid="{00000000-0005-0000-0000-000035010000}"/>
    <cellStyle name="Style5" xfId="235" xr:uid="{00000000-0005-0000-0000-000036010000}"/>
    <cellStyle name="Style5 2" xfId="236" xr:uid="{00000000-0005-0000-0000-000037010000}"/>
    <cellStyle name="Style5_29(d) - Gas extensions -tariffs" xfId="237" xr:uid="{00000000-0005-0000-0000-000038010000}"/>
    <cellStyle name="Table Head Green" xfId="238" xr:uid="{00000000-0005-0000-0000-000039010000}"/>
    <cellStyle name="Table Head_pldt" xfId="239" xr:uid="{00000000-0005-0000-0000-00003A010000}"/>
    <cellStyle name="Table Source" xfId="240" xr:uid="{00000000-0005-0000-0000-00003B010000}"/>
    <cellStyle name="Table Units" xfId="241" xr:uid="{00000000-0005-0000-0000-00003C010000}"/>
    <cellStyle name="Table_Heading" xfId="242" xr:uid="{00000000-0005-0000-0000-00003D010000}"/>
    <cellStyle name="Technical_Input" xfId="243" xr:uid="{00000000-0005-0000-0000-00003E010000}"/>
    <cellStyle name="Text" xfId="244" xr:uid="{00000000-0005-0000-0000-00003F010000}"/>
    <cellStyle name="Text 2" xfId="245" xr:uid="{00000000-0005-0000-0000-000040010000}"/>
    <cellStyle name="Text 3" xfId="246" xr:uid="{00000000-0005-0000-0000-000041010000}"/>
    <cellStyle name="Text Head 1" xfId="247" xr:uid="{00000000-0005-0000-0000-000042010000}"/>
    <cellStyle name="Text Head 2" xfId="248" xr:uid="{00000000-0005-0000-0000-000043010000}"/>
    <cellStyle name="Text Indent 2" xfId="249" xr:uid="{00000000-0005-0000-0000-000044010000}"/>
    <cellStyle name="Theirs" xfId="250" xr:uid="{00000000-0005-0000-0000-000045010000}"/>
    <cellStyle name="Title 2" xfId="251" xr:uid="{00000000-0005-0000-0000-000046010000}"/>
    <cellStyle name="TOC 1" xfId="252" xr:uid="{00000000-0005-0000-0000-000047010000}"/>
    <cellStyle name="TOC 2" xfId="253" xr:uid="{00000000-0005-0000-0000-000048010000}"/>
    <cellStyle name="TOC 3" xfId="254" xr:uid="{00000000-0005-0000-0000-000049010000}"/>
    <cellStyle name="Total 2" xfId="255" xr:uid="{00000000-0005-0000-0000-00004A010000}"/>
    <cellStyle name="Total 2 2" xfId="278" xr:uid="{00000000-0005-0000-0000-00004B010000}"/>
    <cellStyle name="Totals" xfId="256" xr:uid="{00000000-0005-0000-0000-00004C010000}"/>
    <cellStyle name="unit" xfId="257" xr:uid="{00000000-0005-0000-0000-00004D010000}"/>
    <cellStyle name="User_Input" xfId="258" xr:uid="{00000000-0005-0000-0000-00004E010000}"/>
    <cellStyle name="Warning Text 2" xfId="259" xr:uid="{00000000-0005-0000-0000-00004F010000}"/>
    <cellStyle name="year" xfId="260" xr:uid="{00000000-0005-0000-0000-000050010000}"/>
    <cellStyle name="year 2" xfId="261" xr:uid="{00000000-0005-0000-0000-000051010000}"/>
    <cellStyle name="year_29(d) - Gas extensions -tariffs" xfId="262" xr:uid="{00000000-0005-0000-0000-000052010000}"/>
  </cellStyles>
  <dxfs count="8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00FF"/>
      <color rgb="FFFFFF99"/>
      <color rgb="FFDAEEF3"/>
      <color rgb="FF0000FF"/>
      <color rgb="FF006100"/>
      <color rgb="FFC6EFCE"/>
      <color rgb="FFFFCC99"/>
      <color rgb="FFCCFF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mbo_000\Documents\AAaAER\eaAER%20Transgrid%202018-23\Capex\aexAER\20170814\AER%20-%20AusNet%20Services%202017-22%20-%20Opex%20model%20-%20April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uckip\AppData\Local\Microsoft\Windows\INetCache\Content.Outlook\NW4DJWES\Vic-Alb%20Capital%20Expenditure%20Sharing%20Scheme%20Track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>
        <row r="13">
          <cell r="C13" t="str">
            <v>Output | Models</v>
          </cell>
        </row>
      </sheetData>
      <sheetData sheetId="1">
        <row r="8">
          <cell r="G8" t="str">
            <v>2014-15</v>
          </cell>
        </row>
      </sheetData>
      <sheetData sheetId="2" refreshError="1"/>
      <sheetData sheetId="3" refreshError="1"/>
      <sheetData sheetId="4">
        <row r="23">
          <cell r="C23" t="str">
            <v>2013-14</v>
          </cell>
        </row>
        <row r="24">
          <cell r="C24" t="str">
            <v>2014-15</v>
          </cell>
        </row>
        <row r="25">
          <cell r="C25" t="str">
            <v>2015-16</v>
          </cell>
        </row>
        <row r="26">
          <cell r="C26" t="str">
            <v>2016-17</v>
          </cell>
        </row>
      </sheetData>
      <sheetData sheetId="5" refreshError="1"/>
      <sheetData sheetId="6" refreshError="1"/>
      <sheetData sheetId="7" refreshError="1"/>
      <sheetData sheetId="8">
        <row r="14">
          <cell r="G14" t="str">
            <v>Per cent</v>
          </cell>
        </row>
      </sheetData>
      <sheetData sheetId="9">
        <row r="1">
          <cell r="S1" t="str">
            <v>Ok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 | General"/>
      <sheetName val="Input | Inflation and Disc Rate"/>
      <sheetName val="Input | Reported Capex"/>
      <sheetName val="Input | Reported Performance"/>
      <sheetName val="Input | Contingent Payment"/>
      <sheetName val="Input | Performance Targets"/>
      <sheetName val="Calc | CESS Revenue Increments"/>
      <sheetName val="Calc | Contingent Payment"/>
      <sheetName val="Output | Models"/>
    </sheetNames>
    <sheetDataSet>
      <sheetData sheetId="0"/>
      <sheetData sheetId="1">
        <row r="1">
          <cell r="B1" t="str">
            <v>AGN Vic-Alb 2023-2027 Indicative - Capital expenditure sharing scheme model</v>
          </cell>
        </row>
        <row r="6">
          <cell r="D6" t="str">
            <v>AGN Vic-Alb</v>
          </cell>
        </row>
      </sheetData>
      <sheetData sheetId="2"/>
      <sheetData sheetId="3"/>
      <sheetData sheetId="4"/>
      <sheetData sheetId="5"/>
      <sheetData sheetId="6">
        <row r="15">
          <cell r="H15">
            <v>1000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/>
  </sheetPr>
  <dimension ref="A1:AB15"/>
  <sheetViews>
    <sheetView zoomScale="160" zoomScaleNormal="160" workbookViewId="0">
      <selection activeCell="D11" sqref="D11"/>
    </sheetView>
  </sheetViews>
  <sheetFormatPr defaultColWidth="0" defaultRowHeight="18" customHeight="1" zeroHeight="1"/>
  <cols>
    <col min="1" max="2" width="1.33203125" style="2" customWidth="1"/>
    <col min="3" max="3" width="26.44140625" style="1" customWidth="1"/>
    <col min="4" max="4" width="79.33203125" style="1" customWidth="1"/>
    <col min="5" max="5" width="2.88671875" style="1" customWidth="1"/>
    <col min="6" max="6" width="2.88671875" style="2" customWidth="1"/>
    <col min="7" max="28" width="12.6640625" style="2" hidden="1" customWidth="1"/>
    <col min="29" max="16384" width="9.109375" style="2" hidden="1"/>
  </cols>
  <sheetData>
    <row r="1" spans="2:13" s="5" customFormat="1" ht="18" customHeight="1">
      <c r="B1" s="3" t="str">
        <f>'Input | General'!$B$1</f>
        <v>AGN  2023-28 Gas AA Proposal - Capital expenditure sharing scheme model</v>
      </c>
      <c r="D1" s="4"/>
      <c r="E1" s="4"/>
    </row>
    <row r="2" spans="2:13" ht="18" customHeight="1">
      <c r="B2" s="24" t="s">
        <v>10</v>
      </c>
    </row>
    <row r="3" spans="2:13" ht="18" customHeight="1">
      <c r="C3" s="2"/>
    </row>
    <row r="4" spans="2:13" s="8" customFormat="1" ht="18" customHeight="1">
      <c r="C4" s="20" t="s">
        <v>11</v>
      </c>
      <c r="D4" s="7"/>
      <c r="E4" s="7"/>
    </row>
    <row r="5" spans="2:13" ht="11.25" customHeight="1"/>
    <row r="6" spans="2:13" ht="11.25" customHeight="1">
      <c r="C6" s="22" t="s">
        <v>12</v>
      </c>
      <c r="D6" s="22" t="s">
        <v>13</v>
      </c>
      <c r="E6" s="22"/>
    </row>
    <row r="7" spans="2:13" ht="11.25" customHeight="1">
      <c r="C7" s="49" t="s">
        <v>15</v>
      </c>
      <c r="D7" s="23" t="s">
        <v>23</v>
      </c>
      <c r="E7" s="23"/>
      <c r="F7" s="21"/>
      <c r="G7" s="21"/>
      <c r="H7" s="21"/>
      <c r="I7" s="21"/>
      <c r="J7" s="21"/>
      <c r="K7" s="21"/>
      <c r="L7" s="21"/>
      <c r="M7" s="21"/>
    </row>
    <row r="8" spans="2:13" ht="11.25" customHeight="1">
      <c r="C8" s="49" t="s">
        <v>44</v>
      </c>
      <c r="D8" s="23" t="s">
        <v>43</v>
      </c>
      <c r="E8" s="23"/>
      <c r="F8" s="21"/>
      <c r="G8" s="21"/>
      <c r="H8" s="21"/>
      <c r="I8" s="21"/>
      <c r="J8" s="21"/>
      <c r="K8" s="21"/>
      <c r="L8" s="21"/>
      <c r="M8" s="21"/>
    </row>
    <row r="9" spans="2:13" ht="11.25" customHeight="1">
      <c r="C9" s="49" t="s">
        <v>31</v>
      </c>
      <c r="D9" s="23" t="s">
        <v>18</v>
      </c>
      <c r="E9" s="23"/>
      <c r="F9" s="21"/>
      <c r="G9" s="21"/>
      <c r="H9" s="21"/>
      <c r="I9" s="21"/>
      <c r="J9" s="21"/>
      <c r="K9" s="21"/>
      <c r="L9" s="21"/>
      <c r="M9" s="21"/>
    </row>
    <row r="10" spans="2:13" ht="11.25" customHeight="1">
      <c r="C10" s="90" t="s">
        <v>91</v>
      </c>
      <c r="D10" s="23" t="s">
        <v>100</v>
      </c>
      <c r="E10" s="23"/>
      <c r="F10" s="21"/>
      <c r="G10" s="21"/>
      <c r="H10" s="21"/>
      <c r="I10" s="21"/>
      <c r="J10" s="21"/>
      <c r="K10" s="21"/>
      <c r="L10" s="21"/>
      <c r="M10" s="21"/>
    </row>
    <row r="11" spans="2:13" ht="11.25" customHeight="1">
      <c r="C11" s="49" t="s">
        <v>84</v>
      </c>
      <c r="D11" s="23" t="s">
        <v>86</v>
      </c>
      <c r="E11" s="23"/>
      <c r="F11" s="21"/>
      <c r="G11" s="21"/>
      <c r="H11" s="21"/>
      <c r="I11" s="21"/>
      <c r="J11" s="21"/>
      <c r="K11" s="21"/>
      <c r="L11" s="21"/>
      <c r="M11" s="21"/>
    </row>
    <row r="12" spans="2:13" ht="11.25" customHeight="1">
      <c r="C12" s="49" t="s">
        <v>32</v>
      </c>
      <c r="D12" s="23" t="s">
        <v>19</v>
      </c>
      <c r="E12" s="23"/>
      <c r="F12" s="21"/>
      <c r="G12" s="21"/>
      <c r="H12" s="21"/>
      <c r="I12" s="21"/>
      <c r="J12" s="21"/>
      <c r="K12" s="21"/>
      <c r="L12" s="21"/>
      <c r="M12" s="21"/>
    </row>
    <row r="13" spans="2:13" ht="11.25" customHeight="1">
      <c r="C13" s="49" t="s">
        <v>45</v>
      </c>
      <c r="D13" s="23" t="s">
        <v>30</v>
      </c>
      <c r="E13" s="23"/>
      <c r="F13" s="21"/>
      <c r="G13" s="21"/>
      <c r="H13" s="21"/>
      <c r="I13" s="21"/>
      <c r="J13" s="21"/>
      <c r="K13" s="21"/>
      <c r="L13" s="21"/>
      <c r="M13" s="21"/>
    </row>
    <row r="14" spans="2:13" ht="12.75" customHeight="1"/>
    <row r="15" spans="2:13" s="8" customFormat="1" ht="12.75" customHeight="1">
      <c r="C15" s="20" t="s">
        <v>14</v>
      </c>
      <c r="D15" s="7"/>
      <c r="E15" s="7"/>
    </row>
  </sheetData>
  <hyperlinks>
    <hyperlink ref="C7" location="'Input | General'!A1" display="Input | General" xr:uid="{00000000-0004-0000-0000-000000000000}"/>
    <hyperlink ref="C9" location="'Input | Reported Capex'!A1" display="Input | Reported Capex" xr:uid="{00000000-0004-0000-0000-000001000000}"/>
    <hyperlink ref="C8" location="'Input | Inflation and Disc Rate'!A1" display="Input | Inflation and Disc Rate" xr:uid="{00000000-0004-0000-0000-000002000000}"/>
    <hyperlink ref="C12" location="'Calc | CESS Revenue Increments'!A1" display="Calc | CESS Revenue Increments" xr:uid="{00000000-0004-0000-0000-000003000000}"/>
    <hyperlink ref="C13" location="'Output | Models'!A1" display="Output | Models" xr:uid="{00000000-0004-0000-0000-000004000000}"/>
    <hyperlink ref="C11" location="'Input | Asset Performance Index'!A1" display="Input | Asset performance index" xr:uid="{00000000-0004-0000-0000-000005000000}"/>
    <hyperlink ref="C10" location="'Input | Reported Performance'!A1" display="Input | Reported Performance'!" xr:uid="{00000000-0004-0000-0000-000006000000}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59999389629810485"/>
  </sheetPr>
  <dimension ref="A1:E21"/>
  <sheetViews>
    <sheetView topLeftCell="A13" zoomScale="145" zoomScaleNormal="145" workbookViewId="0">
      <selection activeCell="C19" sqref="C19"/>
    </sheetView>
  </sheetViews>
  <sheetFormatPr defaultRowHeight="14.4"/>
  <cols>
    <col min="2" max="2" width="37.88671875" customWidth="1"/>
    <col min="3" max="3" width="23.5546875" customWidth="1"/>
    <col min="4" max="4" width="81.109375" customWidth="1"/>
    <col min="5" max="5" width="75.44140625" customWidth="1"/>
  </cols>
  <sheetData>
    <row r="1" spans="1:5" ht="21">
      <c r="A1" s="81" t="str">
        <f>'Input | General'!B1</f>
        <v>AGN  2023-28 Gas AA Proposal - Capital expenditure sharing scheme model</v>
      </c>
    </row>
    <row r="2" spans="1:5" ht="15.6">
      <c r="A2" s="82" t="s">
        <v>85</v>
      </c>
      <c r="B2" s="83"/>
      <c r="C2" s="83"/>
      <c r="D2" s="83"/>
      <c r="E2" s="69"/>
    </row>
    <row r="3" spans="1:5" ht="15" thickBot="1">
      <c r="A3" s="69"/>
      <c r="B3" s="69"/>
      <c r="C3" s="69"/>
      <c r="D3" s="69"/>
      <c r="E3" s="69"/>
    </row>
    <row r="4" spans="1:5">
      <c r="A4" s="70" t="s">
        <v>56</v>
      </c>
      <c r="B4" s="71" t="s">
        <v>57</v>
      </c>
      <c r="C4" s="71" t="s">
        <v>58</v>
      </c>
      <c r="D4" s="72" t="s">
        <v>59</v>
      </c>
      <c r="E4" s="77"/>
    </row>
    <row r="5" spans="1:5" ht="30.75" customHeight="1">
      <c r="A5" s="68">
        <v>1</v>
      </c>
      <c r="B5" s="69" t="s">
        <v>15</v>
      </c>
      <c r="C5" s="69" t="s">
        <v>60</v>
      </c>
      <c r="D5" s="74" t="s">
        <v>61</v>
      </c>
      <c r="E5" s="77"/>
    </row>
    <row r="6" spans="1:5" ht="30.75" customHeight="1">
      <c r="A6" s="68">
        <f>A5+1</f>
        <v>2</v>
      </c>
      <c r="B6" s="69" t="s">
        <v>44</v>
      </c>
      <c r="C6" s="69" t="s">
        <v>62</v>
      </c>
      <c r="D6" s="74" t="s">
        <v>72</v>
      </c>
      <c r="E6" s="77"/>
    </row>
    <row r="7" spans="1:5" ht="30.75" customHeight="1">
      <c r="A7" s="68">
        <f>A6+1</f>
        <v>3</v>
      </c>
      <c r="B7" s="69" t="s">
        <v>31</v>
      </c>
      <c r="C7" s="73" t="s">
        <v>73</v>
      </c>
      <c r="D7" s="74" t="s">
        <v>74</v>
      </c>
      <c r="E7" s="77"/>
    </row>
    <row r="8" spans="1:5" ht="30.75" customHeight="1">
      <c r="A8" s="68">
        <f>A7+1</f>
        <v>4</v>
      </c>
      <c r="B8" s="69" t="s">
        <v>31</v>
      </c>
      <c r="C8" s="73" t="s">
        <v>75</v>
      </c>
      <c r="D8" s="74" t="s">
        <v>76</v>
      </c>
      <c r="E8" s="77"/>
    </row>
    <row r="9" spans="1:5" ht="30.75" customHeight="1">
      <c r="A9" s="68">
        <f>A8+1</f>
        <v>5</v>
      </c>
      <c r="B9" s="69" t="s">
        <v>32</v>
      </c>
      <c r="C9" s="69" t="s">
        <v>63</v>
      </c>
      <c r="D9" s="74" t="s">
        <v>77</v>
      </c>
      <c r="E9" s="77"/>
    </row>
    <row r="10" spans="1:5" ht="30.75" customHeight="1">
      <c r="A10" s="68">
        <f t="shared" ref="A10:A12" si="0">A9+1</f>
        <v>6</v>
      </c>
      <c r="B10" s="69" t="s">
        <v>32</v>
      </c>
      <c r="C10" s="69" t="s">
        <v>64</v>
      </c>
      <c r="D10" s="74" t="s">
        <v>65</v>
      </c>
      <c r="E10" s="77"/>
    </row>
    <row r="11" spans="1:5" ht="30.75" customHeight="1">
      <c r="A11" s="68">
        <f t="shared" si="0"/>
        <v>7</v>
      </c>
      <c r="B11" s="69" t="s">
        <v>32</v>
      </c>
      <c r="C11" s="69" t="s">
        <v>66</v>
      </c>
      <c r="D11" s="74" t="s">
        <v>78</v>
      </c>
      <c r="E11" s="77"/>
    </row>
    <row r="12" spans="1:5" ht="30.75" customHeight="1">
      <c r="A12" s="68">
        <f t="shared" si="0"/>
        <v>8</v>
      </c>
      <c r="B12" s="69" t="s">
        <v>32</v>
      </c>
      <c r="C12" s="69" t="s">
        <v>67</v>
      </c>
      <c r="D12" s="74" t="s">
        <v>68</v>
      </c>
      <c r="E12" s="69"/>
    </row>
    <row r="13" spans="1:5" ht="30.75" customHeight="1">
      <c r="A13" s="68">
        <v>9</v>
      </c>
      <c r="B13" s="69" t="s">
        <v>45</v>
      </c>
      <c r="C13" s="69" t="s">
        <v>79</v>
      </c>
      <c r="D13" s="79" t="s">
        <v>80</v>
      </c>
      <c r="E13" s="69"/>
    </row>
    <row r="14" spans="1:5" ht="30.75" customHeight="1">
      <c r="A14" s="68">
        <v>10</v>
      </c>
      <c r="B14" s="69" t="s">
        <v>87</v>
      </c>
      <c r="C14" s="69" t="s">
        <v>81</v>
      </c>
      <c r="D14" s="79" t="s">
        <v>88</v>
      </c>
      <c r="E14" s="69"/>
    </row>
    <row r="15" spans="1:5" ht="30.75" customHeight="1" thickBot="1">
      <c r="A15" s="68">
        <v>11</v>
      </c>
      <c r="B15" s="75" t="s">
        <v>32</v>
      </c>
      <c r="C15" s="75" t="s">
        <v>82</v>
      </c>
      <c r="D15" s="80" t="s">
        <v>83</v>
      </c>
      <c r="E15" s="77"/>
    </row>
    <row r="16" spans="1:5" ht="30.75" customHeight="1">
      <c r="A16" s="86">
        <v>12</v>
      </c>
      <c r="B16" s="87" t="s">
        <v>87</v>
      </c>
      <c r="C16" s="87" t="s">
        <v>93</v>
      </c>
      <c r="D16" s="88" t="s">
        <v>92</v>
      </c>
      <c r="E16" s="85"/>
    </row>
    <row r="17" spans="1:5" ht="30.75" customHeight="1">
      <c r="A17" s="68">
        <v>13</v>
      </c>
      <c r="B17" s="69" t="s">
        <v>87</v>
      </c>
      <c r="C17" s="69" t="s">
        <v>94</v>
      </c>
      <c r="D17" s="74" t="s">
        <v>95</v>
      </c>
      <c r="E17" s="85"/>
    </row>
    <row r="18" spans="1:5" ht="30.75" customHeight="1">
      <c r="A18" s="68">
        <v>14</v>
      </c>
      <c r="B18" s="69" t="s">
        <v>32</v>
      </c>
      <c r="C18" s="69" t="s">
        <v>89</v>
      </c>
      <c r="D18" s="74" t="s">
        <v>97</v>
      </c>
      <c r="E18" s="84"/>
    </row>
    <row r="19" spans="1:5" ht="30.75" customHeight="1">
      <c r="A19" s="68">
        <v>15</v>
      </c>
      <c r="B19" s="69" t="s">
        <v>31</v>
      </c>
      <c r="C19" s="69" t="s">
        <v>73</v>
      </c>
      <c r="D19" s="74" t="s">
        <v>90</v>
      </c>
    </row>
    <row r="20" spans="1:5" ht="30.75" customHeight="1">
      <c r="A20" s="68">
        <v>16</v>
      </c>
      <c r="B20" s="69" t="s">
        <v>32</v>
      </c>
      <c r="C20" s="69" t="s">
        <v>82</v>
      </c>
      <c r="D20" s="74" t="s">
        <v>96</v>
      </c>
    </row>
    <row r="21" spans="1:5" ht="30.75" customHeight="1" thickBot="1">
      <c r="A21" s="89">
        <v>17</v>
      </c>
      <c r="B21" s="75" t="s">
        <v>98</v>
      </c>
      <c r="C21" s="75" t="s">
        <v>81</v>
      </c>
      <c r="D21" s="80" t="s">
        <v>99</v>
      </c>
    </row>
  </sheetData>
  <phoneticPr fontId="9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FF99"/>
  </sheetPr>
  <dimension ref="A1:V22"/>
  <sheetViews>
    <sheetView zoomScale="80" zoomScaleNormal="80" workbookViewId="0">
      <selection activeCell="D7" sqref="D7"/>
    </sheetView>
  </sheetViews>
  <sheetFormatPr defaultColWidth="0" defaultRowHeight="0" customHeight="1" zeroHeight="1"/>
  <cols>
    <col min="1" max="2" width="1.33203125" style="13" customWidth="1"/>
    <col min="3" max="3" width="56.6640625" style="14" customWidth="1"/>
    <col min="4" max="4" width="14.33203125" style="13" customWidth="1"/>
    <col min="5" max="8" width="12.6640625" style="13" customWidth="1"/>
    <col min="9" max="9" width="9.44140625" style="13" customWidth="1"/>
    <col min="10" max="10" width="11.44140625" style="13" customWidth="1"/>
    <col min="11" max="12" width="2.88671875" style="13" customWidth="1"/>
    <col min="13" max="22" width="9.109375" style="13" hidden="1" customWidth="1"/>
    <col min="23" max="16384" width="12.6640625" style="13" hidden="1"/>
  </cols>
  <sheetData>
    <row r="1" spans="1:13" s="10" customFormat="1" ht="18" customHeight="1">
      <c r="B1" s="11" t="str">
        <f>$D$6&amp;" "&amp;$D$8&amp;" "&amp;D7&amp;" - "&amp;"Capital expenditure sharing scheme model"</f>
        <v>AGN  2023-28 Gas AA Proposal - Capital expenditure sharing scheme model</v>
      </c>
      <c r="F1" s="45"/>
      <c r="G1" s="46" t="s">
        <v>24</v>
      </c>
      <c r="H1" s="54" t="s">
        <v>25</v>
      </c>
      <c r="I1" s="58" t="s">
        <v>16</v>
      </c>
      <c r="J1" s="76" t="s">
        <v>55</v>
      </c>
      <c r="M1" s="47"/>
    </row>
    <row r="2" spans="1:13" s="10" customFormat="1" ht="18" customHeight="1">
      <c r="B2" s="12" t="s">
        <v>15</v>
      </c>
    </row>
    <row r="3" spans="1:13" s="10" customFormat="1" ht="3" customHeight="1">
      <c r="B3" s="9"/>
    </row>
    <row r="4" spans="1:13" s="25" customFormat="1" ht="12.75" customHeight="1">
      <c r="A4" s="8"/>
      <c r="B4" s="20" t="s">
        <v>15</v>
      </c>
    </row>
    <row r="5" spans="1:13" s="21" customFormat="1" ht="11.25" customHeight="1">
      <c r="C5" s="22"/>
    </row>
    <row r="6" spans="1:13" s="33" customFormat="1" ht="11.25" customHeight="1">
      <c r="C6" s="32" t="s">
        <v>0</v>
      </c>
      <c r="D6" s="55" t="s">
        <v>101</v>
      </c>
      <c r="J6" s="42"/>
      <c r="K6" s="42"/>
      <c r="L6" s="42"/>
      <c r="M6" s="42"/>
    </row>
    <row r="7" spans="1:13" s="33" customFormat="1" ht="11.25" customHeight="1">
      <c r="C7" s="32" t="s">
        <v>49</v>
      </c>
      <c r="D7" s="55" t="s">
        <v>71</v>
      </c>
      <c r="I7" s="42"/>
      <c r="J7" s="42"/>
      <c r="K7" s="42"/>
      <c r="L7" s="42"/>
    </row>
    <row r="8" spans="1:13" s="33" customFormat="1" ht="11.25" customHeight="1">
      <c r="C8" s="32" t="s">
        <v>50</v>
      </c>
      <c r="D8" s="55" t="s">
        <v>69</v>
      </c>
      <c r="J8" s="42"/>
      <c r="K8" s="42"/>
      <c r="L8" s="42"/>
      <c r="M8" s="42"/>
    </row>
    <row r="9" spans="1:13" s="33" customFormat="1" ht="11.25" customHeight="1">
      <c r="C9" s="65" t="s">
        <v>54</v>
      </c>
      <c r="D9" s="55" t="s">
        <v>70</v>
      </c>
      <c r="J9" s="42"/>
      <c r="K9" s="42"/>
      <c r="L9" s="42"/>
      <c r="M9" s="42"/>
    </row>
    <row r="10" spans="1:13" s="33" customFormat="1" ht="11.25" customHeight="1">
      <c r="C10" s="32"/>
      <c r="J10" s="42"/>
      <c r="K10" s="42"/>
      <c r="L10" s="42"/>
      <c r="M10" s="42"/>
    </row>
    <row r="11" spans="1:13" s="33" customFormat="1" ht="11.25" customHeight="1">
      <c r="C11" s="50" t="s">
        <v>48</v>
      </c>
      <c r="J11" s="42"/>
      <c r="K11" s="42"/>
      <c r="L11" s="42"/>
      <c r="M11" s="42"/>
    </row>
    <row r="12" spans="1:13" s="33" customFormat="1" ht="11.25" customHeight="1">
      <c r="C12" s="32"/>
      <c r="D12" s="34" t="s">
        <v>36</v>
      </c>
      <c r="E12" s="34" t="s">
        <v>37</v>
      </c>
      <c r="F12" s="34" t="s">
        <v>38</v>
      </c>
      <c r="G12" s="34" t="s">
        <v>39</v>
      </c>
      <c r="H12" s="34" t="s">
        <v>40</v>
      </c>
      <c r="J12" s="42"/>
      <c r="K12" s="42"/>
      <c r="L12" s="42"/>
      <c r="M12" s="42"/>
    </row>
    <row r="13" spans="1:13" s="33" customFormat="1" ht="11.25" customHeight="1">
      <c r="C13" s="32" t="s">
        <v>34</v>
      </c>
      <c r="D13" s="66">
        <v>2018</v>
      </c>
      <c r="E13" s="66">
        <v>2019</v>
      </c>
      <c r="F13" s="66">
        <v>2020</v>
      </c>
      <c r="G13" s="66">
        <v>2021</v>
      </c>
      <c r="H13" s="66">
        <v>2022</v>
      </c>
      <c r="J13" s="42"/>
      <c r="K13" s="42"/>
      <c r="L13" s="42"/>
      <c r="M13" s="42"/>
    </row>
    <row r="14" spans="1:13" s="33" customFormat="1" ht="11.25" customHeight="1">
      <c r="C14" s="32" t="s">
        <v>1</v>
      </c>
      <c r="D14" s="55" t="s">
        <v>8</v>
      </c>
      <c r="E14" s="55" t="s">
        <v>8</v>
      </c>
      <c r="F14" s="55" t="s">
        <v>8</v>
      </c>
      <c r="G14" s="55" t="s">
        <v>8</v>
      </c>
      <c r="H14" s="55" t="s">
        <v>8</v>
      </c>
      <c r="J14" s="42"/>
      <c r="K14" s="42"/>
      <c r="L14" s="42"/>
      <c r="M14" s="42"/>
    </row>
    <row r="15" spans="1:13" s="33" customFormat="1" ht="11.25" customHeight="1">
      <c r="C15" s="32" t="s">
        <v>2</v>
      </c>
      <c r="D15" s="55" t="s">
        <v>7</v>
      </c>
      <c r="E15" s="55" t="s">
        <v>7</v>
      </c>
      <c r="F15" s="55" t="s">
        <v>7</v>
      </c>
      <c r="G15" s="55" t="s">
        <v>7</v>
      </c>
      <c r="H15" s="55" t="s">
        <v>9</v>
      </c>
      <c r="J15" s="42"/>
      <c r="K15" s="42"/>
      <c r="L15" s="42"/>
      <c r="M15" s="42"/>
    </row>
    <row r="16" spans="1:13" s="33" customFormat="1" ht="11.25" customHeight="1">
      <c r="C16" s="32"/>
      <c r="D16" s="42"/>
      <c r="E16" s="42"/>
      <c r="F16" s="42"/>
      <c r="G16" s="42"/>
      <c r="H16" s="42"/>
      <c r="J16" s="42"/>
      <c r="K16" s="42"/>
      <c r="L16" s="42"/>
      <c r="M16" s="42"/>
    </row>
    <row r="17" spans="1:13" s="33" customFormat="1" ht="11.25" customHeight="1">
      <c r="C17" s="32"/>
      <c r="D17" s="34" t="s">
        <v>36</v>
      </c>
      <c r="E17" s="34" t="s">
        <v>37</v>
      </c>
      <c r="F17" s="34" t="s">
        <v>38</v>
      </c>
      <c r="G17" s="34" t="s">
        <v>39</v>
      </c>
      <c r="H17" s="34" t="s">
        <v>40</v>
      </c>
      <c r="J17" s="42"/>
      <c r="K17" s="42"/>
      <c r="L17" s="42"/>
      <c r="M17" s="42"/>
    </row>
    <row r="18" spans="1:13" s="33" customFormat="1" ht="11.25" customHeight="1">
      <c r="C18" s="32" t="s">
        <v>35</v>
      </c>
      <c r="D18" s="64" t="str">
        <f>D9</f>
        <v>2023-24</v>
      </c>
      <c r="E18" s="64" t="str">
        <f>IF(LEN(D18)&gt;4,CONCATENATE(LEFT(D18,4)+1&amp;"–"&amp;IF(RIGHT(D18,2)+1&gt;9,"","0")&amp;RIGHT(D18,2)+1),D18+1)</f>
        <v>2024–25</v>
      </c>
      <c r="F18" s="64" t="str">
        <f t="shared" ref="F18:H18" si="0">IF(LEN(E18)&gt;4,CONCATENATE(LEFT(E18,4)+1&amp;"–"&amp;IF(RIGHT(E18,2)+1&gt;9,"","0")&amp;RIGHT(E18,2)+1),E18+1)</f>
        <v>2025–26</v>
      </c>
      <c r="G18" s="64" t="str">
        <f t="shared" si="0"/>
        <v>2026–27</v>
      </c>
      <c r="H18" s="64" t="str">
        <f t="shared" si="0"/>
        <v>2027–28</v>
      </c>
      <c r="J18" s="42"/>
      <c r="K18" s="42"/>
      <c r="L18" s="42"/>
      <c r="M18" s="42"/>
    </row>
    <row r="19" spans="1:13" s="33" customFormat="1" ht="11.25" customHeight="1">
      <c r="C19" s="42"/>
      <c r="D19" s="42"/>
      <c r="E19" s="42"/>
      <c r="F19" s="42"/>
      <c r="G19" s="42"/>
      <c r="H19" s="42"/>
      <c r="J19" s="42"/>
      <c r="K19" s="42"/>
      <c r="L19" s="42"/>
      <c r="M19" s="42"/>
    </row>
    <row r="20" spans="1:13" s="33" customFormat="1" ht="11.25" customHeight="1">
      <c r="J20" s="42"/>
      <c r="K20" s="42"/>
      <c r="L20" s="42"/>
      <c r="M20" s="42"/>
    </row>
    <row r="21" spans="1:13" s="25" customFormat="1" ht="12.75" customHeight="1">
      <c r="A21" s="8"/>
      <c r="B21" s="20" t="s">
        <v>14</v>
      </c>
    </row>
    <row r="22" spans="1:13" ht="18" hidden="1" customHeight="1"/>
  </sheetData>
  <dataValidations count="2">
    <dataValidation type="list" allowBlank="1" showInputMessage="1" showErrorMessage="1" sqref="D14:H14" xr:uid="{00000000-0002-0000-0200-000000000000}">
      <formula1>"Yes, No, N/A"</formula1>
    </dataValidation>
    <dataValidation type="list" allowBlank="1" showInputMessage="1" showErrorMessage="1" sqref="D15:H15" xr:uid="{00000000-0002-0000-0200-000001000000}">
      <formula1>"Actual, Estimate, N/A"</formula1>
    </dataValidation>
  </dataValidations>
  <pageMargins left="0.7" right="0.7" top="0.75" bottom="0.75" header="0.3" footer="0.3"/>
  <pageSetup paperSize="9" scale="5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FFFF99"/>
  </sheetPr>
  <dimension ref="A1:W68"/>
  <sheetViews>
    <sheetView tabSelected="1" zoomScale="80" zoomScaleNormal="80" workbookViewId="0">
      <selection activeCell="K19" sqref="K19"/>
    </sheetView>
  </sheetViews>
  <sheetFormatPr defaultColWidth="0" defaultRowHeight="18" customHeight="1" zeroHeight="1"/>
  <cols>
    <col min="1" max="2" width="1.33203125" style="10" customWidth="1"/>
    <col min="3" max="3" width="49.88671875" style="15" customWidth="1"/>
    <col min="4" max="4" width="23.6640625" style="15" customWidth="1"/>
    <col min="5" max="5" width="13.44140625" style="15" customWidth="1"/>
    <col min="6" max="6" width="9.109375" style="15" customWidth="1"/>
    <col min="7" max="7" width="2.88671875" style="15" customWidth="1"/>
    <col min="8" max="12" width="13.6640625" style="10" bestFit="1" customWidth="1"/>
    <col min="13" max="13" width="7.109375" style="10" bestFit="1" customWidth="1"/>
    <col min="14" max="14" width="2.88671875" style="10" customWidth="1"/>
    <col min="15" max="23" width="0" style="10" hidden="1" customWidth="1"/>
    <col min="24" max="16384" width="12.6640625" style="10" hidden="1"/>
  </cols>
  <sheetData>
    <row r="1" spans="2:14" ht="18" customHeight="1">
      <c r="B1" s="3" t="str">
        <f>'Input | General'!$B$1</f>
        <v>AGN  2023-28 Gas AA Proposal - Capital expenditure sharing scheme model</v>
      </c>
      <c r="D1" s="11"/>
      <c r="E1" s="11"/>
      <c r="F1" s="11"/>
      <c r="G1" s="11"/>
      <c r="H1" s="45"/>
      <c r="I1" s="46" t="s">
        <v>24</v>
      </c>
      <c r="J1" s="54" t="s">
        <v>25</v>
      </c>
      <c r="K1" s="58" t="s">
        <v>16</v>
      </c>
      <c r="L1" s="76" t="s">
        <v>55</v>
      </c>
    </row>
    <row r="2" spans="2:14" ht="18" customHeight="1">
      <c r="B2" s="12" t="s">
        <v>17</v>
      </c>
      <c r="D2" s="12"/>
      <c r="E2" s="12"/>
      <c r="F2" s="12"/>
      <c r="G2" s="12"/>
    </row>
    <row r="3" spans="2:14" ht="3" customHeight="1">
      <c r="C3" s="9"/>
      <c r="D3" s="9"/>
      <c r="E3" s="9"/>
      <c r="F3" s="9"/>
      <c r="G3" s="9"/>
    </row>
    <row r="4" spans="2:14" s="8" customFormat="1" ht="12.75" customHeight="1">
      <c r="B4" s="20" t="s">
        <v>20</v>
      </c>
      <c r="D4" s="6"/>
      <c r="E4" s="6"/>
      <c r="F4" s="6"/>
      <c r="G4" s="6"/>
    </row>
    <row r="5" spans="2:14" ht="10.5" customHeight="1">
      <c r="D5" s="31"/>
      <c r="E5" s="31"/>
      <c r="F5" s="31"/>
      <c r="G5" s="31"/>
    </row>
    <row r="6" spans="2:14" s="31" customFormat="1" ht="10.5" customHeight="1">
      <c r="D6" s="38" t="s">
        <v>6</v>
      </c>
      <c r="E6" s="38" t="s">
        <v>28</v>
      </c>
      <c r="F6" s="38" t="s">
        <v>4</v>
      </c>
      <c r="G6" s="27"/>
      <c r="H6" s="59">
        <f>IF('Input | General'!D14="Yes",'Input | General'!D13,"n/a")</f>
        <v>2018</v>
      </c>
      <c r="I6" s="59">
        <f>IF('Input | General'!E14="Yes",'Input | General'!E13,"n/a")</f>
        <v>2019</v>
      </c>
      <c r="J6" s="59">
        <f>IF('Input | General'!F14="Yes",'Input | General'!F13,"n/a")</f>
        <v>2020</v>
      </c>
      <c r="K6" s="59">
        <f>IF('Input | General'!G14="Yes",'Input | General'!G13,"n/a")</f>
        <v>2021</v>
      </c>
      <c r="L6" s="59">
        <f>IF('Input | General'!H14="Yes",'Input | General'!H13,"n/a")</f>
        <v>2022</v>
      </c>
      <c r="M6" s="48"/>
      <c r="N6" s="48"/>
    </row>
    <row r="7" spans="2:14" s="31" customFormat="1" ht="10.5" customHeight="1">
      <c r="M7" s="48"/>
      <c r="N7" s="48"/>
    </row>
    <row r="8" spans="2:14" ht="10.5" customHeight="1">
      <c r="C8" s="43" t="s">
        <v>3</v>
      </c>
      <c r="D8" s="41" t="s">
        <v>26</v>
      </c>
      <c r="E8" s="41" t="s">
        <v>27</v>
      </c>
      <c r="F8" s="62" t="e">
        <f>#REF!</f>
        <v>#REF!</v>
      </c>
      <c r="G8" s="31"/>
      <c r="H8" s="56"/>
      <c r="I8" s="56"/>
      <c r="J8" s="56"/>
      <c r="K8" s="56"/>
      <c r="L8" s="91">
        <v>74.947300297982537</v>
      </c>
      <c r="M8" s="2"/>
      <c r="N8" s="2"/>
    </row>
    <row r="9" spans="2:14" ht="10.5" customHeight="1">
      <c r="C9" s="43" t="s">
        <v>53</v>
      </c>
      <c r="D9" s="41" t="s">
        <v>26</v>
      </c>
      <c r="E9" s="41" t="s">
        <v>27</v>
      </c>
      <c r="F9" s="62" t="e">
        <f>#REF!</f>
        <v>#REF!</v>
      </c>
      <c r="G9" s="31"/>
      <c r="H9" s="56"/>
      <c r="I9" s="56"/>
      <c r="J9" s="56"/>
      <c r="K9" s="56"/>
      <c r="L9" s="91">
        <v>1.3675000000000002</v>
      </c>
      <c r="M9" s="2"/>
      <c r="N9" s="2"/>
    </row>
    <row r="10" spans="2:14" ht="10.5" customHeight="1">
      <c r="C10" s="43" t="s">
        <v>51</v>
      </c>
      <c r="D10" s="41" t="s">
        <v>26</v>
      </c>
      <c r="E10" s="41" t="s">
        <v>27</v>
      </c>
      <c r="F10" s="62" t="e">
        <f>#REF!</f>
        <v>#REF!</v>
      </c>
      <c r="G10" s="31"/>
      <c r="H10" s="56"/>
      <c r="I10" s="56"/>
      <c r="J10" s="56"/>
      <c r="K10" s="56"/>
      <c r="L10" s="91"/>
      <c r="M10" s="2"/>
      <c r="N10" s="2"/>
    </row>
    <row r="11" spans="2:14" s="31" customFormat="1" ht="10.5" customHeight="1">
      <c r="H11" s="30"/>
      <c r="I11" s="30"/>
      <c r="J11" s="30"/>
      <c r="K11" s="30"/>
      <c r="L11" s="30"/>
      <c r="M11" s="48"/>
      <c r="N11" s="48"/>
    </row>
    <row r="12" spans="2:14" ht="10.5" customHeight="1">
      <c r="C12" s="40" t="s">
        <v>5</v>
      </c>
      <c r="D12" s="39" t="s">
        <v>33</v>
      </c>
      <c r="E12" s="60" t="s">
        <v>27</v>
      </c>
      <c r="F12" s="61" t="e">
        <f>#REF!</f>
        <v>#REF!</v>
      </c>
      <c r="G12" s="31"/>
      <c r="H12" s="29">
        <f>IF(H6="", "", H8-H9-H10)</f>
        <v>0</v>
      </c>
      <c r="I12" s="29">
        <f t="shared" ref="I12:L12" si="0">IF(I6="", "", I8-I9-I10)</f>
        <v>0</v>
      </c>
      <c r="J12" s="29">
        <f t="shared" si="0"/>
        <v>0</v>
      </c>
      <c r="K12" s="29">
        <f t="shared" si="0"/>
        <v>0</v>
      </c>
      <c r="L12" s="29">
        <f t="shared" si="0"/>
        <v>73.57980029798253</v>
      </c>
      <c r="M12" s="2"/>
      <c r="N12" s="2"/>
    </row>
    <row r="13" spans="2:14" ht="10.5" customHeight="1">
      <c r="D13" s="31"/>
      <c r="E13" s="31"/>
      <c r="F13" s="31"/>
      <c r="G13" s="31"/>
      <c r="M13" s="35"/>
      <c r="N13" s="35"/>
    </row>
    <row r="14" spans="2:14" s="8" customFormat="1" ht="12.75" customHeight="1">
      <c r="B14" s="37" t="s">
        <v>21</v>
      </c>
      <c r="D14" s="17"/>
      <c r="E14" s="17"/>
      <c r="F14" s="17"/>
      <c r="G14" s="17"/>
    </row>
    <row r="15" spans="2:14" s="2" customFormat="1" ht="10.5" customHeight="1">
      <c r="B15" s="36"/>
      <c r="D15" s="19"/>
      <c r="E15" s="19"/>
      <c r="F15" s="19"/>
      <c r="G15" s="19"/>
    </row>
    <row r="16" spans="2:14" s="2" customFormat="1" ht="10.5" customHeight="1">
      <c r="B16" s="36"/>
      <c r="C16" s="31"/>
      <c r="D16" s="38" t="s">
        <v>6</v>
      </c>
      <c r="E16" s="38" t="s">
        <v>28</v>
      </c>
      <c r="F16" s="38" t="s">
        <v>4</v>
      </c>
      <c r="G16" s="27"/>
      <c r="H16" s="59">
        <f>H6</f>
        <v>2018</v>
      </c>
      <c r="I16" s="59">
        <f t="shared" ref="I16:L16" si="1">I6</f>
        <v>2019</v>
      </c>
      <c r="J16" s="59">
        <f t="shared" si="1"/>
        <v>2020</v>
      </c>
      <c r="K16" s="59">
        <f t="shared" si="1"/>
        <v>2021</v>
      </c>
      <c r="L16" s="59">
        <f t="shared" si="1"/>
        <v>2022</v>
      </c>
      <c r="M16" s="48"/>
      <c r="N16" s="48"/>
    </row>
    <row r="17" spans="2:14" s="2" customFormat="1" ht="10.5" customHeight="1">
      <c r="B17" s="36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48"/>
      <c r="N17" s="48"/>
    </row>
    <row r="18" spans="2:14" s="2" customFormat="1" ht="10.5" customHeight="1">
      <c r="B18" s="36"/>
      <c r="C18" s="43" t="s">
        <v>42</v>
      </c>
      <c r="D18" s="41" t="s">
        <v>26</v>
      </c>
      <c r="E18" s="41" t="s">
        <v>27</v>
      </c>
      <c r="F18" s="41" t="s">
        <v>29</v>
      </c>
      <c r="G18" s="31"/>
      <c r="H18" s="56"/>
      <c r="I18" s="56"/>
      <c r="J18" s="56"/>
      <c r="K18" s="56"/>
      <c r="L18" s="92">
        <v>203.62333999999998</v>
      </c>
    </row>
    <row r="19" spans="2:14" s="2" customFormat="1" ht="10.5" customHeight="1">
      <c r="B19" s="36"/>
      <c r="C19" s="43" t="s">
        <v>53</v>
      </c>
      <c r="D19" s="41" t="s">
        <v>26</v>
      </c>
      <c r="E19" s="41" t="s">
        <v>27</v>
      </c>
      <c r="F19" s="41" t="s">
        <v>29</v>
      </c>
      <c r="G19" s="52"/>
      <c r="H19" s="57"/>
      <c r="I19" s="56"/>
      <c r="J19" s="56"/>
      <c r="K19" s="56"/>
      <c r="L19" s="92">
        <v>36.650773000000001</v>
      </c>
    </row>
    <row r="20" spans="2:14" s="2" customFormat="1" ht="10.5" customHeight="1">
      <c r="B20" s="36"/>
      <c r="C20" s="51" t="s">
        <v>51</v>
      </c>
      <c r="D20" s="41" t="s">
        <v>26</v>
      </c>
      <c r="E20" s="41" t="s">
        <v>27</v>
      </c>
      <c r="F20" s="41" t="s">
        <v>29</v>
      </c>
      <c r="G20" s="52"/>
      <c r="H20" s="57"/>
      <c r="I20" s="56"/>
      <c r="J20" s="56"/>
      <c r="K20" s="56"/>
      <c r="L20" s="56"/>
    </row>
    <row r="21" spans="2:14" s="2" customFormat="1" ht="10.5" customHeight="1">
      <c r="B21" s="36"/>
      <c r="C21" s="53" t="s">
        <v>52</v>
      </c>
      <c r="D21" s="41" t="s">
        <v>26</v>
      </c>
      <c r="E21" s="41" t="s">
        <v>27</v>
      </c>
      <c r="F21" s="41" t="s">
        <v>29</v>
      </c>
      <c r="G21" s="31"/>
      <c r="H21" s="57"/>
      <c r="I21" s="56"/>
      <c r="J21" s="56"/>
      <c r="K21" s="56"/>
      <c r="L21" s="56"/>
    </row>
    <row r="22" spans="2:14" s="2" customFormat="1" ht="10.5" customHeight="1">
      <c r="B22" s="36"/>
      <c r="C22" s="31"/>
      <c r="D22" s="31"/>
      <c r="E22" s="31"/>
      <c r="F22" s="31"/>
      <c r="G22" s="31"/>
      <c r="H22" s="30"/>
      <c r="I22" s="30"/>
      <c r="J22" s="30"/>
      <c r="K22" s="30"/>
      <c r="L22" s="30"/>
      <c r="M22" s="48"/>
      <c r="N22" s="48"/>
    </row>
    <row r="23" spans="2:14" s="2" customFormat="1" ht="10.5" customHeight="1">
      <c r="B23" s="36"/>
      <c r="C23" s="40" t="s">
        <v>41</v>
      </c>
      <c r="D23" s="39" t="s">
        <v>33</v>
      </c>
      <c r="E23" s="63" t="s">
        <v>27</v>
      </c>
      <c r="F23" s="63" t="s">
        <v>29</v>
      </c>
      <c r="G23" s="31"/>
      <c r="H23" s="29">
        <f>IF(H16="", "", H18-H19-H20-H21)</f>
        <v>0</v>
      </c>
      <c r="I23" s="29">
        <f t="shared" ref="I23:L23" si="2">IF(I16="", "", I18-I19-I20-I21)</f>
        <v>0</v>
      </c>
      <c r="J23" s="29">
        <f t="shared" si="2"/>
        <v>0</v>
      </c>
      <c r="K23" s="29">
        <f t="shared" si="2"/>
        <v>0</v>
      </c>
      <c r="L23" s="29">
        <f t="shared" si="2"/>
        <v>166.97256699999997</v>
      </c>
    </row>
    <row r="24" spans="2:14" s="2" customFormat="1" ht="10.5" customHeight="1">
      <c r="B24" s="36"/>
      <c r="D24" s="19"/>
      <c r="E24" s="19"/>
      <c r="F24" s="19"/>
      <c r="G24" s="19"/>
      <c r="M24" s="35"/>
      <c r="N24" s="35"/>
    </row>
    <row r="25" spans="2:14" s="8" customFormat="1" ht="12.75" customHeight="1">
      <c r="B25" s="37" t="s">
        <v>22</v>
      </c>
      <c r="D25" s="17"/>
      <c r="E25" s="17"/>
      <c r="F25" s="17"/>
      <c r="G25" s="17"/>
    </row>
    <row r="26" spans="2:14" ht="10.5" customHeight="1">
      <c r="D26" s="31"/>
      <c r="E26" s="31"/>
      <c r="F26" s="31"/>
      <c r="G26" s="31"/>
      <c r="M26" s="2"/>
      <c r="N26" s="2"/>
    </row>
    <row r="27" spans="2:14" ht="10.5" customHeight="1">
      <c r="D27" s="31"/>
      <c r="E27" s="31"/>
      <c r="F27" s="31"/>
      <c r="G27" s="31"/>
      <c r="H27" s="59" t="str">
        <f>'Input | General'!D18</f>
        <v>2023-24</v>
      </c>
      <c r="I27" s="59" t="str">
        <f>'Input | General'!E18</f>
        <v>2024–25</v>
      </c>
      <c r="J27" s="59" t="str">
        <f>'Input | General'!F18</f>
        <v>2025–26</v>
      </c>
      <c r="K27" s="59" t="str">
        <f>'Input | General'!G18</f>
        <v>2026–27</v>
      </c>
      <c r="L27" s="59" t="str">
        <f>'Input | General'!H18</f>
        <v>2027–28</v>
      </c>
      <c r="M27" s="2"/>
      <c r="N27" s="2"/>
    </row>
    <row r="28" spans="2:14" s="16" customFormat="1" ht="10.5" customHeight="1">
      <c r="C28" s="15"/>
      <c r="D28" s="31"/>
      <c r="E28" s="31"/>
      <c r="F28" s="31"/>
      <c r="G28" s="31"/>
      <c r="M28" s="18"/>
      <c r="N28" s="18"/>
    </row>
    <row r="29" spans="2:14" ht="11.25" customHeight="1">
      <c r="C29" s="44" t="s">
        <v>46</v>
      </c>
      <c r="D29" s="28" t="s">
        <v>47</v>
      </c>
      <c r="E29" s="41" t="s">
        <v>27</v>
      </c>
      <c r="F29" s="41" t="s">
        <v>29</v>
      </c>
      <c r="G29" s="31"/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2"/>
      <c r="N29" s="2"/>
    </row>
    <row r="30" spans="2:14" ht="11.25" customHeight="1">
      <c r="C30" s="44" t="s">
        <v>46</v>
      </c>
      <c r="D30" s="28" t="s">
        <v>33</v>
      </c>
      <c r="E30" s="41" t="s">
        <v>27</v>
      </c>
      <c r="F30" s="78">
        <v>2017</v>
      </c>
      <c r="G30" s="31"/>
      <c r="H30" s="67" t="e">
        <f>IF(H29&lt;&gt;"",H29/(#REF!*(1+#REF!)^0.5),"")</f>
        <v>#REF!</v>
      </c>
      <c r="I30" s="67" t="e">
        <f>IF(I29&lt;&gt;"",I29/(#REF!*(1+#REF!)^0.5),"")</f>
        <v>#REF!</v>
      </c>
      <c r="J30" s="67" t="e">
        <f>IF(J29&lt;&gt;"",J29/(#REF!*(1+#REF!)^0.5),"")</f>
        <v>#REF!</v>
      </c>
      <c r="K30" s="67" t="e">
        <f>IF(K29&lt;&gt;"",K29/(#REF!*(1+#REF!)^0.5),"")</f>
        <v>#REF!</v>
      </c>
      <c r="L30" s="67" t="e">
        <f>IF(L29&lt;&gt;"",L29/(#REF!*(1+#REF!)^0.5),"")</f>
        <v>#REF!</v>
      </c>
      <c r="M30" s="2"/>
      <c r="N30" s="2"/>
    </row>
    <row r="31" spans="2:14" ht="11.25" customHeight="1">
      <c r="C31" s="44" t="s">
        <v>46</v>
      </c>
      <c r="D31" s="28" t="s">
        <v>26</v>
      </c>
      <c r="E31" s="41" t="s">
        <v>27</v>
      </c>
      <c r="F31" s="41" t="s">
        <v>29</v>
      </c>
      <c r="G31" s="31"/>
      <c r="H31" s="67" t="e">
        <f>IF(H29&lt;&gt;"",H30*#REF!*(1+#REF!)^0.5,"")</f>
        <v>#REF!</v>
      </c>
      <c r="I31" s="67" t="e">
        <f>IF(I29&lt;&gt;"",I30*#REF!*(1+#REF!)^0.5,"")</f>
        <v>#REF!</v>
      </c>
      <c r="J31" s="67" t="e">
        <f>IF(J29&lt;&gt;"",J30*#REF!*(1+#REF!)^0.5,"")</f>
        <v>#REF!</v>
      </c>
      <c r="K31" s="67" t="e">
        <f>IF(K29&lt;&gt;"",K30*#REF!*(1+#REF!)^0.5,"")</f>
        <v>#REF!</v>
      </c>
      <c r="L31" s="67" t="e">
        <f>IF(L29&lt;&gt;"",L30*#REF!*(1+#REF!)^0.5,"")</f>
        <v>#REF!</v>
      </c>
      <c r="M31" s="2"/>
      <c r="N31" s="2"/>
    </row>
    <row r="32" spans="2:14" ht="10.5" customHeight="1">
      <c r="D32" s="31"/>
      <c r="E32" s="31"/>
      <c r="F32" s="31"/>
      <c r="G32" s="31"/>
      <c r="M32" s="35"/>
      <c r="N32" s="35"/>
    </row>
    <row r="33" spans="1:6" s="25" customFormat="1" ht="12.75" customHeight="1">
      <c r="A33" s="8"/>
      <c r="B33" s="20" t="s">
        <v>14</v>
      </c>
      <c r="D33" s="26"/>
      <c r="E33" s="26"/>
      <c r="F33" s="26"/>
    </row>
    <row r="34" spans="1:6" ht="10.5" hidden="1" customHeight="1"/>
    <row r="36" spans="1:6" s="2" customFormat="1" ht="18" hidden="1" customHeight="1"/>
    <row r="39" spans="1:6" s="16" customFormat="1" ht="18" hidden="1" customHeight="1"/>
    <row r="44" spans="1:6" s="16" customFormat="1" ht="18" hidden="1" customHeight="1"/>
    <row r="51" spans="3:14" s="2" customFormat="1" ht="18" hidden="1" customHeight="1"/>
    <row r="55" spans="3:14" s="16" customFormat="1" ht="18" hidden="1" customHeight="1"/>
    <row r="63" spans="3:14" ht="18" hidden="1" customHeight="1">
      <c r="C63" s="19"/>
      <c r="D63" s="19"/>
      <c r="E63" s="19"/>
      <c r="F63" s="19"/>
      <c r="G63" s="19"/>
      <c r="H63" s="2"/>
      <c r="I63" s="2"/>
      <c r="J63" s="2"/>
      <c r="K63" s="2"/>
      <c r="L63" s="2"/>
      <c r="M63" s="2"/>
      <c r="N63" s="2"/>
    </row>
    <row r="64" spans="3:14" ht="18" hidden="1" customHeight="1">
      <c r="C64" s="19"/>
      <c r="D64" s="19"/>
      <c r="E64" s="19"/>
      <c r="F64" s="19"/>
      <c r="G64" s="19"/>
      <c r="H64" s="18"/>
      <c r="I64" s="18"/>
      <c r="J64" s="18"/>
      <c r="K64" s="18"/>
      <c r="L64" s="18"/>
      <c r="M64" s="18"/>
      <c r="N64" s="18"/>
    </row>
    <row r="65" spans="3:14" ht="18" hidden="1" customHeight="1">
      <c r="C65" s="19"/>
      <c r="D65" s="19"/>
      <c r="E65" s="19"/>
      <c r="F65" s="19"/>
      <c r="G65" s="19"/>
      <c r="H65" s="2"/>
      <c r="I65" s="2"/>
      <c r="J65" s="2"/>
      <c r="K65" s="2"/>
      <c r="L65" s="2"/>
      <c r="M65" s="2"/>
      <c r="N65" s="2"/>
    </row>
    <row r="66" spans="3:14" ht="18" hidden="1" customHeight="1">
      <c r="C66" s="19"/>
      <c r="D66" s="19"/>
      <c r="E66" s="19"/>
      <c r="F66" s="19"/>
      <c r="G66" s="19"/>
      <c r="H66" s="2"/>
      <c r="I66" s="2"/>
      <c r="J66" s="2"/>
      <c r="K66" s="2"/>
      <c r="L66" s="2"/>
      <c r="M66" s="2"/>
      <c r="N66" s="2"/>
    </row>
    <row r="67" spans="3:14" ht="18" hidden="1" customHeight="1">
      <c r="C67" s="19"/>
      <c r="D67" s="19"/>
      <c r="E67" s="19"/>
      <c r="F67" s="19"/>
      <c r="G67" s="19"/>
      <c r="H67" s="2"/>
      <c r="I67" s="2"/>
      <c r="J67" s="2"/>
      <c r="K67" s="2"/>
      <c r="L67" s="2"/>
      <c r="M67" s="2"/>
      <c r="N67" s="2"/>
    </row>
    <row r="68" spans="3:14" ht="18" hidden="1" customHeight="1">
      <c r="C68" s="19"/>
      <c r="D68" s="19"/>
      <c r="E68" s="19"/>
      <c r="F68" s="19"/>
      <c r="G68" s="19"/>
      <c r="H68" s="2"/>
      <c r="I68" s="2"/>
      <c r="J68" s="2"/>
      <c r="K68" s="2"/>
      <c r="L68" s="2"/>
      <c r="M68" s="2"/>
      <c r="N68" s="2"/>
    </row>
  </sheetData>
  <conditionalFormatting sqref="H8:H10 I8:L9">
    <cfRule type="expression" dxfId="7" priority="19">
      <formula>IF($H$6&lt;&gt;"","FALSE","TRUE")</formula>
    </cfRule>
  </conditionalFormatting>
  <conditionalFormatting sqref="H18:L18">
    <cfRule type="expression" dxfId="6" priority="14">
      <formula>IF($H$6&lt;&gt;"","FALSE","TRUE")</formula>
    </cfRule>
  </conditionalFormatting>
  <conditionalFormatting sqref="H19:H20">
    <cfRule type="expression" dxfId="5" priority="9">
      <formula>IF($H$6&lt;&gt;"","FALSE","TRUE")</formula>
    </cfRule>
  </conditionalFormatting>
  <conditionalFormatting sqref="I10:L10">
    <cfRule type="expression" dxfId="4" priority="5">
      <formula>IF($H$6&lt;&gt;"","FALSE","TRUE")</formula>
    </cfRule>
  </conditionalFormatting>
  <conditionalFormatting sqref="I19:L20">
    <cfRule type="expression" dxfId="3" priority="4">
      <formula>IF($H$6&lt;&gt;"","FALSE","TRUE")</formula>
    </cfRule>
  </conditionalFormatting>
  <conditionalFormatting sqref="H29:L29">
    <cfRule type="expression" dxfId="2" priority="3">
      <formula>IF($H$6&lt;&gt;"","FALSE","TRUE")</formula>
    </cfRule>
  </conditionalFormatting>
  <conditionalFormatting sqref="H21">
    <cfRule type="expression" dxfId="1" priority="2">
      <formula>IF($H$6&lt;&gt;"","FALSE","TRUE")</formula>
    </cfRule>
  </conditionalFormatting>
  <conditionalFormatting sqref="I21:L21">
    <cfRule type="expression" dxfId="0" priority="1">
      <formula>IF($H$6&lt;&gt;"","FALSE","TRUE")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Change log</vt:lpstr>
      <vt:lpstr>Input | General</vt:lpstr>
      <vt:lpstr>Input | Reported Capex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FINAL RIN</dc:subject>
  <dc:creator>AER</dc:creator>
  <cp:keywords>DNSP; Reset; CESS; 2022-26; FY; VIC</cp:keywords>
  <dc:description>6. as provided by AER workstream on 20190918</dc:description>
  <cp:lastModifiedBy>Catherine Chen</cp:lastModifiedBy>
  <dcterms:created xsi:type="dcterms:W3CDTF">2017-09-22T02:00:05Z</dcterms:created>
  <dcterms:modified xsi:type="dcterms:W3CDTF">2022-06-30T03:26:57Z</dcterms:modified>
  <cp:category>DNSP;Reset;CESS;2022-26;FY;VIC</cp:category>
  <cp:contentStatus>CURRENT @ 20190926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I">
    <vt:lpwstr>8952110</vt:lpwstr>
  </property>
</Properties>
</file>