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5"/>
  <workbookPr/>
  <mc:AlternateContent xmlns:mc="http://schemas.openxmlformats.org/markup-compatibility/2006">
    <mc:Choice Requires="x15">
      <x15ac:absPath xmlns:x15ac="http://schemas.microsoft.com/office/spreadsheetml/2010/11/ac" url="https://agig365.sharepoint.com/sites/VictorianAccessArrangement2023-28/Shared Documents/Final Plan/AGN Final Plan/AGN Final Plan Attachments/"/>
    </mc:Choice>
  </mc:AlternateContent>
  <xr:revisionPtr revIDLastSave="2" documentId="8_{197D8FCF-75D8-4D7F-9070-7D6A6FDAED42}" xr6:coauthVersionLast="47" xr6:coauthVersionMax="47" xr10:uidLastSave="{897D46A1-1262-4FFB-B7D5-2F0778897AB3}"/>
  <bookViews>
    <workbookView xWindow="-120" yWindow="-120" windowWidth="29040" windowHeight="15840" tabRatio="906" xr2:uid="{00000000-000D-0000-FFFF-FFFF00000000}"/>
  </bookViews>
  <sheets>
    <sheet name="Cover" sheetId="35" r:id="rId1"/>
    <sheet name="Labour - Fin Yr" sheetId="29" r:id="rId2"/>
    <sheet name="Labour - Cal Yr" sheetId="32" r:id="rId3"/>
    <sheet name="Notes &amp; Assumptions" sheetId="3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A" localSheetId="0">'[1]AUST SUM'!#REF!</definedName>
    <definedName name="\A" localSheetId="2">'[1]AUST SUM'!#REF!</definedName>
    <definedName name="\A" localSheetId="1">'[1]AUST SUM'!#REF!</definedName>
    <definedName name="\A">'[1]AUST SUM'!#REF!</definedName>
    <definedName name="\B" localSheetId="0">[2]Main!#REF!</definedName>
    <definedName name="\B" localSheetId="2">[2]Main!#REF!</definedName>
    <definedName name="\B" localSheetId="1">[2]Main!#REF!</definedName>
    <definedName name="\B">[2]Main!#REF!</definedName>
    <definedName name="\C" localSheetId="0">'[1]AUST SUM'!#REF!</definedName>
    <definedName name="\C" localSheetId="2">'[1]AUST SUM'!#REF!</definedName>
    <definedName name="\C" localSheetId="1">'[1]AUST SUM'!#REF!</definedName>
    <definedName name="\C">'[1]AUST SUM'!#REF!</definedName>
    <definedName name="\E" localSheetId="0">[3]IndustProdn!#REF!</definedName>
    <definedName name="\E" localSheetId="2">[3]IndustProdn!#REF!</definedName>
    <definedName name="\E" localSheetId="1">[3]IndustProdn!#REF!</definedName>
    <definedName name="\E">[3]IndustProdn!#REF!</definedName>
    <definedName name="\GP" localSheetId="0">[3]IndustProdn!#REF!</definedName>
    <definedName name="\GP" localSheetId="2">[3]IndustProdn!#REF!</definedName>
    <definedName name="\GP" localSheetId="1">[3]IndustProdn!#REF!</definedName>
    <definedName name="\GP">[3]IndustProdn!#REF!</definedName>
    <definedName name="\I" localSheetId="0">'[4]Wage Aggrements'!#REF!</definedName>
    <definedName name="\I" localSheetId="2">'[4]Wage Aggrements'!#REF!</definedName>
    <definedName name="\I" localSheetId="1">'[4]Wage Aggrements'!#REF!</definedName>
    <definedName name="\I">'[4]Wage Aggrements'!#REF!</definedName>
    <definedName name="\IP" localSheetId="0">[3]IndustProdn!#REF!</definedName>
    <definedName name="\IP" localSheetId="2">[3]IndustProdn!#REF!</definedName>
    <definedName name="\IP" localSheetId="1">[3]IndustProdn!#REF!</definedName>
    <definedName name="\IP">[3]IndustProdn!#REF!</definedName>
    <definedName name="\N" localSheetId="0">'[1]AUST SUM'!#REF!</definedName>
    <definedName name="\N" localSheetId="2">'[1]AUST SUM'!#REF!</definedName>
    <definedName name="\N" localSheetId="1">'[1]AUST SUM'!#REF!</definedName>
    <definedName name="\N">'[1]AUST SUM'!#REF!</definedName>
    <definedName name="\O" localSheetId="0">'[1]AUST SUM'!#REF!</definedName>
    <definedName name="\O" localSheetId="2">'[1]AUST SUM'!#REF!</definedName>
    <definedName name="\O" localSheetId="1">'[1]AUST SUM'!#REF!</definedName>
    <definedName name="\O">'[1]AUST SUM'!#REF!</definedName>
    <definedName name="\P" localSheetId="0">[5]REXP!#REF!</definedName>
    <definedName name="\P" localSheetId="2">[5]REXP!#REF!</definedName>
    <definedName name="\P" localSheetId="1">[5]REXP!#REF!</definedName>
    <definedName name="\P">[5]REXP!#REF!</definedName>
    <definedName name="\PR" localSheetId="0">[3]IndustProdn!#REF!</definedName>
    <definedName name="\PR" localSheetId="2">[3]IndustProdn!#REF!</definedName>
    <definedName name="\PR" localSheetId="1">[3]IndustProdn!#REF!</definedName>
    <definedName name="\PR">[3]IndustProdn!#REF!</definedName>
    <definedName name="\Q" localSheetId="0">'[1]AUST SUM'!#REF!</definedName>
    <definedName name="\Q" localSheetId="2">'[1]AUST SUM'!#REF!</definedName>
    <definedName name="\Q" localSheetId="1">'[1]AUST SUM'!#REF!</definedName>
    <definedName name="\Q">'[1]AUST SUM'!#REF!</definedName>
    <definedName name="\R" localSheetId="0">'[4]Wage Aggrements'!#REF!</definedName>
    <definedName name="\R" localSheetId="2">'[4]Wage Aggrements'!#REF!</definedName>
    <definedName name="\R" localSheetId="1">'[4]Wage Aggrements'!#REF!</definedName>
    <definedName name="\R">'[4]Wage Aggrements'!#REF!</definedName>
    <definedName name="\S" localSheetId="0">'[1]AUST SUM'!#REF!</definedName>
    <definedName name="\S" localSheetId="2">'[1]AUST SUM'!#REF!</definedName>
    <definedName name="\S" localSheetId="1">'[1]AUST SUM'!#REF!</definedName>
    <definedName name="\S">'[1]AUST SUM'!#REF!</definedName>
    <definedName name="\T" localSheetId="0">'[1]AUST SUM'!#REF!</definedName>
    <definedName name="\T" localSheetId="2">'[1]AUST SUM'!#REF!</definedName>
    <definedName name="\T" localSheetId="1">'[1]AUST SUM'!#REF!</definedName>
    <definedName name="\T">'[1]AUST SUM'!#REF!</definedName>
    <definedName name="\V" localSheetId="0">'[1]AUST SUM'!#REF!</definedName>
    <definedName name="\V" localSheetId="2">'[1]AUST SUM'!#REF!</definedName>
    <definedName name="\V" localSheetId="1">'[1]AUST SUM'!#REF!</definedName>
    <definedName name="\V">'[1]AUST SUM'!#REF!</definedName>
    <definedName name="\W" localSheetId="0">'[1]AUST SUM'!#REF!</definedName>
    <definedName name="\W" localSheetId="2">'[1]AUST SUM'!#REF!</definedName>
    <definedName name="\W" localSheetId="1">'[1]AUST SUM'!#REF!</definedName>
    <definedName name="\W">'[1]AUST SUM'!#REF!</definedName>
    <definedName name="\Z" localSheetId="0">#REF!</definedName>
    <definedName name="\Z" localSheetId="2">#REF!</definedName>
    <definedName name="\Z" localSheetId="1">#REF!</definedName>
    <definedName name="\Z">#REF!</definedName>
    <definedName name="__123Graph_A" hidden="1">[6]SECTORS!$BP$16:$BP$33</definedName>
    <definedName name="__123Graph_CWH2" hidden="1">[6]SECTORS!$CD$33:$CD$71</definedName>
    <definedName name="__123Graph_CWH3" hidden="1">[6]SECTORS!$CH$33:$CH$71</definedName>
    <definedName name="__123Graph_X" hidden="1">[6]SECTORS!$A$16:$A$37</definedName>
    <definedName name="_101__123Graph_ACHART_2" hidden="1">[1]VIC!$AU$9:$AU$26</definedName>
    <definedName name="_109__123Graph_ACHART_3" hidden="1">[1]VIC!$AB$9:$AB$26</definedName>
    <definedName name="_110__123Graph_ACHART_30" hidden="1">[1]SA!$BJ$9:$BJ$26</definedName>
    <definedName name="_111__123Graph_ACHART_31" hidden="1">[1]WA!$BJ$9:$BJ$26</definedName>
    <definedName name="_112__123Graph_ACHART_35" hidden="1">[1]WA!$BJ$9:$BJ$26</definedName>
    <definedName name="_116__123Graph_ACHART_3" hidden="1">[1]VIC!$AB$9:$AB$26</definedName>
    <definedName name="_117__123Graph_ACHART_30" hidden="1">[1]SA!$BJ$9:$BJ$26</definedName>
    <definedName name="_118__123Graph_ACHART_31" hidden="1">[1]WA!$BJ$9:$BJ$26</definedName>
    <definedName name="_119__123Graph_ACHART_35" hidden="1">[1]WA!$BJ$9:$BJ$26</definedName>
    <definedName name="_126__123Graph_ACHART_4" hidden="1">[1]VIC!$AV$9:$AV$26</definedName>
    <definedName name="_134__123Graph_ACHART_4" hidden="1">[1]VIC!$AV$9:$AV$26</definedName>
    <definedName name="_14__123Graph_ACHART_1" hidden="1">[1]VIC!$AA$9:$AA$26</definedName>
    <definedName name="_140__123Graph_ACHART_5" hidden="1">[1]VIC!$R$5:$R$26</definedName>
    <definedName name="_149__123Graph_ACHART_5" hidden="1">[1]VIC!$R$5:$R$26</definedName>
    <definedName name="_15__123Graph_ACHART_1" hidden="1">[1]VIC!$AA$9:$AA$26</definedName>
    <definedName name="_154__123Graph_ACHART_6" hidden="1">[1]VIC!$S$5:$S$26</definedName>
    <definedName name="_155__123Graph_ACHART_62" hidden="1">[1]ACT!$BA$7:$BA$26</definedName>
    <definedName name="_156__123Graph_ACHART_66" hidden="1">[7]NSW!$AZ$5:$AZ$26</definedName>
    <definedName name="_157__123Graph_ACHART_68" hidden="1">[1]TAS!$AG$5:$AG$26</definedName>
    <definedName name="_158__123Graph_ACHART_69" hidden="1">[7]NSW!$AG$5:$AG$26</definedName>
    <definedName name="_164__123Graph_ACHART_6" hidden="1">[1]VIC!$S$5:$S$26</definedName>
    <definedName name="_165__123Graph_ACHART_62" hidden="1">[1]ACT!$BA$7:$BA$26</definedName>
    <definedName name="_166__123Graph_ACHART_66" hidden="1">[7]NSW!$AZ$5:$AZ$26</definedName>
    <definedName name="_167__123Graph_ACHART_68" hidden="1">[1]TAS!$AG$5:$AG$26</definedName>
    <definedName name="_168__123Graph_ACHART_69" hidden="1">[7]NSW!$AG$5:$AG$26</definedName>
    <definedName name="_172__123Graph_ACHART_7" hidden="1">[1]VIC!$F$5:$F$26</definedName>
    <definedName name="_173__123Graph_ACHART_70" hidden="1">[1]ACT!$J$5:$J$26</definedName>
    <definedName name="_174__123Graph_ACHART_71" hidden="1">[1]ACT!$N$12:$N$27</definedName>
    <definedName name="_183__123Graph_ACHART_7" hidden="1">[1]VIC!$F$5:$F$26</definedName>
    <definedName name="_184__123Graph_ACHART_70" hidden="1">[1]ACT!$J$5:$J$26</definedName>
    <definedName name="_185__123Graph_ACHART_71" hidden="1">[1]ACT!$N$12:$N$27</definedName>
    <definedName name="_188__123Graph_ACHART_8" hidden="1">[1]VIC!$G$5:$G$26</definedName>
    <definedName name="_200__123Graph_ACHART_8" hidden="1">[1]VIC!$G$5:$G$26</definedName>
    <definedName name="_202__123Graph_ACHART_9" hidden="1">[1]VIC!$BC$5:$BC$26</definedName>
    <definedName name="_210__123Graph_BCHART_1" localSheetId="2" hidden="1">[8]charts!#REF!</definedName>
    <definedName name="_210__123Graph_BCHART_1" localSheetId="1" hidden="1">[8]charts!#REF!</definedName>
    <definedName name="_210__123Graph_BCHART_1" hidden="1">[8]charts!#REF!</definedName>
    <definedName name="_215__123Graph_ACHART_9" hidden="1">[1]VIC!$BC$5:$BC$26</definedName>
    <definedName name="_223__123Graph_BCHART_1" localSheetId="2" hidden="1">[8]charts!#REF!</definedName>
    <definedName name="_223__123Graph_BCHART_1" localSheetId="1" hidden="1">[8]charts!#REF!</definedName>
    <definedName name="_223__123Graph_BCHART_1" hidden="1">[8]charts!#REF!</definedName>
    <definedName name="_224__123Graph_BCHART_10" hidden="1">[1]VIC!$BA$5:$BA$26</definedName>
    <definedName name="_238__123Graph_BCHART_10" hidden="1">[1]VIC!$BA$5:$BA$26</definedName>
    <definedName name="_238__123Graph_BCHART_11" hidden="1">[1]VIC!$BE$5:$BE$26</definedName>
    <definedName name="_239__123Graph_BCHART_12" hidden="1">[1]VIC!$N$6:$N$26</definedName>
    <definedName name="_253__123Graph_BCHART_11" hidden="1">[1]VIC!$BE$5:$BE$26</definedName>
    <definedName name="_254__123Graph_BCHART_12" hidden="1">[1]VIC!$N$6:$N$26</definedName>
    <definedName name="_257__123Graph_BCHART_13" localSheetId="2" hidden="1">[1]VIC!#REF!</definedName>
    <definedName name="_257__123Graph_BCHART_13" localSheetId="1" hidden="1">[1]VIC!#REF!</definedName>
    <definedName name="_257__123Graph_BCHART_13" hidden="1">[1]VIC!#REF!</definedName>
    <definedName name="_258__123Graph_BCHART_15" hidden="1">[1]VIC!$AG$6:$AG$26</definedName>
    <definedName name="_259__123Graph_BCHART_16" hidden="1">[1]VIC!$BE$5:$BE$26</definedName>
    <definedName name="_273__123Graph_BCHART_13" localSheetId="2" hidden="1">[1]VIC!#REF!</definedName>
    <definedName name="_273__123Graph_BCHART_13" localSheetId="1" hidden="1">[1]VIC!#REF!</definedName>
    <definedName name="_273__123Graph_BCHART_13" hidden="1">[1]VIC!#REF!</definedName>
    <definedName name="_273__123Graph_BCHART_2" hidden="1">[1]VIC!$AX$9:$AX$26</definedName>
    <definedName name="_274__123Graph_BCHART_15" hidden="1">[1]VIC!$AG$6:$AG$26</definedName>
    <definedName name="_275__123Graph_BCHART_16" hidden="1">[1]VIC!$BE$5:$BE$26</definedName>
    <definedName name="_28__123Graph_ACHART_10" hidden="1">[1]VIC!$BD$5:$BD$26</definedName>
    <definedName name="_287__123Graph_BCHART_3" hidden="1">[1]VIC!$AF$9:$AF$26</definedName>
    <definedName name="_288__123Graph_BCHART_30" hidden="1">[1]SA!$BI$9:$BI$26</definedName>
    <definedName name="_289__123Graph_BCHART_31" hidden="1">[1]WA!$BI$9:$BI$26</definedName>
    <definedName name="_290__123Graph_BCHART_2" hidden="1">[1]VIC!$AX$9:$AX$26</definedName>
    <definedName name="_290__123Graph_BCHART_35" hidden="1">[1]WA!$BI$9:$BI$26</definedName>
    <definedName name="_30__123Graph_ACHART_10" hidden="1">[1]VIC!$BD$5:$BD$26</definedName>
    <definedName name="_304__123Graph_BCHART_4" hidden="1">[1]VIC!$AY$9:$AY$26</definedName>
    <definedName name="_305__123Graph_BCHART_3" hidden="1">[1]VIC!$AF$9:$AF$26</definedName>
    <definedName name="_306__123Graph_BCHART_30" hidden="1">[1]SA!$BI$9:$BI$26</definedName>
    <definedName name="_307__123Graph_BCHART_31" hidden="1">[1]WA!$BI$9:$BI$26</definedName>
    <definedName name="_308__123Graph_BCHART_35" hidden="1">[1]WA!$BI$9:$BI$26</definedName>
    <definedName name="_318__123Graph_BCHART_5" hidden="1">[1]VIC!$U$5:$U$26</definedName>
    <definedName name="_323__123Graph_BCHART_4" hidden="1">[1]VIC!$AY$9:$AY$26</definedName>
    <definedName name="_332__123Graph_BCHART_6" hidden="1">[1]VIC!$V$5:$V$26</definedName>
    <definedName name="_333__123Graph_BCHART_62" hidden="1">[1]ACT!$BB$7:$BB$26</definedName>
    <definedName name="_334__123Graph_BCHART_66" hidden="1">[7]NSW!$BE$5:$BE$26</definedName>
    <definedName name="_335__123Graph_BCHART_68" hidden="1">[1]TAS!$AN$5:$AN$26</definedName>
    <definedName name="_336__123Graph_BCHART_69" hidden="1">[7]NSW!$AN$5:$AN$26</definedName>
    <definedName name="_338__123Graph_BCHART_5" hidden="1">[1]VIC!$U$5:$U$26</definedName>
    <definedName name="_353__123Graph_BCHART_6" hidden="1">[1]VIC!$V$5:$V$26</definedName>
    <definedName name="_354__123Graph_BCHART_62" hidden="1">[1]ACT!$BB$7:$BB$26</definedName>
    <definedName name="_354__123Graph_BCHART_7" localSheetId="2" hidden="1">[1]VIC!#REF!</definedName>
    <definedName name="_354__123Graph_BCHART_7" localSheetId="1" hidden="1">[1]VIC!#REF!</definedName>
    <definedName name="_354__123Graph_BCHART_7" hidden="1">[1]VIC!#REF!</definedName>
    <definedName name="_355__123Graph_BCHART_66" hidden="1">[7]NSW!$BE$5:$BE$26</definedName>
    <definedName name="_355__123Graph_BCHART_70" hidden="1">[1]ACT!$L$5:$L$26</definedName>
    <definedName name="_356__123Graph_BCHART_68" hidden="1">[1]TAS!$AN$5:$AN$26</definedName>
    <definedName name="_356__123Graph_BCHART_71" hidden="1">[1]ACT!$L$12:$L$27</definedName>
    <definedName name="_357__123Graph_BCHART_69" hidden="1">[7]NSW!$AN$5:$AN$26</definedName>
    <definedName name="_374__123Graph_BCHART_8" localSheetId="2" hidden="1">[1]VIC!#REF!</definedName>
    <definedName name="_374__123Graph_BCHART_8" localSheetId="1" hidden="1">[1]VIC!#REF!</definedName>
    <definedName name="_374__123Graph_BCHART_8" hidden="1">[1]VIC!#REF!</definedName>
    <definedName name="_376__123Graph_BCHART_7" localSheetId="2" hidden="1">[1]VIC!#REF!</definedName>
    <definedName name="_376__123Graph_BCHART_7" localSheetId="1" hidden="1">[1]VIC!#REF!</definedName>
    <definedName name="_376__123Graph_BCHART_7" hidden="1">[1]VIC!#REF!</definedName>
    <definedName name="_377__123Graph_BCHART_70" hidden="1">[1]ACT!$L$5:$L$26</definedName>
    <definedName name="_378__123Graph_BCHART_71" hidden="1">[1]ACT!$L$12:$L$27</definedName>
    <definedName name="_388__123Graph_BCHART_9" hidden="1">[1]VIC!$AZ$5:$AZ$26</definedName>
    <definedName name="_396__123Graph_CCHART_1" localSheetId="2" hidden="1">[8]charts!#REF!</definedName>
    <definedName name="_396__123Graph_CCHART_1" localSheetId="1" hidden="1">[8]charts!#REF!</definedName>
    <definedName name="_396__123Graph_CCHART_1" hidden="1">[8]charts!#REF!</definedName>
    <definedName name="_397__123Graph_BCHART_8" localSheetId="2" hidden="1">[1]VIC!#REF!</definedName>
    <definedName name="_397__123Graph_BCHART_8" localSheetId="1" hidden="1">[1]VIC!#REF!</definedName>
    <definedName name="_397__123Graph_BCHART_8" hidden="1">[1]VIC!#REF!</definedName>
    <definedName name="_404__123Graph_CCHART_10" localSheetId="2" hidden="1">[8]charts!#REF!</definedName>
    <definedName name="_404__123Graph_CCHART_10" localSheetId="1" hidden="1">[8]charts!#REF!</definedName>
    <definedName name="_404__123Graph_CCHART_10" hidden="1">[8]charts!#REF!</definedName>
    <definedName name="_412__123Graph_BCHART_9" hidden="1">[1]VIC!$AZ$5:$AZ$26</definedName>
    <definedName name="_418__123Graph_CCHART_11" hidden="1">[1]VIC!$BG$5:$BG$26</definedName>
    <definedName name="_419__123Graph_CCHART_12" hidden="1">[1]VIC!$P$6:$P$26</definedName>
    <definedName name="_42__123Graph_ACHART_11" hidden="1">[1]VIC!$AZ$5:$AZ$26</definedName>
    <definedName name="_420__123Graph_CCHART_1" localSheetId="2" hidden="1">[8]charts!#REF!</definedName>
    <definedName name="_420__123Graph_CCHART_1" localSheetId="1" hidden="1">[8]charts!#REF!</definedName>
    <definedName name="_420__123Graph_CCHART_1" hidden="1">[8]charts!#REF!</definedName>
    <definedName name="_420__123Graph_CCHART_13" hidden="1">[1]VIC!$D$9:$D$26</definedName>
    <definedName name="_421__123Graph_CCHART_14" hidden="1">[1]VIC!$C$6:$C$26</definedName>
    <definedName name="_422__123Graph_CCHART_15" hidden="1">[1]VIC!$BE$6:$BE$26</definedName>
    <definedName name="_423__123Graph_CCHART_16" hidden="1">[1]VIC!$BG$5:$BG$26</definedName>
    <definedName name="_428__123Graph_CCHART_10" localSheetId="2" hidden="1">[8]charts!#REF!</definedName>
    <definedName name="_428__123Graph_CCHART_10" localSheetId="1" hidden="1">[8]charts!#REF!</definedName>
    <definedName name="_428__123Graph_CCHART_10" hidden="1">[8]charts!#REF!</definedName>
    <definedName name="_437__123Graph_CCHART_2" hidden="1">[1]VIC!$AW$9:$AW$26</definedName>
    <definedName name="_443__123Graph_CCHART_11" hidden="1">[1]VIC!$BG$5:$BG$26</definedName>
    <definedName name="_444__123Graph_CCHART_12" hidden="1">[1]VIC!$P$6:$P$26</definedName>
    <definedName name="_445__123Graph_CCHART_13" hidden="1">[1]VIC!$D$9:$D$26</definedName>
    <definedName name="_445__123Graph_CCHART_3" localSheetId="2" hidden="1">[8]charts!#REF!</definedName>
    <definedName name="_445__123Graph_CCHART_3" localSheetId="1" hidden="1">[8]charts!#REF!</definedName>
    <definedName name="_445__123Graph_CCHART_3" hidden="1">[8]charts!#REF!</definedName>
    <definedName name="_446__123Graph_CCHART_14" hidden="1">[1]VIC!$C$6:$C$26</definedName>
    <definedName name="_447__123Graph_CCHART_15" hidden="1">[1]VIC!$BE$6:$BE$26</definedName>
    <definedName name="_448__123Graph_CCHART_16" hidden="1">[1]VIC!$BG$5:$BG$26</definedName>
    <definedName name="_45__123Graph_ACHART_11" hidden="1">[1]VIC!$AZ$5:$AZ$26</definedName>
    <definedName name="_453__123Graph_CCHART_4" localSheetId="2" hidden="1">[8]charts!#REF!</definedName>
    <definedName name="_453__123Graph_CCHART_4" localSheetId="1" hidden="1">[8]charts!#REF!</definedName>
    <definedName name="_453__123Graph_CCHART_4" hidden="1">[8]charts!#REF!</definedName>
    <definedName name="_461__123Graph_CCHART_5" localSheetId="2" hidden="1">[8]charts!#REF!</definedName>
    <definedName name="_461__123Graph_CCHART_5" localSheetId="1" hidden="1">[8]charts!#REF!</definedName>
    <definedName name="_461__123Graph_CCHART_5" hidden="1">[8]charts!#REF!</definedName>
    <definedName name="_463__123Graph_CCHART_2" hidden="1">[1]VIC!$AW$9:$AW$26</definedName>
    <definedName name="_469__123Graph_CCHART_6" localSheetId="2" hidden="1">[8]charts!#REF!</definedName>
    <definedName name="_469__123Graph_CCHART_6" localSheetId="1" hidden="1">[8]charts!#REF!</definedName>
    <definedName name="_469__123Graph_CCHART_6" hidden="1">[8]charts!#REF!</definedName>
    <definedName name="_470__123Graph_CCHART_62" hidden="1">[1]ACT!$BD$7:$BD$26</definedName>
    <definedName name="_471__123Graph_CCHART_3" localSheetId="2" hidden="1">[8]charts!#REF!</definedName>
    <definedName name="_471__123Graph_CCHART_3" localSheetId="1" hidden="1">[8]charts!#REF!</definedName>
    <definedName name="_471__123Graph_CCHART_3" hidden="1">[8]charts!#REF!</definedName>
    <definedName name="_471__123Graph_CCHART_66" hidden="1">[7]NSW!$BG$5:$BG$26</definedName>
    <definedName name="_472__123Graph_CCHART_68" hidden="1">[1]TAS!$AU$5:$AU$26</definedName>
    <definedName name="_473__123Graph_CCHART_69" hidden="1">[7]NSW!$AX$5:$AX$26</definedName>
    <definedName name="_479__123Graph_CCHART_4" localSheetId="2" hidden="1">[8]charts!#REF!</definedName>
    <definedName name="_479__123Graph_CCHART_4" localSheetId="1" hidden="1">[8]charts!#REF!</definedName>
    <definedName name="_479__123Graph_CCHART_4" hidden="1">[8]charts!#REF!</definedName>
    <definedName name="_481__123Graph_CCHART_7" localSheetId="2" hidden="1">[8]charts!#REF!</definedName>
    <definedName name="_481__123Graph_CCHART_7" localSheetId="1" hidden="1">[8]charts!#REF!</definedName>
    <definedName name="_481__123Graph_CCHART_7" hidden="1">[8]charts!#REF!</definedName>
    <definedName name="_482__123Graph_CCHART_70" hidden="1">[1]ACT!$P$5:$P$26</definedName>
    <definedName name="_487__123Graph_CCHART_5" localSheetId="2" hidden="1">[8]charts!#REF!</definedName>
    <definedName name="_487__123Graph_CCHART_5" localSheetId="1" hidden="1">[8]charts!#REF!</definedName>
    <definedName name="_487__123Graph_CCHART_5" hidden="1">[8]charts!#REF!</definedName>
    <definedName name="_490__123Graph_CCHART_8" localSheetId="2" hidden="1">[8]charts!#REF!</definedName>
    <definedName name="_490__123Graph_CCHART_8" localSheetId="1" hidden="1">[8]charts!#REF!</definedName>
    <definedName name="_490__123Graph_CCHART_8" hidden="1">[8]charts!#REF!</definedName>
    <definedName name="_495__123Graph_CCHART_6" localSheetId="2" hidden="1">[8]charts!#REF!</definedName>
    <definedName name="_495__123Graph_CCHART_6" localSheetId="1" hidden="1">[8]charts!#REF!</definedName>
    <definedName name="_495__123Graph_CCHART_6" hidden="1">[8]charts!#REF!</definedName>
    <definedName name="_496__123Graph_CCHART_62" hidden="1">[1]ACT!$BD$7:$BD$26</definedName>
    <definedName name="_497__123Graph_CCHART_66" hidden="1">[7]NSW!$BG$5:$BG$26</definedName>
    <definedName name="_498__123Graph_CCHART_68" hidden="1">[1]TAS!$AU$5:$AU$26</definedName>
    <definedName name="_498__123Graph_CCHART_9" localSheetId="2" hidden="1">[8]charts!#REF!</definedName>
    <definedName name="_498__123Graph_CCHART_9" localSheetId="1" hidden="1">[8]charts!#REF!</definedName>
    <definedName name="_498__123Graph_CCHART_9" hidden="1">[8]charts!#REF!</definedName>
    <definedName name="_499__123Graph_CCHART_69" hidden="1">[7]NSW!$AX$5:$AX$26</definedName>
    <definedName name="_499__123Graph_DCHART_1" hidden="1">[1]VIC!$W$9:$W$26</definedName>
    <definedName name="_507__123Graph_CCHART_7" localSheetId="2" hidden="1">[8]charts!#REF!</definedName>
    <definedName name="_507__123Graph_CCHART_7" localSheetId="1" hidden="1">[8]charts!#REF!</definedName>
    <definedName name="_507__123Graph_CCHART_7" hidden="1">[8]charts!#REF!</definedName>
    <definedName name="_507__123Graph_DCHART_10" localSheetId="2" hidden="1">[8]charts!#REF!</definedName>
    <definedName name="_507__123Graph_DCHART_10" localSheetId="1" hidden="1">[8]charts!#REF!</definedName>
    <definedName name="_507__123Graph_DCHART_10" hidden="1">[8]charts!#REF!</definedName>
    <definedName name="_508__123Graph_CCHART_70" hidden="1">[1]ACT!$P$5:$P$26</definedName>
    <definedName name="_508__123Graph_DCHART_11" hidden="1">[1]VIC!$BI$5:$BI$26</definedName>
    <definedName name="_509__123Graph_DCHART_13" hidden="1">[1]VIC!$B$9:$B$26</definedName>
    <definedName name="_510__123Graph_DCHART_16" hidden="1">[1]VIC!$BI$5:$BI$26</definedName>
    <definedName name="_511__123Graph_DCHART_2" hidden="1">[1]VIC!$AG$9:$AG$26</definedName>
    <definedName name="_512__123Graph_DCHART_66" hidden="1">[7]NSW!$BI$5:$BI$26</definedName>
    <definedName name="_513__123Graph_DCHART_68" hidden="1">[1]TAS!$AW$5:$AW$26</definedName>
    <definedName name="_514__123Graph_DCHART_70" hidden="1">[1]ACT!$R$5:$R$26</definedName>
    <definedName name="_516__123Graph_CCHART_8" localSheetId="2" hidden="1">[8]charts!#REF!</definedName>
    <definedName name="_516__123Graph_CCHART_8" localSheetId="1" hidden="1">[8]charts!#REF!</definedName>
    <definedName name="_516__123Graph_CCHART_8" hidden="1">[8]charts!#REF!</definedName>
    <definedName name="_522__123Graph_ECHART_10" localSheetId="2" hidden="1">[8]charts!#REF!</definedName>
    <definedName name="_522__123Graph_ECHART_10" localSheetId="1" hidden="1">[8]charts!#REF!</definedName>
    <definedName name="_522__123Graph_ECHART_10" hidden="1">[8]charts!#REF!</definedName>
    <definedName name="_523__123Graph_ECHART_11" hidden="1">[1]VIC!$BO$5:$BO$26</definedName>
    <definedName name="_524__123Graph_CCHART_9" localSheetId="2" hidden="1">[8]charts!#REF!</definedName>
    <definedName name="_524__123Graph_CCHART_9" localSheetId="1" hidden="1">[8]charts!#REF!</definedName>
    <definedName name="_524__123Graph_CCHART_9" hidden="1">[8]charts!#REF!</definedName>
    <definedName name="_524__123Graph_ECHART_2" hidden="1">[1]VIC!$AN$9:$AN$26</definedName>
    <definedName name="_525__123Graph_DCHART_1" hidden="1">[1]VIC!$W$9:$W$26</definedName>
    <definedName name="_525__123Graph_ECHART_66" hidden="1">[7]NSW!$BO$5:$BO$26</definedName>
    <definedName name="_526__123Graph_ECHART_68" hidden="1">[1]TAS!$AX$5:$AX$26</definedName>
    <definedName name="_533__123Graph_DCHART_10" localSheetId="2" hidden="1">[8]charts!#REF!</definedName>
    <definedName name="_533__123Graph_DCHART_10" localSheetId="1" hidden="1">[8]charts!#REF!</definedName>
    <definedName name="_533__123Graph_DCHART_10" hidden="1">[8]charts!#REF!</definedName>
    <definedName name="_534__123Graph_DCHART_11" hidden="1">[1]VIC!$BI$5:$BI$26</definedName>
    <definedName name="_534__123Graph_FCHART_10" localSheetId="2" hidden="1">[8]charts!#REF!</definedName>
    <definedName name="_534__123Graph_FCHART_10" localSheetId="1" hidden="1">[8]charts!#REF!</definedName>
    <definedName name="_534__123Graph_FCHART_10" hidden="1">[8]charts!#REF!</definedName>
    <definedName name="_535__123Graph_DCHART_13" hidden="1">[1]VIC!$B$9:$B$26</definedName>
    <definedName name="_536__123Graph_DCHART_16" hidden="1">[1]VIC!$BI$5:$BI$26</definedName>
    <definedName name="_537__123Graph_DCHART_2" hidden="1">[1]VIC!$AG$9:$AG$26</definedName>
    <definedName name="_538__123Graph_DCHART_66" hidden="1">[7]NSW!$BI$5:$BI$26</definedName>
    <definedName name="_539__123Graph_DCHART_68" hidden="1">[1]TAS!$AW$5:$AW$26</definedName>
    <definedName name="_540__123Graph_DCHART_70" hidden="1">[1]ACT!$R$5:$R$26</definedName>
    <definedName name="_548__123Graph_ECHART_10" localSheetId="2" hidden="1">[8]charts!#REF!</definedName>
    <definedName name="_548__123Graph_ECHART_10" localSheetId="1" hidden="1">[8]charts!#REF!</definedName>
    <definedName name="_548__123Graph_ECHART_10" hidden="1">[8]charts!#REF!</definedName>
    <definedName name="_548__123Graph_XCHART_10" hidden="1">[1]VIC!$A$5:$A$26</definedName>
    <definedName name="_549__123Graph_ECHART_11" hidden="1">[1]VIC!$BO$5:$BO$26</definedName>
    <definedName name="_550__123Graph_ECHART_2" hidden="1">[1]VIC!$AN$9:$AN$26</definedName>
    <definedName name="_551__123Graph_ECHART_66" hidden="1">[7]NSW!$BO$5:$BO$26</definedName>
    <definedName name="_552__123Graph_ECHART_68" hidden="1">[1]TAS!$AX$5:$AX$26</definedName>
    <definedName name="_560__123Graph_FCHART_10" localSheetId="2" hidden="1">[8]charts!#REF!</definedName>
    <definedName name="_560__123Graph_FCHART_10" localSheetId="1" hidden="1">[8]charts!#REF!</definedName>
    <definedName name="_560__123Graph_FCHART_10" hidden="1">[8]charts!#REF!</definedName>
    <definedName name="_562__123Graph_XCHART_11" hidden="1">[1]VIC!$A$5:$A$26</definedName>
    <definedName name="_563__123Graph_XCHART_12" hidden="1">[1]VIC!$A$6:$A$26</definedName>
    <definedName name="_564__123Graph_XCHART_13" hidden="1">[1]VIC!$A$9:$A$26</definedName>
    <definedName name="_565__123Graph_XCHART_14" hidden="1">[1]VIC!$A$9:$A$26</definedName>
    <definedName name="_566__123Graph_XCHART_15" hidden="1">[1]VIC!$A$6:$A$26</definedName>
    <definedName name="_567__123Graph_XCHART_16" hidden="1">[1]VIC!$A$5:$A$26</definedName>
    <definedName name="_575__123Graph_XCHART_10" hidden="1">[1]VIC!$A$5:$A$26</definedName>
    <definedName name="_581__123Graph_XCHART_2" hidden="1">[1]VIC!$A$9:$A$26</definedName>
    <definedName name="_590__123Graph_XCHART_11" hidden="1">[1]VIC!$A$5:$A$26</definedName>
    <definedName name="_591__123Graph_XCHART_12" hidden="1">[1]VIC!$A$6:$A$26</definedName>
    <definedName name="_592__123Graph_XCHART_13" hidden="1">[1]VIC!$A$9:$A$26</definedName>
    <definedName name="_593__123Graph_XCHART_14" hidden="1">[1]VIC!$A$9:$A$26</definedName>
    <definedName name="_594__123Graph_XCHART_15" hidden="1">[1]VIC!$A$6:$A$26</definedName>
    <definedName name="_595__123Graph_XCHART_16" hidden="1">[1]VIC!$A$5:$A$26</definedName>
    <definedName name="_595__123Graph_XCHART_3" hidden="1">[1]VIC!$A$9:$A$26</definedName>
    <definedName name="_596__123Graph_XCHART_35" hidden="1">[1]WA!$A$9:$A$26</definedName>
    <definedName name="_60__123Graph_ACHART_12" localSheetId="2" hidden="1">[1]VIC!#REF!</definedName>
    <definedName name="_60__123Graph_ACHART_12" localSheetId="1" hidden="1">[1]VIC!#REF!</definedName>
    <definedName name="_60__123Graph_ACHART_12" hidden="1">[1]VIC!#REF!</definedName>
    <definedName name="_610__123Graph_XCHART_2" hidden="1">[1]VIC!$A$9:$A$26</definedName>
    <definedName name="_610__123Graph_XCHART_4" hidden="1">[1]VIC!$A$9:$A$26</definedName>
    <definedName name="_624__123Graph_XCHART_5" hidden="1">[1]VIC!$A$5:$A$26</definedName>
    <definedName name="_625__123Graph_XCHART_3" hidden="1">[1]VIC!$A$9:$A$26</definedName>
    <definedName name="_626__123Graph_XCHART_35" hidden="1">[1]WA!$A$9:$A$26</definedName>
    <definedName name="_638__123Graph_XCHART_6" hidden="1">[1]VIC!$A$5:$A$26</definedName>
    <definedName name="_64__123Graph_ACHART_12" localSheetId="2" hidden="1">[1]VIC!#REF!</definedName>
    <definedName name="_64__123Graph_ACHART_12" localSheetId="1" hidden="1">[1]VIC!#REF!</definedName>
    <definedName name="_64__123Graph_ACHART_12" hidden="1">[1]VIC!#REF!</definedName>
    <definedName name="_641__123Graph_XCHART_4" hidden="1">[1]VIC!$A$9:$A$26</definedName>
    <definedName name="_652__123Graph_XCHART_7" hidden="1">[1]VIC!$A$5:$A$26</definedName>
    <definedName name="_653__123Graph_XCHART_71" hidden="1">[1]ACT!$A$12:$A$27</definedName>
    <definedName name="_656__123Graph_XCHART_5" hidden="1">[1]VIC!$A$5:$A$26</definedName>
    <definedName name="_667__123Graph_XCHART_8" hidden="1">[1]VIC!$A$5:$A$26</definedName>
    <definedName name="_671__123Graph_XCHART_6" hidden="1">[1]VIC!$A$5:$A$26</definedName>
    <definedName name="_681__123Graph_XCHART_9" hidden="1">[1]VIC!$A$5:$A$26</definedName>
    <definedName name="_686__123Graph_XCHART_7" hidden="1">[1]VIC!$A$5:$A$26</definedName>
    <definedName name="_687__123Graph_XCHART_71" hidden="1">[1]ACT!$A$12:$A$27</definedName>
    <definedName name="_702__123Graph_XCHART_8" hidden="1">[1]VIC!$A$5:$A$26</definedName>
    <definedName name="_717__123Graph_XCHART_9" hidden="1">[1]VIC!$A$5:$A$26</definedName>
    <definedName name="_78__123Graph_ACHART_13" localSheetId="2" hidden="1">[1]VIC!#REF!</definedName>
    <definedName name="_78__123Graph_ACHART_13" localSheetId="1" hidden="1">[1]VIC!#REF!</definedName>
    <definedName name="_78__123Graph_ACHART_13" hidden="1">[1]VIC!#REF!</definedName>
    <definedName name="_79__123Graph_ACHART_14" hidden="1">[1]VIC!$X$6:$X$26</definedName>
    <definedName name="_80__123Graph_ACHART_15" hidden="1">[1]VIC!$N$6:$N$26</definedName>
    <definedName name="_81__123Graph_ACHART_16" hidden="1">[1]VIC!$AZ$5:$AZ$26</definedName>
    <definedName name="_83__123Graph_ACHART_13" localSheetId="2" hidden="1">[1]VIC!#REF!</definedName>
    <definedName name="_83__123Graph_ACHART_13" localSheetId="1" hidden="1">[1]VIC!#REF!</definedName>
    <definedName name="_83__123Graph_ACHART_13" hidden="1">[1]VIC!#REF!</definedName>
    <definedName name="_84__123Graph_ACHART_14" hidden="1">[1]VIC!$X$6:$X$26</definedName>
    <definedName name="_85__123Graph_ACHART_15" hidden="1">[1]VIC!$N$6:$N$26</definedName>
    <definedName name="_86__123Graph_ACHART_16" hidden="1">[1]VIC!$AZ$5:$AZ$26</definedName>
    <definedName name="_95__123Graph_ACHART_2" hidden="1">[1]VIC!$AU$9:$AU$26</definedName>
    <definedName name="_Fill" localSheetId="0" hidden="1">#REF!</definedName>
    <definedName name="_Fill" localSheetId="2" hidden="1">#REF!</definedName>
    <definedName name="_Fill" localSheetId="1" hidden="1">#REF!</definedName>
    <definedName name="_Fill" hidden="1">#REF!</definedName>
    <definedName name="ACTMATcurrent" localSheetId="0">#REF!</definedName>
    <definedName name="ACTMATcurrent" localSheetId="2">'[9]SA - Non-res commencements'!#REF!</definedName>
    <definedName name="ACTMATcurrent" localSheetId="1">'[9]SA - Non-res commencements'!#REF!</definedName>
    <definedName name="ACTMATcurrent">#REF!</definedName>
    <definedName name="ACTqtrlyconstant" localSheetId="0">#REF!</definedName>
    <definedName name="ACTqtrlyconstant" localSheetId="2">'[9]SA - Non-res commencements'!#REF!</definedName>
    <definedName name="ACTqtrlyconstant" localSheetId="1">'[9]SA - Non-res commencements'!#REF!</definedName>
    <definedName name="ACTqtrlyconstant">#REF!</definedName>
    <definedName name="ACTqtrlycurrent" localSheetId="0">#REF!</definedName>
    <definedName name="ACTqtrlycurrent" localSheetId="2">'[9]SA - Non-res commencements'!#REF!</definedName>
    <definedName name="ACTqtrlycurrent" localSheetId="1">'[9]SA - Non-res commencements'!#REF!</definedName>
    <definedName name="ACTqtrlycurrent">#REF!</definedName>
    <definedName name="AUSTMATcurrent" localSheetId="0">#REF!</definedName>
    <definedName name="AUSTMATcurrent" localSheetId="2">'[9]SA - Non-res commencements'!#REF!</definedName>
    <definedName name="AUSTMATcurrent" localSheetId="1">'[9]SA - Non-res commencements'!#REF!</definedName>
    <definedName name="AUSTMATcurrent">#REF!</definedName>
    <definedName name="AUSTqtrlyconstant" localSheetId="0">#REF!</definedName>
    <definedName name="AUSTqtrlyconstant" localSheetId="2">'[9]SA - Non-res commencements'!#REF!</definedName>
    <definedName name="AUSTqtrlyconstant" localSheetId="1">'[9]SA - Non-res commencements'!#REF!</definedName>
    <definedName name="AUSTqtrlyconstant">#REF!</definedName>
    <definedName name="AUSTqtrlycurrent" localSheetId="0">#REF!</definedName>
    <definedName name="AUSTqtrlycurrent" localSheetId="2">'[9]SA - Non-res commencements'!#REF!</definedName>
    <definedName name="AUSTqtrlycurrent" localSheetId="1">'[9]SA - Non-res commencements'!#REF!</definedName>
    <definedName name="AUSTqtrlycurrent">#REF!</definedName>
    <definedName name="BYGENDER" localSheetId="0">#REF!</definedName>
    <definedName name="BYGENDER" localSheetId="2">#REF!</definedName>
    <definedName name="BYGENDER" localSheetId="1">#REF!</definedName>
    <definedName name="BYGENDER">#REF!</definedName>
    <definedName name="BYINDUSTRY" localSheetId="0">#REF!</definedName>
    <definedName name="BYINDUSTRY" localSheetId="2">#REF!</definedName>
    <definedName name="BYINDUSTRY" localSheetId="1">#REF!</definedName>
    <definedName name="BYINDUSTRY">#REF!</definedName>
    <definedName name="CHECKqtrlycurrent" localSheetId="0">#REF!</definedName>
    <definedName name="CHECKqtrlycurrent" localSheetId="2">'[9]SA - Non-res commencements'!#REF!</definedName>
    <definedName name="CHECKqtrlycurrent" localSheetId="1">'[9]SA - Non-res commencements'!#REF!</definedName>
    <definedName name="CHECKqtrlycurrent">#REF!</definedName>
    <definedName name="COMP">[7]Investments!$C$8:$FF$80</definedName>
    <definedName name="CONT" localSheetId="2">[10]PCE!#REF!</definedName>
    <definedName name="CONT" localSheetId="1">[10]PCE!#REF!</definedName>
    <definedName name="CONT">[10]PCE!#REF!</definedName>
    <definedName name="DATES" localSheetId="0">#REF!</definedName>
    <definedName name="DATES" localSheetId="2">#REF!</definedName>
    <definedName name="DATES" localSheetId="1">#REF!</definedName>
    <definedName name="DATES">#REF!</definedName>
    <definedName name="e" localSheetId="2">'[1]AUST SUM'!#REF!</definedName>
    <definedName name="e" localSheetId="1">'[1]AUST SUM'!#REF!</definedName>
    <definedName name="e">'[1]AUST SUM'!#REF!</definedName>
    <definedName name="infn">'[11]AWOTE Table'!$A$1:$I$57</definedName>
    <definedName name="interest" localSheetId="2">'[12]LTF Tables 1'!#REF!</definedName>
    <definedName name="interest" localSheetId="1">'[12]LTF Tables 1'!#REF!</definedName>
    <definedName name="interest">'[12]LTF Tables 1'!#REF!</definedName>
    <definedName name="KSTOCK" localSheetId="2">[5]REXP!#REF!</definedName>
    <definedName name="KSTOCK" localSheetId="1">[5]REXP!#REF!</definedName>
    <definedName name="KSTOCK">[5]REXP!#REF!</definedName>
    <definedName name="MLNK75ee85c768f744e8903d61566a06e5d9" localSheetId="0" hidden="1">#REF!</definedName>
    <definedName name="MLNK75ee85c768f744e8903d61566a06e5d9" hidden="1">#REF!</definedName>
    <definedName name="MLNK79c8e1104ffa410d8b1734d1f9c5561d" localSheetId="0" hidden="1">#REF!</definedName>
    <definedName name="MLNK79c8e1104ffa410d8b1734d1f9c5561d" hidden="1">#REF!</definedName>
    <definedName name="MLNK9c8f5f4ba36c46079312ff114cba48aa" localSheetId="0" hidden="1">#REF!</definedName>
    <definedName name="MLNK9c8f5f4ba36c46079312ff114cba48aa" hidden="1">#REF!</definedName>
    <definedName name="MLNKa67021fd59084f17839ad81e97d1ce73" localSheetId="0" hidden="1">#REF!</definedName>
    <definedName name="MLNKa67021fd59084f17839ad81e97d1ce73" hidden="1">#REF!</definedName>
    <definedName name="NSWMATconstant" localSheetId="0">#REF!</definedName>
    <definedName name="NSWMATconstant" localSheetId="2">'[9]SA - Non-res commencements'!#REF!</definedName>
    <definedName name="NSWMATconstant" localSheetId="1">'[9]SA - Non-res commencements'!#REF!</definedName>
    <definedName name="NSWMATconstant">#REF!</definedName>
    <definedName name="NSWMATcurrent" localSheetId="0">#REF!</definedName>
    <definedName name="NSWMATcurrent" localSheetId="2">'[9]SA - Non-res commencements'!#REF!</definedName>
    <definedName name="NSWMATcurrent" localSheetId="1">'[9]SA - Non-res commencements'!#REF!</definedName>
    <definedName name="NSWMATcurrent">#REF!</definedName>
    <definedName name="NSWqtrlyconstant" localSheetId="0">#REF!</definedName>
    <definedName name="NSWqtrlyconstant" localSheetId="2">'[9]SA - Non-res commencements'!#REF!</definedName>
    <definedName name="NSWqtrlyconstant" localSheetId="1">'[9]SA - Non-res commencements'!#REF!</definedName>
    <definedName name="NSWqtrlyconstant">#REF!</definedName>
    <definedName name="NSWqtrlycurrent" localSheetId="0">#REF!</definedName>
    <definedName name="NSWqtrlycurrent" localSheetId="2">'[9]SA - Non-res commencements'!#REF!</definedName>
    <definedName name="NSWqtrlycurrent" localSheetId="1">'[9]SA - Non-res commencements'!#REF!</definedName>
    <definedName name="NSWqtrlycurrent">#REF!</definedName>
    <definedName name="NTMATcurrent" localSheetId="0">#REF!</definedName>
    <definedName name="NTMATcurrent" localSheetId="2">'[9]SA - Non-res commencements'!#REF!</definedName>
    <definedName name="NTMATcurrent" localSheetId="1">'[9]SA - Non-res commencements'!#REF!</definedName>
    <definedName name="NTMATcurrent">#REF!</definedName>
    <definedName name="NTqtrlyconstant" localSheetId="0">#REF!</definedName>
    <definedName name="NTqtrlyconstant" localSheetId="2">'[9]SA - Non-res commencements'!#REF!</definedName>
    <definedName name="NTqtrlyconstant" localSheetId="1">'[9]SA - Non-res commencements'!#REF!</definedName>
    <definedName name="NTqtrlyconstant">#REF!</definedName>
    <definedName name="NTqtrlycurrent" localSheetId="0">#REF!</definedName>
    <definedName name="NTqtrlycurrent" localSheetId="2">'[9]SA - Non-res commencements'!#REF!</definedName>
    <definedName name="NTqtrlycurrent" localSheetId="1">'[9]SA - Non-res commencements'!#REF!</definedName>
    <definedName name="NTqtrlycurrent">#REF!</definedName>
    <definedName name="PAGE1" localSheetId="0">#REF!</definedName>
    <definedName name="PAGE1" localSheetId="2">#REF!</definedName>
    <definedName name="PAGE1" localSheetId="1">#REF!</definedName>
    <definedName name="PAGE1">#REF!</definedName>
    <definedName name="PAGE2" localSheetId="0">#REF!</definedName>
    <definedName name="PAGE2" localSheetId="2">[6]SECTORS!$AH$2:$BY$75</definedName>
    <definedName name="PAGE2" localSheetId="1">[6]SECTORS!$AH$2:$BY$75</definedName>
    <definedName name="PAGE2">#REF!</definedName>
    <definedName name="PBI" localSheetId="2">[2]Investments!#REF!</definedName>
    <definedName name="PBI" localSheetId="1">[2]Investments!#REF!</definedName>
    <definedName name="PBI">[2]Investments!#REF!</definedName>
    <definedName name="PCE">[10]PCE!#REF!</definedName>
    <definedName name="PCOMP" localSheetId="2">[2]Investments!#REF!</definedName>
    <definedName name="PCOMP" localSheetId="1">[2]Investments!#REF!</definedName>
    <definedName name="PCOMP">[2]Investments!#REF!</definedName>
    <definedName name="PCONT" localSheetId="2">[5]REXP!#REF!</definedName>
    <definedName name="PCONT" localSheetId="1">[5]REXP!#REF!</definedName>
    <definedName name="PCONT">[5]REXP!#REF!</definedName>
    <definedName name="PMAIN" localSheetId="2">[2]Investments!#REF!</definedName>
    <definedName name="PMAIN" localSheetId="1">[2]Investments!#REF!</definedName>
    <definedName name="PMAIN">[2]Investments!#REF!</definedName>
    <definedName name="PPEXP" localSheetId="2">[5]REXP!#REF!</definedName>
    <definedName name="PPEXP" localSheetId="1">[5]REXP!#REF!</definedName>
    <definedName name="PPEXP">[5]REXP!#REF!</definedName>
    <definedName name="PREXP" localSheetId="2">[5]REXP!#REF!</definedName>
    <definedName name="PREXP" localSheetId="1">[5]REXP!#REF!</definedName>
    <definedName name="PREXP">[5]REXP!#REF!</definedName>
    <definedName name="_xlnm.Print_Area" localSheetId="2">'Labour - Cal Yr'!$B$1:$S$123</definedName>
    <definedName name="_xlnm.Print_Area" localSheetId="1">'Labour - Fin Yr'!$B$1:$S$123</definedName>
    <definedName name="PVEXP" localSheetId="2">[5]REXP!#REF!</definedName>
    <definedName name="PVEXP" localSheetId="1">[5]REXP!#REF!</definedName>
    <definedName name="PVEXP">[5]REXP!#REF!</definedName>
    <definedName name="QLDMATconstant" localSheetId="0">#REF!</definedName>
    <definedName name="QLDMATconstant" localSheetId="2">'[9]SA - Non-res commencements'!#REF!</definedName>
    <definedName name="QLDMATconstant" localSheetId="1">'[9]SA - Non-res commencements'!#REF!</definedName>
    <definedName name="QLDMATconstant">#REF!</definedName>
    <definedName name="QLDMATcurrent" localSheetId="0">#REF!</definedName>
    <definedName name="QLDMATcurrent" localSheetId="2">'[9]SA - Non-res commencements'!#REF!</definedName>
    <definedName name="QLDMATcurrent" localSheetId="1">'[9]SA - Non-res commencements'!#REF!</definedName>
    <definedName name="QLDMATcurrent">#REF!</definedName>
    <definedName name="QLDqtrlyconstant" localSheetId="0">#REF!</definedName>
    <definedName name="QLDqtrlyconstant" localSheetId="2">'[9]SA - Non-res commencements'!#REF!</definedName>
    <definedName name="QLDqtrlyconstant" localSheetId="1">'[9]SA - Non-res commencements'!#REF!</definedName>
    <definedName name="QLDqtrlyconstant">#REF!</definedName>
    <definedName name="QLDqtrlycurrent" localSheetId="0">#REF!</definedName>
    <definedName name="QLDqtrlycurrent" localSheetId="2">'[9]SA - Non-res commencements'!#REF!</definedName>
    <definedName name="QLDqtrlycurrent" localSheetId="1">'[9]SA - Non-res commencements'!#REF!</definedName>
    <definedName name="QLDqtrlycurrent">#REF!</definedName>
    <definedName name="RANGE1" localSheetId="0">#REF!</definedName>
    <definedName name="RANGE1" localSheetId="2">#REF!</definedName>
    <definedName name="RANGE1" localSheetId="1">#REF!</definedName>
    <definedName name="RANGE1">#REF!</definedName>
    <definedName name="RDW">[7]Annual!$J$3:$K$46</definedName>
    <definedName name="REQP">[7]Annual!$N$4:$O$46</definedName>
    <definedName name="REXP">[7]Annual!$B$7:$Y$49</definedName>
    <definedName name="RFORE">[7]Annual!$A$20:$Y$38</definedName>
    <definedName name="RGC">[7]Annual!$D$3:$E$46</definedName>
    <definedName name="RGDP" localSheetId="2">[7]Annual!#REF!</definedName>
    <definedName name="RGDP" localSheetId="1">[7]Annual!#REF!</definedName>
    <definedName name="RGDP">[7]Annual!#REF!</definedName>
    <definedName name="RGI">[7]Annual!$F$3:$G$46</definedName>
    <definedName name="RGNE" localSheetId="2">[7]Annual!#REF!</definedName>
    <definedName name="RGNE" localSheetId="1">[7]Annual!#REF!</definedName>
    <definedName name="RGNE">[7]Annual!#REF!</definedName>
    <definedName name="RGT">[7]Annual!$H$3:$I$46</definedName>
    <definedName name="RIMP" localSheetId="2">[7]Annual!#REF!</definedName>
    <definedName name="RIMP" localSheetId="1">[7]Annual!#REF!</definedName>
    <definedName name="RIMP">[7]Annual!#REF!</definedName>
    <definedName name="RNDW">[7]Annual!$L$3:$M$46</definedName>
    <definedName name="RPCE">[7]Annual!$B$3:$C$46</definedName>
    <definedName name="RPI">[7]Annual!$V$3:$W$46</definedName>
    <definedName name="RTREX">[7]Annual!$T$3:$U$46</definedName>
    <definedName name="RXTNL" localSheetId="2">[7]Annual!#REF!</definedName>
    <definedName name="RXTNL" localSheetId="1">[7]Annual!#REF!</definedName>
    <definedName name="RXTNL">[7]Annual!#REF!</definedName>
    <definedName name="SAMATconstant" localSheetId="2">'[13]SA - Non-Res'!#REF!</definedName>
    <definedName name="SAMATconstant" localSheetId="1">'[13]SA - Non-Res'!#REF!</definedName>
    <definedName name="SAMATconstant">'[13]SA - Non-Res'!#REF!</definedName>
    <definedName name="SAMATcurrent" localSheetId="2">'[13]SA - Non-Res'!#REF!</definedName>
    <definedName name="SAMATcurrent" localSheetId="1">'[13]SA - Non-Res'!#REF!</definedName>
    <definedName name="SAMATcurrent">'[13]SA - Non-Res'!#REF!</definedName>
    <definedName name="SAqtrlyconstant" localSheetId="2">'[13]SA - Non-Res'!#REF!</definedName>
    <definedName name="SAqtrlyconstant" localSheetId="1">'[13]SA - Non-Res'!#REF!</definedName>
    <definedName name="SAqtrlyconstant">'[13]SA - Non-Res'!#REF!</definedName>
    <definedName name="SAqtrlycurrent">'[13]SA - Non-Res'!#REF!</definedName>
    <definedName name="Table2">[7]Investments!$C$8</definedName>
    <definedName name="TableTopLeft" localSheetId="2">[7]Annual!#REF!</definedName>
    <definedName name="TableTopLeft" localSheetId="1">[7]Annual!#REF!</definedName>
    <definedName name="TableTopLeft">[7]Annual!#REF!</definedName>
    <definedName name="TASMATcurrent" localSheetId="0">#REF!</definedName>
    <definedName name="TASMATcurrent" localSheetId="2">'[9]SA - Non-res commencements'!#REF!</definedName>
    <definedName name="TASMATcurrent" localSheetId="1">'[9]SA - Non-res commencements'!#REF!</definedName>
    <definedName name="TASMATcurrent">#REF!</definedName>
    <definedName name="TASqtrlyconstant" localSheetId="0">#REF!</definedName>
    <definedName name="TASqtrlyconstant" localSheetId="2">'[9]SA - Non-res commencements'!#REF!</definedName>
    <definedName name="TASqtrlyconstant" localSheetId="1">'[9]SA - Non-res commencements'!#REF!</definedName>
    <definedName name="TASqtrlyconstant">#REF!</definedName>
    <definedName name="TASqtrlycurrent" localSheetId="0">#REF!</definedName>
    <definedName name="TASqtrlycurrent" localSheetId="2">'[9]SA - Non-res commencements'!#REF!</definedName>
    <definedName name="TASqtrlycurrent" localSheetId="1">'[9]SA - Non-res commencements'!#REF!</definedName>
    <definedName name="TASqtrlycurrent">#REF!</definedName>
    <definedName name="TOT" localSheetId="2">[10]PCE!#REF!</definedName>
    <definedName name="TOT" localSheetId="1">[10]PCE!#REF!</definedName>
    <definedName name="TOT">[10]PCE!#REF!</definedName>
    <definedName name="TotalStateSummaryqtrlyconstant" localSheetId="0">#REF!</definedName>
    <definedName name="TotalStateSummaryqtrlyconstant" localSheetId="2">'[9]SA - Non-res commencements'!#REF!</definedName>
    <definedName name="TotalStateSummaryqtrlyconstant" localSheetId="1">'[9]SA - Non-res commencements'!#REF!</definedName>
    <definedName name="TotalStateSummaryqtrlyconstant">#REF!</definedName>
    <definedName name="VICMATconstant" localSheetId="0">#REF!</definedName>
    <definedName name="VICMATconstant" localSheetId="2">'[9]SA - Non-res commencements'!#REF!</definedName>
    <definedName name="VICMATconstant" localSheetId="1">'[9]SA - Non-res commencements'!#REF!</definedName>
    <definedName name="VICMATconstant">#REF!</definedName>
    <definedName name="VICMATcurrent" localSheetId="0">#REF!</definedName>
    <definedName name="VICMATcurrent" localSheetId="2">'[9]SA - Non-res commencements'!#REF!</definedName>
    <definedName name="VICMATcurrent" localSheetId="1">'[9]SA - Non-res commencements'!#REF!</definedName>
    <definedName name="VICMATcurrent">#REF!</definedName>
    <definedName name="VICqtrlyconstant" localSheetId="0">#REF!</definedName>
    <definedName name="VICqtrlyconstant" localSheetId="2">'[9]SA - Non-res commencements'!#REF!</definedName>
    <definedName name="VICqtrlyconstant" localSheetId="1">'[9]SA - Non-res commencements'!#REF!</definedName>
    <definedName name="VICqtrlyconstant">#REF!</definedName>
    <definedName name="VICqtrlycurrent" localSheetId="0">#REF!</definedName>
    <definedName name="VICqtrlycurrent" localSheetId="2">'[9]SA - Non-res commencements'!#REF!</definedName>
    <definedName name="VICqtrlycurrent" localSheetId="1">'[9]SA - Non-res commencements'!#REF!</definedName>
    <definedName name="VICqtrlycurrent">#REF!</definedName>
    <definedName name="WagesnPricesnew" localSheetId="2">'[1]AUST SUM'!#REF!</definedName>
    <definedName name="WagesnPricesnew" localSheetId="1">'[1]AUST SUM'!#REF!</definedName>
    <definedName name="WagesnPricesnew">'[1]AUST SUM'!#REF!</definedName>
    <definedName name="WAMATconstant" localSheetId="0">#REF!</definedName>
    <definedName name="WAMATconstant" localSheetId="2">'[9]SA - Non-res commencements'!#REF!</definedName>
    <definedName name="WAMATconstant" localSheetId="1">'[9]SA - Non-res commencements'!#REF!</definedName>
    <definedName name="WAMATconstant">#REF!</definedName>
    <definedName name="WAMATcurrent" localSheetId="0">#REF!</definedName>
    <definedName name="WAMATcurrent" localSheetId="2">'[9]SA - Non-res commencements'!#REF!</definedName>
    <definedName name="WAMATcurrent" localSheetId="1">'[9]SA - Non-res commencements'!#REF!</definedName>
    <definedName name="WAMATcurrent">#REF!</definedName>
    <definedName name="WAqtrlyconstant" localSheetId="0">#REF!</definedName>
    <definedName name="WAqtrlyconstant" localSheetId="2">'[9]SA - Non-res commencements'!#REF!</definedName>
    <definedName name="WAqtrlyconstant" localSheetId="1">'[9]SA - Non-res commencements'!#REF!</definedName>
    <definedName name="WAqtrlyconstant">#REF!</definedName>
    <definedName name="WAqtrlycurrent" localSheetId="0">#REF!</definedName>
    <definedName name="WAqtrlycurrent" localSheetId="2">'[9]SA - Non-res commencements'!#REF!</definedName>
    <definedName name="WAqtrlycurrent" localSheetId="1">'[9]SA - Non-res commencements'!#REF!</definedName>
    <definedName name="WAqtrlycurrent">#REF!</definedName>
    <definedName name="WHOLE">[7]Annual!$A$3:$Y$47</definedName>
    <definedName name="X">[7]Annual!$B$43:$B$47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5" i="32" l="1"/>
  <c r="J21" i="32"/>
  <c r="J19" i="32"/>
  <c r="J14" i="32"/>
  <c r="J12" i="32"/>
  <c r="M25" i="32"/>
  <c r="M21" i="32"/>
  <c r="M19" i="32"/>
  <c r="M14" i="32"/>
  <c r="M12" i="32"/>
  <c r="P111" i="32" l="1"/>
  <c r="O111" i="32"/>
  <c r="N111" i="32"/>
  <c r="M111" i="32"/>
  <c r="L111" i="32"/>
  <c r="K111" i="32"/>
  <c r="J111" i="32"/>
  <c r="I111" i="32"/>
  <c r="H111" i="32"/>
  <c r="G111" i="32"/>
  <c r="F111" i="32"/>
  <c r="E111" i="32"/>
  <c r="D111" i="32"/>
  <c r="C111" i="32"/>
  <c r="P107" i="32"/>
  <c r="O107" i="32"/>
  <c r="N107" i="32"/>
  <c r="M107" i="32"/>
  <c r="S107" i="32" s="1"/>
  <c r="L107" i="32"/>
  <c r="K107" i="32"/>
  <c r="J107" i="32"/>
  <c r="I107" i="32"/>
  <c r="H107" i="32"/>
  <c r="G107" i="32"/>
  <c r="F107" i="32"/>
  <c r="E107" i="32"/>
  <c r="Q107" i="32" s="1"/>
  <c r="D107" i="32"/>
  <c r="C107" i="32"/>
  <c r="P100" i="32"/>
  <c r="O100" i="32"/>
  <c r="N100" i="32"/>
  <c r="M100" i="32"/>
  <c r="L100" i="32"/>
  <c r="K100" i="32"/>
  <c r="J100" i="32"/>
  <c r="I100" i="32"/>
  <c r="Q100" i="32" s="1"/>
  <c r="H100" i="32"/>
  <c r="G100" i="32"/>
  <c r="F100" i="32"/>
  <c r="E100" i="32"/>
  <c r="D100" i="32"/>
  <c r="C100" i="32"/>
  <c r="P98" i="32"/>
  <c r="O98" i="32"/>
  <c r="R98" i="32" s="1"/>
  <c r="N98" i="32"/>
  <c r="M98" i="32"/>
  <c r="L98" i="32"/>
  <c r="K98" i="32"/>
  <c r="J98" i="32"/>
  <c r="I98" i="32"/>
  <c r="H98" i="32"/>
  <c r="G98" i="32"/>
  <c r="Q98" i="32" s="1"/>
  <c r="F98" i="32"/>
  <c r="E98" i="32"/>
  <c r="D98" i="32"/>
  <c r="C98" i="32"/>
  <c r="P111" i="29"/>
  <c r="O111" i="29"/>
  <c r="N111" i="29"/>
  <c r="M111" i="29"/>
  <c r="L111" i="29"/>
  <c r="K111" i="29"/>
  <c r="J111" i="29"/>
  <c r="I111" i="29"/>
  <c r="H111" i="29"/>
  <c r="G111" i="29"/>
  <c r="F111" i="29"/>
  <c r="E111" i="29"/>
  <c r="D111" i="29"/>
  <c r="P108" i="29"/>
  <c r="O108" i="29"/>
  <c r="N108" i="29"/>
  <c r="M108" i="29"/>
  <c r="L108" i="29"/>
  <c r="K108" i="29"/>
  <c r="J108" i="29"/>
  <c r="I108" i="29"/>
  <c r="H108" i="29"/>
  <c r="G108" i="29"/>
  <c r="F108" i="29"/>
  <c r="E108" i="29"/>
  <c r="D108" i="29"/>
  <c r="P107" i="29"/>
  <c r="O107" i="29"/>
  <c r="N107" i="29"/>
  <c r="M107" i="29"/>
  <c r="L107" i="29"/>
  <c r="K107" i="29"/>
  <c r="J107" i="29"/>
  <c r="I107" i="29"/>
  <c r="H107" i="29"/>
  <c r="G107" i="29"/>
  <c r="F107" i="29"/>
  <c r="E107" i="29"/>
  <c r="D107" i="29"/>
  <c r="P101" i="29"/>
  <c r="O101" i="29"/>
  <c r="N101" i="29"/>
  <c r="M101" i="29"/>
  <c r="L101" i="29"/>
  <c r="K101" i="29"/>
  <c r="J101" i="29"/>
  <c r="I101" i="29"/>
  <c r="H101" i="29"/>
  <c r="G101" i="29"/>
  <c r="F101" i="29"/>
  <c r="E101" i="29"/>
  <c r="D101" i="29"/>
  <c r="P100" i="29"/>
  <c r="O100" i="29"/>
  <c r="N100" i="29"/>
  <c r="M100" i="29"/>
  <c r="L100" i="29"/>
  <c r="K100" i="29"/>
  <c r="J100" i="29"/>
  <c r="I100" i="29"/>
  <c r="H100" i="29"/>
  <c r="G100" i="29"/>
  <c r="F100" i="29"/>
  <c r="E100" i="29"/>
  <c r="D100" i="29"/>
  <c r="P98" i="29"/>
  <c r="O98" i="29"/>
  <c r="N98" i="29"/>
  <c r="M98" i="29"/>
  <c r="L98" i="29"/>
  <c r="K98" i="29"/>
  <c r="J98" i="29"/>
  <c r="I98" i="29"/>
  <c r="H98" i="29"/>
  <c r="G98" i="29"/>
  <c r="F98" i="29"/>
  <c r="E98" i="29"/>
  <c r="D98" i="29"/>
  <c r="C111" i="29"/>
  <c r="C108" i="29"/>
  <c r="C107" i="29"/>
  <c r="C98" i="29"/>
  <c r="C101" i="29"/>
  <c r="C100" i="29"/>
  <c r="C154" i="32"/>
  <c r="C155" i="32" s="1"/>
  <c r="C153" i="32"/>
  <c r="E152" i="32"/>
  <c r="F152" i="32" s="1"/>
  <c r="E151" i="32"/>
  <c r="F151" i="32" s="1"/>
  <c r="E150" i="32"/>
  <c r="F150" i="32" s="1"/>
  <c r="I149" i="32"/>
  <c r="E149" i="32" s="1"/>
  <c r="F149" i="32" s="1"/>
  <c r="I148" i="32"/>
  <c r="E148" i="32"/>
  <c r="I144" i="32"/>
  <c r="M143" i="32"/>
  <c r="M141" i="32"/>
  <c r="I139" i="32"/>
  <c r="M138" i="32"/>
  <c r="M137" i="32"/>
  <c r="M136" i="32"/>
  <c r="M139" i="32" s="1"/>
  <c r="M134" i="32"/>
  <c r="K14" i="32" s="1"/>
  <c r="K37" i="32" s="1"/>
  <c r="I134" i="32"/>
  <c r="V133" i="32"/>
  <c r="M133" i="32"/>
  <c r="M132" i="32"/>
  <c r="M131" i="32"/>
  <c r="S111" i="32"/>
  <c r="R111" i="32"/>
  <c r="Q111" i="32"/>
  <c r="S105" i="32"/>
  <c r="R105" i="32"/>
  <c r="Q105" i="32"/>
  <c r="S100" i="32"/>
  <c r="R100" i="32"/>
  <c r="S98" i="32"/>
  <c r="S91" i="32"/>
  <c r="R91" i="32"/>
  <c r="Q91" i="32"/>
  <c r="S88" i="32"/>
  <c r="R88" i="32"/>
  <c r="Q88" i="32"/>
  <c r="S84" i="32"/>
  <c r="R84" i="32"/>
  <c r="Q84" i="32"/>
  <c r="S82" i="32"/>
  <c r="R82" i="32"/>
  <c r="Q82" i="32"/>
  <c r="S78" i="32"/>
  <c r="R78" i="32"/>
  <c r="Q78" i="32"/>
  <c r="S77" i="32"/>
  <c r="R77" i="32"/>
  <c r="Q77" i="32"/>
  <c r="S75" i="32"/>
  <c r="R75" i="32"/>
  <c r="Q75" i="32"/>
  <c r="C69" i="32"/>
  <c r="C127" i="32" s="1"/>
  <c r="D68" i="32"/>
  <c r="D69" i="32" s="1"/>
  <c r="D127" i="32" s="1"/>
  <c r="P28" i="32"/>
  <c r="S28" i="32" s="1"/>
  <c r="O28" i="32"/>
  <c r="N28" i="32"/>
  <c r="M28" i="32"/>
  <c r="L28" i="32"/>
  <c r="K28" i="32"/>
  <c r="J28" i="32"/>
  <c r="I28" i="32"/>
  <c r="H28" i="32"/>
  <c r="G28" i="32"/>
  <c r="F28" i="32"/>
  <c r="E28" i="32"/>
  <c r="D28" i="32"/>
  <c r="C28" i="32"/>
  <c r="P25" i="32"/>
  <c r="P48" i="32" s="1"/>
  <c r="O25" i="32"/>
  <c r="O48" i="32" s="1"/>
  <c r="I25" i="32"/>
  <c r="I48" i="32" s="1"/>
  <c r="H25" i="32"/>
  <c r="H48" i="32" s="1"/>
  <c r="G25" i="32"/>
  <c r="G48" i="32" s="1"/>
  <c r="F25" i="32"/>
  <c r="F48" i="32" s="1"/>
  <c r="E25" i="32"/>
  <c r="E48" i="32" s="1"/>
  <c r="D25" i="32"/>
  <c r="D48" i="32" s="1"/>
  <c r="C25" i="32"/>
  <c r="C48" i="32" s="1"/>
  <c r="P21" i="32"/>
  <c r="P44" i="32" s="1"/>
  <c r="O21" i="32"/>
  <c r="O44" i="32" s="1"/>
  <c r="I21" i="32"/>
  <c r="I44" i="32" s="1"/>
  <c r="H21" i="32"/>
  <c r="H44" i="32" s="1"/>
  <c r="G21" i="32"/>
  <c r="G44" i="32" s="1"/>
  <c r="F21" i="32"/>
  <c r="F44" i="32" s="1"/>
  <c r="E21" i="32"/>
  <c r="E44" i="32" s="1"/>
  <c r="D21" i="32"/>
  <c r="D44" i="32" s="1"/>
  <c r="C21" i="32"/>
  <c r="C44" i="32" s="1"/>
  <c r="P19" i="32"/>
  <c r="P42" i="32" s="1"/>
  <c r="O19" i="32"/>
  <c r="O42" i="32" s="1"/>
  <c r="I19" i="32"/>
  <c r="I42" i="32" s="1"/>
  <c r="H19" i="32"/>
  <c r="H42" i="32" s="1"/>
  <c r="G19" i="32"/>
  <c r="G42" i="32" s="1"/>
  <c r="F19" i="32"/>
  <c r="F42" i="32" s="1"/>
  <c r="E19" i="32"/>
  <c r="E42" i="32" s="1"/>
  <c r="D19" i="32"/>
  <c r="D42" i="32" s="1"/>
  <c r="C19" i="32"/>
  <c r="C42" i="32" s="1"/>
  <c r="P14" i="32"/>
  <c r="P37" i="32" s="1"/>
  <c r="O14" i="32"/>
  <c r="O37" i="32" s="1"/>
  <c r="M37" i="32"/>
  <c r="L14" i="32"/>
  <c r="I14" i="32"/>
  <c r="I37" i="32" s="1"/>
  <c r="H14" i="32"/>
  <c r="H37" i="32" s="1"/>
  <c r="G14" i="32"/>
  <c r="G37" i="32" s="1"/>
  <c r="F14" i="32"/>
  <c r="F37" i="32" s="1"/>
  <c r="E14" i="32"/>
  <c r="E37" i="32" s="1"/>
  <c r="D14" i="32"/>
  <c r="D37" i="32" s="1"/>
  <c r="C14" i="32"/>
  <c r="C37" i="32" s="1"/>
  <c r="P12" i="32"/>
  <c r="P35" i="32" s="1"/>
  <c r="O12" i="32"/>
  <c r="O35" i="32" s="1"/>
  <c r="N12" i="32"/>
  <c r="N35" i="32" s="1"/>
  <c r="M35" i="32"/>
  <c r="K12" i="32"/>
  <c r="K35" i="32" s="1"/>
  <c r="J35" i="32"/>
  <c r="I12" i="32"/>
  <c r="I35" i="32" s="1"/>
  <c r="H12" i="32"/>
  <c r="H35" i="32" s="1"/>
  <c r="G12" i="32"/>
  <c r="G35" i="32" s="1"/>
  <c r="F12" i="32"/>
  <c r="F35" i="32" s="1"/>
  <c r="E12" i="32"/>
  <c r="E35" i="32" s="1"/>
  <c r="D12" i="32"/>
  <c r="D35" i="32" s="1"/>
  <c r="C12" i="32"/>
  <c r="C35" i="32" s="1"/>
  <c r="C6" i="32"/>
  <c r="D5" i="32"/>
  <c r="E5" i="32" s="1"/>
  <c r="R107" i="32" l="1"/>
  <c r="Q28" i="32"/>
  <c r="R28" i="32"/>
  <c r="Q44" i="32"/>
  <c r="F5" i="32"/>
  <c r="E6" i="32"/>
  <c r="Q37" i="32"/>
  <c r="Q35" i="32"/>
  <c r="Q48" i="32"/>
  <c r="E153" i="32"/>
  <c r="Q42" i="32"/>
  <c r="L19" i="32"/>
  <c r="M44" i="32"/>
  <c r="N19" i="32"/>
  <c r="N42" i="32" s="1"/>
  <c r="N21" i="32"/>
  <c r="N44" i="32" s="1"/>
  <c r="S139" i="32"/>
  <c r="L21" i="32"/>
  <c r="M42" i="32"/>
  <c r="K21" i="32"/>
  <c r="K44" i="32" s="1"/>
  <c r="K19" i="32"/>
  <c r="K42" i="32" s="1"/>
  <c r="D6" i="32"/>
  <c r="N14" i="32"/>
  <c r="N37" i="32" s="1"/>
  <c r="E68" i="32"/>
  <c r="Q12" i="32"/>
  <c r="J37" i="32"/>
  <c r="S134" i="32"/>
  <c r="F148" i="32"/>
  <c r="F153" i="32" s="1"/>
  <c r="Q14" i="32"/>
  <c r="Q19" i="32"/>
  <c r="L37" i="32"/>
  <c r="S37" i="32" s="1"/>
  <c r="L12" i="32"/>
  <c r="R12" i="32" s="1"/>
  <c r="Q21" i="32"/>
  <c r="Q25" i="32"/>
  <c r="P28" i="29"/>
  <c r="N28" i="29"/>
  <c r="M28" i="29"/>
  <c r="L28" i="29"/>
  <c r="K28" i="29"/>
  <c r="J28" i="29"/>
  <c r="I28" i="29"/>
  <c r="H28" i="29"/>
  <c r="G28" i="29"/>
  <c r="F28" i="29"/>
  <c r="E28" i="29"/>
  <c r="D28" i="29"/>
  <c r="C28" i="29"/>
  <c r="I25" i="29"/>
  <c r="H25" i="29"/>
  <c r="G25" i="29"/>
  <c r="F25" i="29"/>
  <c r="E25" i="29"/>
  <c r="D25" i="29"/>
  <c r="C25" i="29"/>
  <c r="I21" i="29"/>
  <c r="H21" i="29"/>
  <c r="G21" i="29"/>
  <c r="F21" i="29"/>
  <c r="E21" i="29"/>
  <c r="D21" i="29"/>
  <c r="C21" i="29"/>
  <c r="I19" i="29"/>
  <c r="H19" i="29"/>
  <c r="G19" i="29"/>
  <c r="F19" i="29"/>
  <c r="E19" i="29"/>
  <c r="D19" i="29"/>
  <c r="C19" i="29"/>
  <c r="I14" i="29"/>
  <c r="H14" i="29"/>
  <c r="G14" i="29"/>
  <c r="F14" i="29"/>
  <c r="E14" i="29"/>
  <c r="D14" i="29"/>
  <c r="C14" i="29"/>
  <c r="I12" i="29"/>
  <c r="H12" i="29"/>
  <c r="G12" i="29"/>
  <c r="F12" i="29"/>
  <c r="E12" i="29"/>
  <c r="D12" i="29"/>
  <c r="C12" i="29"/>
  <c r="O28" i="29"/>
  <c r="R111" i="29"/>
  <c r="Q111" i="29"/>
  <c r="R108" i="29"/>
  <c r="Q108" i="29"/>
  <c r="R107" i="29"/>
  <c r="Q107" i="29"/>
  <c r="R105" i="29"/>
  <c r="Q105" i="29"/>
  <c r="R101" i="29"/>
  <c r="Q101" i="29"/>
  <c r="R100" i="29"/>
  <c r="Q100" i="29"/>
  <c r="R98" i="29"/>
  <c r="Q98" i="29"/>
  <c r="R91" i="29"/>
  <c r="Q91" i="29"/>
  <c r="R88" i="29"/>
  <c r="Q88" i="29"/>
  <c r="S85" i="29"/>
  <c r="R85" i="29"/>
  <c r="Q85" i="29"/>
  <c r="S84" i="29"/>
  <c r="R84" i="29"/>
  <c r="Q84" i="29"/>
  <c r="S82" i="29"/>
  <c r="R82" i="29"/>
  <c r="Q82" i="29"/>
  <c r="S78" i="29"/>
  <c r="R78" i="29"/>
  <c r="Q78" i="29"/>
  <c r="S77" i="29"/>
  <c r="R77" i="29"/>
  <c r="Q77" i="29"/>
  <c r="S75" i="29"/>
  <c r="R75" i="29"/>
  <c r="Q75" i="29"/>
  <c r="S88" i="29"/>
  <c r="E69" i="32" l="1"/>
  <c r="E127" i="32" s="1"/>
  <c r="F68" i="32"/>
  <c r="G5" i="32"/>
  <c r="F6" i="32"/>
  <c r="S21" i="32"/>
  <c r="L44" i="32"/>
  <c r="S44" i="32" s="1"/>
  <c r="S14" i="32"/>
  <c r="S19" i="32"/>
  <c r="L42" i="32"/>
  <c r="S42" i="32" s="1"/>
  <c r="K153" i="32"/>
  <c r="R14" i="32"/>
  <c r="R19" i="32"/>
  <c r="J42" i="32"/>
  <c r="S12" i="32"/>
  <c r="L35" i="32"/>
  <c r="E155" i="32"/>
  <c r="E154" i="32"/>
  <c r="F154" i="32" s="1"/>
  <c r="F155" i="32" s="1"/>
  <c r="K155" i="32" s="1"/>
  <c r="K142" i="32" s="1"/>
  <c r="M142" i="32" s="1"/>
  <c r="M144" i="32" s="1"/>
  <c r="R37" i="32"/>
  <c r="R21" i="32"/>
  <c r="J44" i="32"/>
  <c r="R28" i="29"/>
  <c r="Q28" i="29"/>
  <c r="S28" i="29"/>
  <c r="P25" i="29"/>
  <c r="P48" i="29" s="1"/>
  <c r="P21" i="29"/>
  <c r="P44" i="29" s="1"/>
  <c r="P19" i="29"/>
  <c r="P42" i="29" s="1"/>
  <c r="P14" i="29"/>
  <c r="P37" i="29" s="1"/>
  <c r="P12" i="29"/>
  <c r="P35" i="29" s="1"/>
  <c r="R42" i="32" l="1"/>
  <c r="R44" i="32"/>
  <c r="S144" i="32"/>
  <c r="N25" i="32"/>
  <c r="N48" i="32" s="1"/>
  <c r="M48" i="32"/>
  <c r="L25" i="32"/>
  <c r="V144" i="32"/>
  <c r="K25" i="32"/>
  <c r="K48" i="32" s="1"/>
  <c r="S35" i="32"/>
  <c r="R35" i="32"/>
  <c r="H5" i="32"/>
  <c r="G6" i="32"/>
  <c r="F69" i="32"/>
  <c r="F127" i="32" s="1"/>
  <c r="G68" i="32"/>
  <c r="S111" i="29"/>
  <c r="S108" i="29"/>
  <c r="S107" i="29"/>
  <c r="S105" i="29"/>
  <c r="S101" i="29"/>
  <c r="S100" i="29"/>
  <c r="S98" i="29"/>
  <c r="Q25" i="29"/>
  <c r="Q21" i="29"/>
  <c r="Q19" i="29"/>
  <c r="Q14" i="29"/>
  <c r="Q12" i="29"/>
  <c r="H68" i="32" l="1"/>
  <c r="G69" i="32"/>
  <c r="G127" i="32" s="1"/>
  <c r="S25" i="32"/>
  <c r="L48" i="32"/>
  <c r="S48" i="32" s="1"/>
  <c r="I5" i="32"/>
  <c r="H6" i="32"/>
  <c r="J48" i="32"/>
  <c r="R48" i="32" s="1"/>
  <c r="R25" i="32"/>
  <c r="S91" i="29"/>
  <c r="J5" i="32" l="1"/>
  <c r="I6" i="32"/>
  <c r="I68" i="32"/>
  <c r="H69" i="32"/>
  <c r="H127" i="32" s="1"/>
  <c r="O25" i="29"/>
  <c r="O48" i="29" s="1"/>
  <c r="O21" i="29"/>
  <c r="O44" i="29" s="1"/>
  <c r="O19" i="29"/>
  <c r="O42" i="29" s="1"/>
  <c r="O14" i="29"/>
  <c r="O37" i="29" s="1"/>
  <c r="O12" i="29"/>
  <c r="O35" i="29" s="1"/>
  <c r="I48" i="29"/>
  <c r="H48" i="29"/>
  <c r="G48" i="29"/>
  <c r="F48" i="29"/>
  <c r="E48" i="29"/>
  <c r="D48" i="29"/>
  <c r="C48" i="29"/>
  <c r="Q48" i="29" s="1"/>
  <c r="I44" i="29"/>
  <c r="H44" i="29"/>
  <c r="G44" i="29"/>
  <c r="F44" i="29"/>
  <c r="E44" i="29"/>
  <c r="D44" i="29"/>
  <c r="C44" i="29"/>
  <c r="I42" i="29"/>
  <c r="H42" i="29"/>
  <c r="G42" i="29"/>
  <c r="F42" i="29"/>
  <c r="E42" i="29"/>
  <c r="D42" i="29"/>
  <c r="C42" i="29"/>
  <c r="I37" i="29"/>
  <c r="H37" i="29"/>
  <c r="G37" i="29"/>
  <c r="F37" i="29"/>
  <c r="E37" i="29"/>
  <c r="D37" i="29"/>
  <c r="C37" i="29"/>
  <c r="I35" i="29"/>
  <c r="H35" i="29"/>
  <c r="G35" i="29"/>
  <c r="F35" i="29"/>
  <c r="E35" i="29"/>
  <c r="D35" i="29"/>
  <c r="C35" i="29"/>
  <c r="C6" i="29"/>
  <c r="D5" i="29"/>
  <c r="E5" i="29" s="1"/>
  <c r="V133" i="29"/>
  <c r="C153" i="29"/>
  <c r="C154" i="29" s="1"/>
  <c r="E152" i="29"/>
  <c r="F152" i="29" s="1"/>
  <c r="E151" i="29"/>
  <c r="F151" i="29" s="1"/>
  <c r="E150" i="29"/>
  <c r="F150" i="29" s="1"/>
  <c r="I149" i="29"/>
  <c r="E149" i="29" s="1"/>
  <c r="I148" i="29"/>
  <c r="E148" i="29" s="1"/>
  <c r="I144" i="29"/>
  <c r="M143" i="29"/>
  <c r="M141" i="29"/>
  <c r="I139" i="29"/>
  <c r="M138" i="29"/>
  <c r="M137" i="29"/>
  <c r="M136" i="29"/>
  <c r="I134" i="29"/>
  <c r="M133" i="29"/>
  <c r="M132" i="29"/>
  <c r="M131" i="29"/>
  <c r="J68" i="32" l="1"/>
  <c r="I69" i="32"/>
  <c r="I127" i="32" s="1"/>
  <c r="J6" i="32"/>
  <c r="K5" i="32"/>
  <c r="Q44" i="29"/>
  <c r="Q42" i="29"/>
  <c r="Q37" i="29"/>
  <c r="Q35" i="29"/>
  <c r="F149" i="29"/>
  <c r="E153" i="29"/>
  <c r="E154" i="29" s="1"/>
  <c r="F154" i="29" s="1"/>
  <c r="D6" i="29"/>
  <c r="E6" i="29"/>
  <c r="F5" i="29"/>
  <c r="M139" i="29"/>
  <c r="C155" i="29"/>
  <c r="M134" i="29"/>
  <c r="F148" i="29"/>
  <c r="K6" i="32" l="1"/>
  <c r="L5" i="32"/>
  <c r="K68" i="32"/>
  <c r="J69" i="32"/>
  <c r="J127" i="32" s="1"/>
  <c r="F153" i="29"/>
  <c r="F155" i="29" s="1"/>
  <c r="J14" i="29"/>
  <c r="J12" i="29"/>
  <c r="J21" i="29"/>
  <c r="R21" i="29" s="1"/>
  <c r="J19" i="29"/>
  <c r="S134" i="29"/>
  <c r="M12" i="29"/>
  <c r="M35" i="29" s="1"/>
  <c r="L12" i="29"/>
  <c r="N12" i="29"/>
  <c r="N35" i="29" s="1"/>
  <c r="K12" i="29"/>
  <c r="N14" i="29"/>
  <c r="N37" i="29" s="1"/>
  <c r="M14" i="29"/>
  <c r="M37" i="29" s="1"/>
  <c r="J35" i="29"/>
  <c r="L14" i="29"/>
  <c r="K14" i="29"/>
  <c r="S139" i="29"/>
  <c r="M21" i="29"/>
  <c r="M44" i="29" s="1"/>
  <c r="L21" i="29"/>
  <c r="K21" i="29"/>
  <c r="N19" i="29"/>
  <c r="N42" i="29" s="1"/>
  <c r="J44" i="29"/>
  <c r="M19" i="29"/>
  <c r="M42" i="29" s="1"/>
  <c r="N21" i="29"/>
  <c r="N44" i="29" s="1"/>
  <c r="L19" i="29"/>
  <c r="K19" i="29"/>
  <c r="F6" i="29"/>
  <c r="G5" i="29"/>
  <c r="E155" i="29"/>
  <c r="C69" i="29"/>
  <c r="L6" i="32" l="1"/>
  <c r="M5" i="32"/>
  <c r="L68" i="32"/>
  <c r="K69" i="32"/>
  <c r="K127" i="32" s="1"/>
  <c r="R12" i="29"/>
  <c r="S12" i="29"/>
  <c r="S14" i="29"/>
  <c r="J37" i="29"/>
  <c r="R14" i="29"/>
  <c r="J42" i="29"/>
  <c r="R19" i="29"/>
  <c r="K153" i="29"/>
  <c r="L35" i="29"/>
  <c r="S35" i="29" s="1"/>
  <c r="L44" i="29"/>
  <c r="S44" i="29" s="1"/>
  <c r="S21" i="29"/>
  <c r="L37" i="29"/>
  <c r="S37" i="29" s="1"/>
  <c r="L42" i="29"/>
  <c r="S42" i="29" s="1"/>
  <c r="S19" i="29"/>
  <c r="G6" i="29"/>
  <c r="H5" i="29"/>
  <c r="K35" i="29"/>
  <c r="R35" i="29" s="1"/>
  <c r="K42" i="29"/>
  <c r="K44" i="29"/>
  <c r="R44" i="29" s="1"/>
  <c r="K37" i="29"/>
  <c r="K155" i="29"/>
  <c r="C127" i="29"/>
  <c r="L69" i="32" l="1"/>
  <c r="L127" i="32" s="1"/>
  <c r="M68" i="32"/>
  <c r="N5" i="32"/>
  <c r="M6" i="32"/>
  <c r="R42" i="29"/>
  <c r="R37" i="29"/>
  <c r="K142" i="29"/>
  <c r="M142" i="29" s="1"/>
  <c r="M144" i="29" s="1"/>
  <c r="J25" i="29" s="1"/>
  <c r="H6" i="29"/>
  <c r="I5" i="29"/>
  <c r="D68" i="29"/>
  <c r="D69" i="29" s="1"/>
  <c r="O5" i="32" l="1"/>
  <c r="N6" i="32"/>
  <c r="M69" i="32"/>
  <c r="M127" i="32" s="1"/>
  <c r="N68" i="32"/>
  <c r="V144" i="29"/>
  <c r="L25" i="29"/>
  <c r="K25" i="29"/>
  <c r="S144" i="29"/>
  <c r="J48" i="29"/>
  <c r="M25" i="29"/>
  <c r="M48" i="29" s="1"/>
  <c r="N25" i="29"/>
  <c r="N48" i="29" s="1"/>
  <c r="I6" i="29"/>
  <c r="J5" i="29"/>
  <c r="D127" i="29"/>
  <c r="E68" i="29"/>
  <c r="P5" i="32" l="1"/>
  <c r="P6" i="32" s="1"/>
  <c r="O6" i="32"/>
  <c r="N69" i="32"/>
  <c r="N127" i="32" s="1"/>
  <c r="O68" i="32"/>
  <c r="R25" i="29"/>
  <c r="K48" i="29"/>
  <c r="L48" i="29"/>
  <c r="S48" i="29" s="1"/>
  <c r="S25" i="29"/>
  <c r="K5" i="29"/>
  <c r="J6" i="29"/>
  <c r="F68" i="29"/>
  <c r="E69" i="29"/>
  <c r="P68" i="32" l="1"/>
  <c r="P69" i="32" s="1"/>
  <c r="O69" i="32"/>
  <c r="O127" i="32" s="1"/>
  <c r="R48" i="29"/>
  <c r="L5" i="29"/>
  <c r="K6" i="29"/>
  <c r="E127" i="29"/>
  <c r="G68" i="29"/>
  <c r="F69" i="29"/>
  <c r="M5" i="29" l="1"/>
  <c r="L6" i="29"/>
  <c r="F127" i="29"/>
  <c r="H68" i="29"/>
  <c r="G69" i="29"/>
  <c r="N5" i="29" l="1"/>
  <c r="M6" i="29"/>
  <c r="G127" i="29"/>
  <c r="I68" i="29"/>
  <c r="H69" i="29"/>
  <c r="N6" i="29" l="1"/>
  <c r="O5" i="29"/>
  <c r="H127" i="29"/>
  <c r="J68" i="29"/>
  <c r="I69" i="29"/>
  <c r="O6" i="29" l="1"/>
  <c r="P5" i="29"/>
  <c r="P6" i="29" s="1"/>
  <c r="I127" i="29"/>
  <c r="K68" i="29"/>
  <c r="J69" i="29"/>
  <c r="J127" i="29" l="1"/>
  <c r="L68" i="29"/>
  <c r="K69" i="29"/>
  <c r="K127" i="29" l="1"/>
  <c r="M68" i="29"/>
  <c r="L69" i="29"/>
  <c r="L127" i="29" l="1"/>
  <c r="N68" i="29"/>
  <c r="O68" i="29" s="1"/>
  <c r="P68" i="29" s="1"/>
  <c r="P69" i="29" s="1"/>
  <c r="M69" i="29"/>
  <c r="M127" i="29" l="1"/>
  <c r="O69" i="29"/>
  <c r="N69" i="29"/>
  <c r="N127" i="29" l="1"/>
  <c r="O127" i="29"/>
</calcChain>
</file>

<file path=xl/sharedStrings.xml><?xml version="1.0" encoding="utf-8"?>
<sst xmlns="http://schemas.openxmlformats.org/spreadsheetml/2006/main" count="241" uniqueCount="72">
  <si>
    <t>fc:16/3/22</t>
  </si>
  <si>
    <t>Summary - Labour Cost Escalation Forecasts for Victoria &amp; Australia: AER Scenario: Superannuation Guarantee Increases follow Current Proposed Timetable</t>
  </si>
  <si>
    <t>(per cent change, year average, year ended June)</t>
  </si>
  <si>
    <t>5 yr averages</t>
  </si>
  <si>
    <t xml:space="preserve">  Actuals</t>
  </si>
  <si>
    <t>Forecasts</t>
  </si>
  <si>
    <t>Next Regulatory Period</t>
  </si>
  <si>
    <t>2015-21</t>
  </si>
  <si>
    <t>2022-28</t>
  </si>
  <si>
    <t>2024-28 (f)</t>
  </si>
  <si>
    <t>NOMINAL PRICE CHANGES</t>
  </si>
  <si>
    <t>1. Electricity Network-Related Labour</t>
  </si>
  <si>
    <t>EGWWS  WPI - Victoria (a)</t>
  </si>
  <si>
    <t>EGWWS  WPI - Australia (b)</t>
  </si>
  <si>
    <t>2. Contractor Labour Cost Escalation</t>
  </si>
  <si>
    <t>Construction  WPI - Victoria (c)</t>
  </si>
  <si>
    <t>Construction  WPI - Australia (b)</t>
  </si>
  <si>
    <t>3. All Industries Wages</t>
  </si>
  <si>
    <t>All Industries WPI - Australia (d)</t>
  </si>
  <si>
    <t>Consumer Price Index (headline) (e)</t>
  </si>
  <si>
    <t>REAL PRICE CHANGES (g)</t>
  </si>
  <si>
    <t>EGWWS WPI - Australia (b)</t>
  </si>
  <si>
    <t>Sources: BIS Oxford Economics, ABS</t>
  </si>
  <si>
    <t>(a) Electricity, Gas, Water and Waste Services (EGWWS) Wage Price Index (WPI) for Victoria</t>
  </si>
  <si>
    <t>(b) Australian sector wage forecasts provided for comparison</t>
  </si>
  <si>
    <t>(c) Construction Sector Wage Price Index (WPI) for Victoria</t>
  </si>
  <si>
    <t>(d) Australian All Industries AWOTE and WPI provided for comparison.</t>
  </si>
  <si>
    <t>(e) Inflation forecasts are RBA forecasts for the next 2 years from latest 'Statement of Monetary Policy'. Beyond that, inflation forecasts are based on a glide-path to the mid-point</t>
  </si>
  <si>
    <t xml:space="preserve">  of RBA inflation target (2.5%) by year 5. The overall forecasts are then calculated as a geometric mean of the 'official' RBA inflation forecasts over the next 5 years or to the end </t>
  </si>
  <si>
    <t xml:space="preserve"> of the regulatory period, with years 3,4 and 5 CPI equal to the calculated 5-year geometric mean. This methodology is the position adopted by the AER in its Final position paper</t>
  </si>
  <si>
    <t xml:space="preserve">  "Regulatory treatment of inflation" of December 2020. </t>
  </si>
  <si>
    <t>(f) Average Annual Growth Rate for 2023/24 to 2027/28 inclusive, ie for next regulatory period.</t>
  </si>
  <si>
    <t>(g) Real price changes are calculated by deducting the inflation rate from nominal price changes.</t>
  </si>
  <si>
    <t>the Forecasts in the table below exclude the impacts of the SG increase</t>
  </si>
  <si>
    <t>Summary - Labour Cost Escalation Forecasts for Victoria &amp; Australia: Alternative Scenario Where Superannaution Guarantee is Deferred</t>
  </si>
  <si>
    <t>EGWWS  AWOTE - Australia (b)</t>
  </si>
  <si>
    <t>Construction  AWOTE - Australia (b)</t>
  </si>
  <si>
    <t>(b) Australian sector wage forecasts provided for comparison, including Average Weekly Ordinary Time Earnings (AWOTE).</t>
  </si>
  <si>
    <t>(f) Average Annual Growth Rate for 2022/23 to 2026/27 inclusive, ie for next regulatory period.</t>
  </si>
  <si>
    <t>Superannaution Guarantee Increases Impact</t>
  </si>
  <si>
    <t>Assumptions:</t>
  </si>
  <si>
    <t>Pay Method</t>
  </si>
  <si>
    <t>% of Workforce in 2018</t>
  </si>
  <si>
    <t>AusNet 2021</t>
  </si>
  <si>
    <t>% of pass through of SG increase to Employees</t>
  </si>
  <si>
    <t>Impact on 0.5% SG increase on employees</t>
  </si>
  <si>
    <t>Impact on 0.5% SG increase on employers</t>
  </si>
  <si>
    <t>EGWWS</t>
  </si>
  <si>
    <t>Awards Only (minimum increase set by FWC)</t>
  </si>
  <si>
    <t xml:space="preserve">Collective Agreements </t>
  </si>
  <si>
    <t>Derivation of 65% pass through for Indiv Agreements:</t>
  </si>
  <si>
    <t xml:space="preserve">Individual Arrangements </t>
  </si>
  <si>
    <t>= 24.5% incl Awards only, which is equivalent to Waste Services employment proportion</t>
  </si>
  <si>
    <t>Construction</t>
  </si>
  <si>
    <t>All Industries</t>
  </si>
  <si>
    <t>Calculations for All Industries average</t>
  </si>
  <si>
    <t>% Total Employment FY20</t>
  </si>
  <si>
    <t>% Empl on Coll Agreemts</t>
  </si>
  <si>
    <t>Overall pass through</t>
  </si>
  <si>
    <t>Coll Agreemts</t>
  </si>
  <si>
    <t>Constn</t>
  </si>
  <si>
    <t>Public Admin &amp; Safety</t>
  </si>
  <si>
    <t>Educ</t>
  </si>
  <si>
    <t>Health &amp; Soc Assist</t>
  </si>
  <si>
    <t>Balance</t>
  </si>
  <si>
    <t>Total</t>
  </si>
  <si>
    <t>(per cent change, year average, year ended December)</t>
  </si>
  <si>
    <t>1.      The key underlying assumption assumes that around 49% of the economic incidence of the Superannuation Guarantee (SG) increases are passed on to employees, with employers only paying for the remaining 51% of the cost of the SG increases. This applies to the All Industries wages. This is in line with RBA research, but with adjustments for certain industries, with the incidence much lower for employees in government-dominated industries and in sectors with stronger unions. The incidence is also assumed to be somewhat lower than previous episodes of SG increases, because of the much tighter labour market than in earlier SG increases. This means that All Industries WPI growth is equivalent to 49% less than it would be in the ‘alternative’ case, where no SG increase occurred. In the context of a 0.5% increase each year, the impact on All Industries WPI is -0.24%.</t>
  </si>
  <si>
    <t>2.      The impact on employees is assumed to be evenly spread in each year, rather than unevenly spread over time. This implies wages are negotiated prior to the SG increase and spread evenly over the whole year - i.e. the impact is the same on the two half-year periods. We acknowledge this is a simplified assumption, given that often the economic incidence is not spread evenly across years, with the ultimate impacts going beyond the period of SG increases.</t>
  </si>
  <si>
    <t xml:space="preserve">3.      The incidence of the SG increase differs across the three different segments of pay methods. Those 13.1% of employees (full-time adults) who receive their annual pay rise via the Minimum wage case by the Fair Work Commission are assumed to receive 70% less, with those who receive payments via individual arrangements receiving 55% less. At the All Industries level, it assumed that the average of the 38.4% of employees who rely on collective bargaining receive 34% less. However, this percentage for those on collective bargains or EBAs will markedly differ across industry sectors. </t>
  </si>
  <si>
    <t>4.      For employees in the EGWWS sector, the base assumption is that those 64.6% of employees on EBAs will receive 5% less, with employers paying the other 95%. This assumption is based on the strength of the unions covering the EGWWS sector, plus the fact that many on EBAs in the sector have a higher superannuation rate than the base 9.5%, providing added scope to not increase the superannuation rate but pay full wage increases. Overall, the impact on the whole EGWWS WPI will be -0.1% for each of the 5 years from FY22 to FY26 inclusive.</t>
  </si>
  <si>
    <t>5. In the Construction sector, we are assuming that the discount to wages negotiated by the construction unions covering that industry will also be only 5%. Overall, the impact on the whole Construction WPI will be -0.21% for each of the 5 years from FY22 to FY26 inclusive.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</si>
</sst>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C09]dd\-mmm\-yy;@"/>
    <numFmt numFmtId="166" formatCode="0.0000000"/>
    <numFmt numFmtId="167" formatCode="0.0_)"/>
    <numFmt numFmtId="168" formatCode="0.0%"/>
    <numFmt numFmtId="169" formatCode="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Arial"/>
      <family val="2"/>
    </font>
    <font>
      <sz val="12"/>
      <name val="Arial MT"/>
    </font>
    <font>
      <sz val="12"/>
      <name val="Arial"/>
      <family val="2"/>
    </font>
    <font>
      <sz val="10"/>
      <name val="Courier"/>
      <family val="3"/>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u/>
      <sz val="10"/>
      <color indexed="12"/>
      <name val="MS Sans Serif"/>
      <family val="2"/>
    </font>
    <font>
      <sz val="11"/>
      <color indexed="62"/>
      <name val="Calibri"/>
      <family val="2"/>
    </font>
    <font>
      <sz val="11"/>
      <color indexed="52"/>
      <name val="Calibri"/>
      <family val="2"/>
    </font>
    <font>
      <sz val="11"/>
      <color indexed="10"/>
      <name val="Calibri"/>
      <family val="2"/>
    </font>
    <font>
      <sz val="11"/>
      <color indexed="60"/>
      <name val="Calibri"/>
      <family val="2"/>
    </font>
    <font>
      <sz val="11"/>
      <color indexed="19"/>
      <name val="Calibri"/>
      <family val="2"/>
    </font>
    <font>
      <sz val="10"/>
      <name val="MS Sans Serif"/>
      <family val="2"/>
    </font>
    <font>
      <b/>
      <sz val="11"/>
      <color indexed="63"/>
      <name val="Calibri"/>
      <family val="2"/>
    </font>
    <font>
      <b/>
      <sz val="18"/>
      <color indexed="56"/>
      <name val="Cambria"/>
      <family val="2"/>
    </font>
    <font>
      <b/>
      <sz val="18"/>
      <color indexed="62"/>
      <name val="Cambria"/>
      <family val="2"/>
    </font>
    <font>
      <b/>
      <sz val="11"/>
      <color indexed="8"/>
      <name val="Calibri"/>
      <family val="2"/>
    </font>
    <font>
      <b/>
      <u/>
      <sz val="10"/>
      <name val="Arial"/>
      <family val="2"/>
    </font>
    <font>
      <i/>
      <sz val="10"/>
      <name val="Arial"/>
      <family val="2"/>
    </font>
    <font>
      <b/>
      <sz val="10"/>
      <name val="Arial"/>
      <family val="2"/>
    </font>
    <font>
      <u/>
      <sz val="10"/>
      <name val="Arial"/>
      <family val="2"/>
    </font>
    <font>
      <sz val="10"/>
      <color indexed="12"/>
      <name val="Arial"/>
      <family val="2"/>
    </font>
    <font>
      <sz val="10"/>
      <color theme="1"/>
      <name val="Arial"/>
      <family val="2"/>
    </font>
    <font>
      <sz val="10"/>
      <color rgb="FF000000"/>
      <name val="Arial"/>
      <family val="2"/>
    </font>
    <font>
      <sz val="10"/>
      <color rgb="FF0000FF"/>
      <name val="Arial"/>
      <family val="2"/>
    </font>
    <font>
      <b/>
      <sz val="10"/>
      <color rgb="FF0000FF"/>
      <name val="Arial"/>
      <family val="2"/>
    </font>
    <font>
      <b/>
      <u/>
      <sz val="12"/>
      <color rgb="FF0000FF"/>
      <name val="Arial"/>
      <family val="2"/>
    </font>
    <font>
      <sz val="11"/>
      <name val="Arial"/>
      <family val="2"/>
    </font>
  </fonts>
  <fills count="30">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22"/>
      </patternFill>
    </fill>
    <fill>
      <patternFill patternType="solid">
        <fgColor indexed="9"/>
      </patternFill>
    </fill>
    <fill>
      <patternFill patternType="solid">
        <fgColor indexed="55"/>
      </patternFill>
    </fill>
    <fill>
      <patternFill patternType="solid">
        <fgColor rgb="FFFFFF00"/>
        <bgColor indexed="64"/>
      </patternFill>
    </fill>
    <fill>
      <patternFill patternType="solid">
        <fgColor rgb="FF00B0F0"/>
        <bgColor indexed="64"/>
      </patternFill>
    </fill>
  </fills>
  <borders count="44">
    <border>
      <left/>
      <right/>
      <top/>
      <bottom/>
      <diagonal/>
    </border>
    <border>
      <left/>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indexed="64"/>
      </left>
      <right style="thin">
        <color indexed="22"/>
      </right>
      <top/>
      <bottom/>
      <diagonal/>
    </border>
    <border>
      <left/>
      <right/>
      <top style="thick">
        <color auto="1"/>
      </top>
      <bottom/>
      <diagonal/>
    </border>
    <border>
      <left style="thin">
        <color indexed="64"/>
      </left>
      <right style="thin">
        <color indexed="22"/>
      </right>
      <top/>
      <bottom style="thin">
        <color indexed="64"/>
      </bottom>
      <diagonal/>
    </border>
    <border>
      <left/>
      <right/>
      <top style="double">
        <color auto="1"/>
      </top>
      <bottom/>
      <diagonal/>
    </border>
    <border>
      <left/>
      <right style="dashed">
        <color indexed="64"/>
      </right>
      <top style="medium">
        <color indexed="64"/>
      </top>
      <bottom style="medium">
        <color auto="1"/>
      </bottom>
      <diagonal/>
    </border>
    <border>
      <left/>
      <right style="dashed">
        <color indexed="64"/>
      </right>
      <top style="medium">
        <color indexed="64"/>
      </top>
      <bottom style="thin">
        <color indexed="64"/>
      </bottom>
      <diagonal/>
    </border>
    <border>
      <left/>
      <right style="dashed">
        <color indexed="64"/>
      </right>
      <top/>
      <bottom/>
      <diagonal/>
    </border>
    <border>
      <left/>
      <right style="dashed">
        <color indexed="64"/>
      </right>
      <top style="medium">
        <color indexed="64"/>
      </top>
      <bottom/>
      <diagonal/>
    </border>
    <border>
      <left/>
      <right style="dashed">
        <color indexed="64"/>
      </right>
      <top/>
      <bottom style="medium">
        <color auto="1"/>
      </bottom>
      <diagonal/>
    </border>
    <border>
      <left style="dashed">
        <color indexed="64"/>
      </left>
      <right/>
      <top style="medium">
        <color indexed="64"/>
      </top>
      <bottom style="thin">
        <color indexed="64"/>
      </bottom>
      <diagonal/>
    </border>
    <border>
      <left style="dashed">
        <color indexed="64"/>
      </left>
      <right/>
      <top/>
      <bottom/>
      <diagonal/>
    </border>
    <border>
      <left/>
      <right style="medium">
        <color indexed="64"/>
      </right>
      <top/>
      <bottom style="medium">
        <color indexed="64"/>
      </bottom>
      <diagonal/>
    </border>
    <border>
      <left/>
      <right style="thin">
        <color indexed="64"/>
      </right>
      <top/>
      <bottom style="medium">
        <color indexed="64"/>
      </bottom>
      <diagonal/>
    </border>
  </borders>
  <cellStyleXfs count="110">
    <xf numFmtId="0" fontId="0" fillId="0" borderId="0"/>
    <xf numFmtId="0" fontId="4" fillId="0" borderId="0"/>
    <xf numFmtId="0" fontId="4" fillId="0" borderId="0"/>
    <xf numFmtId="0" fontId="5" fillId="0" borderId="0"/>
    <xf numFmtId="0" fontId="7" fillId="0" borderId="0"/>
    <xf numFmtId="9" fontId="5" fillId="0" borderId="0" applyFont="0" applyFill="0" applyBorder="0" applyAlignment="0" applyProtection="0"/>
    <xf numFmtId="0" fontId="3" fillId="0" borderId="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0" borderId="0" applyNumberFormat="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9" borderId="0" applyNumberFormat="0" applyBorder="0" applyAlignment="0" applyProtection="0"/>
    <xf numFmtId="0" fontId="10" fillId="5" borderId="0" applyNumberFormat="0" applyBorder="0" applyAlignment="0" applyProtection="0"/>
    <xf numFmtId="0" fontId="10" fillId="4"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8" borderId="0" applyNumberFormat="0" applyBorder="0" applyAlignment="0" applyProtection="0"/>
    <xf numFmtId="0" fontId="11" fillId="15" borderId="0" applyNumberFormat="0" applyBorder="0" applyAlignment="0" applyProtection="0"/>
    <xf numFmtId="0" fontId="11" fillId="11" borderId="0" applyNumberFormat="0" applyBorder="0" applyAlignment="0" applyProtection="0"/>
    <xf numFmtId="0" fontId="11" fillId="6" borderId="0" applyNumberFormat="0" applyBorder="0" applyAlignment="0" applyProtection="0"/>
    <xf numFmtId="0" fontId="11" fillId="16"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17" borderId="0" applyNumberFormat="0" applyBorder="0" applyAlignment="0" applyProtection="0"/>
    <xf numFmtId="0" fontId="11" fillId="5" borderId="0" applyNumberFormat="0" applyBorder="0" applyAlignment="0" applyProtection="0"/>
    <xf numFmtId="0" fontId="11" fillId="18" borderId="0" applyNumberFormat="0" applyBorder="0" applyAlignment="0" applyProtection="0"/>
    <xf numFmtId="0" fontId="11" fillId="11" borderId="0" applyNumberFormat="0" applyBorder="0" applyAlignment="0" applyProtection="0"/>
    <xf numFmtId="0" fontId="11" fillId="19" borderId="0" applyNumberFormat="0" applyBorder="0" applyAlignment="0" applyProtection="0"/>
    <xf numFmtId="0" fontId="11" fillId="6"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6" borderId="0" applyNumberFormat="0" applyBorder="0" applyAlignment="0" applyProtection="0"/>
    <xf numFmtId="0" fontId="11" fillId="23" borderId="0" applyNumberFormat="0" applyBorder="0" applyAlignment="0" applyProtection="0"/>
    <xf numFmtId="0" fontId="11" fillId="14" borderId="0" applyNumberFormat="0" applyBorder="0" applyAlignment="0" applyProtection="0"/>
    <xf numFmtId="0" fontId="11" fillId="17" borderId="0" applyNumberFormat="0" applyBorder="0" applyAlignment="0" applyProtection="0"/>
    <xf numFmtId="0" fontId="11" fillId="24" borderId="0" applyNumberFormat="0" applyBorder="0" applyAlignment="0" applyProtection="0"/>
    <xf numFmtId="0" fontId="11" fillId="18" borderId="0" applyNumberFormat="0" applyBorder="0" applyAlignment="0" applyProtection="0"/>
    <xf numFmtId="0" fontId="11" fillId="16" borderId="0" applyNumberFormat="0" applyBorder="0" applyAlignment="0" applyProtection="0"/>
    <xf numFmtId="0" fontId="11" fillId="22" borderId="0" applyNumberFormat="0" applyBorder="0" applyAlignment="0" applyProtection="0"/>
    <xf numFmtId="0" fontId="12" fillId="5" borderId="0" applyNumberFormat="0" applyBorder="0" applyAlignment="0" applyProtection="0"/>
    <xf numFmtId="0" fontId="12" fillId="9" borderId="0" applyNumberFormat="0" applyBorder="0" applyAlignment="0" applyProtection="0"/>
    <xf numFmtId="0" fontId="13" fillId="25" borderId="12" applyNumberFormat="0" applyAlignment="0" applyProtection="0"/>
    <xf numFmtId="0" fontId="14" fillId="26" borderId="12" applyNumberFormat="0" applyAlignment="0" applyProtection="0"/>
    <xf numFmtId="0" fontId="15" fillId="27" borderId="13" applyNumberFormat="0" applyAlignment="0" applyProtection="0"/>
    <xf numFmtId="0" fontId="16" fillId="0" borderId="0" applyNumberFormat="0" applyFill="0" applyBorder="0" applyAlignment="0" applyProtection="0"/>
    <xf numFmtId="0" fontId="17" fillId="7" borderId="0" applyNumberFormat="0" applyBorder="0" applyAlignment="0" applyProtection="0"/>
    <xf numFmtId="0" fontId="17" fillId="11" borderId="0" applyNumberFormat="0" applyBorder="0" applyAlignment="0" applyProtection="0"/>
    <xf numFmtId="0" fontId="18" fillId="0" borderId="14" applyNumberFormat="0" applyFill="0" applyAlignment="0" applyProtection="0"/>
    <xf numFmtId="0" fontId="19" fillId="0" borderId="15" applyNumberFormat="0" applyFill="0" applyAlignment="0" applyProtection="0"/>
    <xf numFmtId="0" fontId="20" fillId="0" borderId="16" applyNumberFormat="0" applyFill="0" applyAlignment="0" applyProtection="0"/>
    <xf numFmtId="0" fontId="21" fillId="0" borderId="17" applyNumberFormat="0" applyFill="0" applyAlignment="0" applyProtection="0"/>
    <xf numFmtId="0" fontId="22" fillId="0" borderId="18" applyNumberFormat="0" applyFill="0" applyAlignment="0" applyProtection="0"/>
    <xf numFmtId="0" fontId="23" fillId="0" borderId="19" applyNumberFormat="0" applyFill="0" applyAlignment="0" applyProtection="0"/>
    <xf numFmtId="0" fontId="22" fillId="0" borderId="18"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10" borderId="12" applyNumberFormat="0" applyAlignment="0" applyProtection="0"/>
    <xf numFmtId="0" fontId="25" fillId="13" borderId="12" applyNumberFormat="0" applyAlignment="0" applyProtection="0"/>
    <xf numFmtId="0" fontId="26" fillId="0" borderId="20" applyNumberFormat="0" applyFill="0" applyAlignment="0" applyProtection="0"/>
    <xf numFmtId="0" fontId="27" fillId="0" borderId="21" applyNumberFormat="0" applyFill="0" applyAlignment="0" applyProtection="0"/>
    <xf numFmtId="0" fontId="28" fillId="13" borderId="0" applyNumberFormat="0" applyBorder="0" applyAlignment="0" applyProtection="0"/>
    <xf numFmtId="0" fontId="29" fillId="13" borderId="0" applyNumberFormat="0" applyBorder="0" applyAlignment="0" applyProtection="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30" fillId="0" borderId="0"/>
    <xf numFmtId="0" fontId="3" fillId="0" borderId="0"/>
    <xf numFmtId="0" fontId="3" fillId="0" borderId="0"/>
    <xf numFmtId="0" fontId="3" fillId="0" borderId="0"/>
    <xf numFmtId="0" fontId="3" fillId="0" borderId="0"/>
    <xf numFmtId="0" fontId="30" fillId="0" borderId="0"/>
    <xf numFmtId="0" fontId="9" fillId="0" borderId="0"/>
    <xf numFmtId="0" fontId="30" fillId="0" borderId="0"/>
    <xf numFmtId="0" fontId="5" fillId="0" borderId="0"/>
    <xf numFmtId="0" fontId="5" fillId="0" borderId="0"/>
    <xf numFmtId="0" fontId="30" fillId="0" borderId="0"/>
    <xf numFmtId="0" fontId="7" fillId="0" borderId="0"/>
    <xf numFmtId="0" fontId="30" fillId="0" borderId="0"/>
    <xf numFmtId="0" fontId="7" fillId="8" borderId="22" applyNumberFormat="0" applyFont="0" applyAlignment="0" applyProtection="0"/>
    <xf numFmtId="0" fontId="5" fillId="8" borderId="22" applyNumberFormat="0" applyFont="0" applyAlignment="0" applyProtection="0"/>
    <xf numFmtId="0" fontId="31" fillId="25" borderId="23" applyNumberFormat="0" applyAlignment="0" applyProtection="0"/>
    <xf numFmtId="0" fontId="31" fillId="26" borderId="23"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24" applyNumberFormat="0" applyFill="0" applyAlignment="0" applyProtection="0"/>
    <xf numFmtId="0" fontId="34" fillId="0" borderId="25" applyNumberFormat="0" applyFill="0" applyAlignment="0" applyProtection="0"/>
    <xf numFmtId="0" fontId="27" fillId="0" borderId="0" applyNumberFormat="0" applyFill="0" applyBorder="0" applyAlignment="0" applyProtection="0"/>
    <xf numFmtId="0" fontId="2" fillId="0" borderId="0"/>
    <xf numFmtId="0" fontId="2" fillId="0" borderId="0"/>
    <xf numFmtId="0" fontId="1" fillId="0" borderId="0"/>
    <xf numFmtId="9" fontId="5" fillId="0" borderId="0" applyFont="0" applyFill="0" applyBorder="0" applyAlignment="0" applyProtection="0"/>
    <xf numFmtId="0" fontId="8" fillId="0" borderId="0"/>
  </cellStyleXfs>
  <cellXfs count="131">
    <xf numFmtId="0" fontId="0" fillId="0" borderId="0" xfId="0"/>
    <xf numFmtId="0" fontId="35" fillId="0" borderId="0" xfId="78" applyFont="1"/>
    <xf numFmtId="0" fontId="5" fillId="0" borderId="0" xfId="78"/>
    <xf numFmtId="0" fontId="36" fillId="0" borderId="0" xfId="78" applyFont="1"/>
    <xf numFmtId="0" fontId="36" fillId="0" borderId="0" xfId="78" applyFont="1" applyAlignment="1">
      <alignment vertical="center"/>
    </xf>
    <xf numFmtId="0" fontId="5" fillId="0" borderId="0" xfId="78" applyAlignment="1">
      <alignment vertical="center"/>
    </xf>
    <xf numFmtId="0" fontId="35" fillId="0" borderId="3" xfId="78" applyFont="1" applyBorder="1"/>
    <xf numFmtId="0" fontId="5" fillId="0" borderId="3" xfId="78" applyBorder="1"/>
    <xf numFmtId="0" fontId="38" fillId="0" borderId="3" xfId="78" applyFont="1" applyBorder="1"/>
    <xf numFmtId="0" fontId="5" fillId="0" borderId="3" xfId="78" applyBorder="1" applyAlignment="1">
      <alignment horizontal="left" indent="2"/>
    </xf>
    <xf numFmtId="164" fontId="5" fillId="0" borderId="0" xfId="78" applyNumberFormat="1" applyAlignment="1">
      <alignment horizontal="right" indent="1"/>
    </xf>
    <xf numFmtId="0" fontId="37" fillId="0" borderId="3" xfId="78" applyFont="1" applyBorder="1" applyAlignment="1">
      <alignment horizontal="left" indent="2"/>
    </xf>
    <xf numFmtId="164" fontId="37" fillId="0" borderId="0" xfId="78" applyNumberFormat="1" applyFont="1" applyAlignment="1">
      <alignment horizontal="right" indent="1"/>
    </xf>
    <xf numFmtId="0" fontId="36" fillId="0" borderId="0" xfId="78" applyFont="1" applyAlignment="1">
      <alignment horizontal="right"/>
    </xf>
    <xf numFmtId="0" fontId="36" fillId="0" borderId="0" xfId="78" applyFont="1" applyAlignment="1">
      <alignment horizontal="left"/>
    </xf>
    <xf numFmtId="164" fontId="5" fillId="0" borderId="1" xfId="78" applyNumberFormat="1" applyBorder="1" applyAlignment="1">
      <alignment horizontal="right" indent="1"/>
    </xf>
    <xf numFmtId="0" fontId="5" fillId="0" borderId="9" xfId="78" applyBorder="1"/>
    <xf numFmtId="164" fontId="5" fillId="0" borderId="8" xfId="78" applyNumberFormat="1" applyBorder="1" applyAlignment="1">
      <alignment horizontal="right" indent="1"/>
    </xf>
    <xf numFmtId="164" fontId="5" fillId="0" borderId="10" xfId="78" applyNumberFormat="1" applyBorder="1" applyAlignment="1">
      <alignment horizontal="right" indent="1"/>
    </xf>
    <xf numFmtId="0" fontId="5" fillId="0" borderId="0" xfId="78" applyAlignment="1">
      <alignment horizontal="left" indent="2"/>
    </xf>
    <xf numFmtId="164" fontId="5" fillId="0" borderId="2" xfId="78" applyNumberFormat="1" applyBorder="1" applyAlignment="1">
      <alignment horizontal="right" indent="1"/>
    </xf>
    <xf numFmtId="164" fontId="5" fillId="0" borderId="26" xfId="78" applyNumberFormat="1" applyBorder="1" applyAlignment="1">
      <alignment horizontal="right" indent="1"/>
    </xf>
    <xf numFmtId="0" fontId="5" fillId="0" borderId="8" xfId="78" applyBorder="1" applyAlignment="1">
      <alignment horizontal="left" indent="2"/>
    </xf>
    <xf numFmtId="0" fontId="39" fillId="0" borderId="0" xfId="78" applyFont="1"/>
    <xf numFmtId="0" fontId="5" fillId="0" borderId="0" xfId="78" quotePrefix="1"/>
    <xf numFmtId="0" fontId="5" fillId="0" borderId="6" xfId="78" applyBorder="1" applyAlignment="1">
      <alignment vertical="center"/>
    </xf>
    <xf numFmtId="164" fontId="5" fillId="0" borderId="0" xfId="78" applyNumberFormat="1"/>
    <xf numFmtId="164" fontId="5" fillId="0" borderId="0" xfId="78" applyNumberFormat="1" applyAlignment="1">
      <alignment horizontal="right" indent="2"/>
    </xf>
    <xf numFmtId="0" fontId="5" fillId="0" borderId="11" xfId="78" applyBorder="1"/>
    <xf numFmtId="164" fontId="5" fillId="0" borderId="11" xfId="78" applyNumberFormat="1" applyBorder="1" applyAlignment="1">
      <alignment horizontal="right" indent="1"/>
    </xf>
    <xf numFmtId="164" fontId="37" fillId="0" borderId="11" xfId="78" applyNumberFormat="1" applyFont="1" applyBorder="1" applyAlignment="1">
      <alignment horizontal="right" indent="1"/>
    </xf>
    <xf numFmtId="164" fontId="5" fillId="0" borderId="11" xfId="78" applyNumberFormat="1" applyBorder="1" applyAlignment="1">
      <alignment horizontal="right" indent="2"/>
    </xf>
    <xf numFmtId="0" fontId="0" fillId="0" borderId="0" xfId="78" applyFont="1"/>
    <xf numFmtId="164" fontId="5" fillId="2" borderId="0" xfId="78" applyNumberFormat="1" applyFill="1" applyAlignment="1">
      <alignment horizontal="right" indent="1"/>
    </xf>
    <xf numFmtId="166" fontId="0" fillId="0" borderId="0" xfId="78" applyNumberFormat="1" applyFont="1"/>
    <xf numFmtId="0" fontId="0" fillId="0" borderId="3" xfId="78" applyFont="1" applyBorder="1" applyAlignment="1">
      <alignment horizontal="left" indent="2"/>
    </xf>
    <xf numFmtId="0" fontId="0" fillId="0" borderId="3" xfId="78" applyFont="1" applyBorder="1"/>
    <xf numFmtId="0" fontId="37" fillId="2" borderId="4" xfId="3" applyFont="1" applyFill="1" applyBorder="1" applyAlignment="1">
      <alignment horizontal="center"/>
    </xf>
    <xf numFmtId="0" fontId="37" fillId="2" borderId="5" xfId="3" applyFont="1" applyFill="1" applyBorder="1" applyAlignment="1">
      <alignment horizontal="center"/>
    </xf>
    <xf numFmtId="0" fontId="37" fillId="2" borderId="27" xfId="3" applyFont="1" applyFill="1" applyBorder="1" applyAlignment="1">
      <alignment horizontal="center"/>
    </xf>
    <xf numFmtId="0" fontId="37" fillId="0" borderId="5" xfId="3" applyFont="1" applyBorder="1" applyAlignment="1">
      <alignment horizontal="center"/>
    </xf>
    <xf numFmtId="14" fontId="5" fillId="28" borderId="0" xfId="78" applyNumberFormat="1" applyFill="1"/>
    <xf numFmtId="164" fontId="37" fillId="2" borderId="0" xfId="78" applyNumberFormat="1" applyFont="1" applyFill="1" applyAlignment="1">
      <alignment horizontal="right" indent="1"/>
    </xf>
    <xf numFmtId="164" fontId="37" fillId="2" borderId="11" xfId="78" applyNumberFormat="1" applyFont="1" applyFill="1" applyBorder="1" applyAlignment="1">
      <alignment horizontal="right" indent="1"/>
    </xf>
    <xf numFmtId="164" fontId="5" fillId="2" borderId="11" xfId="78" applyNumberFormat="1" applyFill="1" applyBorder="1" applyAlignment="1">
      <alignment horizontal="right" indent="1"/>
    </xf>
    <xf numFmtId="164" fontId="41" fillId="0" borderId="0" xfId="2" applyNumberFormat="1" applyFont="1" applyAlignment="1">
      <alignment horizontal="right" vertical="center"/>
    </xf>
    <xf numFmtId="0" fontId="42" fillId="0" borderId="0" xfId="78" applyFont="1"/>
    <xf numFmtId="0" fontId="5" fillId="0" borderId="29" xfId="78" quotePrefix="1" applyBorder="1"/>
    <xf numFmtId="0" fontId="5" fillId="0" borderId="28" xfId="78" applyBorder="1"/>
    <xf numFmtId="0" fontId="6" fillId="0" borderId="0" xfId="78" applyFont="1"/>
    <xf numFmtId="165" fontId="5" fillId="0" borderId="0" xfId="78" applyNumberFormat="1"/>
    <xf numFmtId="0" fontId="44" fillId="0" borderId="0" xfId="78" applyFont="1"/>
    <xf numFmtId="0" fontId="5" fillId="0" borderId="0" xfId="78" applyAlignment="1">
      <alignment wrapText="1"/>
    </xf>
    <xf numFmtId="0" fontId="43" fillId="0" borderId="0" xfId="78" applyFont="1"/>
    <xf numFmtId="0" fontId="38" fillId="0" borderId="0" xfId="78" applyFont="1"/>
    <xf numFmtId="0" fontId="38" fillId="0" borderId="0" xfId="78" applyFont="1" applyAlignment="1">
      <alignment wrapText="1"/>
    </xf>
    <xf numFmtId="0" fontId="5" fillId="0" borderId="0" xfId="78" applyAlignment="1">
      <alignment horizontal="center" wrapText="1"/>
    </xf>
    <xf numFmtId="167" fontId="45" fillId="0" borderId="0" xfId="109" applyNumberFormat="1" applyFont="1" applyAlignment="1">
      <alignment horizontal="left"/>
    </xf>
    <xf numFmtId="168" fontId="45" fillId="0" borderId="31" xfId="109" applyNumberFormat="1" applyFont="1" applyBorder="1" applyAlignment="1">
      <alignment horizontal="center"/>
    </xf>
    <xf numFmtId="2" fontId="43" fillId="0" borderId="0" xfId="78" applyNumberFormat="1" applyFont="1"/>
    <xf numFmtId="169" fontId="5" fillId="0" borderId="0" xfId="78" applyNumberFormat="1"/>
    <xf numFmtId="2" fontId="43" fillId="29" borderId="0" xfId="78" applyNumberFormat="1" applyFont="1" applyFill="1"/>
    <xf numFmtId="167" fontId="45" fillId="0" borderId="0" xfId="109" applyNumberFormat="1" applyFont="1"/>
    <xf numFmtId="168" fontId="5" fillId="0" borderId="32" xfId="78" applyNumberFormat="1" applyBorder="1"/>
    <xf numFmtId="169" fontId="37" fillId="0" borderId="32" xfId="78" applyNumberFormat="1" applyFont="1" applyBorder="1"/>
    <xf numFmtId="168" fontId="45" fillId="0" borderId="33" xfId="109" applyNumberFormat="1" applyFont="1" applyBorder="1" applyAlignment="1">
      <alignment horizontal="center"/>
    </xf>
    <xf numFmtId="168" fontId="5" fillId="0" borderId="0" xfId="78" applyNumberFormat="1"/>
    <xf numFmtId="168" fontId="45" fillId="2" borderId="31" xfId="108" applyNumberFormat="1" applyFont="1" applyFill="1" applyBorder="1" applyAlignment="1">
      <alignment horizontal="center"/>
    </xf>
    <xf numFmtId="168" fontId="45" fillId="2" borderId="33" xfId="108" applyNumberFormat="1" applyFont="1" applyFill="1" applyBorder="1" applyAlignment="1">
      <alignment horizontal="center"/>
    </xf>
    <xf numFmtId="169" fontId="37" fillId="0" borderId="0" xfId="78" applyNumberFormat="1" applyFont="1"/>
    <xf numFmtId="2" fontId="5" fillId="0" borderId="0" xfId="78" applyNumberFormat="1"/>
    <xf numFmtId="2" fontId="42" fillId="0" borderId="0" xfId="78" applyNumberFormat="1" applyFont="1"/>
    <xf numFmtId="168" fontId="5" fillId="0" borderId="0" xfId="108" applyNumberFormat="1"/>
    <xf numFmtId="0" fontId="5" fillId="0" borderId="34" xfId="78" applyBorder="1"/>
    <xf numFmtId="2" fontId="5" fillId="0" borderId="34" xfId="78" applyNumberFormat="1" applyBorder="1"/>
    <xf numFmtId="169" fontId="5" fillId="0" borderId="34" xfId="78" applyNumberFormat="1" applyBorder="1"/>
    <xf numFmtId="169" fontId="43" fillId="0" borderId="0" xfId="78" applyNumberFormat="1" applyFont="1"/>
    <xf numFmtId="0" fontId="6" fillId="0" borderId="0" xfId="81" applyFont="1"/>
    <xf numFmtId="0" fontId="5" fillId="0" borderId="1" xfId="78" applyBorder="1" applyAlignment="1">
      <alignment horizontal="left" indent="2"/>
    </xf>
    <xf numFmtId="165" fontId="43" fillId="0" borderId="32" xfId="78" applyNumberFormat="1" applyFont="1" applyBorder="1" applyAlignment="1">
      <alignment horizontal="left"/>
    </xf>
    <xf numFmtId="0" fontId="5" fillId="0" borderId="32" xfId="78" applyBorder="1"/>
    <xf numFmtId="0" fontId="42" fillId="0" borderId="32" xfId="78" applyFont="1" applyBorder="1"/>
    <xf numFmtId="169" fontId="36" fillId="0" borderId="0" xfId="78" applyNumberFormat="1" applyFont="1"/>
    <xf numFmtId="0" fontId="40" fillId="0" borderId="0" xfId="2" quotePrefix="1" applyFont="1"/>
    <xf numFmtId="0" fontId="5" fillId="0" borderId="29" xfId="78" applyBorder="1"/>
    <xf numFmtId="0" fontId="5" fillId="0" borderId="0" xfId="81"/>
    <xf numFmtId="9" fontId="5" fillId="0" borderId="0" xfId="108"/>
    <xf numFmtId="2" fontId="5" fillId="0" borderId="1" xfId="78" applyNumberFormat="1" applyBorder="1" applyAlignment="1">
      <alignment horizontal="right" indent="1"/>
    </xf>
    <xf numFmtId="2" fontId="5" fillId="0" borderId="26" xfId="78" applyNumberFormat="1" applyBorder="1" applyAlignment="1">
      <alignment horizontal="right" indent="1"/>
    </xf>
    <xf numFmtId="0" fontId="0" fillId="0" borderId="29" xfId="78" applyFont="1" applyBorder="1" applyAlignment="1">
      <alignment vertical="top"/>
    </xf>
    <xf numFmtId="0" fontId="0" fillId="0" borderId="30" xfId="78" applyFont="1" applyBorder="1" applyAlignment="1">
      <alignment vertical="top"/>
    </xf>
    <xf numFmtId="0" fontId="37" fillId="0" borderId="35" xfId="3" applyFont="1" applyBorder="1" applyAlignment="1">
      <alignment horizontal="center"/>
    </xf>
    <xf numFmtId="0" fontId="5" fillId="0" borderId="36" xfId="78" quotePrefix="1" applyBorder="1"/>
    <xf numFmtId="0" fontId="5" fillId="0" borderId="37" xfId="78" applyBorder="1"/>
    <xf numFmtId="164" fontId="37" fillId="0" borderId="37" xfId="78" applyNumberFormat="1" applyFont="1" applyBorder="1" applyAlignment="1">
      <alignment horizontal="right" indent="1"/>
    </xf>
    <xf numFmtId="164" fontId="5" fillId="2" borderId="37" xfId="78" applyNumberFormat="1" applyFill="1" applyBorder="1" applyAlignment="1">
      <alignment horizontal="right" indent="1"/>
    </xf>
    <xf numFmtId="164" fontId="5" fillId="0" borderId="37" xfId="78" applyNumberFormat="1" applyBorder="1" applyAlignment="1">
      <alignment horizontal="right" indent="1"/>
    </xf>
    <xf numFmtId="164" fontId="37" fillId="2" borderId="37" xfId="78" applyNumberFormat="1" applyFont="1" applyFill="1" applyBorder="1" applyAlignment="1">
      <alignment horizontal="right" indent="1"/>
    </xf>
    <xf numFmtId="164" fontId="5" fillId="0" borderId="38" xfId="78" applyNumberFormat="1" applyBorder="1" applyAlignment="1">
      <alignment horizontal="right" indent="1"/>
    </xf>
    <xf numFmtId="164" fontId="5" fillId="0" borderId="39" xfId="78" applyNumberFormat="1" applyBorder="1" applyAlignment="1">
      <alignment horizontal="right" indent="1"/>
    </xf>
    <xf numFmtId="164" fontId="5" fillId="0" borderId="37" xfId="78" applyNumberFormat="1" applyBorder="1" applyAlignment="1">
      <alignment horizontal="right" indent="2"/>
    </xf>
    <xf numFmtId="2" fontId="5" fillId="0" borderId="39" xfId="78" applyNumberFormat="1" applyBorder="1" applyAlignment="1">
      <alignment horizontal="right" indent="1"/>
    </xf>
    <xf numFmtId="0" fontId="36" fillId="0" borderId="0" xfId="78" applyFont="1" applyAlignment="1">
      <alignment wrapText="1"/>
    </xf>
    <xf numFmtId="2" fontId="36" fillId="0" borderId="0" xfId="78" applyNumberFormat="1" applyFont="1"/>
    <xf numFmtId="164" fontId="5" fillId="0" borderId="2" xfId="78" applyNumberFormat="1" applyBorder="1" applyAlignment="1">
      <alignment horizontal="right" indent="2"/>
    </xf>
    <xf numFmtId="0" fontId="37" fillId="0" borderId="4" xfId="3" applyFont="1" applyBorder="1" applyAlignment="1">
      <alignment horizontal="left"/>
    </xf>
    <xf numFmtId="0" fontId="37" fillId="0" borderId="5" xfId="78" applyFont="1" applyBorder="1" applyAlignment="1">
      <alignment horizontal="left" vertical="center"/>
    </xf>
    <xf numFmtId="0" fontId="5" fillId="0" borderId="28" xfId="78" quotePrefix="1" applyBorder="1" applyAlignment="1">
      <alignment horizontal="center"/>
    </xf>
    <xf numFmtId="0" fontId="5" fillId="0" borderId="29" xfId="78" quotePrefix="1" applyBorder="1" applyAlignment="1">
      <alignment horizontal="center"/>
    </xf>
    <xf numFmtId="0" fontId="5" fillId="0" borderId="40" xfId="78" applyBorder="1" applyAlignment="1">
      <alignment horizontal="left"/>
    </xf>
    <xf numFmtId="164" fontId="37" fillId="2" borderId="2" xfId="78" applyNumberFormat="1" applyFont="1" applyFill="1" applyBorder="1" applyAlignment="1">
      <alignment horizontal="right" indent="1"/>
    </xf>
    <xf numFmtId="164" fontId="37" fillId="0" borderId="41" xfId="78" applyNumberFormat="1" applyFont="1" applyBorder="1" applyAlignment="1">
      <alignment horizontal="right" indent="2"/>
    </xf>
    <xf numFmtId="164" fontId="5" fillId="2" borderId="2" xfId="78" applyNumberFormat="1" applyFill="1" applyBorder="1" applyAlignment="1">
      <alignment horizontal="right" indent="1"/>
    </xf>
    <xf numFmtId="164" fontId="5" fillId="0" borderId="41" xfId="78" applyNumberFormat="1" applyBorder="1" applyAlignment="1">
      <alignment horizontal="right" indent="2"/>
    </xf>
    <xf numFmtId="0" fontId="5" fillId="0" borderId="29" xfId="78" applyBorder="1" applyAlignment="1">
      <alignment horizontal="left"/>
    </xf>
    <xf numFmtId="0" fontId="5" fillId="0" borderId="0" xfId="78" applyAlignment="1">
      <alignment horizontal="center"/>
    </xf>
    <xf numFmtId="164" fontId="37" fillId="0" borderId="0" xfId="78" applyNumberFormat="1" applyFont="1" applyAlignment="1">
      <alignment horizontal="right" indent="2"/>
    </xf>
    <xf numFmtId="164" fontId="5" fillId="0" borderId="8" xfId="78" applyNumberFormat="1" applyBorder="1" applyAlignment="1">
      <alignment horizontal="right" indent="2"/>
    </xf>
    <xf numFmtId="164" fontId="5" fillId="0" borderId="1" xfId="78" applyNumberFormat="1" applyBorder="1" applyAlignment="1">
      <alignment horizontal="right" indent="2"/>
    </xf>
    <xf numFmtId="2" fontId="5" fillId="0" borderId="1" xfId="78" applyNumberFormat="1" applyBorder="1" applyAlignment="1">
      <alignment horizontal="right" indent="2"/>
    </xf>
    <xf numFmtId="0" fontId="5" fillId="0" borderId="36" xfId="78" quotePrefix="1" applyBorder="1" applyAlignment="1">
      <alignment horizontal="center"/>
    </xf>
    <xf numFmtId="0" fontId="5" fillId="0" borderId="2" xfId="78" applyBorder="1"/>
    <xf numFmtId="164" fontId="5" fillId="0" borderId="7" xfId="78" applyNumberFormat="1" applyBorder="1" applyAlignment="1">
      <alignment horizontal="right" indent="1"/>
    </xf>
    <xf numFmtId="0" fontId="5" fillId="0" borderId="41" xfId="78" applyBorder="1" applyAlignment="1">
      <alignment horizontal="center"/>
    </xf>
    <xf numFmtId="164" fontId="5" fillId="0" borderId="42" xfId="78" applyNumberFormat="1" applyBorder="1" applyAlignment="1">
      <alignment horizontal="right" indent="1"/>
    </xf>
    <xf numFmtId="0" fontId="5" fillId="0" borderId="0" xfId="78" applyAlignment="1">
      <alignment horizontal="center" wrapText="1"/>
    </xf>
    <xf numFmtId="0" fontId="5" fillId="0" borderId="0" xfId="78" applyAlignment="1">
      <alignment horizontal="center"/>
    </xf>
    <xf numFmtId="0" fontId="0" fillId="0" borderId="0" xfId="0" applyAlignment="1">
      <alignment horizontal="left" vertical="top" wrapText="1"/>
    </xf>
    <xf numFmtId="0" fontId="5" fillId="0" borderId="42" xfId="78" applyBorder="1"/>
    <xf numFmtId="164" fontId="5" fillId="0" borderId="43" xfId="78" applyNumberFormat="1" applyBorder="1" applyAlignment="1">
      <alignment horizontal="right" indent="1"/>
    </xf>
    <xf numFmtId="2" fontId="5" fillId="0" borderId="43" xfId="78" applyNumberFormat="1" applyBorder="1" applyAlignment="1">
      <alignment horizontal="right" indent="1"/>
    </xf>
  </cellXfs>
  <cellStyles count="110">
    <cellStyle name="20% - Accent1 2" xfId="7" xr:uid="{00000000-0005-0000-0000-000000000000}"/>
    <cellStyle name="20% - Accent1 2 2" xfId="8" xr:uid="{00000000-0005-0000-0000-000001000000}"/>
    <cellStyle name="20% - Accent2 2" xfId="9" xr:uid="{00000000-0005-0000-0000-000002000000}"/>
    <cellStyle name="20% - Accent2 2 2" xfId="10" xr:uid="{00000000-0005-0000-0000-000003000000}"/>
    <cellStyle name="20% - Accent3 2" xfId="11" xr:uid="{00000000-0005-0000-0000-000004000000}"/>
    <cellStyle name="20% - Accent3 2 2" xfId="12" xr:uid="{00000000-0005-0000-0000-000005000000}"/>
    <cellStyle name="20% - Accent4 2" xfId="13" xr:uid="{00000000-0005-0000-0000-000006000000}"/>
    <cellStyle name="20% - Accent4 2 2" xfId="14" xr:uid="{00000000-0005-0000-0000-000007000000}"/>
    <cellStyle name="20% - Accent5 2" xfId="15" xr:uid="{00000000-0005-0000-0000-000008000000}"/>
    <cellStyle name="20% - Accent6 2" xfId="16" xr:uid="{00000000-0005-0000-0000-000009000000}"/>
    <cellStyle name="20% - Accent6 2 2" xfId="17" xr:uid="{00000000-0005-0000-0000-00000A000000}"/>
    <cellStyle name="40% - Accent1 2" xfId="18" xr:uid="{00000000-0005-0000-0000-00000B000000}"/>
    <cellStyle name="40% - Accent1 2 2" xfId="19" xr:uid="{00000000-0005-0000-0000-00000C000000}"/>
    <cellStyle name="40% - Accent2 2" xfId="20" xr:uid="{00000000-0005-0000-0000-00000D000000}"/>
    <cellStyle name="40% - Accent3 2" xfId="21" xr:uid="{00000000-0005-0000-0000-00000E000000}"/>
    <cellStyle name="40% - Accent3 2 2" xfId="22" xr:uid="{00000000-0005-0000-0000-00000F000000}"/>
    <cellStyle name="40% - Accent4 2" xfId="23" xr:uid="{00000000-0005-0000-0000-000010000000}"/>
    <cellStyle name="40% - Accent4 2 2" xfId="24" xr:uid="{00000000-0005-0000-0000-000011000000}"/>
    <cellStyle name="40% - Accent5 2" xfId="25" xr:uid="{00000000-0005-0000-0000-000012000000}"/>
    <cellStyle name="40% - Accent5 2 2" xfId="26" xr:uid="{00000000-0005-0000-0000-000013000000}"/>
    <cellStyle name="40% - Accent6 2" xfId="27" xr:uid="{00000000-0005-0000-0000-000014000000}"/>
    <cellStyle name="40% - Accent6 2 2" xfId="28" xr:uid="{00000000-0005-0000-0000-000015000000}"/>
    <cellStyle name="60% - Accent1 2" xfId="29" xr:uid="{00000000-0005-0000-0000-000016000000}"/>
    <cellStyle name="60% - Accent1 2 2" xfId="30" xr:uid="{00000000-0005-0000-0000-000017000000}"/>
    <cellStyle name="60% - Accent2 2" xfId="31" xr:uid="{00000000-0005-0000-0000-000018000000}"/>
    <cellStyle name="60% - Accent2 2 2" xfId="32" xr:uid="{00000000-0005-0000-0000-000019000000}"/>
    <cellStyle name="60% - Accent3 2" xfId="33" xr:uid="{00000000-0005-0000-0000-00001A000000}"/>
    <cellStyle name="60% - Accent3 2 2" xfId="34" xr:uid="{00000000-0005-0000-0000-00001B000000}"/>
    <cellStyle name="60% - Accent4 2" xfId="35" xr:uid="{00000000-0005-0000-0000-00001C000000}"/>
    <cellStyle name="60% - Accent4 2 2" xfId="36" xr:uid="{00000000-0005-0000-0000-00001D000000}"/>
    <cellStyle name="60% - Accent5 2" xfId="37" xr:uid="{00000000-0005-0000-0000-00001E000000}"/>
    <cellStyle name="60% - Accent5 2 2" xfId="38" xr:uid="{00000000-0005-0000-0000-00001F000000}"/>
    <cellStyle name="60% - Accent6 2" xfId="39" xr:uid="{00000000-0005-0000-0000-000020000000}"/>
    <cellStyle name="60% - Accent6 2 2" xfId="40" xr:uid="{00000000-0005-0000-0000-000021000000}"/>
    <cellStyle name="Accent1 2" xfId="41" xr:uid="{00000000-0005-0000-0000-000022000000}"/>
    <cellStyle name="Accent1 2 2" xfId="42" xr:uid="{00000000-0005-0000-0000-000023000000}"/>
    <cellStyle name="Accent2 2" xfId="43" xr:uid="{00000000-0005-0000-0000-000024000000}"/>
    <cellStyle name="Accent2 2 2" xfId="44" xr:uid="{00000000-0005-0000-0000-000025000000}"/>
    <cellStyle name="Accent3 2" xfId="45" xr:uid="{00000000-0005-0000-0000-000026000000}"/>
    <cellStyle name="Accent3 2 2" xfId="46" xr:uid="{00000000-0005-0000-0000-000027000000}"/>
    <cellStyle name="Accent4 2" xfId="47" xr:uid="{00000000-0005-0000-0000-000028000000}"/>
    <cellStyle name="Accent4 2 2" xfId="48" xr:uid="{00000000-0005-0000-0000-000029000000}"/>
    <cellStyle name="Accent5 2" xfId="49" xr:uid="{00000000-0005-0000-0000-00002A000000}"/>
    <cellStyle name="Accent6 2" xfId="50" xr:uid="{00000000-0005-0000-0000-00002B000000}"/>
    <cellStyle name="Accent6 2 2" xfId="51" xr:uid="{00000000-0005-0000-0000-00002C000000}"/>
    <cellStyle name="Bad 2" xfId="52" xr:uid="{00000000-0005-0000-0000-00002D000000}"/>
    <cellStyle name="Bad 2 2" xfId="53" xr:uid="{00000000-0005-0000-0000-00002E000000}"/>
    <cellStyle name="Calculation 2" xfId="54" xr:uid="{00000000-0005-0000-0000-00002F000000}"/>
    <cellStyle name="Calculation 2 2" xfId="55" xr:uid="{00000000-0005-0000-0000-000030000000}"/>
    <cellStyle name="Check Cell 2" xfId="56" xr:uid="{00000000-0005-0000-0000-000031000000}"/>
    <cellStyle name="Explanatory Text 2" xfId="57" xr:uid="{00000000-0005-0000-0000-000032000000}"/>
    <cellStyle name="Good 2" xfId="58" xr:uid="{00000000-0005-0000-0000-000033000000}"/>
    <cellStyle name="Good 2 2" xfId="59" xr:uid="{00000000-0005-0000-0000-000034000000}"/>
    <cellStyle name="Heading 1 2" xfId="60" xr:uid="{00000000-0005-0000-0000-000035000000}"/>
    <cellStyle name="Heading 1 2 2" xfId="61" xr:uid="{00000000-0005-0000-0000-000036000000}"/>
    <cellStyle name="Heading 2 2" xfId="62" xr:uid="{00000000-0005-0000-0000-000037000000}"/>
    <cellStyle name="Heading 2 2 2" xfId="63" xr:uid="{00000000-0005-0000-0000-000038000000}"/>
    <cellStyle name="Heading 3 2" xfId="64" xr:uid="{00000000-0005-0000-0000-000039000000}"/>
    <cellStyle name="Heading 3 2 2" xfId="65" xr:uid="{00000000-0005-0000-0000-00003A000000}"/>
    <cellStyle name="Heading 3 3" xfId="66" xr:uid="{00000000-0005-0000-0000-00003B000000}"/>
    <cellStyle name="Heading 4 2" xfId="67" xr:uid="{00000000-0005-0000-0000-00003C000000}"/>
    <cellStyle name="Heading 4 2 2" xfId="68" xr:uid="{00000000-0005-0000-0000-00003D000000}"/>
    <cellStyle name="Hyperlink 2" xfId="69" xr:uid="{00000000-0005-0000-0000-00003E000000}"/>
    <cellStyle name="Input 2" xfId="70" xr:uid="{00000000-0005-0000-0000-000040000000}"/>
    <cellStyle name="Input 2 2" xfId="71" xr:uid="{00000000-0005-0000-0000-000041000000}"/>
    <cellStyle name="Linked Cell 2" xfId="72" xr:uid="{00000000-0005-0000-0000-000042000000}"/>
    <cellStyle name="Linked Cell 2 2" xfId="73" xr:uid="{00000000-0005-0000-0000-000043000000}"/>
    <cellStyle name="Neutral 2" xfId="74" xr:uid="{00000000-0005-0000-0000-000044000000}"/>
    <cellStyle name="Neutral 2 2" xfId="75" xr:uid="{00000000-0005-0000-0000-000045000000}"/>
    <cellStyle name="Normal" xfId="0" builtinId="0"/>
    <cellStyle name="Normal 10" xfId="76" xr:uid="{00000000-0005-0000-0000-000047000000}"/>
    <cellStyle name="Normal 15" xfId="77" xr:uid="{00000000-0005-0000-0000-000048000000}"/>
    <cellStyle name="Normal 2" xfId="78" xr:uid="{00000000-0005-0000-0000-000049000000}"/>
    <cellStyle name="Normal 2 2" xfId="79" xr:uid="{00000000-0005-0000-0000-00004A000000}"/>
    <cellStyle name="Normal 2 2 2 2" xfId="80" xr:uid="{00000000-0005-0000-0000-00004B000000}"/>
    <cellStyle name="Normal 2 3" xfId="81" xr:uid="{00000000-0005-0000-0000-00004C000000}"/>
    <cellStyle name="Normal 3" xfId="4" xr:uid="{00000000-0005-0000-0000-00004D000000}"/>
    <cellStyle name="Normal 3 2" xfId="3" xr:uid="{00000000-0005-0000-0000-00004E000000}"/>
    <cellStyle name="Normal 3 2 2" xfId="82" xr:uid="{00000000-0005-0000-0000-00004F000000}"/>
    <cellStyle name="Normal 3 3" xfId="83" xr:uid="{00000000-0005-0000-0000-000050000000}"/>
    <cellStyle name="Normal 4" xfId="84" xr:uid="{00000000-0005-0000-0000-000051000000}"/>
    <cellStyle name="Normal 4 2" xfId="85" xr:uid="{00000000-0005-0000-0000-000052000000}"/>
    <cellStyle name="Normal 4 2 2" xfId="86" xr:uid="{00000000-0005-0000-0000-000053000000}"/>
    <cellStyle name="Normal 4 2 2 2" xfId="2" xr:uid="{00000000-0005-0000-0000-000054000000}"/>
    <cellStyle name="Normal 4 2 2 2 2" xfId="105" xr:uid="{00000000-0005-0000-0000-000055000000}"/>
    <cellStyle name="Normal 4 2 3" xfId="6" xr:uid="{00000000-0005-0000-0000-000056000000}"/>
    <cellStyle name="Normal 4 2 3 2" xfId="106" xr:uid="{00000000-0005-0000-0000-000057000000}"/>
    <cellStyle name="Normal 4 2 4" xfId="87" xr:uid="{00000000-0005-0000-0000-000058000000}"/>
    <cellStyle name="Normal 4 3" xfId="88" xr:uid="{00000000-0005-0000-0000-000059000000}"/>
    <cellStyle name="Normal 5" xfId="89" xr:uid="{00000000-0005-0000-0000-00005A000000}"/>
    <cellStyle name="Normal 5 2" xfId="90" xr:uid="{00000000-0005-0000-0000-00005B000000}"/>
    <cellStyle name="Normal 6" xfId="91" xr:uid="{00000000-0005-0000-0000-00005C000000}"/>
    <cellStyle name="Normal 6 2" xfId="92" xr:uid="{00000000-0005-0000-0000-00005D000000}"/>
    <cellStyle name="Normal 6 3" xfId="93" xr:uid="{00000000-0005-0000-0000-00005E000000}"/>
    <cellStyle name="Normal 7" xfId="94" xr:uid="{00000000-0005-0000-0000-00005F000000}"/>
    <cellStyle name="Normal 7 2" xfId="95" xr:uid="{00000000-0005-0000-0000-000060000000}"/>
    <cellStyle name="Normal 8" xfId="1" xr:uid="{00000000-0005-0000-0000-000061000000}"/>
    <cellStyle name="Normal 9" xfId="107" xr:uid="{00000000-0005-0000-0000-000062000000}"/>
    <cellStyle name="Normal_INFLN5_WAGES DATA" xfId="109" xr:uid="{A1E775B3-A574-481F-B1F9-3F5C82660DC6}"/>
    <cellStyle name="Note 2" xfId="96" xr:uid="{00000000-0005-0000-0000-00006D000000}"/>
    <cellStyle name="Note 2 2" xfId="97" xr:uid="{00000000-0005-0000-0000-00006E000000}"/>
    <cellStyle name="Output 2" xfId="98" xr:uid="{00000000-0005-0000-0000-00006F000000}"/>
    <cellStyle name="Output 2 2" xfId="99" xr:uid="{00000000-0005-0000-0000-000070000000}"/>
    <cellStyle name="Percent" xfId="108" builtinId="5"/>
    <cellStyle name="Percent 2" xfId="5" xr:uid="{00000000-0005-0000-0000-000071000000}"/>
    <cellStyle name="Title 2" xfId="100" xr:uid="{00000000-0005-0000-0000-000072000000}"/>
    <cellStyle name="Title 2 2" xfId="101" xr:uid="{00000000-0005-0000-0000-000073000000}"/>
    <cellStyle name="Total 2" xfId="102" xr:uid="{00000000-0005-0000-0000-000074000000}"/>
    <cellStyle name="Total 2 2" xfId="103" xr:uid="{00000000-0005-0000-0000-000075000000}"/>
    <cellStyle name="Warning Text 2" xfId="104" xr:uid="{00000000-0005-0000-0000-00007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customXml" Target="../customXml/item3.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customXml" Target="../customXml/item2.xml"/><Relationship Id="rId10" Type="http://schemas.openxmlformats.org/officeDocument/2006/relationships/externalLink" Target="externalLinks/externalLink6.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0</xdr:colOff>
      <xdr:row>38</xdr:row>
      <xdr:rowOff>0</xdr:rowOff>
    </xdr:to>
    <xdr:pic>
      <xdr:nvPicPr>
        <xdr:cNvPr id="2" name="Picture 1">
          <a:extLst>
            <a:ext uri="{FF2B5EF4-FFF2-40B4-BE49-F238E27FC236}">
              <a16:creationId xmlns:a16="http://schemas.microsoft.com/office/drawing/2014/main" id="{E63D13F7-770F-4D63-9A38-8C99AB00A82E}"/>
            </a:ext>
          </a:extLst>
        </xdr:cNvPr>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0" y="0"/>
          <a:ext cx="8982075" cy="6124575"/>
        </a:xfrm>
        <a:prstGeom prst="rect">
          <a:avLst/>
        </a:prstGeom>
        <a:noFill/>
        <a:ln>
          <a:noFill/>
        </a:ln>
      </xdr:spPr>
    </xdr:pic>
    <xdr:clientData/>
  </xdr:twoCellAnchor>
  <xdr:oneCellAnchor>
    <xdr:from>
      <xdr:col>0</xdr:col>
      <xdr:colOff>0</xdr:colOff>
      <xdr:row>0</xdr:row>
      <xdr:rowOff>0</xdr:rowOff>
    </xdr:from>
    <xdr:ext cx="9000000" cy="6115050"/>
    <xdr:pic>
      <xdr:nvPicPr>
        <xdr:cNvPr id="3" name="Picture 2">
          <a:extLst>
            <a:ext uri="{FF2B5EF4-FFF2-40B4-BE49-F238E27FC236}">
              <a16:creationId xmlns:a16="http://schemas.microsoft.com/office/drawing/2014/main" id="{B0730370-3959-4CEB-B364-B2F078AAEC38}"/>
            </a:ext>
          </a:extLst>
        </xdr:cNvPr>
        <xdr:cNvPicPr/>
      </xdr:nvPicPr>
      <xdr:blipFill rotWithShape="1">
        <a:blip xmlns:r="http://schemas.openxmlformats.org/officeDocument/2006/relationships" r:embed="rId2" cstate="email">
          <a:duotone>
            <a:schemeClr val="bg2">
              <a:shade val="45000"/>
              <a:satMod val="135000"/>
            </a:schemeClr>
            <a:prstClr val="white"/>
          </a:duotone>
          <a:extLst>
            <a:ext uri="{28A0092B-C50C-407E-A947-70E740481C1C}">
              <a14:useLocalDpi xmlns:a14="http://schemas.microsoft.com/office/drawing/2010/main" val="0"/>
            </a:ext>
          </a:extLst>
        </a:blip>
        <a:srcRect r="-7"/>
        <a:stretch/>
      </xdr:blipFill>
      <xdr:spPr bwMode="auto">
        <a:xfrm>
          <a:off x="0" y="0"/>
          <a:ext cx="9000000" cy="6115050"/>
        </a:xfrm>
        <a:prstGeom prst="rect">
          <a:avLst/>
        </a:prstGeom>
        <a:ln>
          <a:noFill/>
        </a:ln>
        <a:extLst>
          <a:ext uri="{53640926-AAD7-44D8-BBD7-CCE9431645EC}">
            <a14:shadowObscured xmlns:a14="http://schemas.microsoft.com/office/drawing/2010/main"/>
          </a:ext>
        </a:extLst>
      </xdr:spPr>
    </xdr:pic>
    <xdr:clientData/>
  </xdr:oneCellAnchor>
  <xdr:twoCellAnchor>
    <xdr:from>
      <xdr:col>0</xdr:col>
      <xdr:colOff>361949</xdr:colOff>
      <xdr:row>21</xdr:row>
      <xdr:rowOff>57150</xdr:rowOff>
    </xdr:from>
    <xdr:to>
      <xdr:col>9</xdr:col>
      <xdr:colOff>171450</xdr:colOff>
      <xdr:row>35</xdr:row>
      <xdr:rowOff>93980</xdr:rowOff>
    </xdr:to>
    <xdr:sp macro="" textlink="">
      <xdr:nvSpPr>
        <xdr:cNvPr id="4" name="Rectangle: Diagonal Corners Snipped 3">
          <a:extLst>
            <a:ext uri="{FF2B5EF4-FFF2-40B4-BE49-F238E27FC236}">
              <a16:creationId xmlns:a16="http://schemas.microsoft.com/office/drawing/2014/main" id="{7DCDEF35-F21A-4841-BC30-5C67884B47E3}"/>
            </a:ext>
          </a:extLst>
        </xdr:cNvPr>
        <xdr:cNvSpPr/>
      </xdr:nvSpPr>
      <xdr:spPr>
        <a:xfrm>
          <a:off x="361949" y="3457575"/>
          <a:ext cx="5295901" cy="2303780"/>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1</xdr:col>
      <xdr:colOff>29211</xdr:colOff>
      <xdr:row>32</xdr:row>
      <xdr:rowOff>1270</xdr:rowOff>
    </xdr:from>
    <xdr:to>
      <xdr:col>3</xdr:col>
      <xdr:colOff>187963</xdr:colOff>
      <xdr:row>32</xdr:row>
      <xdr:rowOff>46355</xdr:rowOff>
    </xdr:to>
    <xdr:sp macro="" textlink="">
      <xdr:nvSpPr>
        <xdr:cNvPr id="5" name="object 9">
          <a:extLst>
            <a:ext uri="{FF2B5EF4-FFF2-40B4-BE49-F238E27FC236}">
              <a16:creationId xmlns:a16="http://schemas.microsoft.com/office/drawing/2014/main" id="{8B1DF6DB-A4A8-4AC9-B153-88A7686D7775}"/>
            </a:ext>
          </a:extLst>
        </xdr:cNvPr>
        <xdr:cNvSpPr/>
      </xdr:nvSpPr>
      <xdr:spPr>
        <a:xfrm>
          <a:off x="638811" y="5182870"/>
          <a:ext cx="1377952" cy="45085"/>
        </a:xfrm>
        <a:custGeom>
          <a:avLst/>
          <a:gdLst/>
          <a:ahLst/>
          <a:cxnLst/>
          <a:rect l="l" t="t" r="r" b="b"/>
          <a:pathLst>
            <a:path w="1543050">
              <a:moveTo>
                <a:pt x="0" y="0"/>
              </a:moveTo>
              <a:lnTo>
                <a:pt x="1542605" y="0"/>
              </a:lnTo>
            </a:path>
          </a:pathLst>
        </a:custGeom>
        <a:ln w="31750">
          <a:solidFill>
            <a:schemeClr val="bg2"/>
          </a:solidFill>
        </a:ln>
      </xdr:spPr>
      <xdr:txBody>
        <a:bodyPr wrap="square" lIns="0" tIns="0" rIns="0" bIns="0" rtlCol="0"/>
        <a:lstStyle/>
        <a:p>
          <a:endParaRPr lang="en-AU"/>
        </a:p>
      </xdr:txBody>
    </xdr:sp>
    <xdr:clientData/>
  </xdr:twoCellAnchor>
  <xdr:twoCellAnchor>
    <xdr:from>
      <xdr:col>0</xdr:col>
      <xdr:colOff>581025</xdr:colOff>
      <xdr:row>32</xdr:row>
      <xdr:rowOff>80010</xdr:rowOff>
    </xdr:from>
    <xdr:to>
      <xdr:col>5</xdr:col>
      <xdr:colOff>156844</xdr:colOff>
      <xdr:row>37</xdr:row>
      <xdr:rowOff>57150</xdr:rowOff>
    </xdr:to>
    <xdr:sp macro="" textlink="">
      <xdr:nvSpPr>
        <xdr:cNvPr id="6" name="Text Box 8">
          <a:extLst>
            <a:ext uri="{FF2B5EF4-FFF2-40B4-BE49-F238E27FC236}">
              <a16:creationId xmlns:a16="http://schemas.microsoft.com/office/drawing/2014/main" id="{454C7648-340C-4BE5-B221-E923FFEE75D1}"/>
            </a:ext>
          </a:extLst>
        </xdr:cNvPr>
        <xdr:cNvSpPr txBox="1"/>
      </xdr:nvSpPr>
      <xdr:spPr>
        <a:xfrm>
          <a:off x="581025" y="5261610"/>
          <a:ext cx="2623819" cy="78676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ts val="1300"/>
            </a:lnSpc>
            <a:spcBef>
              <a:spcPts val="600"/>
            </a:spcBef>
            <a:spcAft>
              <a:spcPts val="600"/>
            </a:spcAft>
          </a:pPr>
          <a:r>
            <a:rPr lang="en-AU" sz="1600">
              <a:solidFill>
                <a:srgbClr val="00A3E0"/>
              </a:solidFill>
              <a:effectLst/>
              <a:latin typeface="FS Albert" panose="02000000040000020004" pitchFamily="50" charset="0"/>
              <a:ea typeface="Tahoma" panose="020B0604030504040204" pitchFamily="34" charset="0"/>
              <a:cs typeface="Times New Roman" panose="02020603050405020304" pitchFamily="18" charset="0"/>
            </a:rPr>
            <a:t>July 2022</a:t>
          </a:r>
          <a:endParaRPr lang="en-AU" sz="1100">
            <a:effectLst/>
            <a:latin typeface="Tahoma" panose="020B0604030504040204" pitchFamily="34" charset="0"/>
            <a:ea typeface="Tahoma" panose="020B0604030504040204" pitchFamily="34" charset="0"/>
            <a:cs typeface="Times New Roman" panose="02020603050405020304" pitchFamily="18" charset="0"/>
          </a:endParaRPr>
        </a:p>
      </xdr:txBody>
    </xdr:sp>
    <xdr:clientData/>
  </xdr:twoCellAnchor>
  <xdr:twoCellAnchor>
    <xdr:from>
      <xdr:col>0</xdr:col>
      <xdr:colOff>552450</xdr:colOff>
      <xdr:row>21</xdr:row>
      <xdr:rowOff>95250</xdr:rowOff>
    </xdr:from>
    <xdr:to>
      <xdr:col>9</xdr:col>
      <xdr:colOff>57150</xdr:colOff>
      <xdr:row>33</xdr:row>
      <xdr:rowOff>6985</xdr:rowOff>
    </xdr:to>
    <xdr:sp macro="" textlink="">
      <xdr:nvSpPr>
        <xdr:cNvPr id="7" name="Text Box 22">
          <a:extLst>
            <a:ext uri="{FF2B5EF4-FFF2-40B4-BE49-F238E27FC236}">
              <a16:creationId xmlns:a16="http://schemas.microsoft.com/office/drawing/2014/main" id="{990DEB2F-574B-4BFC-A277-BA95EDD3A914}"/>
            </a:ext>
          </a:extLst>
        </xdr:cNvPr>
        <xdr:cNvSpPr txBox="1"/>
      </xdr:nvSpPr>
      <xdr:spPr>
        <a:xfrm>
          <a:off x="552450" y="3495675"/>
          <a:ext cx="4991100" cy="185483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90000"/>
            </a:lnSpc>
            <a:spcBef>
              <a:spcPts val="600"/>
            </a:spcBef>
            <a:spcAft>
              <a:spcPts val="600"/>
            </a:spcAft>
          </a:pPr>
          <a:r>
            <a:rPr lang="en-AU" sz="1600">
              <a:solidFill>
                <a:srgbClr val="003C71"/>
              </a:solidFill>
              <a:effectLst/>
              <a:latin typeface="Bree Serif" panose="02000503040000020004" pitchFamily="50" charset="0"/>
              <a:ea typeface="Tahoma" panose="020B0604030504040204" pitchFamily="34" charset="0"/>
              <a:cs typeface="Times New Roman" panose="02020603050405020304" pitchFamily="18" charset="0"/>
            </a:rPr>
            <a:t>Attachment 8.5</a:t>
          </a:r>
          <a:endParaRPr lang="en-AU" sz="1050">
            <a:effectLst/>
            <a:latin typeface="Tahoma" panose="020B0604030504040204" pitchFamily="34" charset="0"/>
            <a:ea typeface="Tahoma" panose="020B0604030504040204" pitchFamily="34" charset="0"/>
            <a:cs typeface="Times New Roman" panose="02020603050405020304" pitchFamily="18" charset="0"/>
          </a:endParaRPr>
        </a:p>
        <a:p>
          <a:pPr>
            <a:lnSpc>
              <a:spcPct val="90000"/>
            </a:lnSpc>
            <a:spcBef>
              <a:spcPts val="600"/>
            </a:spcBef>
            <a:spcAft>
              <a:spcPts val="600"/>
            </a:spcAft>
          </a:pPr>
          <a:r>
            <a:rPr lang="en-AU" sz="2000" b="1">
              <a:solidFill>
                <a:srgbClr val="003C71"/>
              </a:solidFill>
              <a:effectLst/>
              <a:latin typeface="Bree Serif SemiBold" panose="02000503040000020004" pitchFamily="50" charset="0"/>
              <a:ea typeface="Tahoma" panose="020B0604030504040204" pitchFamily="34" charset="0"/>
              <a:cs typeface="Times New Roman" panose="02020603050405020304" pitchFamily="18" charset="0"/>
            </a:rPr>
            <a:t>BIS Oxford Economics Victoria</a:t>
          </a:r>
          <a:r>
            <a:rPr lang="en-AU" sz="2000" b="1" baseline="0">
              <a:solidFill>
                <a:srgbClr val="003C71"/>
              </a:solidFill>
              <a:effectLst/>
              <a:latin typeface="Bree Serif SemiBold" panose="02000503040000020004" pitchFamily="50" charset="0"/>
              <a:ea typeface="Tahoma" panose="020B0604030504040204" pitchFamily="34" charset="0"/>
              <a:cs typeface="Times New Roman" panose="02020603050405020304" pitchFamily="18" charset="0"/>
            </a:rPr>
            <a:t> Labour Cost Forecasts</a:t>
          </a:r>
          <a:endParaRPr lang="en-AU" sz="1050">
            <a:effectLst/>
            <a:latin typeface="Tahoma" panose="020B0604030504040204" pitchFamily="34" charset="0"/>
            <a:ea typeface="Tahoma" panose="020B0604030504040204" pitchFamily="34" charset="0"/>
            <a:cs typeface="Times New Roman" panose="02020603050405020304" pitchFamily="18" charset="0"/>
          </a:endParaRPr>
        </a:p>
        <a:p>
          <a:pPr>
            <a:lnSpc>
              <a:spcPct val="90000"/>
            </a:lnSpc>
            <a:spcBef>
              <a:spcPts val="600"/>
            </a:spcBef>
            <a:spcAft>
              <a:spcPts val="600"/>
            </a:spcAft>
          </a:pPr>
          <a:r>
            <a:rPr lang="en-AU" sz="1600">
              <a:solidFill>
                <a:srgbClr val="003C71"/>
              </a:solidFill>
              <a:effectLst/>
              <a:latin typeface="Bree Serif" panose="02000503040000020004" pitchFamily="50" charset="0"/>
              <a:ea typeface="Tahoma" panose="020B0604030504040204" pitchFamily="34" charset="0"/>
              <a:cs typeface="Times New Roman" panose="02020603050405020304" pitchFamily="18" charset="0"/>
            </a:rPr>
            <a:t>Final Plan 2023/24 – 2027/28</a:t>
          </a:r>
          <a:endParaRPr lang="en-AU" sz="1050">
            <a:effectLst/>
            <a:latin typeface="Tahoma" panose="020B0604030504040204" pitchFamily="34" charset="0"/>
            <a:ea typeface="Tahoma" panose="020B0604030504040204" pitchFamily="34" charset="0"/>
            <a:cs typeface="Times New Roman" panose="02020603050405020304" pitchFamily="18" charset="0"/>
          </a:endParaRPr>
        </a:p>
      </xdr:txBody>
    </xdr:sp>
    <xdr:clientData/>
  </xdr:twoCellAnchor>
  <xdr:twoCellAnchor editAs="oneCell">
    <xdr:from>
      <xdr:col>0</xdr:col>
      <xdr:colOff>361950</xdr:colOff>
      <xdr:row>1</xdr:row>
      <xdr:rowOff>76200</xdr:rowOff>
    </xdr:from>
    <xdr:to>
      <xdr:col>6</xdr:col>
      <xdr:colOff>304165</xdr:colOff>
      <xdr:row>9</xdr:row>
      <xdr:rowOff>149225</xdr:rowOff>
    </xdr:to>
    <xdr:pic>
      <xdr:nvPicPr>
        <xdr:cNvPr id="8" name="Picture 7" descr="Graphical user interface, text&#10;&#10;Description automatically generated with medium confidence">
          <a:extLst>
            <a:ext uri="{FF2B5EF4-FFF2-40B4-BE49-F238E27FC236}">
              <a16:creationId xmlns:a16="http://schemas.microsoft.com/office/drawing/2014/main" id="{9674562C-79A3-45CA-BA57-9425597E5B5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1950" y="238125"/>
          <a:ext cx="3599815" cy="1368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conomic\statefc\STCONST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Economic\FC\REALPC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Economic\Private%20Clients\Envestra-SP%20AusNet-Multinet%20Gas\WageGrowth%20x%20segmen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Economic\FC\INFLN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Documents%20and%20Settings\MCircosta\Local%20Settings\Temporary%20Internet%20Files\OLK2C\Forecasts%20of%20Drivers%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Economic\FC\RGDPQ.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Economic\FC\sectQ.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Economic\Private%20Clients\Jemena\WAGES%20DA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Economic\FC\R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Economic\FC\GPSECT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Economic\Private%20Clients\EnergyAustralia\EnergyAustDat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Economic\ECA\WD4-F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Economic\EGW%20&amp;%20Constn%20Costs\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W"/>
      <sheetName val="VIC"/>
      <sheetName val="QLD"/>
      <sheetName val="SA"/>
      <sheetName val="WA"/>
      <sheetName val="TAS"/>
      <sheetName val="NT"/>
      <sheetName val="ACT"/>
      <sheetName val="AUST SUM"/>
      <sheetName val="WA GVA"/>
      <sheetName val="Linked Sheet"/>
      <sheetName val="Tot WD by State"/>
      <sheetName val="NDBlg fc"/>
      <sheetName val="Data2"/>
      <sheetName val="Data"/>
      <sheetName val="A&amp;A analysis"/>
      <sheetName val="Public Equip,Intang"/>
      <sheetName val="2ndHand Purch Assets"/>
      <sheetName val="NSW- Constn Cont. to Growth"/>
      <sheetName val="VIC- Constn Cont. to Growth"/>
      <sheetName val="NSW Table"/>
      <sheetName val="VIC Table"/>
      <sheetName val="NSW v VIC data"/>
      <sheetName val="NSW v VIC chart"/>
      <sheetName val="QLD- Constn Cont. to Growth"/>
      <sheetName val="WA-Construction Cont. to Growth"/>
      <sheetName val="SA- Construction Cont. to Growt"/>
      <sheetName val="TAS- Construction Cont. to Grow"/>
      <sheetName val="NT- Construction Cont. to Growt"/>
      <sheetName val="ACT- Construction Cont. to Gro "/>
      <sheetName val="Dwell WD by State"/>
      <sheetName val="NonDwell WD by State"/>
      <sheetName val="Eng WD by State"/>
      <sheetName val="Dwell Comp by State"/>
      <sheetName val="DwelInvReconc"/>
      <sheetName val="SA Table"/>
      <sheetName val="875505a"/>
      <sheetName val="GRAPH"/>
      <sheetName val="Pub NDBldg"/>
      <sheetName val="Tot Cons WD by State"/>
      <sheetName val="STCONSTN"/>
      <sheetName val="SIP"/>
      <sheetName val="WA Table"/>
      <sheetName val="Sheet1"/>
      <sheetName val="GVA,WD x State x Categ"/>
      <sheetName val="Ch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february 11"/>
      <sheetName val="Indust Tab"/>
      <sheetName val="tables"/>
      <sheetName val="PCE"/>
      <sheetName val="hhq sa"/>
      <sheetName val="hhq data sa"/>
      <sheetName val="HH data -current"/>
      <sheetName val="Bunnings"/>
      <sheetName val="OtherGoods Ann"/>
      <sheetName val="SA other goods Qtr"/>
      <sheetName val="OtherGoods Qtr"/>
      <sheetName val="OtherGoods Qtr - Current"/>
      <sheetName val="HH Data"/>
      <sheetName val="orig hhq"/>
      <sheetName val="fuel "/>
      <sheetName val="RETAIL VALUE ADDED"/>
      <sheetName val="EO Tabl Frank"/>
      <sheetName val="EO Tabl feb07"/>
      <sheetName val="PCE Key Indicators"/>
      <sheetName val="Wine Sales"/>
      <sheetName val="EOtablNov07"/>
      <sheetName val="RETAIL TURNOVER CHARTS"/>
      <sheetName val="retail defl"/>
      <sheetName val="EO tab1a"/>
      <sheetName val="EO tab2"/>
      <sheetName val="EO tab1"/>
      <sheetName val="calcs don't delete"/>
      <sheetName val="MV sales check + chart"/>
      <sheetName val="pce flowch"/>
      <sheetName val="hhq table"/>
      <sheetName val="Catering Indicators"/>
      <sheetName val="EO dec 05"/>
      <sheetName val="Chart3"/>
      <sheetName val="Chart3 (2)"/>
      <sheetName val="HFCE Charts"/>
      <sheetName val="Chart1"/>
      <sheetName val="Chart2"/>
      <sheetName val="RETAIL TURNOVER EST CHARTS"/>
      <sheetName val="CHARTS"/>
      <sheetName val="LongTerm"/>
      <sheetName val="EO tab1 (2)"/>
      <sheetName val="REALPCE"/>
      <sheetName val="Alcoholic Beverages Qtr"/>
      <sheetName val="Alcoholic Beverages Ann"/>
      <sheetName val="% of TOT"/>
      <sheetName val="CONTRIBUTION"/>
      <sheetName val="DATA"/>
      <sheetName val="LTFcharts"/>
      <sheetName val="IPDs"/>
      <sheetName val="CurrP"/>
      <sheetName val="OthHholdDurabl"/>
      <sheetName val="Chart4"/>
      <sheetName val="Retail Trade"/>
      <sheetName val="EO february 06"/>
      <sheetName val="CONANN"/>
      <sheetName val="ORIGCURQTR"/>
      <sheetName val="ORIGCONQTR"/>
      <sheetName val="SACONQTR"/>
    </sheetNames>
    <sheetDataSet>
      <sheetData sheetId="0"/>
      <sheetData sheetId="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WE x State x Industry"/>
      <sheetName val="AWE x State x Industry (2)"/>
      <sheetName val="AWOTE Chart Data"/>
      <sheetName val="Wage Aggrements"/>
      <sheetName val="Coll. Aggree x Sector"/>
      <sheetName val="WagesbySegment"/>
      <sheetName val="AWOTE Table"/>
      <sheetName val="LPI Table"/>
      <sheetName val="EGW Emp. Table"/>
      <sheetName val="AWOTE Males x State"/>
      <sheetName val="AWOTE Persons x State"/>
      <sheetName val="Labour Price Inflation "/>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s"/>
      <sheetName val="Productivity"/>
      <sheetName val="Exchange Rates"/>
      <sheetName val="Int Rates"/>
      <sheetName val="INTNL"/>
      <sheetName val="LongTerm"/>
      <sheetName val="Labourcost"/>
      <sheetName val="EO Aug09"/>
      <sheetName val="Wages Definitions"/>
      <sheetName val="LTF Tables 1"/>
      <sheetName val="LTF Tables 2"/>
      <sheetName val="LTF Tables 3"/>
      <sheetName val="EO Table"/>
      <sheetName val="Chart6"/>
      <sheetName val="Chart7"/>
      <sheetName val="Chart5"/>
      <sheetName val="Chart3"/>
      <sheetName val="charts"/>
      <sheetName val="Chart2"/>
      <sheetName val="Conference Table"/>
      <sheetName val="Sheet1"/>
      <sheetName val="Inflation Table"/>
      <sheetName val="Chart1"/>
      <sheetName val="Australian Labour Market"/>
      <sheetName val="Chart - CPI"/>
      <sheetName val="Chart - Int"/>
      <sheetName val="Chart - Wage&amp;Price"/>
      <sheetName val="Chart - OvrseaComp3mo"/>
      <sheetName val="Chart - OvrseaComp10yr"/>
      <sheetName val="Int Rates - Lending &amp; Margin"/>
      <sheetName val="tables 3.1, 3.3, 3.5 &amp; 3.6"/>
      <sheetName val="tables 2.1, 2.3, 2.5 &amp; 2.6"/>
      <sheetName val="Sheet2"/>
      <sheetName val="Chart4"/>
      <sheetName val="INFLN5"/>
      <sheetName val="tables 2.1 &amp; 2.4-2.6"/>
      <sheetName val="AWE Summary"/>
      <sheetName val="INTEREST RATES AUS"/>
      <sheetName val="CPSU - chart"/>
      <sheetName val="CPSU - data"/>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sheetData sheetId="18" refreshError="1"/>
      <sheetData sheetId="19"/>
      <sheetData sheetId="20"/>
      <sheetData sheetId="21"/>
      <sheetData sheetId="22" refreshError="1"/>
      <sheetData sheetId="23"/>
      <sheetData sheetId="24"/>
      <sheetData sheetId="25"/>
      <sheetData sheetId="26"/>
      <sheetData sheetId="27"/>
      <sheetData sheetId="28"/>
      <sheetData sheetId="29"/>
      <sheetData sheetId="30" refreshError="1"/>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 Eng. Constn"/>
      <sheetName val="SA Population"/>
      <sheetName val="SA - Non-Res"/>
      <sheetName val="SA Stock Deficiency"/>
    </sheetNames>
    <sheetDataSet>
      <sheetData sheetId="0" refreshError="1"/>
      <sheetData sheetId="1" refreshError="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Investments"/>
      <sheetName val="eo table"/>
      <sheetName val="data"/>
      <sheetName val="headings_ABS"/>
      <sheetName val="headings_ours"/>
      <sheetName val="Investment table"/>
      <sheetName val="StocksDec06"/>
      <sheetName val="Charts"/>
      <sheetName val="Chart1"/>
      <sheetName val="EOApr06"/>
      <sheetName val="IPDs"/>
      <sheetName val="Numbers for EO Chart"/>
      <sheetName val="other g"/>
      <sheetName val="household f&amp;e"/>
      <sheetName val="Chart2"/>
      <sheetName val="#REF"/>
      <sheetName val="RGDPQ"/>
      <sheetName val="Chart2 (2)"/>
      <sheetName val="Basic Economic Indicator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ss Product"/>
      <sheetName val="Employment"/>
      <sheetName val="% Employment"/>
      <sheetName val="Productivity"/>
      <sheetName val="Raw Data"/>
      <sheetName val="IndustProdn"/>
      <sheetName val="Indexes"/>
      <sheetName val="EO Industry table"/>
      <sheetName val="EO Industry table (new)"/>
      <sheetName val="EO Industry table (new) (2)"/>
      <sheetName val="LTF 7.2"/>
      <sheetName val="Sheet3"/>
      <sheetName val="LTF 2009"/>
      <sheetName val="Empl Tab Feb'11"/>
      <sheetName val=" (2)"/>
      <sheetName val="Olex Table"/>
      <sheetName val="Employment Old"/>
      <sheetName val="Raw Data Old"/>
      <sheetName val="EO Jun 14"/>
      <sheetName val="LTF12"/>
      <sheetName val="EO Sep 12"/>
      <sheetName val="EO Jun 13"/>
      <sheetName val="EO Sep 13"/>
      <sheetName val="EO Mar 13"/>
      <sheetName val="EO Summary - for publication 1"/>
      <sheetName val="EO Summary - for publication 2"/>
      <sheetName val="EO Summary"/>
      <sheetName val="Indust Tab"/>
      <sheetName val="EO Tb1"/>
      <sheetName val="EO Tb2"/>
      <sheetName val="Sum. Table"/>
      <sheetName val="Sheet4"/>
      <sheetName val="LTF summary sheet"/>
      <sheetName val="Empl Tab Nov'10"/>
      <sheetName val="Employment NEW"/>
      <sheetName val="Raw Data NEW"/>
      <sheetName val="Sep07 EO"/>
      <sheetName val="Chart3"/>
      <sheetName val="Chart4"/>
      <sheetName val="Chart2"/>
      <sheetName val="Chart1 (2)"/>
      <sheetName val="Chart1"/>
      <sheetName val="Chart1 (3)"/>
      <sheetName val="Chart1 (4)"/>
      <sheetName val="EO Tb3"/>
      <sheetName val="Sheet2"/>
      <sheetName val="Sector Tables"/>
      <sheetName val="EO Tables"/>
      <sheetName val="Charts"/>
      <sheetName val="Sheet1"/>
      <sheetName val="GrwthR"/>
      <sheetName val="Tables"/>
      <sheetName val="not in july eo"/>
      <sheetName val="Tables (3)"/>
      <sheetName val="Employment (2)"/>
      <sheetName val="Sep07 EO (2)"/>
      <sheetName val="#REF"/>
      <sheetName val="June07 EO"/>
      <sheetName val="Dec05 EO"/>
      <sheetName val="Tables (4)"/>
      <sheetName val="SECTQ"/>
      <sheetName val="Chart5"/>
      <sheetName val="Raw Data (2)"/>
      <sheetName val="Sep09 EO"/>
      <sheetName val="EO Jun12"/>
      <sheetName val="Quaterly GVA"/>
      <sheetName val="EO Ind table,prospec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sheetData sheetId="6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WE x state x ind"/>
      <sheetName val="AWE state summary"/>
      <sheetName val="LPI x state x constn"/>
      <sheetName val="Wage Aggrements"/>
      <sheetName val="WagesbySegment"/>
      <sheetName val="WagesbySegment (2)"/>
      <sheetName val="Summary Section 4"/>
      <sheetName val="WagesbySegment NSW"/>
      <sheetName val="WagesbySegment Jemena"/>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XP"/>
      <sheetName val="VEXP"/>
      <sheetName val="PEXP"/>
      <sheetName val="DATA"/>
      <sheetName val=" data(2)"/>
      <sheetName val="CONTRIB"/>
      <sheetName val="ltchartdata"/>
      <sheetName val="CHARTS"/>
      <sheetName val="eotable"/>
      <sheetName val="Table"/>
      <sheetName val="LTF Table 8.x"/>
      <sheetName val="LTF Table 6.1"/>
      <sheetName val="LTF TAB 1.1 &amp; 5.1"/>
      <sheetName val="LTF Table 1.2 &amp; 6.2"/>
      <sheetName val="oldLTF tables"/>
      <sheetName val="Chart1"/>
      <sheetName val="LTF TAB 1.1 &amp; 4.1"/>
      <sheetName val="LTF Table 1.2 5.2"/>
      <sheetName val="LTF Table 5.1"/>
      <sheetName val="TABLE3"/>
      <sheetName val="LTF Table 5.2"/>
      <sheetName val="TABLE1"/>
      <sheetName val="TABLE2"/>
      <sheetName val="F"/>
      <sheetName val="A"/>
      <sheetName val="Chart2"/>
      <sheetName val="Tables-SIP-03"/>
      <sheetName val="Rittal Tabl"/>
      <sheetName val="Table Eq,EC"/>
      <sheetName val="New Log charts"/>
      <sheetName val="Sheet1"/>
      <sheetName val="LTF 0.0"/>
      <sheetName val="LTF12 0.2"/>
      <sheetName val="LTF12 0.3"/>
      <sheetName val="LTF12 5.1,2,3,6"/>
      <sheetName val="LTF12 4.1"/>
      <sheetName val="LTF12 4.2"/>
      <sheetName val="LTF 12 4.3"/>
      <sheetName val="REXP Per Capita"/>
      <sheetName val="LTF12 4.3"/>
      <sheetName val="LTF 12 4"/>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comparison"/>
      <sheetName val="Sheet1"/>
      <sheetName val="SECTORS"/>
      <sheetName val="LTF Chart data"/>
      <sheetName val="% OF GDP"/>
      <sheetName val="CONTRIBUTION"/>
      <sheetName val="Productivity"/>
      <sheetName val="INDEXES-85=100"/>
      <sheetName val="ave hrs"/>
      <sheetName val="services"/>
      <sheetName val="LTF table 9.1"/>
      <sheetName val="INDEXES"/>
      <sheetName val="LTF Table 9.x"/>
      <sheetName val="public charts"/>
      <sheetName val="acr chart"/>
      <sheetName val="Emp"/>
      <sheetName val="Tables"/>
      <sheetName val="LTF Chart"/>
      <sheetName val="LTF Chart (2)"/>
      <sheetName val="E"/>
      <sheetName val="F"/>
      <sheetName val="ga&amp;def"/>
      <sheetName val="c&amp;rs chart"/>
      <sheetName val="subsect emp data"/>
      <sheetName val="LTF Table"/>
      <sheetName val="LTF exec sum table"/>
      <sheetName val="WH2"/>
      <sheetName val="govt"/>
      <sheetName val="Sheet2"/>
      <sheetName val="WH3"/>
      <sheetName val="GPSECTOR"/>
      <sheetName val="A"/>
      <sheetName val="Drivers"/>
      <sheetName val="Quarterly GVA"/>
      <sheetName val="LTF 7.1"/>
      <sheetName val="BAR CHARTS"/>
      <sheetName val="Data"/>
      <sheetName val="Qtr sa"/>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Construct - Aus"/>
      <sheetName val="Constn IPD Table"/>
      <sheetName val="Total Construct - NSW"/>
      <sheetName val="Constn Costs - Annual"/>
      <sheetName val="IPD Table (2)"/>
      <sheetName val="EC IPD QTR"/>
      <sheetName val="ElecvWD Chart"/>
      <sheetName val="Chart1 - Aus"/>
      <sheetName val="Chart2 - Aus"/>
      <sheetName val="Chart3 - Aus"/>
      <sheetName val="Chart1 - NSW"/>
      <sheetName val="Chart2 - NSW"/>
      <sheetName val="Chart3 - NSW"/>
      <sheetName val="PPI - Qtrly"/>
      <sheetName val="PPI - Annual"/>
      <sheetName val="Definitions"/>
      <sheetName val="NSW STCONSTN"/>
      <sheetName val="Total Constn NSW"/>
      <sheetName val="Total Constn AUS"/>
      <sheetName val="ECA"/>
      <sheetName val="EGW GFKF Table"/>
      <sheetName val="IPD Table"/>
      <sheetName val="Constn Costs"/>
      <sheetName val="Elec_ECA Chart"/>
      <sheetName val="Qtrly Prices"/>
      <sheetName val="Investments"/>
      <sheetName val="Sheet1"/>
      <sheetName val="Annual"/>
      <sheetName val="NSW"/>
      <sheetName val="NSW StateConstn"/>
      <sheetName val="Sheet1 (2)"/>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
      <sheetName val="PB"/>
      <sheetName val="DAY"/>
      <sheetName val="TP"/>
      <sheetName val="TB"/>
      <sheetName val="TOTAL"/>
      <sheetName val="M&amp;HI"/>
      <sheetName val="PROP"/>
      <sheetName val="Contribution"/>
      <sheetName val="Contrib chart"/>
      <sheetName val="TOTAL Metro"/>
      <sheetName val="TOTAL Rural"/>
      <sheetName val="charts"/>
      <sheetName val="Summ Charts"/>
      <sheetName val="Sheet1"/>
      <sheetName val="MACROS"/>
      <sheetName val="Sectors"/>
      <sheetName val="WD Chart"/>
      <sheetName val="TOTAL (SAPN)"/>
      <sheetName val="PP Min%"/>
      <sheetName val="PP MinTot"/>
      <sheetName val="TB Min%"/>
      <sheetName val="TB MinTot"/>
      <sheetName val="TOTAL Min"/>
      <sheetName val="TOTAL NonMin"/>
      <sheetName val="WD4-FC"/>
      <sheetName val="PP NonMin"/>
      <sheetName val="TB NonMin"/>
      <sheetName val="Chart3"/>
      <sheetName val="Chart1"/>
      <sheetName val="Govt Budget"/>
      <sheetName val="Contract %"/>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Federal Wage Agreements"/>
      <sheetName val="Stock Deficiency"/>
      <sheetName val="Population"/>
      <sheetName val="SA - Non-res commencements"/>
      <sheetName val="AUST"/>
      <sheetName val="GVA E&amp;P x State"/>
      <sheetName val="EGW GVA E&amp;P x State"/>
      <sheetName val="ELECTRICITY-GAS"/>
      <sheetName val="AWOTE x State x 4 Sectors"/>
      <sheetName val="GVA &amp; E Aus &amp; SA x 3 Sectors"/>
      <sheetName val="AWOTE Aus &amp; SA x 4 Sectors"/>
      <sheetName val="Mfg GVA &amp; E Aus &amp; SA"/>
      <sheetName val="SA Key Indicato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AGIG">
      <a:dk1>
        <a:sysClr val="windowText" lastClr="000000"/>
      </a:dk1>
      <a:lt1>
        <a:sysClr val="window" lastClr="FFFFFF"/>
      </a:lt1>
      <a:dk2>
        <a:srgbClr val="003C71"/>
      </a:dk2>
      <a:lt2>
        <a:srgbClr val="00A3E0"/>
      </a:lt2>
      <a:accent1>
        <a:srgbClr val="E35205"/>
      </a:accent1>
      <a:accent2>
        <a:srgbClr val="F2A900"/>
      </a:accent2>
      <a:accent3>
        <a:srgbClr val="43B02A"/>
      </a:accent3>
      <a:accent4>
        <a:srgbClr val="615E9B"/>
      </a:accent4>
      <a:accent5>
        <a:srgbClr val="B4B5DF"/>
      </a:accent5>
      <a:accent6>
        <a:srgbClr val="9CDBD9"/>
      </a:accent6>
      <a:hlink>
        <a:srgbClr val="DFA0C9"/>
      </a:hlink>
      <a:folHlink>
        <a:srgbClr val="9E00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CE890-FA70-4378-A10F-905789F8DF9A}">
  <dimension ref="A1:O38"/>
  <sheetViews>
    <sheetView tabSelected="1" workbookViewId="0">
      <selection activeCell="A39" sqref="A39:XFD1048576"/>
    </sheetView>
  </sheetViews>
  <sheetFormatPr defaultColWidth="0" defaultRowHeight="12.75" customHeight="1" zeroHeight="1"/>
  <cols>
    <col min="1" max="14" width="9.140625" customWidth="1"/>
    <col min="15" max="15" width="6.7109375" customWidth="1"/>
    <col min="16" max="16384" width="9.140625" hidden="1"/>
  </cols>
  <sheetData>
    <row r="1" customFormat="1"/>
    <row r="2" customFormat="1"/>
    <row r="3" customFormat="1"/>
    <row r="4" customFormat="1"/>
    <row r="5" customFormat="1"/>
    <row r="6" customFormat="1"/>
    <row r="7" customFormat="1"/>
    <row r="8" customFormat="1"/>
    <row r="9" customFormat="1"/>
    <row r="10" customFormat="1"/>
    <row r="11" customFormat="1"/>
    <row r="12" customFormat="1"/>
    <row r="13" customFormat="1"/>
    <row r="14" customFormat="1"/>
    <row r="15" customFormat="1"/>
    <row r="16" customFormat="1"/>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ht="10.5" customHeight="1"/>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155"/>
  <sheetViews>
    <sheetView showGridLines="0" zoomScale="85" zoomScaleNormal="85" workbookViewId="0">
      <selection activeCell="K12" sqref="K12"/>
    </sheetView>
  </sheetViews>
  <sheetFormatPr defaultColWidth="9.140625" defaultRowHeight="12.75"/>
  <cols>
    <col min="1" max="1" width="2.42578125" style="2" customWidth="1"/>
    <col min="2" max="2" width="32.28515625" style="2" customWidth="1"/>
    <col min="3" max="3" width="8.85546875" style="2" customWidth="1"/>
    <col min="4" max="5" width="9.140625" style="2" customWidth="1"/>
    <col min="6" max="7" width="9.140625" style="2"/>
    <col min="8" max="8" width="9.7109375" style="2" bestFit="1" customWidth="1"/>
    <col min="9" max="18" width="9.140625" style="2"/>
    <col min="19" max="19" width="12.5703125" style="2" customWidth="1"/>
    <col min="20" max="20" width="2.5703125" style="2" customWidth="1"/>
    <col min="21" max="16384" width="9.140625" style="2"/>
  </cols>
  <sheetData>
    <row r="1" spans="2:20">
      <c r="B1" s="1"/>
      <c r="S1" s="46" t="s">
        <v>0</v>
      </c>
    </row>
    <row r="2" spans="2:20" ht="7.9" customHeight="1">
      <c r="B2" s="1"/>
      <c r="S2" s="46"/>
    </row>
    <row r="3" spans="2:20" ht="15.75">
      <c r="B3" s="77" t="s">
        <v>1</v>
      </c>
      <c r="C3" s="49"/>
      <c r="D3" s="49"/>
      <c r="E3" s="49"/>
      <c r="F3" s="49"/>
      <c r="G3" s="49"/>
      <c r="H3" s="49"/>
      <c r="S3" s="46"/>
    </row>
    <row r="4" spans="2:20">
      <c r="H4" s="2" t="s">
        <v>2</v>
      </c>
      <c r="S4" s="46"/>
    </row>
    <row r="5" spans="2:20" ht="13.5" thickBot="1">
      <c r="C5" s="2">
        <v>15</v>
      </c>
      <c r="D5" s="2">
        <f>C5+1</f>
        <v>16</v>
      </c>
      <c r="E5" s="2">
        <f t="shared" ref="E5" si="0">D5+1</f>
        <v>17</v>
      </c>
      <c r="F5" s="2">
        <f t="shared" ref="F5" si="1">E5+1</f>
        <v>18</v>
      </c>
      <c r="G5" s="2">
        <f t="shared" ref="G5" si="2">F5+1</f>
        <v>19</v>
      </c>
      <c r="H5" s="2">
        <f t="shared" ref="H5" si="3">G5+1</f>
        <v>20</v>
      </c>
      <c r="I5" s="2">
        <f t="shared" ref="I5" si="4">H5+1</f>
        <v>21</v>
      </c>
      <c r="J5" s="2">
        <f t="shared" ref="J5" si="5">I5+1</f>
        <v>22</v>
      </c>
      <c r="K5" s="2">
        <f t="shared" ref="K5" si="6">J5+1</f>
        <v>23</v>
      </c>
      <c r="L5" s="2">
        <f t="shared" ref="L5" si="7">K5+1</f>
        <v>24</v>
      </c>
      <c r="M5" s="2">
        <f t="shared" ref="M5" si="8">L5+1</f>
        <v>25</v>
      </c>
      <c r="N5" s="2">
        <f t="shared" ref="N5" si="9">M5+1</f>
        <v>26</v>
      </c>
      <c r="O5" s="2">
        <f t="shared" ref="O5:P5" si="10">N5+1</f>
        <v>27</v>
      </c>
      <c r="P5" s="2">
        <f t="shared" si="10"/>
        <v>28</v>
      </c>
    </row>
    <row r="6" spans="2:20" ht="13.5" thickBot="1">
      <c r="B6" s="25"/>
      <c r="C6" s="37">
        <f>C5+2000</f>
        <v>2015</v>
      </c>
      <c r="D6" s="38">
        <f t="shared" ref="D6:P6" si="11">D5+2000</f>
        <v>2016</v>
      </c>
      <c r="E6" s="38">
        <f t="shared" si="11"/>
        <v>2017</v>
      </c>
      <c r="F6" s="38">
        <f t="shared" si="11"/>
        <v>2018</v>
      </c>
      <c r="G6" s="38">
        <f t="shared" si="11"/>
        <v>2019</v>
      </c>
      <c r="H6" s="38">
        <f t="shared" si="11"/>
        <v>2020</v>
      </c>
      <c r="I6" s="39">
        <f t="shared" si="11"/>
        <v>2021</v>
      </c>
      <c r="J6" s="40">
        <f t="shared" si="11"/>
        <v>2022</v>
      </c>
      <c r="K6" s="91">
        <f t="shared" si="11"/>
        <v>2023</v>
      </c>
      <c r="L6" s="38">
        <f t="shared" si="11"/>
        <v>2024</v>
      </c>
      <c r="M6" s="40">
        <f t="shared" si="11"/>
        <v>2025</v>
      </c>
      <c r="N6" s="40">
        <f t="shared" si="11"/>
        <v>2026</v>
      </c>
      <c r="O6" s="40">
        <f t="shared" si="11"/>
        <v>2027</v>
      </c>
      <c r="P6" s="40">
        <f t="shared" si="11"/>
        <v>2028</v>
      </c>
      <c r="Q6" s="105" t="s">
        <v>3</v>
      </c>
      <c r="R6" s="40"/>
      <c r="S6" s="106"/>
    </row>
    <row r="7" spans="2:20">
      <c r="B7" s="7"/>
      <c r="C7" s="48"/>
      <c r="D7" s="84"/>
      <c r="E7" s="84"/>
      <c r="F7" s="84" t="s">
        <v>4</v>
      </c>
      <c r="G7" s="84"/>
      <c r="H7" s="84"/>
      <c r="I7" s="90"/>
      <c r="J7" s="89" t="s">
        <v>5</v>
      </c>
      <c r="K7" s="92"/>
      <c r="L7" s="47" t="s">
        <v>6</v>
      </c>
      <c r="M7" s="47"/>
      <c r="N7" s="47"/>
      <c r="O7" s="47"/>
      <c r="P7" s="47"/>
      <c r="Q7" s="107" t="s">
        <v>7</v>
      </c>
      <c r="R7" s="120" t="s">
        <v>8</v>
      </c>
      <c r="S7" s="114" t="s">
        <v>9</v>
      </c>
    </row>
    <row r="8" spans="2:20">
      <c r="B8" s="6" t="s">
        <v>10</v>
      </c>
      <c r="I8" s="28"/>
      <c r="K8" s="93"/>
      <c r="Q8" s="121"/>
      <c r="R8" s="93"/>
      <c r="S8" s="115"/>
    </row>
    <row r="9" spans="2:20" ht="4.1500000000000004" customHeight="1">
      <c r="B9" s="6"/>
      <c r="I9" s="28"/>
      <c r="K9" s="93"/>
      <c r="Q9" s="121"/>
      <c r="R9" s="93"/>
      <c r="S9" s="115"/>
    </row>
    <row r="10" spans="2:20">
      <c r="B10" s="8" t="s">
        <v>11</v>
      </c>
      <c r="I10" s="28"/>
      <c r="K10" s="93"/>
      <c r="Q10" s="121"/>
      <c r="R10" s="93"/>
      <c r="S10" s="115"/>
    </row>
    <row r="11" spans="2:20" ht="4.9000000000000004" customHeight="1">
      <c r="B11" s="8"/>
      <c r="I11" s="28"/>
      <c r="K11" s="93"/>
      <c r="Q11" s="121"/>
      <c r="R11" s="93"/>
      <c r="S11" s="115"/>
    </row>
    <row r="12" spans="2:20">
      <c r="B12" s="11" t="s">
        <v>12</v>
      </c>
      <c r="C12" s="12">
        <f t="shared" ref="C12:I12" si="12">C75</f>
        <v>3.5167563094745447</v>
      </c>
      <c r="D12" s="12">
        <f t="shared" si="12"/>
        <v>3.277378097521999</v>
      </c>
      <c r="E12" s="12">
        <f t="shared" si="12"/>
        <v>2.9024767801857365</v>
      </c>
      <c r="F12" s="12">
        <f t="shared" si="12"/>
        <v>2.7830011282437228</v>
      </c>
      <c r="G12" s="12">
        <f t="shared" si="12"/>
        <v>3.0032822830972528</v>
      </c>
      <c r="H12" s="12">
        <f t="shared" si="12"/>
        <v>3.2652821533370791</v>
      </c>
      <c r="I12" s="30">
        <f t="shared" si="12"/>
        <v>2.1155830753354143</v>
      </c>
      <c r="J12" s="12">
        <f>J75-$M$134*0.5</f>
        <v>1.8293273802004131</v>
      </c>
      <c r="K12" s="94">
        <f>K75-$M$134</f>
        <v>3.0472944043146493</v>
      </c>
      <c r="L12" s="12">
        <f>L75-$M$134</f>
        <v>3.2753670438281484</v>
      </c>
      <c r="M12" s="12">
        <f>M75-$M$134</f>
        <v>3.517373739515695</v>
      </c>
      <c r="N12" s="12">
        <f>N75-$M$134</f>
        <v>3.5532484761370169</v>
      </c>
      <c r="O12" s="12">
        <f>O75</f>
        <v>3.4338776376020563</v>
      </c>
      <c r="P12" s="12">
        <f>P75</f>
        <v>3.2430811778288549</v>
      </c>
      <c r="Q12" s="110">
        <f>AVERAGE(C12:I12)</f>
        <v>2.9805371181708216</v>
      </c>
      <c r="R12" s="97">
        <f>AVERAGE(J12:P12)</f>
        <v>3.1285099799181189</v>
      </c>
      <c r="S12" s="116">
        <f>AVERAGE(L12:P12)</f>
        <v>3.404589614982354</v>
      </c>
      <c r="T12" s="3"/>
    </row>
    <row r="13" spans="2:20" ht="4.9000000000000004" customHeight="1">
      <c r="B13" s="9"/>
      <c r="C13" s="33"/>
      <c r="D13" s="33"/>
      <c r="E13" s="33"/>
      <c r="F13" s="33"/>
      <c r="G13" s="33"/>
      <c r="H13" s="33"/>
      <c r="I13" s="44"/>
      <c r="J13" s="33"/>
      <c r="K13" s="95"/>
      <c r="L13" s="33"/>
      <c r="M13" s="33"/>
      <c r="N13" s="33"/>
      <c r="O13" s="33"/>
      <c r="P13" s="33"/>
      <c r="Q13" s="112"/>
      <c r="R13" s="95"/>
      <c r="S13" s="27"/>
      <c r="T13" s="3"/>
    </row>
    <row r="14" spans="2:20">
      <c r="B14" s="35" t="s">
        <v>13</v>
      </c>
      <c r="C14" s="10">
        <f t="shared" ref="C14:I14" si="13">C77</f>
        <v>2.8494734668593757</v>
      </c>
      <c r="D14" s="10">
        <f t="shared" si="13"/>
        <v>2.4091547881951447</v>
      </c>
      <c r="E14" s="10">
        <f t="shared" si="13"/>
        <v>2.1956479121740591</v>
      </c>
      <c r="F14" s="10">
        <f t="shared" si="13"/>
        <v>1.975829656627659</v>
      </c>
      <c r="G14" s="10">
        <f t="shared" si="13"/>
        <v>2.7840481565086561</v>
      </c>
      <c r="H14" s="10">
        <f t="shared" si="13"/>
        <v>2.6537335285505392</v>
      </c>
      <c r="I14" s="29">
        <f t="shared" si="13"/>
        <v>1.7828489926903002</v>
      </c>
      <c r="J14" s="10">
        <f>J77-$M$134*0.5</f>
        <v>1.6581054413967569</v>
      </c>
      <c r="K14" s="96">
        <f>K77-$M$134</f>
        <v>2.9237417170990936</v>
      </c>
      <c r="L14" s="10">
        <f>L77-$M$134</f>
        <v>3.2286308650789524</v>
      </c>
      <c r="M14" s="10">
        <f>M77-$M$134</f>
        <v>3.5049245314318638</v>
      </c>
      <c r="N14" s="10">
        <f>N77-$M$134</f>
        <v>3.5254174145628152</v>
      </c>
      <c r="O14" s="10">
        <f>O77</f>
        <v>3.3849976382857916</v>
      </c>
      <c r="P14" s="10">
        <f>P77</f>
        <v>3.1845194902798246</v>
      </c>
      <c r="Q14" s="112">
        <f>AVERAGE(C14:I14)</f>
        <v>2.3786766430865334</v>
      </c>
      <c r="R14" s="95">
        <f>AVERAGE(J14:P14)</f>
        <v>3.0586195854478713</v>
      </c>
      <c r="S14" s="27">
        <f t="shared" ref="S14" si="14">AVERAGE(L14:P14)</f>
        <v>3.3656979879278497</v>
      </c>
      <c r="T14" s="3"/>
    </row>
    <row r="15" spans="2:20" ht="7.15" customHeight="1">
      <c r="B15" s="35"/>
      <c r="C15" s="33"/>
      <c r="D15" s="33"/>
      <c r="E15" s="33"/>
      <c r="F15" s="33"/>
      <c r="G15" s="33"/>
      <c r="H15" s="33"/>
      <c r="I15" s="44"/>
      <c r="J15" s="33"/>
      <c r="K15" s="95"/>
      <c r="L15" s="33"/>
      <c r="M15" s="33"/>
      <c r="N15" s="33"/>
      <c r="O15" s="33"/>
      <c r="P15" s="33"/>
      <c r="Q15" s="112"/>
      <c r="R15" s="95"/>
      <c r="S15" s="27"/>
      <c r="T15" s="3"/>
    </row>
    <row r="16" spans="2:20" ht="4.1500000000000004" customHeight="1">
      <c r="B16" s="7"/>
      <c r="C16" s="33"/>
      <c r="D16" s="33"/>
      <c r="E16" s="33"/>
      <c r="F16" s="33"/>
      <c r="G16" s="33"/>
      <c r="H16" s="33"/>
      <c r="I16" s="44"/>
      <c r="J16" s="33"/>
      <c r="K16" s="95"/>
      <c r="L16" s="33"/>
      <c r="M16" s="33"/>
      <c r="N16" s="33"/>
      <c r="O16" s="33"/>
      <c r="P16" s="33"/>
      <c r="Q16" s="112"/>
      <c r="R16" s="95"/>
      <c r="S16" s="27"/>
      <c r="T16" s="3"/>
    </row>
    <row r="17" spans="2:21">
      <c r="B17" s="8" t="s">
        <v>14</v>
      </c>
      <c r="C17" s="42"/>
      <c r="D17" s="42"/>
      <c r="E17" s="42"/>
      <c r="F17" s="42"/>
      <c r="G17" s="42"/>
      <c r="H17" s="42"/>
      <c r="I17" s="43"/>
      <c r="J17" s="42"/>
      <c r="K17" s="97"/>
      <c r="L17" s="42"/>
      <c r="M17" s="42"/>
      <c r="N17" s="42"/>
      <c r="O17" s="42"/>
      <c r="P17" s="42"/>
      <c r="Q17" s="110"/>
      <c r="R17" s="97"/>
      <c r="S17" s="27"/>
      <c r="T17" s="13"/>
    </row>
    <row r="18" spans="2:21" ht="6.6" customHeight="1">
      <c r="B18" s="8"/>
      <c r="C18" s="42"/>
      <c r="D18" s="42"/>
      <c r="E18" s="42"/>
      <c r="F18" s="42"/>
      <c r="G18" s="42"/>
      <c r="H18" s="42"/>
      <c r="I18" s="43"/>
      <c r="J18" s="42"/>
      <c r="K18" s="97"/>
      <c r="L18" s="42"/>
      <c r="M18" s="42"/>
      <c r="N18" s="42"/>
      <c r="O18" s="42"/>
      <c r="P18" s="42"/>
      <c r="Q18" s="110"/>
      <c r="R18" s="97"/>
      <c r="S18" s="27"/>
      <c r="T18" s="13"/>
    </row>
    <row r="19" spans="2:21">
      <c r="B19" s="11" t="s">
        <v>15</v>
      </c>
      <c r="C19" s="12">
        <f t="shared" ref="C19:I19" si="15">C82</f>
        <v>3.024152628374277</v>
      </c>
      <c r="D19" s="12">
        <f t="shared" si="15"/>
        <v>2.4822695035461084</v>
      </c>
      <c r="E19" s="12">
        <f t="shared" si="15"/>
        <v>2.8066128412149061</v>
      </c>
      <c r="F19" s="12">
        <f t="shared" si="15"/>
        <v>1.832460732984309</v>
      </c>
      <c r="G19" s="12">
        <f t="shared" si="15"/>
        <v>2.3687109805361706</v>
      </c>
      <c r="H19" s="12">
        <f t="shared" si="15"/>
        <v>2.2421524663677195</v>
      </c>
      <c r="I19" s="30">
        <f t="shared" si="15"/>
        <v>0.96491228070174628</v>
      </c>
      <c r="J19" s="12">
        <f>J82-$M$139*0.5</f>
        <v>2.8320376030408272</v>
      </c>
      <c r="K19" s="94">
        <f>K82-$M$139</f>
        <v>2.9280177492472701</v>
      </c>
      <c r="L19" s="12">
        <f>L82-$M$139</f>
        <v>3.202453622995117</v>
      </c>
      <c r="M19" s="12">
        <f>M82-$M$139</f>
        <v>3.417660034947879</v>
      </c>
      <c r="N19" s="12">
        <f>N82-$M$139</f>
        <v>3.5332377726041484</v>
      </c>
      <c r="O19" s="12">
        <f>O82</f>
        <v>3.4926240398247099</v>
      </c>
      <c r="P19" s="12">
        <f>P82</f>
        <v>3.1383839434170779</v>
      </c>
      <c r="Q19" s="110">
        <f>AVERAGE(C19:I19)</f>
        <v>2.2458959191036056</v>
      </c>
      <c r="R19" s="97">
        <f>AVERAGE(J19:P19)</f>
        <v>3.2206306808681471</v>
      </c>
      <c r="S19" s="116">
        <f>AVERAGE(L19:P19)</f>
        <v>3.3568718827577859</v>
      </c>
      <c r="T19" s="13"/>
    </row>
    <row r="20" spans="2:21" ht="4.9000000000000004" customHeight="1">
      <c r="B20" s="9"/>
      <c r="C20" s="33"/>
      <c r="D20" s="33"/>
      <c r="E20" s="33"/>
      <c r="F20" s="33"/>
      <c r="G20" s="33"/>
      <c r="H20" s="33"/>
      <c r="I20" s="44"/>
      <c r="J20" s="33"/>
      <c r="K20" s="95"/>
      <c r="L20" s="33"/>
      <c r="M20" s="33"/>
      <c r="N20" s="33"/>
      <c r="O20" s="33"/>
      <c r="P20" s="33"/>
      <c r="Q20" s="112"/>
      <c r="R20" s="95"/>
      <c r="S20" s="27"/>
      <c r="T20" s="13"/>
      <c r="U20" s="14"/>
    </row>
    <row r="21" spans="2:21">
      <c r="B21" s="35" t="s">
        <v>16</v>
      </c>
      <c r="C21" s="10">
        <f t="shared" ref="C21:I21" si="16">C84</f>
        <v>2.1026072329688894</v>
      </c>
      <c r="D21" s="10">
        <f t="shared" si="16"/>
        <v>1.5856672158155005</v>
      </c>
      <c r="E21" s="10">
        <f t="shared" si="16"/>
        <v>1.723089397932287</v>
      </c>
      <c r="F21" s="10">
        <f t="shared" si="16"/>
        <v>1.8732562774013584</v>
      </c>
      <c r="G21" s="10">
        <f t="shared" si="16"/>
        <v>1.8583724569640081</v>
      </c>
      <c r="H21" s="10">
        <f t="shared" si="16"/>
        <v>1.5171884002304514</v>
      </c>
      <c r="I21" s="29">
        <f t="shared" si="16"/>
        <v>1.324252743094978</v>
      </c>
      <c r="J21" s="10">
        <f>J84-$M$139*0.5</f>
        <v>2.3700580657836317</v>
      </c>
      <c r="K21" s="96">
        <f>K84-$M$139</f>
        <v>2.8085746092485717</v>
      </c>
      <c r="L21" s="10">
        <f>L84-$M$139</f>
        <v>3.2200680295780169</v>
      </c>
      <c r="M21" s="10">
        <f>M84-$M$139</f>
        <v>3.4959567579241133</v>
      </c>
      <c r="N21" s="10">
        <f>N84-$M$139</f>
        <v>3.5629975875780771</v>
      </c>
      <c r="O21" s="10">
        <f>O84</f>
        <v>3.4476924068074233</v>
      </c>
      <c r="P21" s="10">
        <f>P84</f>
        <v>3.0730470609465321</v>
      </c>
      <c r="Q21" s="112">
        <f>AVERAGE(C21:I21)</f>
        <v>1.712061960629639</v>
      </c>
      <c r="R21" s="95">
        <f>AVERAGE(J21:P21)</f>
        <v>3.1397706454094809</v>
      </c>
      <c r="S21" s="27">
        <f>AVERAGE(L21:P21)</f>
        <v>3.3599523685668324</v>
      </c>
      <c r="T21" s="13"/>
      <c r="U21" s="14"/>
    </row>
    <row r="22" spans="2:21" ht="4.9000000000000004" customHeight="1">
      <c r="B22" s="35"/>
      <c r="C22" s="33"/>
      <c r="D22" s="33"/>
      <c r="E22" s="33"/>
      <c r="F22" s="33"/>
      <c r="G22" s="33"/>
      <c r="H22" s="33"/>
      <c r="I22" s="44"/>
      <c r="J22" s="33"/>
      <c r="K22" s="95"/>
      <c r="L22" s="33"/>
      <c r="M22" s="33"/>
      <c r="N22" s="33"/>
      <c r="O22" s="33"/>
      <c r="P22" s="33"/>
      <c r="Q22" s="112"/>
      <c r="R22" s="95"/>
      <c r="S22" s="27"/>
      <c r="T22" s="13"/>
      <c r="U22" s="14"/>
    </row>
    <row r="23" spans="2:21" ht="4.9000000000000004" customHeight="1">
      <c r="B23" s="9"/>
      <c r="C23" s="33"/>
      <c r="D23" s="33"/>
      <c r="E23" s="33"/>
      <c r="F23" s="33"/>
      <c r="G23" s="33"/>
      <c r="H23" s="33"/>
      <c r="I23" s="44"/>
      <c r="J23" s="33"/>
      <c r="K23" s="95"/>
      <c r="L23" s="33"/>
      <c r="M23" s="33"/>
      <c r="N23" s="33"/>
      <c r="O23" s="33"/>
      <c r="P23" s="33"/>
      <c r="Q23" s="112"/>
      <c r="R23" s="95"/>
      <c r="S23" s="27"/>
      <c r="T23" s="13"/>
      <c r="U23" s="14"/>
    </row>
    <row r="24" spans="2:21">
      <c r="B24" s="8" t="s">
        <v>17</v>
      </c>
      <c r="C24" s="33"/>
      <c r="D24" s="33"/>
      <c r="E24" s="33"/>
      <c r="F24" s="33"/>
      <c r="G24" s="33"/>
      <c r="H24" s="33"/>
      <c r="I24" s="44"/>
      <c r="J24" s="33"/>
      <c r="K24" s="95"/>
      <c r="L24" s="33"/>
      <c r="M24" s="33"/>
      <c r="N24" s="33"/>
      <c r="O24" s="33"/>
      <c r="P24" s="33"/>
      <c r="Q24" s="112"/>
      <c r="R24" s="95"/>
      <c r="S24" s="27"/>
      <c r="T24" s="13"/>
      <c r="U24" s="14"/>
    </row>
    <row r="25" spans="2:21" ht="16.899999999999999" customHeight="1">
      <c r="B25" s="35" t="s">
        <v>18</v>
      </c>
      <c r="C25" s="10">
        <f t="shared" ref="C25:I25" si="17">C88</f>
        <v>2.4027216670210461</v>
      </c>
      <c r="D25" s="10">
        <f t="shared" si="17"/>
        <v>2.1179401993355551</v>
      </c>
      <c r="E25" s="10">
        <f t="shared" si="17"/>
        <v>1.9520130134200731</v>
      </c>
      <c r="F25" s="10">
        <f t="shared" si="17"/>
        <v>2.0542481053051453</v>
      </c>
      <c r="G25" s="10">
        <f t="shared" si="17"/>
        <v>2.3255813953488413</v>
      </c>
      <c r="H25" s="10">
        <f t="shared" si="17"/>
        <v>2.1008403361344463</v>
      </c>
      <c r="I25" s="29">
        <f t="shared" si="17"/>
        <v>1.4777403666292432</v>
      </c>
      <c r="J25" s="10">
        <f>J88-$M$144*0.5</f>
        <v>2.2694252655879703</v>
      </c>
      <c r="K25" s="96">
        <f>K88-$M$144</f>
        <v>2.6555790492435931</v>
      </c>
      <c r="L25" s="10">
        <f>L88-$M$144</f>
        <v>2.9731685532227474</v>
      </c>
      <c r="M25" s="10">
        <f>M88-$M$144</f>
        <v>3.1013184581125324</v>
      </c>
      <c r="N25" s="10">
        <f>N88-$M$144</f>
        <v>3.1796838983350377</v>
      </c>
      <c r="O25" s="10">
        <f>O88</f>
        <v>3.1363272798102804</v>
      </c>
      <c r="P25" s="10">
        <f>P88</f>
        <v>2.8772084836738543</v>
      </c>
      <c r="Q25" s="112">
        <f>AVERAGE(C25:I25)</f>
        <v>2.0615835833134786</v>
      </c>
      <c r="R25" s="95">
        <f>AVERAGE(J25:P25)</f>
        <v>2.8846729982837163</v>
      </c>
      <c r="S25" s="27">
        <f>AVERAGE(L25:P25)</f>
        <v>3.0535413346308906</v>
      </c>
      <c r="T25" s="13"/>
      <c r="U25" s="14"/>
    </row>
    <row r="26" spans="2:21" ht="6" customHeight="1" thickBot="1">
      <c r="B26" s="7"/>
      <c r="C26" s="10"/>
      <c r="D26" s="10"/>
      <c r="E26" s="15"/>
      <c r="F26" s="15"/>
      <c r="G26" s="10"/>
      <c r="H26" s="10"/>
      <c r="I26" s="29"/>
      <c r="J26" s="10"/>
      <c r="K26" s="96"/>
      <c r="L26" s="10"/>
      <c r="M26" s="10"/>
      <c r="N26" s="10"/>
      <c r="O26" s="10"/>
      <c r="P26" s="10"/>
      <c r="Q26" s="20"/>
      <c r="R26" s="96"/>
      <c r="S26" s="27"/>
      <c r="T26" s="13"/>
      <c r="U26" s="14"/>
    </row>
    <row r="27" spans="2:21" ht="4.1500000000000004" customHeight="1">
      <c r="B27" s="16"/>
      <c r="C27" s="17"/>
      <c r="D27" s="17"/>
      <c r="E27" s="17"/>
      <c r="F27" s="17"/>
      <c r="G27" s="17"/>
      <c r="H27" s="17"/>
      <c r="I27" s="18"/>
      <c r="J27" s="17"/>
      <c r="K27" s="98"/>
      <c r="L27" s="17"/>
      <c r="M27" s="17"/>
      <c r="N27" s="17"/>
      <c r="O27" s="17"/>
      <c r="P27" s="17"/>
      <c r="Q27" s="122"/>
      <c r="R27" s="98"/>
      <c r="S27" s="117"/>
      <c r="T27" s="13"/>
      <c r="U27" s="14"/>
    </row>
    <row r="28" spans="2:21">
      <c r="B28" s="36" t="s">
        <v>19</v>
      </c>
      <c r="C28" s="10">
        <f t="shared" ref="C28:N28" si="18">C91</f>
        <v>1.7138776481790021</v>
      </c>
      <c r="D28" s="10">
        <f t="shared" si="18"/>
        <v>1.3807629300257509</v>
      </c>
      <c r="E28" s="10">
        <f t="shared" si="18"/>
        <v>1.7082179132040443</v>
      </c>
      <c r="F28" s="10">
        <f t="shared" si="18"/>
        <v>1.9291874716296091</v>
      </c>
      <c r="G28" s="10">
        <f t="shared" si="18"/>
        <v>1.6477399242930253</v>
      </c>
      <c r="H28" s="10">
        <f t="shared" si="18"/>
        <v>1.3362541073384497</v>
      </c>
      <c r="I28" s="29">
        <f t="shared" si="18"/>
        <v>1.6212710765239948</v>
      </c>
      <c r="J28" s="10">
        <f t="shared" si="18"/>
        <v>3.5107283237608922</v>
      </c>
      <c r="K28" s="96">
        <f t="shared" si="18"/>
        <v>3.1824333548006178</v>
      </c>
      <c r="L28" s="10">
        <f t="shared" si="18"/>
        <v>2.7475770406400146</v>
      </c>
      <c r="M28" s="10">
        <f t="shared" si="18"/>
        <v>2.5941310295264808</v>
      </c>
      <c r="N28" s="10">
        <f t="shared" si="18"/>
        <v>2.5671604434324058</v>
      </c>
      <c r="O28" s="10">
        <f>O91</f>
        <v>2.5671604434324058</v>
      </c>
      <c r="P28" s="10">
        <f t="shared" ref="P28" si="19">P91</f>
        <v>2.5671604434324058</v>
      </c>
      <c r="Q28" s="112">
        <f>AVERAGE(C28:I28)</f>
        <v>1.6196158673134107</v>
      </c>
      <c r="R28" s="95">
        <f>AVERAGE(J28:P28)</f>
        <v>2.8194787255750322</v>
      </c>
      <c r="S28" s="27">
        <f>AVERAGE(L28:P28)</f>
        <v>2.6086378800927426</v>
      </c>
      <c r="T28" s="13"/>
      <c r="U28" s="3"/>
    </row>
    <row r="29" spans="2:21" ht="5.45" customHeight="1" thickBot="1">
      <c r="B29" s="128"/>
      <c r="C29" s="15"/>
      <c r="D29" s="15"/>
      <c r="E29" s="15"/>
      <c r="F29" s="15"/>
      <c r="G29" s="15"/>
      <c r="H29" s="15"/>
      <c r="I29" s="129"/>
      <c r="J29" s="15"/>
      <c r="K29" s="99"/>
      <c r="L29" s="15"/>
      <c r="M29" s="15"/>
      <c r="N29" s="15"/>
      <c r="O29" s="15"/>
      <c r="P29" s="15"/>
      <c r="Q29" s="21"/>
      <c r="R29" s="99"/>
      <c r="S29" s="118"/>
      <c r="T29" s="13"/>
      <c r="U29" s="3"/>
    </row>
    <row r="30" spans="2:21" ht="5.45" customHeight="1">
      <c r="B30" s="7"/>
      <c r="C30" s="10"/>
      <c r="D30" s="10"/>
      <c r="E30" s="10"/>
      <c r="F30" s="10"/>
      <c r="G30" s="10"/>
      <c r="H30" s="10"/>
      <c r="I30" s="29"/>
      <c r="J30" s="10"/>
      <c r="K30" s="96"/>
      <c r="L30" s="10"/>
      <c r="M30" s="10"/>
      <c r="N30" s="10"/>
      <c r="O30" s="10"/>
      <c r="P30" s="10"/>
      <c r="Q30" s="20"/>
      <c r="R30" s="96"/>
      <c r="S30" s="27"/>
      <c r="T30" s="13"/>
      <c r="U30" s="3"/>
    </row>
    <row r="31" spans="2:21">
      <c r="B31" s="6" t="s">
        <v>20</v>
      </c>
      <c r="C31" s="26"/>
      <c r="D31" s="27"/>
      <c r="E31" s="27"/>
      <c r="F31" s="27"/>
      <c r="G31" s="27"/>
      <c r="H31" s="27"/>
      <c r="I31" s="31"/>
      <c r="J31" s="27"/>
      <c r="K31" s="100"/>
      <c r="L31" s="27"/>
      <c r="M31" s="27"/>
      <c r="N31" s="27"/>
      <c r="O31" s="27"/>
      <c r="P31" s="27"/>
      <c r="Q31" s="104"/>
      <c r="R31" s="100"/>
      <c r="S31" s="27"/>
      <c r="T31" s="3"/>
      <c r="U31" s="3"/>
    </row>
    <row r="32" spans="2:21" ht="1.9" customHeight="1">
      <c r="B32" s="6"/>
      <c r="C32" s="26"/>
      <c r="D32" s="27"/>
      <c r="E32" s="27"/>
      <c r="F32" s="27"/>
      <c r="G32" s="27"/>
      <c r="H32" s="27"/>
      <c r="I32" s="31"/>
      <c r="J32" s="27"/>
      <c r="K32" s="100"/>
      <c r="L32" s="27"/>
      <c r="M32" s="27"/>
      <c r="N32" s="27"/>
      <c r="O32" s="27"/>
      <c r="P32" s="27"/>
      <c r="Q32" s="104"/>
      <c r="R32" s="100"/>
      <c r="S32" s="27"/>
      <c r="T32" s="3"/>
      <c r="U32" s="3"/>
    </row>
    <row r="33" spans="2:21">
      <c r="B33" s="8" t="s">
        <v>11</v>
      </c>
      <c r="C33" s="26"/>
      <c r="D33" s="27"/>
      <c r="E33" s="27"/>
      <c r="F33" s="27"/>
      <c r="G33" s="27"/>
      <c r="H33" s="27"/>
      <c r="I33" s="31"/>
      <c r="J33" s="27"/>
      <c r="K33" s="100"/>
      <c r="L33" s="27"/>
      <c r="M33" s="27"/>
      <c r="N33" s="27"/>
      <c r="O33" s="27"/>
      <c r="P33" s="27"/>
      <c r="Q33" s="104"/>
      <c r="R33" s="100"/>
      <c r="S33" s="27"/>
      <c r="T33" s="3"/>
      <c r="U33" s="3"/>
    </row>
    <row r="34" spans="2:21" ht="5.45" customHeight="1">
      <c r="B34" s="8"/>
      <c r="C34" s="26"/>
      <c r="D34" s="27"/>
      <c r="E34" s="27"/>
      <c r="F34" s="27"/>
      <c r="G34" s="27"/>
      <c r="H34" s="27"/>
      <c r="I34" s="31"/>
      <c r="J34" s="27"/>
      <c r="K34" s="100"/>
      <c r="L34" s="27"/>
      <c r="M34" s="27"/>
      <c r="N34" s="27"/>
      <c r="O34" s="27"/>
      <c r="P34" s="27"/>
      <c r="Q34" s="104"/>
      <c r="R34" s="100"/>
      <c r="S34" s="27"/>
      <c r="T34" s="3"/>
      <c r="U34" s="3"/>
    </row>
    <row r="35" spans="2:21">
      <c r="B35" s="11" t="s">
        <v>12</v>
      </c>
      <c r="C35" s="12">
        <f t="shared" ref="C35:O35" si="20">C12-C$91</f>
        <v>1.8028786612955425</v>
      </c>
      <c r="D35" s="12">
        <f t="shared" si="20"/>
        <v>1.8966151674962481</v>
      </c>
      <c r="E35" s="12">
        <f t="shared" si="20"/>
        <v>1.1942588669816923</v>
      </c>
      <c r="F35" s="12">
        <f t="shared" si="20"/>
        <v>0.85381365661411368</v>
      </c>
      <c r="G35" s="12">
        <f t="shared" si="20"/>
        <v>1.3555423588042275</v>
      </c>
      <c r="H35" s="12">
        <f t="shared" si="20"/>
        <v>1.9290280459986293</v>
      </c>
      <c r="I35" s="30">
        <f t="shared" si="20"/>
        <v>0.49431199881141952</v>
      </c>
      <c r="J35" s="12">
        <f t="shared" si="20"/>
        <v>-1.6814009435604791</v>
      </c>
      <c r="K35" s="94">
        <f t="shared" si="20"/>
        <v>-0.13513895048596858</v>
      </c>
      <c r="L35" s="12">
        <f t="shared" si="20"/>
        <v>0.52779000318813374</v>
      </c>
      <c r="M35" s="12">
        <f t="shared" si="20"/>
        <v>0.92324270998921421</v>
      </c>
      <c r="N35" s="12">
        <f t="shared" si="20"/>
        <v>0.98608803270461109</v>
      </c>
      <c r="O35" s="12">
        <f t="shared" si="20"/>
        <v>0.86671719416965054</v>
      </c>
      <c r="P35" s="12">
        <f t="shared" ref="P35" si="21">P12-P$91</f>
        <v>0.67592073439644906</v>
      </c>
      <c r="Q35" s="110">
        <f>AVERAGE(C35:I35)</f>
        <v>1.3609212508574104</v>
      </c>
      <c r="R35" s="97">
        <f>AVERAGE(J35:P35)</f>
        <v>0.30903125434308726</v>
      </c>
      <c r="S35" s="116">
        <f>AVERAGE(L35:P35)</f>
        <v>0.79595173488961168</v>
      </c>
      <c r="T35" s="3"/>
    </row>
    <row r="36" spans="2:21" ht="5.45" customHeight="1">
      <c r="B36" s="7"/>
      <c r="C36" s="10"/>
      <c r="D36" s="10"/>
      <c r="E36" s="10"/>
      <c r="F36" s="10"/>
      <c r="G36" s="10"/>
      <c r="H36" s="10"/>
      <c r="I36" s="29"/>
      <c r="J36" s="10"/>
      <c r="K36" s="96"/>
      <c r="L36" s="10"/>
      <c r="M36" s="10"/>
      <c r="N36" s="10"/>
      <c r="O36" s="10"/>
      <c r="P36" s="10"/>
      <c r="Q36" s="112"/>
      <c r="R36" s="95"/>
      <c r="S36" s="27"/>
      <c r="T36" s="3"/>
    </row>
    <row r="37" spans="2:21">
      <c r="B37" s="9" t="s">
        <v>21</v>
      </c>
      <c r="C37" s="10">
        <f t="shared" ref="C37:O37" si="22">C14-C$91</f>
        <v>1.1355958186803736</v>
      </c>
      <c r="D37" s="10">
        <f t="shared" si="22"/>
        <v>1.0283918581693938</v>
      </c>
      <c r="E37" s="10">
        <f t="shared" si="22"/>
        <v>0.48742999897001482</v>
      </c>
      <c r="F37" s="10">
        <f t="shared" si="22"/>
        <v>4.664218499804984E-2</v>
      </c>
      <c r="G37" s="10">
        <f t="shared" si="22"/>
        <v>1.1363082322156308</v>
      </c>
      <c r="H37" s="10">
        <f t="shared" si="22"/>
        <v>1.3174794212120895</v>
      </c>
      <c r="I37" s="29">
        <f t="shared" si="22"/>
        <v>0.16157791616630535</v>
      </c>
      <c r="J37" s="10">
        <f t="shared" si="22"/>
        <v>-1.8526228823641353</v>
      </c>
      <c r="K37" s="96">
        <f t="shared" si="22"/>
        <v>-0.25869163770152426</v>
      </c>
      <c r="L37" s="10">
        <f t="shared" si="22"/>
        <v>0.48105382443893774</v>
      </c>
      <c r="M37" s="10">
        <f t="shared" si="22"/>
        <v>0.910793501905383</v>
      </c>
      <c r="N37" s="10">
        <f t="shared" si="22"/>
        <v>0.95825697113040942</v>
      </c>
      <c r="O37" s="10">
        <f t="shared" si="22"/>
        <v>0.8178371948533858</v>
      </c>
      <c r="P37" s="10">
        <f t="shared" ref="P37" si="23">P14-P$91</f>
        <v>0.61735904684741882</v>
      </c>
      <c r="Q37" s="112">
        <f>AVERAGE(C37:I37)</f>
        <v>0.75906077577312259</v>
      </c>
      <c r="R37" s="95">
        <f>AVERAGE(J37:P37)</f>
        <v>0.23914085987283931</v>
      </c>
      <c r="S37" s="27">
        <f>AVERAGE(L37:P37)</f>
        <v>0.75706010783510691</v>
      </c>
      <c r="T37" s="3"/>
    </row>
    <row r="38" spans="2:21" ht="5.45" customHeight="1">
      <c r="B38" s="9"/>
      <c r="C38" s="10"/>
      <c r="D38" s="10"/>
      <c r="E38" s="10"/>
      <c r="F38" s="10"/>
      <c r="G38" s="10"/>
      <c r="H38" s="10"/>
      <c r="I38" s="29"/>
      <c r="J38" s="10"/>
      <c r="K38" s="96"/>
      <c r="L38" s="10"/>
      <c r="M38" s="10"/>
      <c r="N38" s="10"/>
      <c r="O38" s="10"/>
      <c r="P38" s="10"/>
      <c r="Q38" s="112"/>
      <c r="R38" s="95"/>
      <c r="S38" s="27"/>
      <c r="T38" s="3"/>
    </row>
    <row r="39" spans="2:21" ht="4.9000000000000004" customHeight="1">
      <c r="B39" s="7"/>
      <c r="C39" s="10"/>
      <c r="D39" s="10"/>
      <c r="E39" s="10"/>
      <c r="F39" s="10"/>
      <c r="G39" s="10"/>
      <c r="H39" s="10"/>
      <c r="I39" s="29"/>
      <c r="J39" s="10"/>
      <c r="K39" s="96"/>
      <c r="L39" s="10"/>
      <c r="M39" s="10"/>
      <c r="N39" s="10"/>
      <c r="O39" s="10"/>
      <c r="P39" s="10"/>
      <c r="Q39" s="112"/>
      <c r="R39" s="95"/>
      <c r="S39" s="27"/>
      <c r="T39" s="13"/>
    </row>
    <row r="40" spans="2:21">
      <c r="B40" s="8" t="s">
        <v>14</v>
      </c>
      <c r="C40" s="10"/>
      <c r="D40" s="10"/>
      <c r="E40" s="10"/>
      <c r="F40" s="10"/>
      <c r="G40" s="10"/>
      <c r="H40" s="10"/>
      <c r="I40" s="29"/>
      <c r="J40" s="10"/>
      <c r="K40" s="96"/>
      <c r="L40" s="10"/>
      <c r="M40" s="10"/>
      <c r="N40" s="10"/>
      <c r="O40" s="10"/>
      <c r="P40" s="10"/>
      <c r="Q40" s="110"/>
      <c r="R40" s="97"/>
      <c r="S40" s="27"/>
      <c r="T40" s="13"/>
    </row>
    <row r="41" spans="2:21" ht="5.45" customHeight="1">
      <c r="B41" s="8"/>
      <c r="C41" s="10"/>
      <c r="D41" s="10"/>
      <c r="E41" s="10"/>
      <c r="F41" s="10"/>
      <c r="G41" s="10"/>
      <c r="H41" s="10"/>
      <c r="I41" s="29"/>
      <c r="J41" s="10"/>
      <c r="K41" s="96"/>
      <c r="L41" s="10"/>
      <c r="M41" s="10"/>
      <c r="N41" s="10"/>
      <c r="O41" s="10"/>
      <c r="P41" s="10"/>
      <c r="Q41" s="110"/>
      <c r="R41" s="97"/>
      <c r="S41" s="27"/>
      <c r="T41" s="13"/>
    </row>
    <row r="42" spans="2:21">
      <c r="B42" s="11" t="s">
        <v>15</v>
      </c>
      <c r="C42" s="12">
        <f t="shared" ref="C42:O42" si="24">C19-C$91</f>
        <v>1.3102749801952749</v>
      </c>
      <c r="D42" s="12">
        <f t="shared" si="24"/>
        <v>1.1015065735203575</v>
      </c>
      <c r="E42" s="12">
        <f t="shared" si="24"/>
        <v>1.0983949280108618</v>
      </c>
      <c r="F42" s="12">
        <f t="shared" si="24"/>
        <v>-9.6726738645300125E-2</v>
      </c>
      <c r="G42" s="12">
        <f t="shared" si="24"/>
        <v>0.72097105624314528</v>
      </c>
      <c r="H42" s="12">
        <f t="shared" si="24"/>
        <v>0.90589835902926974</v>
      </c>
      <c r="I42" s="30">
        <f t="shared" si="24"/>
        <v>-0.65635879582224854</v>
      </c>
      <c r="J42" s="12">
        <f t="shared" si="24"/>
        <v>-0.67869072072006498</v>
      </c>
      <c r="K42" s="94">
        <f t="shared" si="24"/>
        <v>-0.25441560555334775</v>
      </c>
      <c r="L42" s="12">
        <f t="shared" si="24"/>
        <v>0.45487658235510242</v>
      </c>
      <c r="M42" s="12">
        <f t="shared" si="24"/>
        <v>0.82352900542139817</v>
      </c>
      <c r="N42" s="12">
        <f t="shared" si="24"/>
        <v>0.9660773291717426</v>
      </c>
      <c r="O42" s="12">
        <f t="shared" si="24"/>
        <v>0.92546359639230413</v>
      </c>
      <c r="P42" s="12">
        <f t="shared" ref="P42" si="25">P19-P$91</f>
        <v>0.57122349998467215</v>
      </c>
      <c r="Q42" s="110">
        <f>AVERAGE(C42:I42)</f>
        <v>0.62628005179019419</v>
      </c>
      <c r="R42" s="97">
        <f>AVERAGE(J42:P42)</f>
        <v>0.40115195529311526</v>
      </c>
      <c r="S42" s="116">
        <f>AVERAGE(L42:P42)</f>
        <v>0.74823400266504392</v>
      </c>
      <c r="T42" s="13"/>
    </row>
    <row r="43" spans="2:21" ht="6.6" customHeight="1">
      <c r="B43" s="7"/>
      <c r="C43" s="10"/>
      <c r="D43" s="10"/>
      <c r="E43" s="10"/>
      <c r="F43" s="10"/>
      <c r="G43" s="10"/>
      <c r="H43" s="10"/>
      <c r="I43" s="29"/>
      <c r="J43" s="10"/>
      <c r="K43" s="96"/>
      <c r="L43" s="10"/>
      <c r="M43" s="10"/>
      <c r="N43" s="10"/>
      <c r="O43" s="10"/>
      <c r="P43" s="10"/>
      <c r="Q43" s="112"/>
      <c r="R43" s="95"/>
      <c r="S43" s="27"/>
      <c r="T43" s="13"/>
      <c r="U43" s="14"/>
    </row>
    <row r="44" spans="2:21">
      <c r="B44" s="9" t="s">
        <v>16</v>
      </c>
      <c r="C44" s="10">
        <f t="shared" ref="C44:O44" si="26">C21-C$91</f>
        <v>0.38872958478988728</v>
      </c>
      <c r="D44" s="10">
        <f t="shared" si="26"/>
        <v>0.20490428578974962</v>
      </c>
      <c r="E44" s="10">
        <f t="shared" si="26"/>
        <v>1.4871484728242734E-2</v>
      </c>
      <c r="F44" s="10">
        <f t="shared" si="26"/>
        <v>-5.5931194228250769E-2</v>
      </c>
      <c r="G44" s="10">
        <f t="shared" si="26"/>
        <v>0.21063253267098281</v>
      </c>
      <c r="H44" s="10">
        <f t="shared" si="26"/>
        <v>0.18093429289200169</v>
      </c>
      <c r="I44" s="29">
        <f t="shared" si="26"/>
        <v>-0.29701833342901685</v>
      </c>
      <c r="J44" s="10">
        <f t="shared" si="26"/>
        <v>-1.1406702579772605</v>
      </c>
      <c r="K44" s="96">
        <f t="shared" si="26"/>
        <v>-0.37385874555204612</v>
      </c>
      <c r="L44" s="10">
        <f t="shared" si="26"/>
        <v>0.47249098893800223</v>
      </c>
      <c r="M44" s="10">
        <f t="shared" si="26"/>
        <v>0.90182572839763253</v>
      </c>
      <c r="N44" s="10">
        <f t="shared" si="26"/>
        <v>0.99583714414567126</v>
      </c>
      <c r="O44" s="10">
        <f t="shared" si="26"/>
        <v>0.88053196337501749</v>
      </c>
      <c r="P44" s="10">
        <f t="shared" ref="P44" si="27">P21-P$91</f>
        <v>0.50588661751412634</v>
      </c>
      <c r="Q44" s="112">
        <f>AVERAGE(C44:I44)</f>
        <v>9.2446093316228078E-2</v>
      </c>
      <c r="R44" s="95">
        <f>AVERAGE(J44:P44)</f>
        <v>0.32029191983444905</v>
      </c>
      <c r="S44" s="27">
        <f>AVERAGE(L44:P44)</f>
        <v>0.75131448847408999</v>
      </c>
      <c r="T44" s="13"/>
      <c r="U44" s="14"/>
    </row>
    <row r="45" spans="2:21" ht="4.1500000000000004" customHeight="1">
      <c r="B45" s="9"/>
      <c r="C45" s="10"/>
      <c r="D45" s="10"/>
      <c r="E45" s="10"/>
      <c r="F45" s="10"/>
      <c r="G45" s="10"/>
      <c r="H45" s="10"/>
      <c r="I45" s="29"/>
      <c r="J45" s="10"/>
      <c r="K45" s="96"/>
      <c r="L45" s="10"/>
      <c r="M45" s="10"/>
      <c r="N45" s="10"/>
      <c r="O45" s="10"/>
      <c r="P45" s="10"/>
      <c r="Q45" s="112"/>
      <c r="R45" s="95"/>
      <c r="S45" s="27"/>
      <c r="T45" s="13"/>
      <c r="U45" s="14"/>
    </row>
    <row r="46" spans="2:21" ht="4.9000000000000004" customHeight="1">
      <c r="B46" s="19"/>
      <c r="C46" s="20"/>
      <c r="D46" s="10"/>
      <c r="E46" s="10"/>
      <c r="F46" s="10"/>
      <c r="G46" s="10"/>
      <c r="H46" s="10"/>
      <c r="I46" s="29"/>
      <c r="J46" s="10"/>
      <c r="K46" s="96"/>
      <c r="L46" s="10"/>
      <c r="M46" s="10"/>
      <c r="N46" s="10"/>
      <c r="O46" s="10"/>
      <c r="P46" s="10"/>
      <c r="Q46" s="112"/>
      <c r="R46" s="95"/>
      <c r="S46" s="27"/>
      <c r="U46" s="14"/>
    </row>
    <row r="47" spans="2:21">
      <c r="B47" s="8" t="s">
        <v>17</v>
      </c>
      <c r="C47" s="10"/>
      <c r="D47" s="10"/>
      <c r="E47" s="10"/>
      <c r="F47" s="10"/>
      <c r="G47" s="10"/>
      <c r="H47" s="10"/>
      <c r="I47" s="29"/>
      <c r="J47" s="10"/>
      <c r="K47" s="96"/>
      <c r="L47" s="10"/>
      <c r="M47" s="10"/>
      <c r="N47" s="10"/>
      <c r="O47" s="10"/>
      <c r="P47" s="10"/>
      <c r="Q47" s="112"/>
      <c r="R47" s="95"/>
      <c r="S47" s="27"/>
      <c r="U47" s="14"/>
    </row>
    <row r="48" spans="2:21" ht="16.149999999999999" customHeight="1">
      <c r="B48" s="35" t="s">
        <v>18</v>
      </c>
      <c r="C48" s="10">
        <f t="shared" ref="C48:O48" si="28">C25-C$91</f>
        <v>0.68884401884204394</v>
      </c>
      <c r="D48" s="10">
        <f t="shared" si="28"/>
        <v>0.73717726930980421</v>
      </c>
      <c r="E48" s="10">
        <f t="shared" si="28"/>
        <v>0.24379510021602879</v>
      </c>
      <c r="F48" s="10">
        <f t="shared" si="28"/>
        <v>0.12506063367553621</v>
      </c>
      <c r="G48" s="10">
        <f t="shared" si="28"/>
        <v>0.67784147105581605</v>
      </c>
      <c r="H48" s="10">
        <f t="shared" si="28"/>
        <v>0.76458622879599658</v>
      </c>
      <c r="I48" s="29">
        <f t="shared" si="28"/>
        <v>-0.14353070989475158</v>
      </c>
      <c r="J48" s="10">
        <f t="shared" si="28"/>
        <v>-1.2413030581729219</v>
      </c>
      <c r="K48" s="96">
        <f t="shared" si="28"/>
        <v>-0.52685430555702473</v>
      </c>
      <c r="L48" s="10">
        <f t="shared" si="28"/>
        <v>0.2255915125827328</v>
      </c>
      <c r="M48" s="10">
        <f t="shared" si="28"/>
        <v>0.50718742858605159</v>
      </c>
      <c r="N48" s="10">
        <f t="shared" si="28"/>
        <v>0.61252345490263194</v>
      </c>
      <c r="O48" s="10">
        <f t="shared" si="28"/>
        <v>0.56916683637787457</v>
      </c>
      <c r="P48" s="10">
        <f t="shared" ref="P48" si="29">P25-P$91</f>
        <v>0.3100480402414485</v>
      </c>
      <c r="Q48" s="112">
        <f>AVERAGE(C48:I48)</f>
        <v>0.44196771600006779</v>
      </c>
      <c r="R48" s="95">
        <f>AVERAGE(J48:P48)</f>
        <v>6.5194272708684692E-2</v>
      </c>
      <c r="S48" s="27">
        <f>AVERAGE(L48:P48)</f>
        <v>0.44490345453814789</v>
      </c>
      <c r="U48" s="14"/>
    </row>
    <row r="49" spans="2:19" ht="6" customHeight="1" thickBot="1">
      <c r="B49" s="78"/>
      <c r="C49" s="88"/>
      <c r="D49" s="87"/>
      <c r="E49" s="87"/>
      <c r="F49" s="87"/>
      <c r="G49" s="87"/>
      <c r="H49" s="87"/>
      <c r="I49" s="130"/>
      <c r="J49" s="87"/>
      <c r="K49" s="101"/>
      <c r="L49" s="87"/>
      <c r="M49" s="87"/>
      <c r="N49" s="87"/>
      <c r="O49" s="87"/>
      <c r="P49" s="87"/>
      <c r="Q49" s="88"/>
      <c r="R49" s="101"/>
      <c r="S49" s="119"/>
    </row>
    <row r="50" spans="2:19">
      <c r="B50" s="22"/>
      <c r="C50" s="17"/>
      <c r="D50" s="17"/>
      <c r="E50" s="17"/>
      <c r="F50" s="17"/>
      <c r="G50" s="17"/>
      <c r="H50" s="17"/>
      <c r="I50" s="17"/>
      <c r="J50" s="17"/>
      <c r="K50" s="17"/>
      <c r="L50" s="17"/>
      <c r="M50" s="17"/>
      <c r="N50" s="17"/>
      <c r="O50" s="17"/>
      <c r="P50" s="10"/>
      <c r="Q50" s="10"/>
      <c r="R50" s="10"/>
      <c r="S50" s="45" t="s">
        <v>22</v>
      </c>
    </row>
    <row r="51" spans="2:19">
      <c r="B51" s="2" t="s">
        <v>23</v>
      </c>
    </row>
    <row r="52" spans="2:19">
      <c r="B52" s="32" t="s">
        <v>24</v>
      </c>
    </row>
    <row r="53" spans="2:19">
      <c r="B53" s="32" t="s">
        <v>25</v>
      </c>
    </row>
    <row r="54" spans="2:19">
      <c r="B54" s="32" t="s">
        <v>26</v>
      </c>
    </row>
    <row r="55" spans="2:19" ht="13.9" customHeight="1">
      <c r="B55" s="83" t="s">
        <v>27</v>
      </c>
      <c r="C55" s="83"/>
      <c r="D55" s="83"/>
      <c r="E55" s="83"/>
      <c r="F55" s="83"/>
      <c r="G55" s="83"/>
      <c r="H55" s="83"/>
      <c r="I55" s="83"/>
      <c r="J55" s="83"/>
      <c r="K55" s="83"/>
      <c r="L55" s="83"/>
      <c r="M55" s="83"/>
      <c r="N55" s="83"/>
      <c r="O55" s="83"/>
      <c r="P55" s="83"/>
      <c r="Q55" s="83"/>
      <c r="R55" s="83"/>
      <c r="S55" s="83"/>
    </row>
    <row r="56" spans="2:19" ht="13.15" customHeight="1">
      <c r="B56" s="83" t="s">
        <v>28</v>
      </c>
      <c r="C56" s="83"/>
      <c r="D56" s="83"/>
      <c r="E56" s="83"/>
      <c r="F56" s="83"/>
      <c r="G56" s="83"/>
      <c r="H56" s="83"/>
      <c r="I56" s="83"/>
      <c r="J56" s="83"/>
      <c r="K56" s="83"/>
      <c r="L56" s="83"/>
      <c r="M56" s="83"/>
      <c r="N56" s="83"/>
      <c r="O56" s="83"/>
      <c r="P56" s="83"/>
      <c r="Q56" s="83"/>
      <c r="R56" s="83"/>
      <c r="S56" s="83"/>
    </row>
    <row r="57" spans="2:19" ht="13.15" customHeight="1">
      <c r="B57" s="83" t="s">
        <v>29</v>
      </c>
      <c r="C57" s="83"/>
      <c r="D57" s="83"/>
      <c r="E57" s="83"/>
      <c r="F57" s="83"/>
      <c r="G57" s="83"/>
      <c r="H57" s="83"/>
      <c r="I57" s="83"/>
      <c r="J57" s="83"/>
      <c r="K57" s="83"/>
      <c r="L57" s="83"/>
      <c r="M57" s="83"/>
      <c r="N57" s="83"/>
      <c r="O57" s="83"/>
      <c r="P57" s="83"/>
      <c r="Q57" s="83"/>
      <c r="R57" s="83"/>
      <c r="S57" s="83"/>
    </row>
    <row r="58" spans="2:19" ht="13.15" customHeight="1">
      <c r="B58" s="83" t="s">
        <v>30</v>
      </c>
      <c r="C58" s="83"/>
      <c r="D58" s="83"/>
      <c r="E58" s="83"/>
      <c r="F58" s="83"/>
      <c r="G58" s="83"/>
      <c r="H58" s="83"/>
      <c r="I58" s="83"/>
      <c r="J58" s="83"/>
      <c r="K58" s="83"/>
      <c r="L58" s="83"/>
      <c r="M58" s="83"/>
      <c r="N58" s="83"/>
      <c r="O58" s="83"/>
      <c r="P58" s="83"/>
      <c r="Q58" s="83"/>
      <c r="R58" s="83"/>
      <c r="S58" s="83"/>
    </row>
    <row r="59" spans="2:19" ht="13.15" customHeight="1">
      <c r="B59" s="32" t="s">
        <v>31</v>
      </c>
    </row>
    <row r="60" spans="2:19">
      <c r="B60" s="32" t="s">
        <v>32</v>
      </c>
    </row>
    <row r="61" spans="2:19">
      <c r="B61" s="1"/>
      <c r="S61" s="46"/>
    </row>
    <row r="62" spans="2:19" ht="13.5" thickBot="1">
      <c r="B62" s="1"/>
      <c r="S62" s="46"/>
    </row>
    <row r="63" spans="2:19" ht="13.5" thickTop="1">
      <c r="B63" s="79" t="s">
        <v>33</v>
      </c>
      <c r="C63" s="80"/>
      <c r="D63" s="80"/>
      <c r="E63" s="80"/>
      <c r="F63" s="80"/>
      <c r="G63" s="80"/>
      <c r="H63" s="80"/>
      <c r="I63" s="80"/>
      <c r="J63" s="80"/>
      <c r="K63" s="80"/>
      <c r="L63" s="80"/>
      <c r="M63" s="80"/>
      <c r="N63" s="80"/>
      <c r="O63" s="80"/>
      <c r="P63" s="80"/>
      <c r="Q63" s="80"/>
      <c r="R63" s="80"/>
      <c r="S63" s="81"/>
    </row>
    <row r="64" spans="2:19">
      <c r="B64" s="50"/>
    </row>
    <row r="65" spans="2:21" ht="15" customHeight="1">
      <c r="B65" s="49" t="s">
        <v>34</v>
      </c>
      <c r="C65" s="49"/>
      <c r="D65" s="49"/>
      <c r="E65" s="49"/>
      <c r="F65" s="49"/>
      <c r="G65" s="49"/>
      <c r="H65" s="49"/>
      <c r="I65" s="49"/>
      <c r="J65" s="49"/>
      <c r="K65" s="49"/>
      <c r="L65" s="49"/>
      <c r="M65" s="49"/>
      <c r="N65" s="49"/>
      <c r="O65" s="49"/>
      <c r="P65" s="49"/>
      <c r="Q65" s="49"/>
      <c r="R65" s="49"/>
      <c r="S65" s="49"/>
      <c r="T65" s="3"/>
      <c r="U65" s="3"/>
    </row>
    <row r="66" spans="2:21" ht="15" customHeight="1">
      <c r="B66" s="2" t="s">
        <v>2</v>
      </c>
      <c r="T66" s="3"/>
      <c r="U66" s="3"/>
    </row>
    <row r="67" spans="2:21" ht="7.15" customHeight="1">
      <c r="T67" s="3"/>
      <c r="U67" s="3"/>
    </row>
    <row r="68" spans="2:21" ht="15.75" customHeight="1" thickBot="1">
      <c r="C68" s="2">
        <v>15</v>
      </c>
      <c r="D68" s="2">
        <f>C68+1</f>
        <v>16</v>
      </c>
      <c r="E68" s="2">
        <f t="shared" ref="E68:N68" si="30">D68+1</f>
        <v>17</v>
      </c>
      <c r="F68" s="2">
        <f t="shared" si="30"/>
        <v>18</v>
      </c>
      <c r="G68" s="2">
        <f t="shared" si="30"/>
        <v>19</v>
      </c>
      <c r="H68" s="2">
        <f t="shared" si="30"/>
        <v>20</v>
      </c>
      <c r="I68" s="2">
        <f t="shared" si="30"/>
        <v>21</v>
      </c>
      <c r="J68" s="2">
        <f t="shared" si="30"/>
        <v>22</v>
      </c>
      <c r="K68" s="2">
        <f t="shared" si="30"/>
        <v>23</v>
      </c>
      <c r="L68" s="2">
        <f t="shared" si="30"/>
        <v>24</v>
      </c>
      <c r="M68" s="2">
        <f t="shared" si="30"/>
        <v>25</v>
      </c>
      <c r="N68" s="2">
        <f t="shared" si="30"/>
        <v>26</v>
      </c>
      <c r="O68" s="2">
        <f t="shared" ref="O68:P68" si="31">N68+1</f>
        <v>27</v>
      </c>
      <c r="P68" s="2">
        <f t="shared" si="31"/>
        <v>28</v>
      </c>
      <c r="T68" s="3"/>
      <c r="U68" s="3"/>
    </row>
    <row r="69" spans="2:21" s="5" customFormat="1" ht="20.25" customHeight="1" thickBot="1">
      <c r="B69" s="25"/>
      <c r="C69" s="37">
        <f>C68+2000</f>
        <v>2015</v>
      </c>
      <c r="D69" s="38">
        <f t="shared" ref="D69:N69" si="32">D68+2000</f>
        <v>2016</v>
      </c>
      <c r="E69" s="38">
        <f t="shared" si="32"/>
        <v>2017</v>
      </c>
      <c r="F69" s="38">
        <f t="shared" si="32"/>
        <v>2018</v>
      </c>
      <c r="G69" s="38">
        <f t="shared" si="32"/>
        <v>2019</v>
      </c>
      <c r="H69" s="38">
        <f t="shared" si="32"/>
        <v>2020</v>
      </c>
      <c r="I69" s="39">
        <f t="shared" si="32"/>
        <v>2021</v>
      </c>
      <c r="J69" s="40">
        <f t="shared" si="32"/>
        <v>2022</v>
      </c>
      <c r="K69" s="91">
        <f t="shared" si="32"/>
        <v>2023</v>
      </c>
      <c r="L69" s="38">
        <f t="shared" si="32"/>
        <v>2024</v>
      </c>
      <c r="M69" s="40">
        <f t="shared" si="32"/>
        <v>2025</v>
      </c>
      <c r="N69" s="40">
        <f t="shared" si="32"/>
        <v>2026</v>
      </c>
      <c r="O69" s="40">
        <f t="shared" ref="O69:P69" si="33">O68+2000</f>
        <v>2027</v>
      </c>
      <c r="P69" s="40">
        <f t="shared" si="33"/>
        <v>2028</v>
      </c>
      <c r="Q69" s="105" t="s">
        <v>3</v>
      </c>
      <c r="R69" s="40"/>
      <c r="S69" s="106"/>
      <c r="T69" s="4"/>
      <c r="U69" s="4"/>
    </row>
    <row r="70" spans="2:21">
      <c r="B70" s="7"/>
      <c r="C70" s="48"/>
      <c r="D70" s="84"/>
      <c r="E70" s="84"/>
      <c r="F70" s="84" t="s">
        <v>4</v>
      </c>
      <c r="G70" s="84"/>
      <c r="H70" s="84"/>
      <c r="I70" s="90"/>
      <c r="J70" s="89" t="s">
        <v>5</v>
      </c>
      <c r="K70" s="92"/>
      <c r="L70" s="47" t="s">
        <v>6</v>
      </c>
      <c r="M70" s="47"/>
      <c r="N70" s="47"/>
      <c r="O70" s="47"/>
      <c r="P70" s="47"/>
      <c r="Q70" s="107" t="s">
        <v>7</v>
      </c>
      <c r="R70" s="108" t="s">
        <v>8</v>
      </c>
      <c r="S70" s="109" t="s">
        <v>9</v>
      </c>
      <c r="T70" s="3"/>
      <c r="U70" s="3"/>
    </row>
    <row r="71" spans="2:21">
      <c r="B71" s="6" t="s">
        <v>10</v>
      </c>
      <c r="I71" s="28"/>
      <c r="K71" s="93"/>
      <c r="Q71" s="121"/>
      <c r="S71" s="123"/>
      <c r="T71" s="3"/>
      <c r="U71" s="3"/>
    </row>
    <row r="72" spans="2:21" ht="4.5" customHeight="1">
      <c r="B72" s="6"/>
      <c r="I72" s="28"/>
      <c r="K72" s="93"/>
      <c r="Q72" s="121"/>
      <c r="S72" s="123"/>
      <c r="T72" s="3"/>
      <c r="U72" s="3"/>
    </row>
    <row r="73" spans="2:21">
      <c r="B73" s="8" t="s">
        <v>11</v>
      </c>
      <c r="I73" s="28"/>
      <c r="K73" s="93"/>
      <c r="Q73" s="121"/>
      <c r="S73" s="123"/>
      <c r="T73" s="3"/>
      <c r="U73" s="3"/>
    </row>
    <row r="74" spans="2:21" ht="6.75" customHeight="1">
      <c r="B74" s="8"/>
      <c r="I74" s="28"/>
      <c r="K74" s="93"/>
      <c r="Q74" s="121"/>
      <c r="S74" s="123"/>
      <c r="T74" s="3"/>
      <c r="U74" s="3"/>
    </row>
    <row r="75" spans="2:21">
      <c r="B75" s="11" t="s">
        <v>12</v>
      </c>
      <c r="C75" s="12">
        <v>3.5167563094745447</v>
      </c>
      <c r="D75" s="12">
        <v>3.277378097521999</v>
      </c>
      <c r="E75" s="12">
        <v>2.9024767801857365</v>
      </c>
      <c r="F75" s="12">
        <v>2.7830011282437228</v>
      </c>
      <c r="G75" s="12">
        <v>3.0032822830972528</v>
      </c>
      <c r="H75" s="12">
        <v>3.2652821533370791</v>
      </c>
      <c r="I75" s="30">
        <v>2.1155830753354143</v>
      </c>
      <c r="J75" s="12">
        <v>1.881671130200413</v>
      </c>
      <c r="K75" s="94">
        <v>3.1519819043146491</v>
      </c>
      <c r="L75" s="12">
        <v>3.3800545438281482</v>
      </c>
      <c r="M75" s="12">
        <v>3.6220612395156948</v>
      </c>
      <c r="N75" s="12">
        <v>3.6579359761370167</v>
      </c>
      <c r="O75" s="12">
        <v>3.4338776376020563</v>
      </c>
      <c r="P75" s="12">
        <v>3.2430811778288549</v>
      </c>
      <c r="Q75" s="110">
        <f>AVERAGE(C75:I75)</f>
        <v>2.9805371181708216</v>
      </c>
      <c r="R75" s="42">
        <f>AVERAGE(J75:P75)</f>
        <v>3.1958090870609763</v>
      </c>
      <c r="S75" s="111">
        <f>AVERAGE(L75:P75)</f>
        <v>3.4674021149823546</v>
      </c>
      <c r="T75" s="3"/>
    </row>
    <row r="76" spans="2:21" ht="7.5" customHeight="1">
      <c r="B76" s="9"/>
      <c r="C76" s="33"/>
      <c r="D76" s="33"/>
      <c r="E76" s="33"/>
      <c r="F76" s="33"/>
      <c r="G76" s="33"/>
      <c r="H76" s="33"/>
      <c r="I76" s="44"/>
      <c r="J76" s="33"/>
      <c r="K76" s="95"/>
      <c r="L76" s="33"/>
      <c r="M76" s="33"/>
      <c r="N76" s="33"/>
      <c r="O76" s="33"/>
      <c r="P76" s="33"/>
      <c r="Q76" s="112"/>
      <c r="R76" s="33"/>
      <c r="S76" s="113"/>
      <c r="T76" s="3"/>
    </row>
    <row r="77" spans="2:21" ht="13.9" customHeight="1">
      <c r="B77" s="35" t="s">
        <v>13</v>
      </c>
      <c r="C77" s="33">
        <v>2.8494734668593757</v>
      </c>
      <c r="D77" s="33">
        <v>2.4091547881951447</v>
      </c>
      <c r="E77" s="33">
        <v>2.1956479121740591</v>
      </c>
      <c r="F77" s="33">
        <v>1.975829656627659</v>
      </c>
      <c r="G77" s="33">
        <v>2.7840481565086561</v>
      </c>
      <c r="H77" s="33">
        <v>2.6537335285505392</v>
      </c>
      <c r="I77" s="44">
        <v>1.7828489926903002</v>
      </c>
      <c r="J77" s="33">
        <v>1.7104491913967568</v>
      </c>
      <c r="K77" s="95">
        <v>3.0284292170990934</v>
      </c>
      <c r="L77" s="33">
        <v>3.3333183650789522</v>
      </c>
      <c r="M77" s="33">
        <v>3.6096120314318636</v>
      </c>
      <c r="N77" s="33">
        <v>3.630104914562815</v>
      </c>
      <c r="O77" s="33">
        <v>3.3849976382857916</v>
      </c>
      <c r="P77" s="33">
        <v>3.1845194902798246</v>
      </c>
      <c r="Q77" s="112">
        <f>AVERAGE(C77:I77)</f>
        <v>2.3786766430865334</v>
      </c>
      <c r="R77" s="33">
        <f>AVERAGE(J77:P77)</f>
        <v>3.1259186925907287</v>
      </c>
      <c r="S77" s="113">
        <f t="shared" ref="S77:S78" si="34">AVERAGE(L77:P77)</f>
        <v>3.4285104879278498</v>
      </c>
      <c r="T77" s="3"/>
    </row>
    <row r="78" spans="2:21">
      <c r="B78" s="35" t="s">
        <v>35</v>
      </c>
      <c r="C78" s="33">
        <v>0.67508677502716719</v>
      </c>
      <c r="D78" s="33">
        <v>3.5494870178689242</v>
      </c>
      <c r="E78" s="33">
        <v>4.2748707418136522</v>
      </c>
      <c r="F78" s="33">
        <v>2.3047600292578574</v>
      </c>
      <c r="G78" s="33">
        <v>1.3268161225345576</v>
      </c>
      <c r="H78" s="33">
        <v>2.9194455563772648</v>
      </c>
      <c r="I78" s="44">
        <v>1.6012498846361689</v>
      </c>
      <c r="J78" s="33">
        <v>2.2534741938065705</v>
      </c>
      <c r="K78" s="95">
        <v>3.4096489120929885</v>
      </c>
      <c r="L78" s="33">
        <v>3.5587855010617897</v>
      </c>
      <c r="M78" s="33">
        <v>3.8005299660193614</v>
      </c>
      <c r="N78" s="33">
        <v>3.8197474402955178</v>
      </c>
      <c r="O78" s="33">
        <v>3.5877364954713498</v>
      </c>
      <c r="P78" s="33">
        <v>3.337258347465383</v>
      </c>
      <c r="Q78" s="112">
        <f>AVERAGE(C78:I78)</f>
        <v>2.3788165896450844</v>
      </c>
      <c r="R78" s="33">
        <f>AVERAGE(J78:P78)</f>
        <v>3.3953115508875662</v>
      </c>
      <c r="S78" s="113">
        <f t="shared" si="34"/>
        <v>3.6208115500626805</v>
      </c>
      <c r="T78" s="3"/>
    </row>
    <row r="79" spans="2:21" ht="7.5" customHeight="1">
      <c r="B79" s="7"/>
      <c r="C79" s="33"/>
      <c r="D79" s="33"/>
      <c r="E79" s="33"/>
      <c r="F79" s="33"/>
      <c r="G79" s="33"/>
      <c r="H79" s="33"/>
      <c r="I79" s="44"/>
      <c r="J79" s="33"/>
      <c r="K79" s="95"/>
      <c r="L79" s="33"/>
      <c r="M79" s="33"/>
      <c r="N79" s="33"/>
      <c r="O79" s="33"/>
      <c r="P79" s="33"/>
      <c r="Q79" s="112"/>
      <c r="R79" s="33"/>
      <c r="S79" s="113"/>
      <c r="T79" s="3"/>
    </row>
    <row r="80" spans="2:21">
      <c r="B80" s="8" t="s">
        <v>14</v>
      </c>
      <c r="C80" s="42"/>
      <c r="D80" s="42"/>
      <c r="E80" s="42"/>
      <c r="F80" s="42"/>
      <c r="G80" s="42"/>
      <c r="H80" s="42"/>
      <c r="I80" s="43"/>
      <c r="J80" s="42"/>
      <c r="K80" s="97"/>
      <c r="L80" s="42"/>
      <c r="M80" s="42"/>
      <c r="N80" s="42"/>
      <c r="O80" s="42"/>
      <c r="P80" s="42"/>
      <c r="Q80" s="110"/>
      <c r="R80" s="42"/>
      <c r="S80" s="113"/>
      <c r="T80" s="13"/>
    </row>
    <row r="81" spans="2:22" ht="5.25" customHeight="1">
      <c r="B81" s="8"/>
      <c r="C81" s="42"/>
      <c r="D81" s="42"/>
      <c r="E81" s="42"/>
      <c r="F81" s="42"/>
      <c r="G81" s="42"/>
      <c r="H81" s="42"/>
      <c r="I81" s="43"/>
      <c r="J81" s="42"/>
      <c r="K81" s="97"/>
      <c r="L81" s="42"/>
      <c r="M81" s="42"/>
      <c r="N81" s="42"/>
      <c r="O81" s="42"/>
      <c r="P81" s="42"/>
      <c r="Q81" s="110"/>
      <c r="R81" s="42"/>
      <c r="S81" s="113"/>
      <c r="T81" s="13"/>
    </row>
    <row r="82" spans="2:22">
      <c r="B82" s="11" t="s">
        <v>15</v>
      </c>
      <c r="C82" s="12">
        <v>3.024152628374277</v>
      </c>
      <c r="D82" s="12">
        <v>2.4822695035461084</v>
      </c>
      <c r="E82" s="12">
        <v>2.8066128412149061</v>
      </c>
      <c r="F82" s="12">
        <v>1.832460732984309</v>
      </c>
      <c r="G82" s="12">
        <v>2.3687109805361706</v>
      </c>
      <c r="H82" s="12">
        <v>2.2421524663677195</v>
      </c>
      <c r="I82" s="30">
        <v>0.96491228070174628</v>
      </c>
      <c r="J82" s="12">
        <v>2.9376001030408272</v>
      </c>
      <c r="K82" s="94">
        <v>3.1391427492472701</v>
      </c>
      <c r="L82" s="12">
        <v>3.4135786229951171</v>
      </c>
      <c r="M82" s="12">
        <v>3.628785034947879</v>
      </c>
      <c r="N82" s="12">
        <v>3.7443627726041484</v>
      </c>
      <c r="O82" s="12">
        <v>3.4926240398247099</v>
      </c>
      <c r="P82" s="12">
        <v>3.1383839434170779</v>
      </c>
      <c r="Q82" s="110">
        <f>AVERAGE(C82:I82)</f>
        <v>2.2458959191036056</v>
      </c>
      <c r="R82" s="42">
        <f>AVERAGE(J82:P82)</f>
        <v>3.3563538951538616</v>
      </c>
      <c r="S82" s="111">
        <f>AVERAGE(L82:P82)</f>
        <v>3.4835468827577865</v>
      </c>
      <c r="T82" s="13"/>
    </row>
    <row r="83" spans="2:22" ht="6.75" customHeight="1">
      <c r="B83" s="9"/>
      <c r="C83" s="33"/>
      <c r="D83" s="33"/>
      <c r="E83" s="33"/>
      <c r="F83" s="33"/>
      <c r="G83" s="33"/>
      <c r="H83" s="33"/>
      <c r="I83" s="44"/>
      <c r="J83" s="33"/>
      <c r="K83" s="95"/>
      <c r="L83" s="33"/>
      <c r="M83" s="33"/>
      <c r="N83" s="33"/>
      <c r="O83" s="33"/>
      <c r="P83" s="33"/>
      <c r="Q83" s="112"/>
      <c r="R83" s="33"/>
      <c r="S83" s="113"/>
      <c r="T83" s="13"/>
    </row>
    <row r="84" spans="2:22" ht="13.9" customHeight="1">
      <c r="B84" s="35" t="s">
        <v>16</v>
      </c>
      <c r="C84" s="33">
        <v>2.1026072329688894</v>
      </c>
      <c r="D84" s="33">
        <v>1.5856672158155005</v>
      </c>
      <c r="E84" s="33">
        <v>1.723089397932287</v>
      </c>
      <c r="F84" s="33">
        <v>1.8732562774013584</v>
      </c>
      <c r="G84" s="33">
        <v>1.8583724569640081</v>
      </c>
      <c r="H84" s="33">
        <v>1.5171884002304514</v>
      </c>
      <c r="I84" s="44">
        <v>1.324252743094978</v>
      </c>
      <c r="J84" s="33">
        <v>2.4756205657836317</v>
      </c>
      <c r="K84" s="95">
        <v>3.0196996092485717</v>
      </c>
      <c r="L84" s="33">
        <v>3.4311930295780169</v>
      </c>
      <c r="M84" s="33">
        <v>3.7070817579241133</v>
      </c>
      <c r="N84" s="33">
        <v>3.7741225875780771</v>
      </c>
      <c r="O84" s="33">
        <v>3.4476924068074233</v>
      </c>
      <c r="P84" s="33">
        <v>3.0730470609465321</v>
      </c>
      <c r="Q84" s="112">
        <f>AVERAGE(C84:I84)</f>
        <v>1.712061960629639</v>
      </c>
      <c r="R84" s="33">
        <f>AVERAGE(J84:P84)</f>
        <v>3.275493859695195</v>
      </c>
      <c r="S84" s="113">
        <f t="shared" ref="S84:S85" si="35">AVERAGE(L84:P84)</f>
        <v>3.4866273685668325</v>
      </c>
      <c r="T84" s="13"/>
    </row>
    <row r="85" spans="2:22">
      <c r="B85" s="35" t="s">
        <v>36</v>
      </c>
      <c r="C85" s="33">
        <v>2.2139552547990604</v>
      </c>
      <c r="D85" s="33">
        <v>1.4060006248891588</v>
      </c>
      <c r="E85" s="33">
        <v>2.2200756124777454</v>
      </c>
      <c r="F85" s="33">
        <v>0.99061522419185977</v>
      </c>
      <c r="G85" s="33">
        <v>-0.58160170366544639</v>
      </c>
      <c r="H85" s="33">
        <v>7.2448010904930804</v>
      </c>
      <c r="I85" s="44">
        <v>0.5167352620748078</v>
      </c>
      <c r="J85" s="33">
        <v>4.826101277852235</v>
      </c>
      <c r="K85" s="95">
        <v>3.4035261240965786</v>
      </c>
      <c r="L85" s="33">
        <v>3.511299433014492</v>
      </c>
      <c r="M85" s="33">
        <v>3.9165451745912794</v>
      </c>
      <c r="N85" s="33">
        <v>4.1298182764979652</v>
      </c>
      <c r="O85" s="33">
        <v>3.7799975367931449</v>
      </c>
      <c r="P85" s="33">
        <v>3.4517759781814039</v>
      </c>
      <c r="Q85" s="112">
        <f>AVERAGE(C85:I85)</f>
        <v>2.0015116236086095</v>
      </c>
      <c r="R85" s="33">
        <f>AVERAGE(J85:P85)</f>
        <v>3.8598662572895859</v>
      </c>
      <c r="S85" s="113">
        <f t="shared" si="35"/>
        <v>3.7578872798156566</v>
      </c>
      <c r="T85" s="13"/>
    </row>
    <row r="86" spans="2:22" ht="7.9" customHeight="1">
      <c r="B86" s="9"/>
      <c r="C86" s="33"/>
      <c r="D86" s="33"/>
      <c r="E86" s="33"/>
      <c r="F86" s="33"/>
      <c r="G86" s="33"/>
      <c r="H86" s="33"/>
      <c r="I86" s="44"/>
      <c r="J86" s="33"/>
      <c r="K86" s="95"/>
      <c r="L86" s="33"/>
      <c r="M86" s="33"/>
      <c r="N86" s="33"/>
      <c r="O86" s="33"/>
      <c r="P86" s="33"/>
      <c r="Q86" s="112"/>
      <c r="R86" s="95"/>
      <c r="S86" s="27"/>
      <c r="T86" s="13"/>
    </row>
    <row r="87" spans="2:22">
      <c r="B87" s="8" t="s">
        <v>17</v>
      </c>
      <c r="C87" s="33"/>
      <c r="D87" s="33"/>
      <c r="E87" s="33"/>
      <c r="F87" s="33"/>
      <c r="G87" s="33"/>
      <c r="H87" s="33"/>
      <c r="I87" s="44"/>
      <c r="J87" s="33"/>
      <c r="K87" s="95"/>
      <c r="L87" s="33"/>
      <c r="M87" s="33"/>
      <c r="N87" s="33"/>
      <c r="O87" s="33"/>
      <c r="P87" s="33"/>
      <c r="Q87" s="112"/>
      <c r="R87" s="95"/>
      <c r="S87" s="27"/>
      <c r="T87" s="13"/>
    </row>
    <row r="88" spans="2:22" ht="16.149999999999999" customHeight="1">
      <c r="B88" s="35" t="s">
        <v>18</v>
      </c>
      <c r="C88" s="33">
        <v>2.4027216670210461</v>
      </c>
      <c r="D88" s="33">
        <v>2.1179401993355551</v>
      </c>
      <c r="E88" s="33">
        <v>1.9520130134200731</v>
      </c>
      <c r="F88" s="33">
        <v>2.0542481053051453</v>
      </c>
      <c r="G88" s="33">
        <v>2.3255813953488413</v>
      </c>
      <c r="H88" s="33">
        <v>2.1008403361344463</v>
      </c>
      <c r="I88" s="44">
        <v>1.4777403666292432</v>
      </c>
      <c r="J88" s="33">
        <v>2.3916122422966923</v>
      </c>
      <c r="K88" s="95">
        <v>2.8999530026610376</v>
      </c>
      <c r="L88" s="33">
        <v>3.2175425066401919</v>
      </c>
      <c r="M88" s="33">
        <v>3.3456924115299769</v>
      </c>
      <c r="N88" s="33">
        <v>3.4240578517524822</v>
      </c>
      <c r="O88" s="33">
        <v>3.1363272798102804</v>
      </c>
      <c r="P88" s="33">
        <v>2.8772084836738543</v>
      </c>
      <c r="Q88" s="112">
        <f>AVERAGE(C88:I88)</f>
        <v>2.0615835833134786</v>
      </c>
      <c r="R88" s="95">
        <f>AVERAGE(J88:P88)</f>
        <v>3.0417705397663597</v>
      </c>
      <c r="S88" s="27">
        <f>AVERAGE(K88:O88)</f>
        <v>3.2047146104787942</v>
      </c>
      <c r="T88" s="13"/>
    </row>
    <row r="89" spans="2:22" ht="6.75" customHeight="1" thickBot="1">
      <c r="B89" s="7"/>
      <c r="C89" s="10"/>
      <c r="D89" s="10"/>
      <c r="E89" s="15"/>
      <c r="F89" s="15"/>
      <c r="G89" s="10"/>
      <c r="H89" s="10"/>
      <c r="I89" s="29"/>
      <c r="J89" s="10"/>
      <c r="K89" s="96"/>
      <c r="L89" s="10"/>
      <c r="M89" s="10"/>
      <c r="N89" s="10"/>
      <c r="O89" s="10"/>
      <c r="P89" s="10"/>
      <c r="Q89" s="21"/>
      <c r="R89" s="99"/>
      <c r="S89" s="27"/>
      <c r="T89" s="13"/>
    </row>
    <row r="90" spans="2:22" ht="5.25" customHeight="1">
      <c r="B90" s="16"/>
      <c r="C90" s="17"/>
      <c r="D90" s="17"/>
      <c r="E90" s="17"/>
      <c r="F90" s="17"/>
      <c r="G90" s="17"/>
      <c r="H90" s="17"/>
      <c r="I90" s="18"/>
      <c r="J90" s="17"/>
      <c r="K90" s="98"/>
      <c r="L90" s="17"/>
      <c r="M90" s="17"/>
      <c r="N90" s="17"/>
      <c r="O90" s="17"/>
      <c r="P90" s="17"/>
      <c r="Q90" s="122"/>
      <c r="R90" s="98"/>
      <c r="S90" s="117"/>
      <c r="T90" s="13"/>
    </row>
    <row r="91" spans="2:22">
      <c r="B91" s="36" t="s">
        <v>19</v>
      </c>
      <c r="C91" s="10">
        <v>1.7138776481790021</v>
      </c>
      <c r="D91" s="10">
        <v>1.3807629300257509</v>
      </c>
      <c r="E91" s="10">
        <v>1.7082179132040443</v>
      </c>
      <c r="F91" s="33">
        <v>1.9291874716296091</v>
      </c>
      <c r="G91" s="10">
        <v>1.6477399242930253</v>
      </c>
      <c r="H91" s="10">
        <v>1.3362541073384497</v>
      </c>
      <c r="I91" s="29">
        <v>1.6212710765239948</v>
      </c>
      <c r="J91" s="10">
        <v>3.5107283237608922</v>
      </c>
      <c r="K91" s="96">
        <v>3.1824333548006178</v>
      </c>
      <c r="L91" s="10">
        <v>2.7475770406400146</v>
      </c>
      <c r="M91" s="10">
        <v>2.5941310295264808</v>
      </c>
      <c r="N91" s="10">
        <v>2.5671604434324058</v>
      </c>
      <c r="O91" s="10">
        <v>2.5671604434324058</v>
      </c>
      <c r="P91" s="10">
        <v>2.5671604434324058</v>
      </c>
      <c r="Q91" s="112">
        <f>AVERAGE(C91:I91)</f>
        <v>1.6196158673134107</v>
      </c>
      <c r="R91" s="95">
        <f>AVERAGE(J91:P91)</f>
        <v>2.8194787255750322</v>
      </c>
      <c r="S91" s="27">
        <f>AVERAGE(K91:O91)</f>
        <v>2.731692462366385</v>
      </c>
      <c r="T91" s="13"/>
      <c r="U91" s="32"/>
      <c r="V91" s="32"/>
    </row>
    <row r="92" spans="2:22" ht="4.1500000000000004" customHeight="1" thickBot="1">
      <c r="B92" s="128"/>
      <c r="C92" s="15"/>
      <c r="D92" s="15"/>
      <c r="E92" s="15"/>
      <c r="F92" s="15"/>
      <c r="G92" s="15"/>
      <c r="H92" s="15"/>
      <c r="I92" s="129"/>
      <c r="J92" s="15"/>
      <c r="K92" s="99"/>
      <c r="L92" s="15"/>
      <c r="M92" s="15"/>
      <c r="N92" s="15"/>
      <c r="O92" s="15"/>
      <c r="P92" s="15"/>
      <c r="Q92" s="21"/>
      <c r="R92" s="99"/>
      <c r="S92" s="118"/>
      <c r="T92" s="13"/>
    </row>
    <row r="93" spans="2:22" ht="3.75" customHeight="1">
      <c r="B93" s="7"/>
      <c r="C93" s="10"/>
      <c r="D93" s="10"/>
      <c r="E93" s="10"/>
      <c r="F93" s="10"/>
      <c r="G93" s="10"/>
      <c r="H93" s="10"/>
      <c r="I93" s="29"/>
      <c r="J93" s="10"/>
      <c r="K93" s="96"/>
      <c r="L93" s="10"/>
      <c r="M93" s="10"/>
      <c r="N93" s="10"/>
      <c r="O93" s="10"/>
      <c r="P93" s="10"/>
      <c r="Q93" s="20"/>
      <c r="R93" s="96"/>
      <c r="S93" s="27"/>
      <c r="T93" s="13"/>
    </row>
    <row r="94" spans="2:22">
      <c r="B94" s="6" t="s">
        <v>20</v>
      </c>
      <c r="C94" s="26"/>
      <c r="D94" s="27"/>
      <c r="E94" s="27"/>
      <c r="F94" s="27"/>
      <c r="G94" s="27"/>
      <c r="H94" s="27"/>
      <c r="I94" s="31"/>
      <c r="J94" s="27"/>
      <c r="K94" s="100"/>
      <c r="L94" s="27"/>
      <c r="M94" s="27"/>
      <c r="N94" s="27"/>
      <c r="O94" s="27"/>
      <c r="P94" s="27"/>
      <c r="Q94" s="104"/>
      <c r="R94" s="100"/>
      <c r="S94" s="27"/>
      <c r="T94" s="3"/>
    </row>
    <row r="95" spans="2:22" ht="6" customHeight="1">
      <c r="B95" s="6"/>
      <c r="C95" s="26"/>
      <c r="D95" s="27"/>
      <c r="E95" s="27"/>
      <c r="F95" s="27"/>
      <c r="G95" s="27"/>
      <c r="H95" s="27"/>
      <c r="I95" s="31"/>
      <c r="J95" s="27"/>
      <c r="K95" s="100"/>
      <c r="L95" s="27"/>
      <c r="M95" s="27"/>
      <c r="N95" s="27"/>
      <c r="O95" s="27"/>
      <c r="P95" s="27"/>
      <c r="Q95" s="104"/>
      <c r="R95" s="100"/>
      <c r="S95" s="27"/>
      <c r="T95" s="3"/>
    </row>
    <row r="96" spans="2:22">
      <c r="B96" s="8" t="s">
        <v>11</v>
      </c>
      <c r="C96" s="26"/>
      <c r="D96" s="27"/>
      <c r="E96" s="27"/>
      <c r="F96" s="27"/>
      <c r="G96" s="27"/>
      <c r="H96" s="27"/>
      <c r="I96" s="31"/>
      <c r="J96" s="27"/>
      <c r="K96" s="100"/>
      <c r="L96" s="27"/>
      <c r="M96" s="27"/>
      <c r="N96" s="27"/>
      <c r="O96" s="27"/>
      <c r="P96" s="27"/>
      <c r="Q96" s="104"/>
      <c r="R96" s="100"/>
      <c r="S96" s="27"/>
      <c r="T96" s="3"/>
    </row>
    <row r="97" spans="2:21" ht="3.75" customHeight="1">
      <c r="B97" s="8"/>
      <c r="C97" s="26"/>
      <c r="D97" s="27"/>
      <c r="E97" s="27"/>
      <c r="F97" s="27"/>
      <c r="G97" s="27"/>
      <c r="H97" s="27"/>
      <c r="I97" s="31"/>
      <c r="J97" s="27"/>
      <c r="K97" s="100"/>
      <c r="L97" s="27"/>
      <c r="M97" s="27"/>
      <c r="N97" s="27"/>
      <c r="O97" s="27"/>
      <c r="P97" s="27"/>
      <c r="Q97" s="104"/>
      <c r="R97" s="100"/>
      <c r="S97" s="27"/>
      <c r="T97" s="3"/>
    </row>
    <row r="98" spans="2:21">
      <c r="B98" s="11" t="s">
        <v>12</v>
      </c>
      <c r="C98" s="12">
        <f>C75-C$91</f>
        <v>1.8028786612955425</v>
      </c>
      <c r="D98" s="12">
        <f t="shared" ref="D98:P98" si="36">D75-D$91</f>
        <v>1.8966151674962481</v>
      </c>
      <c r="E98" s="12">
        <f t="shared" si="36"/>
        <v>1.1942588669816923</v>
      </c>
      <c r="F98" s="12">
        <f t="shared" si="36"/>
        <v>0.85381365661411368</v>
      </c>
      <c r="G98" s="12">
        <f t="shared" si="36"/>
        <v>1.3555423588042275</v>
      </c>
      <c r="H98" s="12">
        <f t="shared" si="36"/>
        <v>1.9290280459986293</v>
      </c>
      <c r="I98" s="30">
        <f t="shared" si="36"/>
        <v>0.49431199881141952</v>
      </c>
      <c r="J98" s="12">
        <f t="shared" si="36"/>
        <v>-1.6290571935604792</v>
      </c>
      <c r="K98" s="94">
        <f t="shared" si="36"/>
        <v>-3.0451450485968756E-2</v>
      </c>
      <c r="L98" s="12">
        <f t="shared" si="36"/>
        <v>0.63247750318813356</v>
      </c>
      <c r="M98" s="12">
        <f t="shared" si="36"/>
        <v>1.027930209989214</v>
      </c>
      <c r="N98" s="12">
        <f t="shared" si="36"/>
        <v>1.0907755327046109</v>
      </c>
      <c r="O98" s="12">
        <f t="shared" si="36"/>
        <v>0.86671719416965054</v>
      </c>
      <c r="P98" s="12">
        <f t="shared" si="36"/>
        <v>0.67592073439644906</v>
      </c>
      <c r="Q98" s="110">
        <f>AVERAGE(C98:I98)</f>
        <v>1.3609212508574104</v>
      </c>
      <c r="R98" s="97">
        <f>AVERAGE(J98:P98)</f>
        <v>0.37633036148594429</v>
      </c>
      <c r="S98" s="116">
        <f>AVERAGE(K98:O98)</f>
        <v>0.71748979791312806</v>
      </c>
      <c r="T98" s="3"/>
    </row>
    <row r="99" spans="2:21" ht="6" customHeight="1">
      <c r="B99" s="7"/>
      <c r="C99" s="10"/>
      <c r="D99" s="10"/>
      <c r="E99" s="10"/>
      <c r="F99" s="10"/>
      <c r="G99" s="10"/>
      <c r="H99" s="10"/>
      <c r="I99" s="29"/>
      <c r="J99" s="10"/>
      <c r="K99" s="96"/>
      <c r="L99" s="10"/>
      <c r="M99" s="10"/>
      <c r="N99" s="10"/>
      <c r="O99" s="10"/>
      <c r="P99" s="10"/>
      <c r="Q99" s="112"/>
      <c r="R99" s="95"/>
      <c r="S99" s="27"/>
      <c r="T99" s="3"/>
    </row>
    <row r="100" spans="2:21" ht="13.15" customHeight="1">
      <c r="B100" s="9" t="s">
        <v>21</v>
      </c>
      <c r="C100" s="10">
        <f>C77-C$91</f>
        <v>1.1355958186803736</v>
      </c>
      <c r="D100" s="10">
        <f t="shared" ref="D100:P100" si="37">D77-D$91</f>
        <v>1.0283918581693938</v>
      </c>
      <c r="E100" s="10">
        <f t="shared" si="37"/>
        <v>0.48742999897001482</v>
      </c>
      <c r="F100" s="10">
        <f t="shared" si="37"/>
        <v>4.664218499804984E-2</v>
      </c>
      <c r="G100" s="10">
        <f t="shared" si="37"/>
        <v>1.1363082322156308</v>
      </c>
      <c r="H100" s="10">
        <f t="shared" si="37"/>
        <v>1.3174794212120895</v>
      </c>
      <c r="I100" s="29">
        <f t="shared" si="37"/>
        <v>0.16157791616630535</v>
      </c>
      <c r="J100" s="10">
        <f t="shared" si="37"/>
        <v>-1.8002791323641354</v>
      </c>
      <c r="K100" s="96">
        <f t="shared" si="37"/>
        <v>-0.15400413770152444</v>
      </c>
      <c r="L100" s="10">
        <f t="shared" si="37"/>
        <v>0.58574132443893756</v>
      </c>
      <c r="M100" s="10">
        <f t="shared" si="37"/>
        <v>1.0154810019053828</v>
      </c>
      <c r="N100" s="10">
        <f t="shared" si="37"/>
        <v>1.0629444711304092</v>
      </c>
      <c r="O100" s="10">
        <f t="shared" si="37"/>
        <v>0.8178371948533858</v>
      </c>
      <c r="P100" s="10">
        <f t="shared" si="37"/>
        <v>0.61735904684741882</v>
      </c>
      <c r="Q100" s="112">
        <f>AVERAGE(C100:I100)</f>
        <v>0.75906077577312259</v>
      </c>
      <c r="R100" s="95">
        <f>AVERAGE(J100:P100)</f>
        <v>0.30643996701569637</v>
      </c>
      <c r="S100" s="27">
        <f>AVERAGE(K100:O100)</f>
        <v>0.6655999709253182</v>
      </c>
      <c r="T100" s="3"/>
    </row>
    <row r="101" spans="2:21">
      <c r="B101" s="9" t="s">
        <v>35</v>
      </c>
      <c r="C101" s="10">
        <f>C78-C$91</f>
        <v>-1.0387908731518349</v>
      </c>
      <c r="D101" s="10">
        <f t="shared" ref="D101:P101" si="38">D78-D$91</f>
        <v>2.1687240878431733</v>
      </c>
      <c r="E101" s="10">
        <f t="shared" si="38"/>
        <v>2.566652828609608</v>
      </c>
      <c r="F101" s="10">
        <f t="shared" si="38"/>
        <v>0.37557255762824826</v>
      </c>
      <c r="G101" s="10">
        <f t="shared" si="38"/>
        <v>-0.32092380175846769</v>
      </c>
      <c r="H101" s="10">
        <f t="shared" si="38"/>
        <v>1.583191449038815</v>
      </c>
      <c r="I101" s="29">
        <f t="shared" si="38"/>
        <v>-2.0021191887825918E-2</v>
      </c>
      <c r="J101" s="10">
        <f t="shared" si="38"/>
        <v>-1.2572541299543216</v>
      </c>
      <c r="K101" s="96">
        <f t="shared" si="38"/>
        <v>0.22721555729237064</v>
      </c>
      <c r="L101" s="10">
        <f t="shared" si="38"/>
        <v>0.81120846042177508</v>
      </c>
      <c r="M101" s="10">
        <f t="shared" si="38"/>
        <v>1.2063989364928807</v>
      </c>
      <c r="N101" s="10">
        <f t="shared" si="38"/>
        <v>1.252586996863112</v>
      </c>
      <c r="O101" s="10">
        <f t="shared" si="38"/>
        <v>1.020576052038944</v>
      </c>
      <c r="P101" s="10">
        <f t="shared" si="38"/>
        <v>0.77009790403297718</v>
      </c>
      <c r="Q101" s="112">
        <f>AVERAGE(C101:I101)</f>
        <v>0.75920072233167368</v>
      </c>
      <c r="R101" s="95">
        <f>AVERAGE(J101:P101)</f>
        <v>0.57583282531253399</v>
      </c>
      <c r="S101" s="27">
        <f>AVERAGE(K101:O101)</f>
        <v>0.90359720062181648</v>
      </c>
      <c r="T101" s="3"/>
    </row>
    <row r="102" spans="2:21" ht="5.25" customHeight="1">
      <c r="B102" s="7"/>
      <c r="C102" s="10"/>
      <c r="D102" s="10"/>
      <c r="E102" s="10"/>
      <c r="F102" s="10"/>
      <c r="G102" s="10"/>
      <c r="H102" s="10"/>
      <c r="I102" s="29"/>
      <c r="J102" s="10"/>
      <c r="K102" s="96"/>
      <c r="L102" s="10"/>
      <c r="M102" s="10"/>
      <c r="N102" s="10"/>
      <c r="O102" s="10"/>
      <c r="P102" s="10"/>
      <c r="Q102" s="112"/>
      <c r="R102" s="95"/>
      <c r="S102" s="27"/>
      <c r="T102" s="13"/>
    </row>
    <row r="103" spans="2:21">
      <c r="B103" s="8" t="s">
        <v>14</v>
      </c>
      <c r="C103" s="10"/>
      <c r="D103" s="10"/>
      <c r="E103" s="10"/>
      <c r="F103" s="10"/>
      <c r="G103" s="10"/>
      <c r="H103" s="10"/>
      <c r="I103" s="29"/>
      <c r="J103" s="10"/>
      <c r="K103" s="96"/>
      <c r="L103" s="10"/>
      <c r="M103" s="10"/>
      <c r="N103" s="10"/>
      <c r="O103" s="10"/>
      <c r="P103" s="10"/>
      <c r="Q103" s="110"/>
      <c r="R103" s="97"/>
      <c r="S103" s="27"/>
      <c r="T103" s="13"/>
    </row>
    <row r="104" spans="2:21" ht="6" customHeight="1">
      <c r="B104" s="8"/>
      <c r="C104" s="10"/>
      <c r="D104" s="10"/>
      <c r="E104" s="10"/>
      <c r="F104" s="10"/>
      <c r="G104" s="10"/>
      <c r="H104" s="10"/>
      <c r="I104" s="29"/>
      <c r="J104" s="10"/>
      <c r="K104" s="96"/>
      <c r="L104" s="10"/>
      <c r="M104" s="10"/>
      <c r="N104" s="10"/>
      <c r="O104" s="10"/>
      <c r="P104" s="10"/>
      <c r="Q104" s="110"/>
      <c r="R104" s="97"/>
      <c r="S104" s="27"/>
      <c r="T104" s="13"/>
    </row>
    <row r="105" spans="2:21">
      <c r="B105" s="11" t="s">
        <v>15</v>
      </c>
      <c r="C105" s="12">
        <v>1.3102749801952696</v>
      </c>
      <c r="D105" s="12">
        <v>1.3102749801952696</v>
      </c>
      <c r="E105" s="12">
        <v>1.3102749801952696</v>
      </c>
      <c r="F105" s="12">
        <v>1.3102749801952696</v>
      </c>
      <c r="G105" s="12">
        <v>1.3102749801952696</v>
      </c>
      <c r="H105" s="12">
        <v>1.3102749801952696</v>
      </c>
      <c r="I105" s="30">
        <v>1.3102749801952696</v>
      </c>
      <c r="J105" s="12">
        <v>1.3102749801952696</v>
      </c>
      <c r="K105" s="94">
        <v>1.3102749801952696</v>
      </c>
      <c r="L105" s="12">
        <v>1.3102749801952696</v>
      </c>
      <c r="M105" s="12">
        <v>1.3102749801952696</v>
      </c>
      <c r="N105" s="12">
        <v>1.3102749801952696</v>
      </c>
      <c r="O105" s="12">
        <v>1.3102749801952696</v>
      </c>
      <c r="P105" s="12">
        <v>1.3102749801952696</v>
      </c>
      <c r="Q105" s="110">
        <f>AVERAGE(C105:I105)</f>
        <v>1.3102749801952693</v>
      </c>
      <c r="R105" s="97">
        <f>AVERAGE(J105:P105)</f>
        <v>1.3102749801952693</v>
      </c>
      <c r="S105" s="116">
        <f>AVERAGE(K105:O105)</f>
        <v>1.3102749801952696</v>
      </c>
      <c r="T105" s="13"/>
    </row>
    <row r="106" spans="2:21" ht="6" customHeight="1">
      <c r="B106" s="7"/>
      <c r="C106" s="10"/>
      <c r="D106" s="10"/>
      <c r="E106" s="10"/>
      <c r="F106" s="10"/>
      <c r="G106" s="10"/>
      <c r="H106" s="10"/>
      <c r="I106" s="29"/>
      <c r="J106" s="10"/>
      <c r="K106" s="96"/>
      <c r="L106" s="10"/>
      <c r="M106" s="10"/>
      <c r="N106" s="10"/>
      <c r="O106" s="10"/>
      <c r="P106" s="10"/>
      <c r="Q106" s="112"/>
      <c r="R106" s="95"/>
      <c r="S106" s="27"/>
      <c r="T106" s="13"/>
      <c r="U106" s="14"/>
    </row>
    <row r="107" spans="2:21" ht="13.15" customHeight="1">
      <c r="B107" s="9" t="s">
        <v>16</v>
      </c>
      <c r="C107" s="10">
        <f t="shared" ref="C107:P108" si="39">C84-C$91</f>
        <v>0.38872958478988728</v>
      </c>
      <c r="D107" s="10">
        <f t="shared" si="39"/>
        <v>0.20490428578974962</v>
      </c>
      <c r="E107" s="10">
        <f t="shared" si="39"/>
        <v>1.4871484728242734E-2</v>
      </c>
      <c r="F107" s="10">
        <f t="shared" si="39"/>
        <v>-5.5931194228250769E-2</v>
      </c>
      <c r="G107" s="10">
        <f t="shared" si="39"/>
        <v>0.21063253267098281</v>
      </c>
      <c r="H107" s="10">
        <f t="shared" si="39"/>
        <v>0.18093429289200169</v>
      </c>
      <c r="I107" s="29">
        <f t="shared" si="39"/>
        <v>-0.29701833342901685</v>
      </c>
      <c r="J107" s="10">
        <f t="shared" si="39"/>
        <v>-1.0351077579772605</v>
      </c>
      <c r="K107" s="96">
        <f t="shared" si="39"/>
        <v>-0.16273374555204612</v>
      </c>
      <c r="L107" s="10">
        <f t="shared" si="39"/>
        <v>0.68361598893800224</v>
      </c>
      <c r="M107" s="10">
        <f t="shared" si="39"/>
        <v>1.1129507283976325</v>
      </c>
      <c r="N107" s="10">
        <f t="shared" si="39"/>
        <v>1.2069621441456713</v>
      </c>
      <c r="O107" s="10">
        <f t="shared" si="39"/>
        <v>0.88053196337501749</v>
      </c>
      <c r="P107" s="10">
        <f t="shared" si="39"/>
        <v>0.50588661751412634</v>
      </c>
      <c r="Q107" s="112">
        <f>AVERAGE(C107:I107)</f>
        <v>9.2446093316228078E-2</v>
      </c>
      <c r="R107" s="95">
        <f>AVERAGE(J107:P107)</f>
        <v>0.45601513412016331</v>
      </c>
      <c r="S107" s="27">
        <f>AVERAGE(K107:O107)</f>
        <v>0.74426541586085548</v>
      </c>
      <c r="T107" s="13"/>
      <c r="U107" s="14"/>
    </row>
    <row r="108" spans="2:21">
      <c r="B108" s="9" t="s">
        <v>36</v>
      </c>
      <c r="C108" s="10">
        <f t="shared" si="39"/>
        <v>0.50007760662005829</v>
      </c>
      <c r="D108" s="10">
        <f t="shared" si="39"/>
        <v>2.5237694863407878E-2</v>
      </c>
      <c r="E108" s="10">
        <f t="shared" si="39"/>
        <v>0.51185769927370117</v>
      </c>
      <c r="F108" s="10">
        <f t="shared" si="39"/>
        <v>-0.93857224743774936</v>
      </c>
      <c r="G108" s="10">
        <f t="shared" si="39"/>
        <v>-2.2293416279584717</v>
      </c>
      <c r="H108" s="10">
        <f t="shared" si="39"/>
        <v>5.9085469831546309</v>
      </c>
      <c r="I108" s="29">
        <f t="shared" si="39"/>
        <v>-1.104535814449187</v>
      </c>
      <c r="J108" s="10">
        <f t="shared" si="39"/>
        <v>1.3153729540913428</v>
      </c>
      <c r="K108" s="96">
        <f t="shared" si="39"/>
        <v>0.22109276929596078</v>
      </c>
      <c r="L108" s="10">
        <f t="shared" si="39"/>
        <v>0.76372239237447737</v>
      </c>
      <c r="M108" s="10">
        <f t="shared" si="39"/>
        <v>1.3224141450647986</v>
      </c>
      <c r="N108" s="10">
        <f t="shared" si="39"/>
        <v>1.5626578330655594</v>
      </c>
      <c r="O108" s="10">
        <f t="shared" si="39"/>
        <v>1.2128370933607391</v>
      </c>
      <c r="P108" s="10">
        <f t="shared" si="39"/>
        <v>0.88461553474899812</v>
      </c>
      <c r="Q108" s="112">
        <f>AVERAGE(C108:I108)</f>
        <v>0.38189575629519856</v>
      </c>
      <c r="R108" s="95">
        <f>AVERAGE(J108:P108)</f>
        <v>1.0403875317145537</v>
      </c>
      <c r="S108" s="27">
        <f>AVERAGE(K108:O108)</f>
        <v>1.016544846632307</v>
      </c>
      <c r="T108" s="13"/>
      <c r="U108" s="14"/>
    </row>
    <row r="109" spans="2:21" ht="7.5" customHeight="1">
      <c r="B109" s="19"/>
      <c r="C109" s="20"/>
      <c r="D109" s="10"/>
      <c r="E109" s="10"/>
      <c r="F109" s="10"/>
      <c r="G109" s="10"/>
      <c r="H109" s="10"/>
      <c r="I109" s="29"/>
      <c r="J109" s="10"/>
      <c r="K109" s="96"/>
      <c r="L109" s="10"/>
      <c r="M109" s="10"/>
      <c r="N109" s="10"/>
      <c r="O109" s="10"/>
      <c r="P109" s="10"/>
      <c r="Q109" s="112"/>
      <c r="R109" s="95"/>
      <c r="S109" s="27"/>
      <c r="U109" s="14"/>
    </row>
    <row r="110" spans="2:21">
      <c r="B110" s="8" t="s">
        <v>17</v>
      </c>
      <c r="C110" s="10"/>
      <c r="D110" s="10"/>
      <c r="E110" s="10"/>
      <c r="F110" s="10"/>
      <c r="G110" s="10"/>
      <c r="H110" s="10"/>
      <c r="I110" s="29"/>
      <c r="J110" s="10"/>
      <c r="K110" s="96"/>
      <c r="L110" s="10"/>
      <c r="M110" s="10"/>
      <c r="N110" s="10"/>
      <c r="O110" s="10"/>
      <c r="P110" s="10"/>
      <c r="Q110" s="112"/>
      <c r="R110" s="95"/>
      <c r="S110" s="27"/>
      <c r="U110" s="14"/>
    </row>
    <row r="111" spans="2:21" ht="13.15" customHeight="1">
      <c r="B111" s="35" t="s">
        <v>18</v>
      </c>
      <c r="C111" s="10">
        <f>C88-C$91</f>
        <v>0.68884401884204394</v>
      </c>
      <c r="D111" s="10">
        <f t="shared" ref="D111:P111" si="40">D88-D$91</f>
        <v>0.73717726930980421</v>
      </c>
      <c r="E111" s="10">
        <f t="shared" si="40"/>
        <v>0.24379510021602879</v>
      </c>
      <c r="F111" s="10">
        <f t="shared" si="40"/>
        <v>0.12506063367553621</v>
      </c>
      <c r="G111" s="10">
        <f t="shared" si="40"/>
        <v>0.67784147105581605</v>
      </c>
      <c r="H111" s="10">
        <f t="shared" si="40"/>
        <v>0.76458622879599658</v>
      </c>
      <c r="I111" s="29">
        <f t="shared" si="40"/>
        <v>-0.14353070989475158</v>
      </c>
      <c r="J111" s="10">
        <f t="shared" si="40"/>
        <v>-1.1191160814641998</v>
      </c>
      <c r="K111" s="96">
        <f t="shared" si="40"/>
        <v>-0.28248035213958023</v>
      </c>
      <c r="L111" s="10">
        <f t="shared" si="40"/>
        <v>0.4699654660001773</v>
      </c>
      <c r="M111" s="10">
        <f t="shared" si="40"/>
        <v>0.75156138200349609</v>
      </c>
      <c r="N111" s="10">
        <f t="shared" si="40"/>
        <v>0.85689740832007644</v>
      </c>
      <c r="O111" s="10">
        <f t="shared" si="40"/>
        <v>0.56916683637787457</v>
      </c>
      <c r="P111" s="10">
        <f t="shared" si="40"/>
        <v>0.3100480402414485</v>
      </c>
      <c r="Q111" s="112">
        <f>AVERAGE(C111:I111)</f>
        <v>0.44196771600006779</v>
      </c>
      <c r="R111" s="95">
        <f>AVERAGE(J111:P111)</f>
        <v>0.22229181419132754</v>
      </c>
      <c r="S111" s="27">
        <f>AVERAGE(K111:O111)</f>
        <v>0.47302214811240884</v>
      </c>
      <c r="U111" s="14"/>
    </row>
    <row r="112" spans="2:21" ht="4.1500000000000004" customHeight="1" thickBot="1">
      <c r="B112" s="19"/>
      <c r="C112" s="21"/>
      <c r="D112" s="10"/>
      <c r="E112" s="10"/>
      <c r="F112" s="15"/>
      <c r="G112" s="15"/>
      <c r="H112" s="15"/>
      <c r="I112" s="129"/>
      <c r="J112" s="10"/>
      <c r="K112" s="99"/>
      <c r="L112" s="15"/>
      <c r="M112" s="10"/>
      <c r="N112" s="10"/>
      <c r="O112" s="10"/>
      <c r="P112" s="124"/>
      <c r="Q112" s="21"/>
      <c r="R112" s="99"/>
      <c r="S112" s="118"/>
    </row>
    <row r="113" spans="2:21">
      <c r="B113" s="22"/>
      <c r="C113" s="17"/>
      <c r="D113" s="17"/>
      <c r="E113" s="17"/>
      <c r="F113" s="17"/>
      <c r="G113" s="17"/>
      <c r="H113" s="17"/>
      <c r="I113" s="17"/>
      <c r="J113" s="17"/>
      <c r="K113" s="17"/>
      <c r="L113" s="17"/>
      <c r="M113" s="17"/>
      <c r="N113" s="17"/>
      <c r="O113" s="17"/>
      <c r="P113" s="10"/>
      <c r="Q113" s="10"/>
      <c r="R113" s="10"/>
      <c r="S113" s="45" t="s">
        <v>22</v>
      </c>
    </row>
    <row r="114" spans="2:21">
      <c r="B114" s="2" t="s">
        <v>23</v>
      </c>
      <c r="U114" s="23"/>
    </row>
    <row r="115" spans="2:21">
      <c r="B115" s="32" t="s">
        <v>37</v>
      </c>
      <c r="U115" s="23"/>
    </row>
    <row r="116" spans="2:21">
      <c r="B116" s="32" t="s">
        <v>25</v>
      </c>
      <c r="U116" s="23"/>
    </row>
    <row r="117" spans="2:21">
      <c r="B117" s="32" t="s">
        <v>26</v>
      </c>
      <c r="U117" s="23"/>
    </row>
    <row r="118" spans="2:21" ht="13.15" customHeight="1">
      <c r="B118" s="83" t="s">
        <v>27</v>
      </c>
      <c r="C118" s="83"/>
      <c r="D118" s="83"/>
      <c r="E118" s="83"/>
      <c r="F118" s="83"/>
      <c r="G118" s="83"/>
      <c r="H118" s="83"/>
      <c r="I118" s="83"/>
      <c r="J118" s="83"/>
      <c r="K118" s="83"/>
      <c r="L118" s="83"/>
      <c r="M118" s="83"/>
      <c r="N118" s="83"/>
      <c r="O118" s="83"/>
      <c r="P118" s="83"/>
      <c r="Q118" s="83"/>
      <c r="R118" s="83"/>
      <c r="S118" s="83"/>
      <c r="U118" s="23"/>
    </row>
    <row r="119" spans="2:21" ht="13.15" customHeight="1">
      <c r="B119" s="83" t="s">
        <v>28</v>
      </c>
      <c r="C119" s="83"/>
      <c r="D119" s="83"/>
      <c r="E119" s="83"/>
      <c r="F119" s="83"/>
      <c r="G119" s="83"/>
      <c r="H119" s="83"/>
      <c r="I119" s="83"/>
      <c r="J119" s="83"/>
      <c r="K119" s="83"/>
      <c r="L119" s="83"/>
      <c r="M119" s="83"/>
      <c r="N119" s="83"/>
      <c r="O119" s="83"/>
      <c r="P119" s="83"/>
      <c r="Q119" s="83"/>
      <c r="R119" s="83"/>
      <c r="S119" s="83"/>
      <c r="U119" s="23"/>
    </row>
    <row r="120" spans="2:21" ht="13.15" customHeight="1">
      <c r="B120" s="83" t="s">
        <v>29</v>
      </c>
      <c r="C120" s="83"/>
      <c r="D120" s="83"/>
      <c r="E120" s="83"/>
      <c r="F120" s="83"/>
      <c r="G120" s="83"/>
      <c r="H120" s="83"/>
      <c r="I120" s="83"/>
      <c r="J120" s="83"/>
      <c r="K120" s="83"/>
      <c r="L120" s="83"/>
      <c r="M120" s="83"/>
      <c r="N120" s="83"/>
      <c r="O120" s="83"/>
      <c r="P120" s="83"/>
      <c r="Q120" s="83"/>
      <c r="R120" s="83"/>
      <c r="S120" s="83"/>
      <c r="U120" s="23"/>
    </row>
    <row r="121" spans="2:21">
      <c r="B121" s="83" t="s">
        <v>30</v>
      </c>
      <c r="U121" s="23"/>
    </row>
    <row r="122" spans="2:21">
      <c r="B122" s="32" t="s">
        <v>38</v>
      </c>
      <c r="U122" s="23"/>
    </row>
    <row r="123" spans="2:21">
      <c r="B123" s="32" t="s">
        <v>32</v>
      </c>
      <c r="U123" s="23"/>
    </row>
    <row r="124" spans="2:21" ht="13.15" customHeight="1">
      <c r="B124" s="85"/>
      <c r="C124" s="85"/>
      <c r="D124" s="85"/>
      <c r="E124" s="85"/>
      <c r="F124" s="85"/>
      <c r="G124" s="85"/>
      <c r="H124" s="85"/>
      <c r="I124" s="85"/>
      <c r="J124" s="85"/>
      <c r="K124" s="85"/>
      <c r="L124" s="85"/>
      <c r="M124" s="85"/>
      <c r="N124" s="85"/>
      <c r="U124" s="23"/>
    </row>
    <row r="125" spans="2:21">
      <c r="B125" s="32"/>
      <c r="U125" s="23"/>
    </row>
    <row r="126" spans="2:21" ht="4.5" customHeight="1">
      <c r="B126" s="24"/>
    </row>
    <row r="127" spans="2:21" ht="12" customHeight="1">
      <c r="C127" s="41">
        <f t="shared" ref="C127:O127" si="41">DATE(C69,6,1)</f>
        <v>42156</v>
      </c>
      <c r="D127" s="41">
        <f t="shared" si="41"/>
        <v>42522</v>
      </c>
      <c r="E127" s="41">
        <f t="shared" si="41"/>
        <v>42887</v>
      </c>
      <c r="F127" s="41">
        <f t="shared" si="41"/>
        <v>43252</v>
      </c>
      <c r="G127" s="41">
        <f t="shared" si="41"/>
        <v>43617</v>
      </c>
      <c r="H127" s="41">
        <f t="shared" si="41"/>
        <v>43983</v>
      </c>
      <c r="I127" s="41">
        <f t="shared" si="41"/>
        <v>44348</v>
      </c>
      <c r="J127" s="41">
        <f t="shared" si="41"/>
        <v>44713</v>
      </c>
      <c r="K127" s="41">
        <f t="shared" si="41"/>
        <v>45078</v>
      </c>
      <c r="L127" s="41">
        <f t="shared" si="41"/>
        <v>45444</v>
      </c>
      <c r="M127" s="41">
        <f t="shared" si="41"/>
        <v>45809</v>
      </c>
      <c r="N127" s="41">
        <f t="shared" si="41"/>
        <v>46174</v>
      </c>
      <c r="O127" s="41">
        <f t="shared" si="41"/>
        <v>46539</v>
      </c>
      <c r="P127" s="41"/>
      <c r="Q127" s="41"/>
      <c r="R127" s="41"/>
    </row>
    <row r="128" spans="2:21" ht="15.75">
      <c r="B128" s="51" t="s">
        <v>39</v>
      </c>
    </row>
    <row r="129" spans="2:23">
      <c r="I129" s="52"/>
      <c r="K129" s="53" t="s">
        <v>40</v>
      </c>
    </row>
    <row r="130" spans="2:23" ht="38.25">
      <c r="D130" s="54" t="s">
        <v>41</v>
      </c>
      <c r="I130" s="55" t="s">
        <v>42</v>
      </c>
      <c r="J130" s="102" t="s">
        <v>43</v>
      </c>
      <c r="K130" s="125" t="s">
        <v>44</v>
      </c>
      <c r="L130" s="125"/>
      <c r="M130" s="125" t="s">
        <v>45</v>
      </c>
      <c r="N130" s="125"/>
      <c r="O130" s="56"/>
      <c r="P130" s="56"/>
      <c r="Q130" s="56"/>
      <c r="R130" s="56"/>
      <c r="S130" s="125" t="s">
        <v>46</v>
      </c>
      <c r="T130" s="125"/>
      <c r="U130" s="125"/>
    </row>
    <row r="131" spans="2:23" ht="14.25">
      <c r="B131" s="2" t="s">
        <v>47</v>
      </c>
      <c r="D131" s="57" t="s">
        <v>48</v>
      </c>
      <c r="H131" s="34"/>
      <c r="I131" s="58">
        <v>1.4705882352941176E-2</v>
      </c>
      <c r="J131" s="103">
        <v>0.2</v>
      </c>
      <c r="K131" s="59">
        <v>0.5</v>
      </c>
      <c r="M131" s="60">
        <f>I131*K131*0.5</f>
        <v>3.6764705882352941E-3</v>
      </c>
    </row>
    <row r="132" spans="2:23" ht="14.25">
      <c r="D132" s="57" t="s">
        <v>49</v>
      </c>
      <c r="I132" s="58">
        <v>0.64583333333333337</v>
      </c>
      <c r="J132" s="3">
        <v>0.05</v>
      </c>
      <c r="K132" s="61">
        <v>0.05</v>
      </c>
      <c r="M132" s="60">
        <f t="shared" ref="M132:M133" si="42">I132*K132*0.5</f>
        <v>1.6145833333333335E-2</v>
      </c>
      <c r="V132" s="3" t="s">
        <v>50</v>
      </c>
    </row>
    <row r="133" spans="2:23" ht="15" thickBot="1">
      <c r="D133" s="62" t="s">
        <v>51</v>
      </c>
      <c r="I133" s="58">
        <v>0.33946078431372551</v>
      </c>
      <c r="J133" s="3">
        <v>0.65</v>
      </c>
      <c r="K133" s="59">
        <v>0.5</v>
      </c>
      <c r="M133" s="60">
        <f t="shared" si="42"/>
        <v>8.4865196078431376E-2</v>
      </c>
      <c r="V133" s="82">
        <f>K133*I133</f>
        <v>0.16973039215686275</v>
      </c>
      <c r="W133" s="24" t="s">
        <v>52</v>
      </c>
    </row>
    <row r="134" spans="2:23" ht="13.5" thickTop="1">
      <c r="I134" s="63">
        <f>SUM(I131:I133)</f>
        <v>1</v>
      </c>
      <c r="J134" s="3"/>
      <c r="K134" s="59"/>
      <c r="M134" s="64">
        <f>SUM(M131:M133)</f>
        <v>0.1046875</v>
      </c>
      <c r="S134" s="60">
        <f>0.5-M134</f>
        <v>0.39531250000000001</v>
      </c>
    </row>
    <row r="135" spans="2:23">
      <c r="J135" s="3"/>
      <c r="K135" s="59"/>
    </row>
    <row r="136" spans="2:23" ht="14.25">
      <c r="B136" s="2" t="s">
        <v>53</v>
      </c>
      <c r="D136" s="57" t="s">
        <v>48</v>
      </c>
      <c r="H136" s="34"/>
      <c r="I136" s="58">
        <v>7.8E-2</v>
      </c>
      <c r="J136" s="103">
        <v>0.2</v>
      </c>
      <c r="K136" s="59">
        <v>0.5</v>
      </c>
      <c r="M136" s="60">
        <f>I136*K136*0.5</f>
        <v>1.95E-2</v>
      </c>
    </row>
    <row r="137" spans="2:23" ht="14.25">
      <c r="D137" s="57" t="s">
        <v>49</v>
      </c>
      <c r="I137" s="58">
        <v>0.309</v>
      </c>
      <c r="J137" s="103">
        <v>0.05</v>
      </c>
      <c r="K137" s="59">
        <v>0.05</v>
      </c>
      <c r="M137" s="60">
        <f t="shared" ref="M137:M138" si="43">I137*K137*0.5</f>
        <v>7.7250000000000001E-3</v>
      </c>
    </row>
    <row r="138" spans="2:23" ht="15" thickBot="1">
      <c r="D138" s="62" t="s">
        <v>51</v>
      </c>
      <c r="I138" s="65">
        <v>0.61299999999999999</v>
      </c>
      <c r="J138" s="103">
        <v>0.8</v>
      </c>
      <c r="K138" s="59">
        <v>0.6</v>
      </c>
      <c r="M138" s="60">
        <f t="shared" si="43"/>
        <v>0.18389999999999998</v>
      </c>
    </row>
    <row r="139" spans="2:23" ht="13.5" thickTop="1">
      <c r="I139" s="66">
        <f>SUM(I136:I138)</f>
        <v>1</v>
      </c>
      <c r="J139" s="3"/>
      <c r="K139" s="59"/>
      <c r="M139" s="64">
        <f>SUM(M136:M138)</f>
        <v>0.21112499999999998</v>
      </c>
      <c r="S139" s="60">
        <f>0.5-M139</f>
        <v>0.28887499999999999</v>
      </c>
    </row>
    <row r="140" spans="2:23">
      <c r="J140" s="3"/>
      <c r="K140" s="59"/>
    </row>
    <row r="141" spans="2:23" ht="14.25">
      <c r="B141" s="2" t="s">
        <v>54</v>
      </c>
      <c r="D141" s="57" t="s">
        <v>48</v>
      </c>
      <c r="I141" s="67">
        <v>0.13148490671072244</v>
      </c>
      <c r="J141" s="103">
        <v>0.3</v>
      </c>
      <c r="K141" s="59">
        <v>0.7</v>
      </c>
      <c r="M141" s="60">
        <f>I141*K141*0.5</f>
        <v>4.6019717348752848E-2</v>
      </c>
    </row>
    <row r="142" spans="2:23" ht="14.25">
      <c r="D142" s="57" t="s">
        <v>49</v>
      </c>
      <c r="I142" s="67">
        <v>0.38393161779230345</v>
      </c>
      <c r="J142" s="103">
        <v>0.35582204821914287</v>
      </c>
      <c r="K142" s="59">
        <f>K155</f>
        <v>0.339064765571303</v>
      </c>
      <c r="M142" s="60">
        <f t="shared" ref="M142:M143" si="44">I142*K142*0.5</f>
        <v>6.5088841991079241E-2</v>
      </c>
    </row>
    <row r="143" spans="2:23" ht="15" thickBot="1">
      <c r="D143" s="62" t="s">
        <v>51</v>
      </c>
      <c r="I143" s="68">
        <v>0.48460143300949954</v>
      </c>
      <c r="J143" s="3">
        <v>0.77</v>
      </c>
      <c r="K143" s="59">
        <v>0.55000000000000004</v>
      </c>
      <c r="M143" s="60">
        <f t="shared" si="44"/>
        <v>0.13326539407761237</v>
      </c>
    </row>
    <row r="144" spans="2:23" ht="14.25" thickTop="1" thickBot="1">
      <c r="I144" s="66">
        <f>SUM(I141:I143)</f>
        <v>1.0000179575125254</v>
      </c>
      <c r="J144" s="3"/>
      <c r="M144" s="64">
        <f>SUM(M141:M143)</f>
        <v>0.24437395341744444</v>
      </c>
      <c r="S144" s="60">
        <f>0.5-M144</f>
        <v>0.25562604658255556</v>
      </c>
      <c r="V144" s="86">
        <f>M144/0.5</f>
        <v>0.48874790683488889</v>
      </c>
    </row>
    <row r="145" spans="2:20" ht="13.5" thickTop="1">
      <c r="I145" s="66"/>
      <c r="J145" s="3"/>
      <c r="M145" s="64"/>
      <c r="N145" s="69"/>
      <c r="O145" s="69"/>
      <c r="P145" s="69"/>
      <c r="Q145" s="69"/>
      <c r="R145" s="69"/>
      <c r="S145" s="60"/>
      <c r="T145" s="60"/>
    </row>
    <row r="146" spans="2:20">
      <c r="B146" s="2" t="s">
        <v>55</v>
      </c>
      <c r="J146" s="3"/>
    </row>
    <row r="147" spans="2:20" ht="38.25">
      <c r="C147" s="52" t="s">
        <v>56</v>
      </c>
      <c r="E147" s="52" t="s">
        <v>57</v>
      </c>
      <c r="F147" s="52" t="s">
        <v>58</v>
      </c>
      <c r="I147" s="2" t="s">
        <v>59</v>
      </c>
      <c r="J147" s="3"/>
    </row>
    <row r="148" spans="2:20">
      <c r="B148" s="2" t="s">
        <v>47</v>
      </c>
      <c r="C148" s="2">
        <v>1.22</v>
      </c>
      <c r="E148" s="70">
        <f>C148*I148</f>
        <v>0.78791666666666671</v>
      </c>
      <c r="F148" s="70">
        <f>E148*K148</f>
        <v>3.9395833333333338E-2</v>
      </c>
      <c r="I148" s="66">
        <f>I132</f>
        <v>0.64583333333333337</v>
      </c>
      <c r="J148" s="3">
        <v>0.05</v>
      </c>
      <c r="K148" s="71">
        <v>0.05</v>
      </c>
    </row>
    <row r="149" spans="2:20">
      <c r="B149" s="2" t="s">
        <v>60</v>
      </c>
      <c r="C149" s="2">
        <v>9.23</v>
      </c>
      <c r="E149" s="70">
        <f t="shared" ref="E149:E152" si="45">C149*I149</f>
        <v>2.8520699999999999</v>
      </c>
      <c r="F149" s="70">
        <f>E149*K149</f>
        <v>0.14260349999999999</v>
      </c>
      <c r="I149" s="66">
        <f>I137</f>
        <v>0.309</v>
      </c>
      <c r="J149" s="3">
        <v>0.05</v>
      </c>
      <c r="K149" s="71">
        <v>0.05</v>
      </c>
    </row>
    <row r="150" spans="2:20">
      <c r="B150" s="2" t="s">
        <v>61</v>
      </c>
      <c r="C150" s="2">
        <v>6.48</v>
      </c>
      <c r="E150" s="70">
        <f t="shared" si="45"/>
        <v>5.4487921814493827</v>
      </c>
      <c r="F150" s="70">
        <f>E150*K150</f>
        <v>0.49039129633044443</v>
      </c>
      <c r="I150" s="72">
        <v>0.84086299096441086</v>
      </c>
      <c r="J150" s="3">
        <v>0.09</v>
      </c>
      <c r="K150" s="46">
        <v>0.09</v>
      </c>
    </row>
    <row r="151" spans="2:20">
      <c r="B151" s="2" t="s">
        <v>62</v>
      </c>
      <c r="C151" s="2">
        <v>8.49</v>
      </c>
      <c r="E151" s="70">
        <f t="shared" si="45"/>
        <v>7.1846451876019577</v>
      </c>
      <c r="F151" s="70">
        <f>E151*K151</f>
        <v>0.3592322593800979</v>
      </c>
      <c r="I151" s="72">
        <v>0.84624796084828713</v>
      </c>
      <c r="J151" s="103">
        <v>0.1</v>
      </c>
      <c r="K151" s="71">
        <v>0.05</v>
      </c>
    </row>
    <row r="152" spans="2:20" ht="13.5" thickBot="1">
      <c r="B152" s="2" t="s">
        <v>63</v>
      </c>
      <c r="C152" s="2">
        <v>12.94</v>
      </c>
      <c r="E152" s="70">
        <f t="shared" si="45"/>
        <v>5.6849478859390361</v>
      </c>
      <c r="F152" s="70">
        <f>E152*K152</f>
        <v>1.1369895771878074</v>
      </c>
      <c r="I152" s="72">
        <v>0.43933136676499507</v>
      </c>
      <c r="J152" s="3">
        <v>0.25</v>
      </c>
      <c r="K152" s="71">
        <v>0.2</v>
      </c>
    </row>
    <row r="153" spans="2:20" ht="13.5" thickTop="1">
      <c r="C153" s="73">
        <f>SUM(C148:C152)</f>
        <v>38.36</v>
      </c>
      <c r="E153" s="74">
        <f>SUM(E148:E152)</f>
        <v>21.958371921657044</v>
      </c>
      <c r="F153" s="74">
        <f>SUM(F148:F152)</f>
        <v>2.168612466231683</v>
      </c>
      <c r="J153" s="82">
        <v>0.12806469122308789</v>
      </c>
      <c r="K153" s="75">
        <f>F153/E153</f>
        <v>9.8760166462652441E-2</v>
      </c>
    </row>
    <row r="154" spans="2:20">
      <c r="B154" s="2" t="s">
        <v>64</v>
      </c>
      <c r="C154" s="2">
        <f>100-C153</f>
        <v>61.64</v>
      </c>
      <c r="E154" s="70">
        <f>38.4-E153</f>
        <v>16.441628078342955</v>
      </c>
      <c r="F154" s="70">
        <f>E154*K154</f>
        <v>10.851474531706351</v>
      </c>
      <c r="J154" s="3">
        <v>0.66</v>
      </c>
      <c r="K154" s="71">
        <v>0.66</v>
      </c>
    </row>
    <row r="155" spans="2:20">
      <c r="B155" s="2" t="s">
        <v>65</v>
      </c>
      <c r="C155" s="70">
        <f>C153+C154</f>
        <v>100</v>
      </c>
      <c r="E155" s="2">
        <f>E153+E154</f>
        <v>38.4</v>
      </c>
      <c r="F155" s="70">
        <f>F153+F154</f>
        <v>13.020086997938034</v>
      </c>
      <c r="J155" s="82">
        <v>0.35582204821914287</v>
      </c>
      <c r="K155" s="76">
        <f>F155/E155</f>
        <v>0.339064765571303</v>
      </c>
    </row>
  </sheetData>
  <mergeCells count="3">
    <mergeCell ref="K130:L130"/>
    <mergeCell ref="M130:N130"/>
    <mergeCell ref="S130:U130"/>
  </mergeCells>
  <printOptions horizontalCentered="1"/>
  <pageMargins left="0.15748031496062992" right="0.15748031496062992" top="0.19685039370078741" bottom="0.19685039370078741" header="0.51181102362204722" footer="0.51181102362204722"/>
  <pageSetup paperSize="9"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87D14-4F9A-41E4-8F23-6B8801347323}">
  <sheetPr>
    <pageSetUpPr fitToPage="1"/>
  </sheetPr>
  <dimension ref="B1:W155"/>
  <sheetViews>
    <sheetView showGridLines="0" zoomScale="85" zoomScaleNormal="85" workbookViewId="0">
      <selection activeCell="H4" sqref="H4:O4"/>
    </sheetView>
  </sheetViews>
  <sheetFormatPr defaultColWidth="9.140625" defaultRowHeight="12.75"/>
  <cols>
    <col min="1" max="1" width="2.42578125" style="2" customWidth="1"/>
    <col min="2" max="2" width="34" style="2" customWidth="1"/>
    <col min="3" max="3" width="8.85546875" style="2" customWidth="1"/>
    <col min="4" max="5" width="9.140625" style="2" customWidth="1"/>
    <col min="6" max="7" width="9.140625" style="2"/>
    <col min="8" max="8" width="9.7109375" style="2" bestFit="1" customWidth="1"/>
    <col min="9" max="18" width="9.140625" style="2"/>
    <col min="19" max="19" width="12.5703125" style="2" customWidth="1"/>
    <col min="20" max="20" width="2.5703125" style="2" customWidth="1"/>
    <col min="21" max="16384" width="9.140625" style="2"/>
  </cols>
  <sheetData>
    <row r="1" spans="2:20">
      <c r="B1" s="1"/>
      <c r="S1" s="46" t="s">
        <v>0</v>
      </c>
    </row>
    <row r="2" spans="2:20" ht="7.9" customHeight="1">
      <c r="B2" s="1"/>
      <c r="S2" s="46"/>
    </row>
    <row r="3" spans="2:20" ht="15.75">
      <c r="B3" s="77" t="s">
        <v>1</v>
      </c>
      <c r="C3" s="49"/>
      <c r="D3" s="49"/>
      <c r="E3" s="49"/>
      <c r="F3" s="49"/>
      <c r="G3" s="49"/>
      <c r="H3" s="49"/>
      <c r="S3" s="46"/>
    </row>
    <row r="4" spans="2:20">
      <c r="H4" s="126" t="s">
        <v>66</v>
      </c>
      <c r="I4" s="126"/>
      <c r="J4" s="126"/>
      <c r="K4" s="126"/>
      <c r="L4" s="126"/>
      <c r="M4" s="126"/>
      <c r="N4" s="126"/>
      <c r="O4" s="126"/>
      <c r="S4" s="46"/>
    </row>
    <row r="5" spans="2:20" ht="13.5" thickBot="1">
      <c r="C5" s="2">
        <v>15</v>
      </c>
      <c r="D5" s="2">
        <f>C5+1</f>
        <v>16</v>
      </c>
      <c r="E5" s="2">
        <f t="shared" ref="E5:P5" si="0">D5+1</f>
        <v>17</v>
      </c>
      <c r="F5" s="2">
        <f t="shared" si="0"/>
        <v>18</v>
      </c>
      <c r="G5" s="2">
        <f t="shared" si="0"/>
        <v>19</v>
      </c>
      <c r="H5" s="2">
        <f t="shared" si="0"/>
        <v>20</v>
      </c>
      <c r="I5" s="2">
        <f t="shared" si="0"/>
        <v>21</v>
      </c>
      <c r="J5" s="2">
        <f t="shared" si="0"/>
        <v>22</v>
      </c>
      <c r="K5" s="2">
        <f t="shared" si="0"/>
        <v>23</v>
      </c>
      <c r="L5" s="2">
        <f t="shared" si="0"/>
        <v>24</v>
      </c>
      <c r="M5" s="2">
        <f t="shared" si="0"/>
        <v>25</v>
      </c>
      <c r="N5" s="2">
        <f t="shared" si="0"/>
        <v>26</v>
      </c>
      <c r="O5" s="2">
        <f t="shared" si="0"/>
        <v>27</v>
      </c>
      <c r="P5" s="2">
        <f t="shared" si="0"/>
        <v>28</v>
      </c>
    </row>
    <row r="6" spans="2:20" ht="13.5" thickBot="1">
      <c r="B6" s="25"/>
      <c r="C6" s="37">
        <f>C5+2000</f>
        <v>2015</v>
      </c>
      <c r="D6" s="38">
        <f t="shared" ref="D6:P6" si="1">D5+2000</f>
        <v>2016</v>
      </c>
      <c r="E6" s="38">
        <f t="shared" si="1"/>
        <v>2017</v>
      </c>
      <c r="F6" s="38">
        <f t="shared" si="1"/>
        <v>2018</v>
      </c>
      <c r="G6" s="38">
        <f t="shared" si="1"/>
        <v>2019</v>
      </c>
      <c r="H6" s="38">
        <f t="shared" si="1"/>
        <v>2020</v>
      </c>
      <c r="I6" s="39">
        <f t="shared" si="1"/>
        <v>2021</v>
      </c>
      <c r="J6" s="40">
        <f t="shared" si="1"/>
        <v>2022</v>
      </c>
      <c r="K6" s="91">
        <f t="shared" si="1"/>
        <v>2023</v>
      </c>
      <c r="L6" s="38">
        <f t="shared" si="1"/>
        <v>2024</v>
      </c>
      <c r="M6" s="40">
        <f t="shared" si="1"/>
        <v>2025</v>
      </c>
      <c r="N6" s="40">
        <f t="shared" si="1"/>
        <v>2026</v>
      </c>
      <c r="O6" s="40">
        <f t="shared" si="1"/>
        <v>2027</v>
      </c>
      <c r="P6" s="40">
        <f t="shared" si="1"/>
        <v>2028</v>
      </c>
      <c r="Q6" s="105" t="s">
        <v>3</v>
      </c>
      <c r="R6" s="40"/>
      <c r="S6" s="106"/>
    </row>
    <row r="7" spans="2:20">
      <c r="B7" s="7"/>
      <c r="C7" s="48"/>
      <c r="D7" s="84"/>
      <c r="E7" s="84"/>
      <c r="F7" s="84" t="s">
        <v>4</v>
      </c>
      <c r="G7" s="84"/>
      <c r="H7" s="84"/>
      <c r="I7" s="90"/>
      <c r="J7" s="89" t="s">
        <v>5</v>
      </c>
      <c r="K7" s="92"/>
      <c r="L7" s="47" t="s">
        <v>6</v>
      </c>
      <c r="M7" s="47"/>
      <c r="N7" s="47"/>
      <c r="O7" s="47"/>
      <c r="P7" s="47"/>
      <c r="Q7" s="107" t="s">
        <v>7</v>
      </c>
      <c r="R7" s="120" t="s">
        <v>8</v>
      </c>
      <c r="S7" s="114" t="s">
        <v>9</v>
      </c>
    </row>
    <row r="8" spans="2:20">
      <c r="B8" s="6" t="s">
        <v>10</v>
      </c>
      <c r="I8" s="28"/>
      <c r="K8" s="93"/>
      <c r="Q8" s="121"/>
      <c r="R8" s="93"/>
      <c r="S8" s="115"/>
    </row>
    <row r="9" spans="2:20" ht="4.1500000000000004" customHeight="1">
      <c r="B9" s="6"/>
      <c r="I9" s="28"/>
      <c r="K9" s="93"/>
      <c r="Q9" s="121"/>
      <c r="R9" s="93"/>
      <c r="S9" s="115"/>
    </row>
    <row r="10" spans="2:20">
      <c r="B10" s="8" t="s">
        <v>11</v>
      </c>
      <c r="I10" s="28"/>
      <c r="K10" s="93"/>
      <c r="Q10" s="121"/>
      <c r="R10" s="93"/>
      <c r="S10" s="115"/>
    </row>
    <row r="11" spans="2:20" ht="4.9000000000000004" customHeight="1">
      <c r="B11" s="8"/>
      <c r="I11" s="28"/>
      <c r="K11" s="93"/>
      <c r="Q11" s="121"/>
      <c r="R11" s="93"/>
      <c r="S11" s="115"/>
    </row>
    <row r="12" spans="2:20">
      <c r="B12" s="11" t="s">
        <v>12</v>
      </c>
      <c r="C12" s="12">
        <f t="shared" ref="C12:I12" si="2">C75</f>
        <v>3.2920138183295977</v>
      </c>
      <c r="D12" s="12">
        <f t="shared" si="2"/>
        <v>3.206767656895515</v>
      </c>
      <c r="E12" s="12">
        <f t="shared" si="2"/>
        <v>2.7640106747998772</v>
      </c>
      <c r="F12" s="12">
        <f t="shared" si="2"/>
        <v>2.8410203968483927</v>
      </c>
      <c r="G12" s="12">
        <f t="shared" si="2"/>
        <v>3.4061176177423436</v>
      </c>
      <c r="H12" s="12">
        <f t="shared" si="2"/>
        <v>2.598988313274031</v>
      </c>
      <c r="I12" s="30">
        <f t="shared" si="2"/>
        <v>1.6831009860591495</v>
      </c>
      <c r="J12" s="12">
        <f>J75-$M$134</f>
        <v>2.6446738648906791</v>
      </c>
      <c r="K12" s="94">
        <f>K75-$M$134</f>
        <v>3.0283546205399974</v>
      </c>
      <c r="L12" s="12">
        <f>L75-$M$134</f>
        <v>3.5129634076820242</v>
      </c>
      <c r="M12" s="12">
        <f>M75-$M$134*0.5</f>
        <v>3.5807774541337714</v>
      </c>
      <c r="N12" s="12">
        <f>N75-$M$134</f>
        <v>3.4756661339974242</v>
      </c>
      <c r="O12" s="12">
        <f>O75</f>
        <v>3.2672963392202714</v>
      </c>
      <c r="P12" s="12">
        <f>P75</f>
        <v>3.3430542431127419</v>
      </c>
      <c r="Q12" s="110">
        <f>AVERAGE(C12:I12)</f>
        <v>2.8274313519927006</v>
      </c>
      <c r="R12" s="97">
        <f>AVERAGE(J12:P12)</f>
        <v>3.2646837233681301</v>
      </c>
      <c r="S12" s="116">
        <f>AVERAGE(L12:P12)</f>
        <v>3.4359515156292466</v>
      </c>
      <c r="T12" s="3"/>
    </row>
    <row r="13" spans="2:20" ht="4.9000000000000004" customHeight="1">
      <c r="B13" s="9"/>
      <c r="C13" s="33"/>
      <c r="D13" s="33"/>
      <c r="E13" s="33"/>
      <c r="F13" s="33"/>
      <c r="G13" s="33"/>
      <c r="H13" s="33"/>
      <c r="I13" s="44"/>
      <c r="J13" s="33"/>
      <c r="K13" s="95"/>
      <c r="L13" s="33"/>
      <c r="M13" s="33"/>
      <c r="N13" s="33"/>
      <c r="O13" s="33"/>
      <c r="P13" s="33"/>
      <c r="Q13" s="112"/>
      <c r="R13" s="95"/>
      <c r="S13" s="27"/>
      <c r="T13" s="3"/>
    </row>
    <row r="14" spans="2:20">
      <c r="B14" s="35" t="s">
        <v>13</v>
      </c>
      <c r="C14" s="10">
        <f t="shared" ref="C14:I14" si="3">C77</f>
        <v>2.4598495629192696</v>
      </c>
      <c r="D14" s="10">
        <f t="shared" si="3"/>
        <v>2.341269841269833</v>
      </c>
      <c r="E14" s="10">
        <f t="shared" si="3"/>
        <v>2.0356727413726183</v>
      </c>
      <c r="F14" s="10">
        <f t="shared" si="3"/>
        <v>2.3750712521375617</v>
      </c>
      <c r="G14" s="10">
        <f t="shared" si="3"/>
        <v>2.8025241276911972</v>
      </c>
      <c r="H14" s="10">
        <f t="shared" si="3"/>
        <v>2.2928326412710032</v>
      </c>
      <c r="I14" s="29">
        <f t="shared" si="3"/>
        <v>1.376632545005263</v>
      </c>
      <c r="J14" s="10">
        <f>J77-$M$134</f>
        <v>2.5275735071155108</v>
      </c>
      <c r="K14" s="96">
        <f>K77-$M$134</f>
        <v>2.952154581498057</v>
      </c>
      <c r="L14" s="10">
        <f>L77-$M$134</f>
        <v>3.4749179365288656</v>
      </c>
      <c r="M14" s="10">
        <f>M77-$M$134*0.5</f>
        <v>3.570357264304175</v>
      </c>
      <c r="N14" s="10">
        <f>N77-$M$134</f>
        <v>3.4372508608387369</v>
      </c>
      <c r="O14" s="10">
        <f>O77</f>
        <v>3.2061916417355452</v>
      </c>
      <c r="P14" s="10">
        <f>P77</f>
        <v>3.3025121428029269</v>
      </c>
      <c r="Q14" s="112">
        <f>AVERAGE(C14:I14)</f>
        <v>2.2405503873809636</v>
      </c>
      <c r="R14" s="95">
        <f>AVERAGE(J14:P14)</f>
        <v>3.2101368478319734</v>
      </c>
      <c r="S14" s="27">
        <f t="shared" ref="S14" si="4">AVERAGE(L14:P14)</f>
        <v>3.3982459692420499</v>
      </c>
      <c r="T14" s="3"/>
    </row>
    <row r="15" spans="2:20" ht="7.15" customHeight="1">
      <c r="B15" s="35"/>
      <c r="C15" s="33"/>
      <c r="D15" s="33"/>
      <c r="E15" s="33"/>
      <c r="F15" s="33"/>
      <c r="G15" s="33"/>
      <c r="H15" s="33"/>
      <c r="I15" s="44"/>
      <c r="J15" s="33"/>
      <c r="K15" s="95"/>
      <c r="L15" s="33"/>
      <c r="M15" s="33"/>
      <c r="N15" s="33"/>
      <c r="O15" s="33"/>
      <c r="P15" s="33"/>
      <c r="Q15" s="112"/>
      <c r="R15" s="95"/>
      <c r="S15" s="27"/>
      <c r="T15" s="3"/>
    </row>
    <row r="16" spans="2:20" ht="4.1500000000000004" customHeight="1">
      <c r="B16" s="7"/>
      <c r="C16" s="33"/>
      <c r="D16" s="33"/>
      <c r="E16" s="33"/>
      <c r="F16" s="33"/>
      <c r="G16" s="33"/>
      <c r="H16" s="33"/>
      <c r="I16" s="44"/>
      <c r="J16" s="33"/>
      <c r="K16" s="95"/>
      <c r="L16" s="33"/>
      <c r="M16" s="33"/>
      <c r="N16" s="33"/>
      <c r="O16" s="33"/>
      <c r="P16" s="33"/>
      <c r="Q16" s="112"/>
      <c r="R16" s="95"/>
      <c r="S16" s="27"/>
      <c r="T16" s="3"/>
    </row>
    <row r="17" spans="2:21">
      <c r="B17" s="8" t="s">
        <v>14</v>
      </c>
      <c r="C17" s="42"/>
      <c r="D17" s="42"/>
      <c r="E17" s="42"/>
      <c r="F17" s="42"/>
      <c r="G17" s="42"/>
      <c r="H17" s="42"/>
      <c r="I17" s="43"/>
      <c r="J17" s="42"/>
      <c r="K17" s="97"/>
      <c r="L17" s="42"/>
      <c r="M17" s="42"/>
      <c r="N17" s="42"/>
      <c r="O17" s="42"/>
      <c r="P17" s="42"/>
      <c r="Q17" s="110"/>
      <c r="R17" s="97"/>
      <c r="S17" s="27"/>
      <c r="T17" s="13"/>
    </row>
    <row r="18" spans="2:21" ht="6.6" customHeight="1">
      <c r="B18" s="8"/>
      <c r="C18" s="42"/>
      <c r="D18" s="42"/>
      <c r="E18" s="42"/>
      <c r="F18" s="42"/>
      <c r="G18" s="42"/>
      <c r="H18" s="42"/>
      <c r="I18" s="43"/>
      <c r="J18" s="42"/>
      <c r="K18" s="97"/>
      <c r="L18" s="42"/>
      <c r="M18" s="42"/>
      <c r="N18" s="42"/>
      <c r="O18" s="42"/>
      <c r="P18" s="42"/>
      <c r="Q18" s="110"/>
      <c r="R18" s="97"/>
      <c r="S18" s="27"/>
      <c r="T18" s="13"/>
    </row>
    <row r="19" spans="2:21">
      <c r="B19" s="11" t="s">
        <v>15</v>
      </c>
      <c r="C19" s="12">
        <f t="shared" ref="C19:I19" si="5">C82</f>
        <v>2.8976818545163985</v>
      </c>
      <c r="D19" s="12">
        <f t="shared" si="5"/>
        <v>2.4470771023499482</v>
      </c>
      <c r="E19" s="12">
        <f t="shared" si="5"/>
        <v>2.2559241706161082</v>
      </c>
      <c r="F19" s="12">
        <f t="shared" si="5"/>
        <v>2.0207638116425564</v>
      </c>
      <c r="G19" s="12">
        <f t="shared" si="5"/>
        <v>2.653098310012747</v>
      </c>
      <c r="H19" s="12">
        <f t="shared" si="5"/>
        <v>1.3807753584705207</v>
      </c>
      <c r="I19" s="30">
        <f t="shared" si="5"/>
        <v>1.9381875327396658</v>
      </c>
      <c r="J19" s="12">
        <f>J82-$M$139</f>
        <v>2.6147994853369392</v>
      </c>
      <c r="K19" s="94">
        <f>K82-$M$139</f>
        <v>3.2861003941653486</v>
      </c>
      <c r="L19" s="12">
        <f>L82-$M$139</f>
        <v>3.3267776675068426</v>
      </c>
      <c r="M19" s="12">
        <f>M82-$M$139*0.5</f>
        <v>3.5673404548395964</v>
      </c>
      <c r="N19" s="12">
        <f>N82-$M$139</f>
        <v>3.5303428848116667</v>
      </c>
      <c r="O19" s="12">
        <f>O82</f>
        <v>3.111218377747571</v>
      </c>
      <c r="P19" s="12">
        <f>P82</f>
        <v>3.3731204793848057</v>
      </c>
      <c r="Q19" s="110">
        <f>AVERAGE(C19:I19)</f>
        <v>2.2276440200497065</v>
      </c>
      <c r="R19" s="97">
        <f>AVERAGE(J19:P19)</f>
        <v>3.2585285348275379</v>
      </c>
      <c r="S19" s="116">
        <f>AVERAGE(L19:P19)</f>
        <v>3.3817599728580965</v>
      </c>
      <c r="T19" s="13"/>
    </row>
    <row r="20" spans="2:21" ht="4.9000000000000004" customHeight="1">
      <c r="B20" s="9"/>
      <c r="C20" s="33"/>
      <c r="D20" s="33"/>
      <c r="E20" s="33"/>
      <c r="F20" s="33"/>
      <c r="G20" s="33"/>
      <c r="H20" s="33"/>
      <c r="I20" s="44"/>
      <c r="J20" s="33"/>
      <c r="K20" s="95"/>
      <c r="L20" s="33"/>
      <c r="M20" s="33"/>
      <c r="N20" s="33"/>
      <c r="O20" s="33"/>
      <c r="P20" s="33"/>
      <c r="Q20" s="112"/>
      <c r="R20" s="95"/>
      <c r="S20" s="27"/>
      <c r="T20" s="13"/>
      <c r="U20" s="14"/>
    </row>
    <row r="21" spans="2:21">
      <c r="B21" s="35" t="s">
        <v>16</v>
      </c>
      <c r="C21" s="10">
        <f t="shared" ref="C21:I21" si="6">C84</f>
        <v>1.7248545303408136</v>
      </c>
      <c r="D21" s="10">
        <f t="shared" si="6"/>
        <v>1.634320735444339</v>
      </c>
      <c r="E21" s="10">
        <f t="shared" si="6"/>
        <v>1.8090452261306567</v>
      </c>
      <c r="F21" s="10">
        <f t="shared" si="6"/>
        <v>1.8953603158933907</v>
      </c>
      <c r="G21" s="10">
        <f t="shared" si="6"/>
        <v>1.8407285409804297</v>
      </c>
      <c r="H21" s="10">
        <f t="shared" si="6"/>
        <v>1.1415525114155001</v>
      </c>
      <c r="I21" s="29">
        <f t="shared" si="6"/>
        <v>2.1256583897667491</v>
      </c>
      <c r="J21" s="10">
        <f>J84-$M$139</f>
        <v>2.4851054875718601</v>
      </c>
      <c r="K21" s="96">
        <f>K84-$M$139</f>
        <v>3.0276056287477102</v>
      </c>
      <c r="L21" s="10">
        <f>L84-$M$139</f>
        <v>3.4097796420579094</v>
      </c>
      <c r="M21" s="10">
        <f>M84-$M$139*0.5</f>
        <v>3.6428871429869729</v>
      </c>
      <c r="N21" s="10">
        <f>N84-$M$139</f>
        <v>3.5080900551388803</v>
      </c>
      <c r="O21" s="10">
        <f>O84</f>
        <v>3.0558603227147429</v>
      </c>
      <c r="P21" s="10">
        <f>P84</f>
        <v>3.3050876534791662</v>
      </c>
      <c r="Q21" s="112">
        <f>AVERAGE(C21:I21)</f>
        <v>1.7387886071388396</v>
      </c>
      <c r="R21" s="95">
        <f>AVERAGE(J21:P21)</f>
        <v>3.2049165618138917</v>
      </c>
      <c r="S21" s="27">
        <f>AVERAGE(L21:P21)</f>
        <v>3.3843409632755348</v>
      </c>
      <c r="T21" s="13"/>
      <c r="U21" s="14"/>
    </row>
    <row r="22" spans="2:21" ht="4.9000000000000004" customHeight="1">
      <c r="B22" s="35"/>
      <c r="C22" s="33"/>
      <c r="D22" s="33"/>
      <c r="E22" s="33"/>
      <c r="F22" s="33"/>
      <c r="G22" s="33"/>
      <c r="H22" s="33"/>
      <c r="I22" s="44"/>
      <c r="J22" s="33"/>
      <c r="K22" s="95"/>
      <c r="L22" s="33"/>
      <c r="M22" s="33"/>
      <c r="N22" s="33"/>
      <c r="O22" s="33"/>
      <c r="P22" s="33"/>
      <c r="Q22" s="112"/>
      <c r="R22" s="95"/>
      <c r="S22" s="27"/>
      <c r="T22" s="13"/>
      <c r="U22" s="14"/>
    </row>
    <row r="23" spans="2:21" ht="4.9000000000000004" customHeight="1">
      <c r="B23" s="9"/>
      <c r="C23" s="33"/>
      <c r="D23" s="33"/>
      <c r="E23" s="33"/>
      <c r="F23" s="33"/>
      <c r="G23" s="33"/>
      <c r="H23" s="33"/>
      <c r="I23" s="44"/>
      <c r="J23" s="33"/>
      <c r="K23" s="95"/>
      <c r="L23" s="33"/>
      <c r="M23" s="33"/>
      <c r="N23" s="33"/>
      <c r="O23" s="33"/>
      <c r="P23" s="33"/>
      <c r="Q23" s="112"/>
      <c r="R23" s="95"/>
      <c r="S23" s="27"/>
      <c r="T23" s="13"/>
      <c r="U23" s="14"/>
    </row>
    <row r="24" spans="2:21">
      <c r="B24" s="8" t="s">
        <v>17</v>
      </c>
      <c r="C24" s="33"/>
      <c r="D24" s="33"/>
      <c r="E24" s="33"/>
      <c r="F24" s="33"/>
      <c r="G24" s="33"/>
      <c r="H24" s="33"/>
      <c r="I24" s="44"/>
      <c r="J24" s="33"/>
      <c r="K24" s="95"/>
      <c r="L24" s="33"/>
      <c r="M24" s="33"/>
      <c r="N24" s="33"/>
      <c r="O24" s="33"/>
      <c r="P24" s="33"/>
      <c r="Q24" s="112"/>
      <c r="R24" s="95"/>
      <c r="S24" s="27"/>
      <c r="T24" s="13"/>
      <c r="U24" s="14"/>
    </row>
    <row r="25" spans="2:21" ht="16.899999999999999" customHeight="1">
      <c r="B25" s="35" t="s">
        <v>18</v>
      </c>
      <c r="C25" s="10">
        <f t="shared" ref="C25:I25" si="7">C88</f>
        <v>2.2259554808903959</v>
      </c>
      <c r="D25" s="10">
        <f t="shared" si="7"/>
        <v>2.0131470829909626</v>
      </c>
      <c r="E25" s="10">
        <f t="shared" si="7"/>
        <v>1.9935561820378478</v>
      </c>
      <c r="F25" s="10">
        <f t="shared" si="7"/>
        <v>2.1717670286278468</v>
      </c>
      <c r="G25" s="10">
        <f t="shared" si="7"/>
        <v>2.2995169082125511</v>
      </c>
      <c r="H25" s="10">
        <f t="shared" si="7"/>
        <v>1.6622591613147053</v>
      </c>
      <c r="I25" s="29">
        <f t="shared" si="7"/>
        <v>1.9323671497584405</v>
      </c>
      <c r="J25" s="10">
        <f>J88-$M$144</f>
        <v>2.4101601304516422</v>
      </c>
      <c r="K25" s="96">
        <f>K88-$M$144</f>
        <v>2.7667509454197918</v>
      </c>
      <c r="L25" s="10">
        <f>L88-$M$144</f>
        <v>3.0096896759817509</v>
      </c>
      <c r="M25" s="10">
        <f>M88-$M$144*0.5</f>
        <v>3.1596474129169154</v>
      </c>
      <c r="N25" s="10">
        <f>N88-$M$144</f>
        <v>3.1139357182360698</v>
      </c>
      <c r="O25" s="10">
        <f>O88</f>
        <v>2.8091248152058546</v>
      </c>
      <c r="P25" s="10">
        <f>P88</f>
        <v>3.11573231860236</v>
      </c>
      <c r="Q25" s="112">
        <f>AVERAGE(C25:I25)</f>
        <v>2.0426527134046788</v>
      </c>
      <c r="R25" s="95">
        <f>AVERAGE(J25:P25)</f>
        <v>2.9121487166877693</v>
      </c>
      <c r="S25" s="27">
        <f>AVERAGE(L25:P25)</f>
        <v>3.0416259881885903</v>
      </c>
      <c r="T25" s="13"/>
      <c r="U25" s="14"/>
    </row>
    <row r="26" spans="2:21" ht="6" customHeight="1" thickBot="1">
      <c r="B26" s="7"/>
      <c r="C26" s="10"/>
      <c r="D26" s="10"/>
      <c r="E26" s="15"/>
      <c r="F26" s="15"/>
      <c r="G26" s="10"/>
      <c r="H26" s="10"/>
      <c r="I26" s="29"/>
      <c r="J26" s="10"/>
      <c r="K26" s="96"/>
      <c r="L26" s="10"/>
      <c r="M26" s="10"/>
      <c r="N26" s="10"/>
      <c r="O26" s="10"/>
      <c r="P26" s="10"/>
      <c r="Q26" s="20"/>
      <c r="R26" s="96"/>
      <c r="S26" s="27"/>
      <c r="T26" s="13"/>
      <c r="U26" s="14"/>
    </row>
    <row r="27" spans="2:21" ht="4.1500000000000004" customHeight="1">
      <c r="B27" s="16"/>
      <c r="C27" s="17"/>
      <c r="D27" s="17"/>
      <c r="E27" s="17"/>
      <c r="F27" s="17"/>
      <c r="G27" s="17"/>
      <c r="H27" s="17"/>
      <c r="I27" s="18"/>
      <c r="J27" s="17"/>
      <c r="K27" s="98"/>
      <c r="L27" s="17"/>
      <c r="M27" s="17"/>
      <c r="N27" s="17"/>
      <c r="O27" s="17"/>
      <c r="P27" s="17"/>
      <c r="Q27" s="122"/>
      <c r="R27" s="98"/>
      <c r="S27" s="117"/>
      <c r="T27" s="13"/>
      <c r="U27" s="14"/>
    </row>
    <row r="28" spans="2:21">
      <c r="B28" s="36" t="s">
        <v>19</v>
      </c>
      <c r="C28" s="10">
        <f t="shared" ref="C28:N28" si="8">C91</f>
        <v>1.5083667216591934</v>
      </c>
      <c r="D28" s="10">
        <f t="shared" si="8"/>
        <v>1.2769909449732886</v>
      </c>
      <c r="E28" s="10">
        <f t="shared" si="8"/>
        <v>1.9486474094452033</v>
      </c>
      <c r="F28" s="10">
        <f t="shared" si="8"/>
        <v>1.9114009444569424</v>
      </c>
      <c r="G28" s="10">
        <f t="shared" si="8"/>
        <v>1.6107678729037733</v>
      </c>
      <c r="H28" s="10">
        <f t="shared" si="8"/>
        <v>0.84690553745929709</v>
      </c>
      <c r="I28" s="29">
        <f t="shared" si="8"/>
        <v>2.8639104220499645</v>
      </c>
      <c r="J28" s="10">
        <f t="shared" si="8"/>
        <v>3.6406925540394264</v>
      </c>
      <c r="K28" s="96">
        <f t="shared" si="8"/>
        <v>2.798079639450024</v>
      </c>
      <c r="L28" s="10">
        <f t="shared" si="8"/>
        <v>2.6936103214906693</v>
      </c>
      <c r="M28" s="10">
        <f t="shared" si="8"/>
        <v>2.5719044816399306</v>
      </c>
      <c r="N28" s="10">
        <f t="shared" si="8"/>
        <v>2.5664468411742414</v>
      </c>
      <c r="O28" s="10">
        <f>O91</f>
        <v>2.5741566174585451</v>
      </c>
      <c r="P28" s="10">
        <f t="shared" ref="P28" si="9">P91</f>
        <v>2.5741566174585229</v>
      </c>
      <c r="Q28" s="112">
        <f>AVERAGE(C28:I28)</f>
        <v>1.7095699789925232</v>
      </c>
      <c r="R28" s="95">
        <f>AVERAGE(J28:P28)</f>
        <v>2.7741495818159083</v>
      </c>
      <c r="S28" s="27">
        <f>AVERAGE(L28:P28)</f>
        <v>2.5960549758443818</v>
      </c>
      <c r="T28" s="13"/>
      <c r="U28" s="3"/>
    </row>
    <row r="29" spans="2:21" ht="5.45" customHeight="1" thickBot="1">
      <c r="B29" s="128"/>
      <c r="C29" s="15"/>
      <c r="D29" s="15"/>
      <c r="E29" s="15"/>
      <c r="F29" s="15"/>
      <c r="G29" s="15"/>
      <c r="H29" s="15"/>
      <c r="I29" s="129"/>
      <c r="J29" s="15"/>
      <c r="K29" s="99"/>
      <c r="L29" s="15"/>
      <c r="M29" s="15"/>
      <c r="N29" s="15"/>
      <c r="O29" s="15"/>
      <c r="P29" s="15"/>
      <c r="Q29" s="21"/>
      <c r="R29" s="99"/>
      <c r="S29" s="118"/>
      <c r="T29" s="13"/>
      <c r="U29" s="3"/>
    </row>
    <row r="30" spans="2:21" ht="5.45" customHeight="1">
      <c r="B30" s="7"/>
      <c r="C30" s="10"/>
      <c r="D30" s="10"/>
      <c r="E30" s="10"/>
      <c r="F30" s="10"/>
      <c r="G30" s="10"/>
      <c r="H30" s="10"/>
      <c r="I30" s="29"/>
      <c r="J30" s="10"/>
      <c r="K30" s="96"/>
      <c r="L30" s="10"/>
      <c r="M30" s="10"/>
      <c r="N30" s="10"/>
      <c r="O30" s="10"/>
      <c r="P30" s="10"/>
      <c r="Q30" s="20"/>
      <c r="R30" s="96"/>
      <c r="S30" s="27"/>
      <c r="T30" s="13"/>
      <c r="U30" s="3"/>
    </row>
    <row r="31" spans="2:21">
      <c r="B31" s="6" t="s">
        <v>20</v>
      </c>
      <c r="C31" s="26"/>
      <c r="D31" s="27"/>
      <c r="E31" s="27"/>
      <c r="F31" s="27"/>
      <c r="G31" s="27"/>
      <c r="H31" s="27"/>
      <c r="I31" s="31"/>
      <c r="J31" s="27"/>
      <c r="K31" s="100"/>
      <c r="L31" s="27"/>
      <c r="M31" s="27"/>
      <c r="N31" s="27"/>
      <c r="O31" s="27"/>
      <c r="P31" s="27"/>
      <c r="Q31" s="104"/>
      <c r="R31" s="100"/>
      <c r="S31" s="27"/>
      <c r="T31" s="3"/>
      <c r="U31" s="3"/>
    </row>
    <row r="32" spans="2:21" ht="1.9" customHeight="1">
      <c r="B32" s="6"/>
      <c r="C32" s="26"/>
      <c r="D32" s="27"/>
      <c r="E32" s="27"/>
      <c r="F32" s="27"/>
      <c r="G32" s="27"/>
      <c r="H32" s="27"/>
      <c r="I32" s="31"/>
      <c r="J32" s="27"/>
      <c r="K32" s="100"/>
      <c r="L32" s="27"/>
      <c r="M32" s="27"/>
      <c r="N32" s="27"/>
      <c r="O32" s="27"/>
      <c r="P32" s="27"/>
      <c r="Q32" s="104"/>
      <c r="R32" s="100"/>
      <c r="S32" s="27"/>
      <c r="T32" s="3"/>
      <c r="U32" s="3"/>
    </row>
    <row r="33" spans="2:21">
      <c r="B33" s="8" t="s">
        <v>11</v>
      </c>
      <c r="C33" s="26"/>
      <c r="D33" s="27"/>
      <c r="E33" s="27"/>
      <c r="F33" s="27"/>
      <c r="G33" s="27"/>
      <c r="H33" s="27"/>
      <c r="I33" s="31"/>
      <c r="J33" s="27"/>
      <c r="K33" s="100"/>
      <c r="L33" s="27"/>
      <c r="M33" s="27"/>
      <c r="N33" s="27"/>
      <c r="O33" s="27"/>
      <c r="P33" s="27"/>
      <c r="Q33" s="104"/>
      <c r="R33" s="100"/>
      <c r="S33" s="27"/>
      <c r="T33" s="3"/>
      <c r="U33" s="3"/>
    </row>
    <row r="34" spans="2:21" ht="5.45" customHeight="1">
      <c r="B34" s="8"/>
      <c r="C34" s="26"/>
      <c r="D34" s="27"/>
      <c r="E34" s="27"/>
      <c r="F34" s="27"/>
      <c r="G34" s="27"/>
      <c r="H34" s="27"/>
      <c r="I34" s="31"/>
      <c r="J34" s="27"/>
      <c r="K34" s="100"/>
      <c r="L34" s="27"/>
      <c r="M34" s="27"/>
      <c r="N34" s="27"/>
      <c r="O34" s="27"/>
      <c r="P34" s="27"/>
      <c r="Q34" s="104"/>
      <c r="R34" s="100"/>
      <c r="S34" s="27"/>
      <c r="T34" s="3"/>
      <c r="U34" s="3"/>
    </row>
    <row r="35" spans="2:21">
      <c r="B35" s="11" t="s">
        <v>12</v>
      </c>
      <c r="C35" s="12">
        <f t="shared" ref="C35:P35" si="10">C12-C$91</f>
        <v>1.7836470966704043</v>
      </c>
      <c r="D35" s="12">
        <f t="shared" si="10"/>
        <v>1.9297767119222264</v>
      </c>
      <c r="E35" s="12">
        <f t="shared" si="10"/>
        <v>0.81536326535467385</v>
      </c>
      <c r="F35" s="12">
        <f t="shared" si="10"/>
        <v>0.92961945239145027</v>
      </c>
      <c r="G35" s="12">
        <f t="shared" si="10"/>
        <v>1.7953497448385702</v>
      </c>
      <c r="H35" s="12">
        <f t="shared" si="10"/>
        <v>1.7520827758147339</v>
      </c>
      <c r="I35" s="30">
        <f t="shared" si="10"/>
        <v>-1.180809435990815</v>
      </c>
      <c r="J35" s="12">
        <f t="shared" si="10"/>
        <v>-0.99601868914874725</v>
      </c>
      <c r="K35" s="94">
        <f t="shared" si="10"/>
        <v>0.23027498108997335</v>
      </c>
      <c r="L35" s="12">
        <f t="shared" si="10"/>
        <v>0.81935308619135494</v>
      </c>
      <c r="M35" s="12">
        <f t="shared" si="10"/>
        <v>1.0088729724938408</v>
      </c>
      <c r="N35" s="12">
        <f t="shared" si="10"/>
        <v>0.90921929282318281</v>
      </c>
      <c r="O35" s="12">
        <f t="shared" si="10"/>
        <v>0.69313972176172634</v>
      </c>
      <c r="P35" s="12">
        <f t="shared" si="10"/>
        <v>0.76889762565421904</v>
      </c>
      <c r="Q35" s="110">
        <f>AVERAGE(C35:I35)</f>
        <v>1.1178613730001776</v>
      </c>
      <c r="R35" s="97">
        <f>AVERAGE(J35:P35)</f>
        <v>0.49053414155222141</v>
      </c>
      <c r="S35" s="116">
        <f>AVERAGE(L35:P35)</f>
        <v>0.83989653978486489</v>
      </c>
      <c r="T35" s="3"/>
    </row>
    <row r="36" spans="2:21" ht="5.45" customHeight="1">
      <c r="B36" s="7"/>
      <c r="C36" s="10"/>
      <c r="D36" s="10"/>
      <c r="E36" s="10"/>
      <c r="F36" s="10"/>
      <c r="G36" s="10"/>
      <c r="H36" s="10"/>
      <c r="I36" s="29"/>
      <c r="J36" s="10"/>
      <c r="K36" s="96"/>
      <c r="L36" s="10"/>
      <c r="M36" s="10"/>
      <c r="N36" s="10"/>
      <c r="O36" s="10"/>
      <c r="P36" s="10"/>
      <c r="Q36" s="112"/>
      <c r="R36" s="95"/>
      <c r="S36" s="27"/>
      <c r="T36" s="3"/>
    </row>
    <row r="37" spans="2:21">
      <c r="B37" s="9" t="s">
        <v>21</v>
      </c>
      <c r="C37" s="10">
        <f t="shared" ref="C37:P37" si="11">C14-C$91</f>
        <v>0.95148284126007621</v>
      </c>
      <c r="D37" s="10">
        <f t="shared" si="11"/>
        <v>1.0642788962965444</v>
      </c>
      <c r="E37" s="10">
        <f t="shared" si="11"/>
        <v>8.7025331927415017E-2</v>
      </c>
      <c r="F37" s="10">
        <f t="shared" si="11"/>
        <v>0.46367030768061923</v>
      </c>
      <c r="G37" s="10">
        <f t="shared" si="11"/>
        <v>1.1917562547874239</v>
      </c>
      <c r="H37" s="10">
        <f t="shared" si="11"/>
        <v>1.4459271038117061</v>
      </c>
      <c r="I37" s="29">
        <f t="shared" si="11"/>
        <v>-1.4872778770447015</v>
      </c>
      <c r="J37" s="10">
        <f t="shared" si="11"/>
        <v>-1.1131190469239156</v>
      </c>
      <c r="K37" s="96">
        <f t="shared" si="11"/>
        <v>0.15407494204803296</v>
      </c>
      <c r="L37" s="10">
        <f t="shared" si="11"/>
        <v>0.78130761503819635</v>
      </c>
      <c r="M37" s="10">
        <f t="shared" si="11"/>
        <v>0.99845278266424442</v>
      </c>
      <c r="N37" s="10">
        <f t="shared" si="11"/>
        <v>0.8708040196644955</v>
      </c>
      <c r="O37" s="10">
        <f t="shared" si="11"/>
        <v>0.63203502427700009</v>
      </c>
      <c r="P37" s="10">
        <f t="shared" si="11"/>
        <v>0.72835552534440406</v>
      </c>
      <c r="Q37" s="112">
        <f>AVERAGE(C37:I37)</f>
        <v>0.53098040838844052</v>
      </c>
      <c r="R37" s="95">
        <f>AVERAGE(J37:P37)</f>
        <v>0.43598726601606541</v>
      </c>
      <c r="S37" s="27">
        <f>AVERAGE(L37:P37)</f>
        <v>0.80219099339766797</v>
      </c>
      <c r="T37" s="3"/>
    </row>
    <row r="38" spans="2:21" ht="5.45" customHeight="1">
      <c r="B38" s="9"/>
      <c r="C38" s="10"/>
      <c r="D38" s="10"/>
      <c r="E38" s="10"/>
      <c r="F38" s="10"/>
      <c r="G38" s="10"/>
      <c r="H38" s="10"/>
      <c r="I38" s="29"/>
      <c r="J38" s="10"/>
      <c r="K38" s="96"/>
      <c r="L38" s="10"/>
      <c r="M38" s="10"/>
      <c r="N38" s="10"/>
      <c r="O38" s="10"/>
      <c r="P38" s="10"/>
      <c r="Q38" s="112"/>
      <c r="R38" s="95"/>
      <c r="S38" s="27"/>
      <c r="T38" s="3"/>
    </row>
    <row r="39" spans="2:21" ht="4.9000000000000004" customHeight="1">
      <c r="B39" s="7"/>
      <c r="C39" s="10"/>
      <c r="D39" s="10"/>
      <c r="E39" s="10"/>
      <c r="F39" s="10"/>
      <c r="G39" s="10"/>
      <c r="H39" s="10"/>
      <c r="I39" s="29"/>
      <c r="J39" s="10"/>
      <c r="K39" s="96"/>
      <c r="L39" s="10"/>
      <c r="M39" s="10"/>
      <c r="N39" s="10"/>
      <c r="O39" s="10"/>
      <c r="P39" s="10"/>
      <c r="Q39" s="112"/>
      <c r="R39" s="95"/>
      <c r="S39" s="27"/>
      <c r="T39" s="13"/>
    </row>
    <row r="40" spans="2:21">
      <c r="B40" s="8" t="s">
        <v>14</v>
      </c>
      <c r="C40" s="10"/>
      <c r="D40" s="10"/>
      <c r="E40" s="10"/>
      <c r="F40" s="10"/>
      <c r="G40" s="10"/>
      <c r="H40" s="10"/>
      <c r="I40" s="29"/>
      <c r="J40" s="10"/>
      <c r="K40" s="96"/>
      <c r="L40" s="10"/>
      <c r="M40" s="10"/>
      <c r="N40" s="10"/>
      <c r="O40" s="10"/>
      <c r="P40" s="10"/>
      <c r="Q40" s="110"/>
      <c r="R40" s="97"/>
      <c r="S40" s="27"/>
      <c r="T40" s="13"/>
    </row>
    <row r="41" spans="2:21" ht="5.45" customHeight="1">
      <c r="B41" s="8"/>
      <c r="C41" s="10"/>
      <c r="D41" s="10"/>
      <c r="E41" s="10"/>
      <c r="F41" s="10"/>
      <c r="G41" s="10"/>
      <c r="H41" s="10"/>
      <c r="I41" s="29"/>
      <c r="J41" s="10"/>
      <c r="K41" s="96"/>
      <c r="L41" s="10"/>
      <c r="M41" s="10"/>
      <c r="N41" s="10"/>
      <c r="O41" s="10"/>
      <c r="P41" s="10"/>
      <c r="Q41" s="110"/>
      <c r="R41" s="97"/>
      <c r="S41" s="27"/>
      <c r="T41" s="13"/>
    </row>
    <row r="42" spans="2:21">
      <c r="B42" s="11" t="s">
        <v>15</v>
      </c>
      <c r="C42" s="12">
        <f t="shared" ref="C42:P42" si="12">C19-C$91</f>
        <v>1.3893151328572051</v>
      </c>
      <c r="D42" s="12">
        <f t="shared" si="12"/>
        <v>1.1700861573766597</v>
      </c>
      <c r="E42" s="12">
        <f t="shared" si="12"/>
        <v>0.30727676117090486</v>
      </c>
      <c r="F42" s="12">
        <f t="shared" si="12"/>
        <v>0.10936286718561394</v>
      </c>
      <c r="G42" s="12">
        <f t="shared" si="12"/>
        <v>1.0423304371089737</v>
      </c>
      <c r="H42" s="12">
        <f t="shared" si="12"/>
        <v>0.5338698210112236</v>
      </c>
      <c r="I42" s="30">
        <f t="shared" si="12"/>
        <v>-0.92572288931029867</v>
      </c>
      <c r="J42" s="12">
        <f t="shared" si="12"/>
        <v>-1.0258930687024872</v>
      </c>
      <c r="K42" s="94">
        <f t="shared" si="12"/>
        <v>0.48802075471532458</v>
      </c>
      <c r="L42" s="12">
        <f t="shared" si="12"/>
        <v>0.6331673460161733</v>
      </c>
      <c r="M42" s="12">
        <f t="shared" si="12"/>
        <v>0.99543597319966581</v>
      </c>
      <c r="N42" s="12">
        <f t="shared" si="12"/>
        <v>0.96389604363742531</v>
      </c>
      <c r="O42" s="12">
        <f t="shared" si="12"/>
        <v>0.53706176028902597</v>
      </c>
      <c r="P42" s="12">
        <f t="shared" si="12"/>
        <v>0.79896386192628288</v>
      </c>
      <c r="Q42" s="110">
        <f>AVERAGE(C42:I42)</f>
        <v>0.51807404105718313</v>
      </c>
      <c r="R42" s="97">
        <f>AVERAGE(J42:P42)</f>
        <v>0.48437895301163009</v>
      </c>
      <c r="S42" s="116">
        <f>AVERAGE(L42:P42)</f>
        <v>0.78570499701371466</v>
      </c>
      <c r="T42" s="13"/>
    </row>
    <row r="43" spans="2:21" ht="6.6" customHeight="1">
      <c r="B43" s="7"/>
      <c r="C43" s="10"/>
      <c r="D43" s="10"/>
      <c r="E43" s="10"/>
      <c r="F43" s="10"/>
      <c r="G43" s="10"/>
      <c r="H43" s="10"/>
      <c r="I43" s="29"/>
      <c r="J43" s="10"/>
      <c r="K43" s="96"/>
      <c r="L43" s="10"/>
      <c r="M43" s="10"/>
      <c r="N43" s="10"/>
      <c r="O43" s="10"/>
      <c r="P43" s="10"/>
      <c r="Q43" s="112"/>
      <c r="R43" s="95"/>
      <c r="S43" s="27"/>
      <c r="T43" s="13"/>
      <c r="U43" s="14"/>
    </row>
    <row r="44" spans="2:21">
      <c r="B44" s="9" t="s">
        <v>16</v>
      </c>
      <c r="C44" s="10">
        <f t="shared" ref="C44:P44" si="13">C21-C$91</f>
        <v>0.21648780868162021</v>
      </c>
      <c r="D44" s="10">
        <f t="shared" si="13"/>
        <v>0.3573297904710504</v>
      </c>
      <c r="E44" s="10">
        <f t="shared" si="13"/>
        <v>-0.13960218331454666</v>
      </c>
      <c r="F44" s="10">
        <f t="shared" si="13"/>
        <v>-1.6040628563551707E-2</v>
      </c>
      <c r="G44" s="10">
        <f t="shared" si="13"/>
        <v>0.22996066807665638</v>
      </c>
      <c r="H44" s="10">
        <f t="shared" si="13"/>
        <v>0.29464697395620298</v>
      </c>
      <c r="I44" s="29">
        <f t="shared" si="13"/>
        <v>-0.73825203228321534</v>
      </c>
      <c r="J44" s="10">
        <f t="shared" si="13"/>
        <v>-1.1555870664675663</v>
      </c>
      <c r="K44" s="96">
        <f t="shared" si="13"/>
        <v>0.22952598929768619</v>
      </c>
      <c r="L44" s="10">
        <f t="shared" si="13"/>
        <v>0.71616932056724014</v>
      </c>
      <c r="M44" s="10">
        <f t="shared" si="13"/>
        <v>1.0709826613470423</v>
      </c>
      <c r="N44" s="10">
        <f t="shared" si="13"/>
        <v>0.9416432139646389</v>
      </c>
      <c r="O44" s="10">
        <f t="shared" si="13"/>
        <v>0.48170370525619788</v>
      </c>
      <c r="P44" s="10">
        <f t="shared" si="13"/>
        <v>0.73093103602064335</v>
      </c>
      <c r="Q44" s="112">
        <f>AVERAGE(C44:I44)</f>
        <v>2.9218628146316612E-2</v>
      </c>
      <c r="R44" s="95">
        <f>AVERAGE(J44:P44)</f>
        <v>0.43076697999798325</v>
      </c>
      <c r="S44" s="27">
        <f>AVERAGE(L44:P44)</f>
        <v>0.78828598743115252</v>
      </c>
      <c r="T44" s="13"/>
      <c r="U44" s="14"/>
    </row>
    <row r="45" spans="2:21" ht="4.1500000000000004" customHeight="1">
      <c r="B45" s="9"/>
      <c r="C45" s="10"/>
      <c r="D45" s="10"/>
      <c r="E45" s="10"/>
      <c r="F45" s="10"/>
      <c r="G45" s="10"/>
      <c r="H45" s="10"/>
      <c r="I45" s="29"/>
      <c r="J45" s="10"/>
      <c r="K45" s="96"/>
      <c r="L45" s="10"/>
      <c r="M45" s="10"/>
      <c r="N45" s="10"/>
      <c r="O45" s="10"/>
      <c r="P45" s="10"/>
      <c r="Q45" s="112"/>
      <c r="R45" s="95"/>
      <c r="S45" s="27"/>
      <c r="T45" s="13"/>
      <c r="U45" s="14"/>
    </row>
    <row r="46" spans="2:21" ht="4.9000000000000004" customHeight="1">
      <c r="B46" s="19"/>
      <c r="C46" s="20"/>
      <c r="D46" s="10"/>
      <c r="E46" s="10"/>
      <c r="F46" s="10"/>
      <c r="G46" s="10"/>
      <c r="H46" s="10"/>
      <c r="I46" s="29"/>
      <c r="J46" s="10"/>
      <c r="K46" s="96"/>
      <c r="L46" s="10"/>
      <c r="M46" s="10"/>
      <c r="N46" s="10"/>
      <c r="O46" s="10"/>
      <c r="P46" s="10"/>
      <c r="Q46" s="112"/>
      <c r="R46" s="95"/>
      <c r="S46" s="27"/>
      <c r="U46" s="14"/>
    </row>
    <row r="47" spans="2:21">
      <c r="B47" s="8" t="s">
        <v>17</v>
      </c>
      <c r="C47" s="10"/>
      <c r="D47" s="10"/>
      <c r="E47" s="10"/>
      <c r="F47" s="10"/>
      <c r="G47" s="10"/>
      <c r="H47" s="10"/>
      <c r="I47" s="29"/>
      <c r="J47" s="10"/>
      <c r="K47" s="96"/>
      <c r="L47" s="10"/>
      <c r="M47" s="10"/>
      <c r="N47" s="10"/>
      <c r="O47" s="10"/>
      <c r="P47" s="10"/>
      <c r="Q47" s="112"/>
      <c r="R47" s="95"/>
      <c r="S47" s="27"/>
      <c r="U47" s="14"/>
    </row>
    <row r="48" spans="2:21" ht="16.149999999999999" customHeight="1">
      <c r="B48" s="35" t="s">
        <v>18</v>
      </c>
      <c r="C48" s="10">
        <f t="shared" ref="C48:P48" si="14">C25-C$91</f>
        <v>0.71758875923120247</v>
      </c>
      <c r="D48" s="10">
        <f t="shared" si="14"/>
        <v>0.73615613801767399</v>
      </c>
      <c r="E48" s="10">
        <f t="shared" si="14"/>
        <v>4.4908772592644475E-2</v>
      </c>
      <c r="F48" s="10">
        <f t="shared" si="14"/>
        <v>0.26036608417090434</v>
      </c>
      <c r="G48" s="10">
        <f t="shared" si="14"/>
        <v>0.68874903530877774</v>
      </c>
      <c r="H48" s="10">
        <f t="shared" si="14"/>
        <v>0.81535362385540822</v>
      </c>
      <c r="I48" s="29">
        <f t="shared" si="14"/>
        <v>-0.931543272291524</v>
      </c>
      <c r="J48" s="10">
        <f t="shared" si="14"/>
        <v>-1.2305324235877841</v>
      </c>
      <c r="K48" s="96">
        <f t="shared" si="14"/>
        <v>-3.1328694030232196E-2</v>
      </c>
      <c r="L48" s="10">
        <f t="shared" si="14"/>
        <v>0.3160793544910816</v>
      </c>
      <c r="M48" s="10">
        <f t="shared" si="14"/>
        <v>0.58774293127698485</v>
      </c>
      <c r="N48" s="10">
        <f t="shared" si="14"/>
        <v>0.54748887706182847</v>
      </c>
      <c r="O48" s="10">
        <f t="shared" si="14"/>
        <v>0.23496819774730948</v>
      </c>
      <c r="P48" s="10">
        <f t="shared" si="14"/>
        <v>0.54157570114383713</v>
      </c>
      <c r="Q48" s="112">
        <f>AVERAGE(C48:I48)</f>
        <v>0.3330827344121553</v>
      </c>
      <c r="R48" s="95">
        <f>AVERAGE(J48:P48)</f>
        <v>0.13799913487186075</v>
      </c>
      <c r="S48" s="27">
        <f>AVERAGE(L48:P48)</f>
        <v>0.44557101234420832</v>
      </c>
      <c r="U48" s="14"/>
    </row>
    <row r="49" spans="2:19" ht="6" customHeight="1" thickBot="1">
      <c r="B49" s="78"/>
      <c r="C49" s="88"/>
      <c r="D49" s="87"/>
      <c r="E49" s="87"/>
      <c r="F49" s="87"/>
      <c r="G49" s="87"/>
      <c r="H49" s="87"/>
      <c r="I49" s="130"/>
      <c r="J49" s="87"/>
      <c r="K49" s="101"/>
      <c r="L49" s="87"/>
      <c r="M49" s="87"/>
      <c r="N49" s="87"/>
      <c r="O49" s="87"/>
      <c r="P49" s="87"/>
      <c r="Q49" s="88"/>
      <c r="R49" s="101"/>
      <c r="S49" s="119"/>
    </row>
    <row r="50" spans="2:19">
      <c r="B50" s="22"/>
      <c r="C50" s="17"/>
      <c r="D50" s="17"/>
      <c r="E50" s="17"/>
      <c r="F50" s="17"/>
      <c r="G50" s="17"/>
      <c r="H50" s="17"/>
      <c r="I50" s="17"/>
      <c r="J50" s="17"/>
      <c r="K50" s="17"/>
      <c r="L50" s="17"/>
      <c r="M50" s="17"/>
      <c r="N50" s="17"/>
      <c r="O50" s="17"/>
      <c r="P50" s="10"/>
      <c r="Q50" s="10"/>
      <c r="R50" s="10"/>
      <c r="S50" s="45" t="s">
        <v>22</v>
      </c>
    </row>
    <row r="51" spans="2:19">
      <c r="B51" s="2" t="s">
        <v>23</v>
      </c>
    </row>
    <row r="52" spans="2:19">
      <c r="B52" s="32" t="s">
        <v>24</v>
      </c>
    </row>
    <row r="53" spans="2:19">
      <c r="B53" s="32" t="s">
        <v>25</v>
      </c>
    </row>
    <row r="54" spans="2:19">
      <c r="B54" s="32" t="s">
        <v>26</v>
      </c>
    </row>
    <row r="55" spans="2:19" ht="13.9" customHeight="1">
      <c r="B55" s="83" t="s">
        <v>27</v>
      </c>
      <c r="C55" s="83"/>
      <c r="D55" s="83"/>
      <c r="E55" s="83"/>
      <c r="F55" s="83"/>
      <c r="G55" s="83"/>
      <c r="H55" s="83"/>
      <c r="I55" s="83"/>
      <c r="J55" s="83"/>
      <c r="K55" s="83"/>
      <c r="L55" s="83"/>
      <c r="M55" s="83"/>
      <c r="N55" s="83"/>
      <c r="O55" s="83"/>
      <c r="P55" s="83"/>
      <c r="Q55" s="83"/>
      <c r="R55" s="83"/>
      <c r="S55" s="83"/>
    </row>
    <row r="56" spans="2:19" ht="13.15" customHeight="1">
      <c r="B56" s="83" t="s">
        <v>28</v>
      </c>
      <c r="C56" s="83"/>
      <c r="D56" s="83"/>
      <c r="E56" s="83"/>
      <c r="F56" s="83"/>
      <c r="G56" s="83"/>
      <c r="H56" s="83"/>
      <c r="I56" s="83"/>
      <c r="J56" s="83"/>
      <c r="K56" s="83"/>
      <c r="L56" s="83"/>
      <c r="M56" s="83"/>
      <c r="N56" s="83"/>
      <c r="O56" s="83"/>
      <c r="P56" s="83"/>
      <c r="Q56" s="83"/>
      <c r="R56" s="83"/>
      <c r="S56" s="83"/>
    </row>
    <row r="57" spans="2:19" ht="13.15" customHeight="1">
      <c r="B57" s="83" t="s">
        <v>29</v>
      </c>
      <c r="C57" s="83"/>
      <c r="D57" s="83"/>
      <c r="E57" s="83"/>
      <c r="F57" s="83"/>
      <c r="G57" s="83"/>
      <c r="H57" s="83"/>
      <c r="I57" s="83"/>
      <c r="J57" s="83"/>
      <c r="K57" s="83"/>
      <c r="L57" s="83"/>
      <c r="M57" s="83"/>
      <c r="N57" s="83"/>
      <c r="O57" s="83"/>
      <c r="P57" s="83"/>
      <c r="Q57" s="83"/>
      <c r="R57" s="83"/>
      <c r="S57" s="83"/>
    </row>
    <row r="58" spans="2:19" ht="13.15" customHeight="1">
      <c r="B58" s="83" t="s">
        <v>30</v>
      </c>
      <c r="C58" s="83"/>
      <c r="D58" s="83"/>
      <c r="E58" s="83"/>
      <c r="F58" s="83"/>
      <c r="G58" s="83"/>
      <c r="H58" s="83"/>
      <c r="I58" s="83"/>
      <c r="J58" s="83"/>
      <c r="K58" s="83"/>
      <c r="L58" s="83"/>
      <c r="M58" s="83"/>
      <c r="N58" s="83"/>
      <c r="O58" s="83"/>
      <c r="P58" s="83"/>
      <c r="Q58" s="83"/>
      <c r="R58" s="83"/>
      <c r="S58" s="83"/>
    </row>
    <row r="59" spans="2:19" ht="13.15" customHeight="1">
      <c r="B59" s="32" t="s">
        <v>31</v>
      </c>
    </row>
    <row r="60" spans="2:19">
      <c r="B60" s="32" t="s">
        <v>32</v>
      </c>
    </row>
    <row r="61" spans="2:19">
      <c r="B61" s="1"/>
      <c r="S61" s="46"/>
    </row>
    <row r="62" spans="2:19" ht="13.5" thickBot="1">
      <c r="B62" s="1"/>
      <c r="S62" s="46"/>
    </row>
    <row r="63" spans="2:19" ht="13.5" thickTop="1">
      <c r="B63" s="79" t="s">
        <v>33</v>
      </c>
      <c r="C63" s="80"/>
      <c r="D63" s="80"/>
      <c r="E63" s="80"/>
      <c r="F63" s="80"/>
      <c r="G63" s="80"/>
      <c r="H63" s="80"/>
      <c r="I63" s="80"/>
      <c r="J63" s="80"/>
      <c r="K63" s="80"/>
      <c r="L63" s="80"/>
      <c r="M63" s="80"/>
      <c r="N63" s="80"/>
      <c r="O63" s="80"/>
      <c r="P63" s="80"/>
      <c r="Q63" s="80"/>
      <c r="R63" s="80"/>
      <c r="S63" s="81"/>
    </row>
    <row r="64" spans="2:19">
      <c r="B64" s="50"/>
    </row>
    <row r="65" spans="2:21" ht="15" customHeight="1">
      <c r="B65" s="49" t="s">
        <v>34</v>
      </c>
      <c r="C65" s="49"/>
      <c r="D65" s="49"/>
      <c r="E65" s="49"/>
      <c r="F65" s="49"/>
      <c r="G65" s="49"/>
      <c r="H65" s="49"/>
      <c r="I65" s="49"/>
      <c r="J65" s="49"/>
      <c r="K65" s="49"/>
      <c r="L65" s="49"/>
      <c r="M65" s="49"/>
      <c r="N65" s="49"/>
      <c r="O65" s="49"/>
      <c r="P65" s="49"/>
      <c r="Q65" s="49"/>
      <c r="R65" s="49"/>
      <c r="S65" s="49"/>
      <c r="T65" s="3"/>
      <c r="U65" s="3"/>
    </row>
    <row r="66" spans="2:21" ht="15" customHeight="1">
      <c r="B66" s="126" t="s">
        <v>66</v>
      </c>
      <c r="C66" s="126"/>
      <c r="D66" s="126"/>
      <c r="E66" s="126"/>
      <c r="F66" s="126"/>
      <c r="G66" s="126"/>
      <c r="H66" s="126"/>
      <c r="I66" s="126"/>
      <c r="T66" s="3"/>
      <c r="U66" s="3"/>
    </row>
    <row r="67" spans="2:21" ht="7.15" customHeight="1">
      <c r="T67" s="3"/>
      <c r="U67" s="3"/>
    </row>
    <row r="68" spans="2:21" ht="15.75" customHeight="1" thickBot="1">
      <c r="C68" s="2">
        <v>15</v>
      </c>
      <c r="D68" s="2">
        <f>C68+1</f>
        <v>16</v>
      </c>
      <c r="E68" s="2">
        <f t="shared" ref="E68:P68" si="15">D68+1</f>
        <v>17</v>
      </c>
      <c r="F68" s="2">
        <f t="shared" si="15"/>
        <v>18</v>
      </c>
      <c r="G68" s="2">
        <f t="shared" si="15"/>
        <v>19</v>
      </c>
      <c r="H68" s="2">
        <f t="shared" si="15"/>
        <v>20</v>
      </c>
      <c r="I68" s="2">
        <f t="shared" si="15"/>
        <v>21</v>
      </c>
      <c r="J68" s="2">
        <f t="shared" si="15"/>
        <v>22</v>
      </c>
      <c r="K68" s="2">
        <f t="shared" si="15"/>
        <v>23</v>
      </c>
      <c r="L68" s="2">
        <f t="shared" si="15"/>
        <v>24</v>
      </c>
      <c r="M68" s="2">
        <f t="shared" si="15"/>
        <v>25</v>
      </c>
      <c r="N68" s="2">
        <f t="shared" si="15"/>
        <v>26</v>
      </c>
      <c r="O68" s="2">
        <f t="shared" si="15"/>
        <v>27</v>
      </c>
      <c r="P68" s="2">
        <f t="shared" si="15"/>
        <v>28</v>
      </c>
      <c r="T68" s="3"/>
      <c r="U68" s="3"/>
    </row>
    <row r="69" spans="2:21" s="5" customFormat="1" ht="20.25" customHeight="1" thickBot="1">
      <c r="B69" s="25"/>
      <c r="C69" s="37">
        <f>C68+2000</f>
        <v>2015</v>
      </c>
      <c r="D69" s="38">
        <f t="shared" ref="D69:P69" si="16">D68+2000</f>
        <v>2016</v>
      </c>
      <c r="E69" s="38">
        <f t="shared" si="16"/>
        <v>2017</v>
      </c>
      <c r="F69" s="38">
        <f t="shared" si="16"/>
        <v>2018</v>
      </c>
      <c r="G69" s="38">
        <f t="shared" si="16"/>
        <v>2019</v>
      </c>
      <c r="H69" s="38">
        <f t="shared" si="16"/>
        <v>2020</v>
      </c>
      <c r="I69" s="39">
        <f t="shared" si="16"/>
        <v>2021</v>
      </c>
      <c r="J69" s="40">
        <f t="shared" si="16"/>
        <v>2022</v>
      </c>
      <c r="K69" s="91">
        <f t="shared" si="16"/>
        <v>2023</v>
      </c>
      <c r="L69" s="38">
        <f t="shared" si="16"/>
        <v>2024</v>
      </c>
      <c r="M69" s="40">
        <f t="shared" si="16"/>
        <v>2025</v>
      </c>
      <c r="N69" s="40">
        <f t="shared" si="16"/>
        <v>2026</v>
      </c>
      <c r="O69" s="40">
        <f t="shared" si="16"/>
        <v>2027</v>
      </c>
      <c r="P69" s="40">
        <f t="shared" si="16"/>
        <v>2028</v>
      </c>
      <c r="Q69" s="105" t="s">
        <v>3</v>
      </c>
      <c r="R69" s="40"/>
      <c r="S69" s="106"/>
      <c r="T69" s="4"/>
      <c r="U69" s="4"/>
    </row>
    <row r="70" spans="2:21">
      <c r="B70" s="7"/>
      <c r="C70" s="48"/>
      <c r="D70" s="84"/>
      <c r="E70" s="84"/>
      <c r="F70" s="84" t="s">
        <v>4</v>
      </c>
      <c r="G70" s="84"/>
      <c r="H70" s="84"/>
      <c r="I70" s="90"/>
      <c r="J70" s="89" t="s">
        <v>5</v>
      </c>
      <c r="K70" s="92"/>
      <c r="L70" s="47" t="s">
        <v>6</v>
      </c>
      <c r="M70" s="47"/>
      <c r="N70" s="47"/>
      <c r="O70" s="47"/>
      <c r="P70" s="47"/>
      <c r="Q70" s="107" t="s">
        <v>7</v>
      </c>
      <c r="R70" s="108" t="s">
        <v>8</v>
      </c>
      <c r="S70" s="109" t="s">
        <v>9</v>
      </c>
      <c r="T70" s="3"/>
      <c r="U70" s="3"/>
    </row>
    <row r="71" spans="2:21">
      <c r="B71" s="6" t="s">
        <v>10</v>
      </c>
      <c r="I71" s="28"/>
      <c r="K71" s="93"/>
      <c r="Q71" s="121"/>
      <c r="S71" s="123"/>
      <c r="T71" s="3"/>
      <c r="U71" s="3"/>
    </row>
    <row r="72" spans="2:21" ht="4.5" customHeight="1">
      <c r="B72" s="6"/>
      <c r="I72" s="28"/>
      <c r="K72" s="93"/>
      <c r="Q72" s="121"/>
      <c r="S72" s="123"/>
      <c r="T72" s="3"/>
      <c r="U72" s="3"/>
    </row>
    <row r="73" spans="2:21">
      <c r="B73" s="8" t="s">
        <v>11</v>
      </c>
      <c r="I73" s="28"/>
      <c r="K73" s="93"/>
      <c r="Q73" s="121"/>
      <c r="S73" s="123"/>
      <c r="T73" s="3"/>
      <c r="U73" s="3"/>
    </row>
    <row r="74" spans="2:21" ht="6.75" customHeight="1">
      <c r="B74" s="8"/>
      <c r="I74" s="28"/>
      <c r="K74" s="93"/>
      <c r="Q74" s="121"/>
      <c r="S74" s="123"/>
      <c r="T74" s="3"/>
      <c r="U74" s="3"/>
    </row>
    <row r="75" spans="2:21">
      <c r="B75" s="11" t="s">
        <v>12</v>
      </c>
      <c r="C75" s="12">
        <v>3.2920138183295977</v>
      </c>
      <c r="D75" s="12">
        <v>3.206767656895515</v>
      </c>
      <c r="E75" s="12">
        <v>2.7640106747998772</v>
      </c>
      <c r="F75" s="12">
        <v>2.8410203968483927</v>
      </c>
      <c r="G75" s="12">
        <v>3.4061176177423436</v>
      </c>
      <c r="H75" s="12">
        <v>2.598988313274031</v>
      </c>
      <c r="I75" s="30">
        <v>1.6831009860591495</v>
      </c>
      <c r="J75" s="12">
        <v>2.7493613648906789</v>
      </c>
      <c r="K75" s="94">
        <v>3.1330421205399972</v>
      </c>
      <c r="L75" s="12">
        <v>3.617650907682024</v>
      </c>
      <c r="M75" s="12">
        <v>3.6331212041337713</v>
      </c>
      <c r="N75" s="12">
        <v>3.580353633997424</v>
      </c>
      <c r="O75" s="12">
        <v>3.2672963392202714</v>
      </c>
      <c r="P75" s="12">
        <v>3.3430542431127419</v>
      </c>
      <c r="Q75" s="110">
        <f>AVERAGE(C75:I75)</f>
        <v>2.8274313519927006</v>
      </c>
      <c r="R75" s="42">
        <f>AVERAGE(J75:P75)</f>
        <v>3.3319828305109875</v>
      </c>
      <c r="S75" s="111">
        <f>AVERAGE(L75:P75)</f>
        <v>3.4882952656292465</v>
      </c>
      <c r="T75" s="3"/>
    </row>
    <row r="76" spans="2:21" ht="7.5" customHeight="1">
      <c r="B76" s="9"/>
      <c r="C76" s="33"/>
      <c r="D76" s="33"/>
      <c r="E76" s="33"/>
      <c r="F76" s="33"/>
      <c r="G76" s="33"/>
      <c r="H76" s="33"/>
      <c r="I76" s="44"/>
      <c r="J76" s="33"/>
      <c r="K76" s="95"/>
      <c r="L76" s="33"/>
      <c r="M76" s="33"/>
      <c r="N76" s="33"/>
      <c r="O76" s="33"/>
      <c r="P76" s="33"/>
      <c r="Q76" s="112"/>
      <c r="R76" s="33"/>
      <c r="S76" s="113"/>
      <c r="T76" s="3"/>
    </row>
    <row r="77" spans="2:21" ht="13.9" customHeight="1">
      <c r="B77" s="35" t="s">
        <v>13</v>
      </c>
      <c r="C77" s="33">
        <v>2.4598495629192696</v>
      </c>
      <c r="D77" s="33">
        <v>2.341269841269833</v>
      </c>
      <c r="E77" s="33">
        <v>2.0356727413726183</v>
      </c>
      <c r="F77" s="33">
        <v>2.3750712521375617</v>
      </c>
      <c r="G77" s="33">
        <v>2.8025241276911972</v>
      </c>
      <c r="H77" s="33">
        <v>2.2928326412710032</v>
      </c>
      <c r="I77" s="44">
        <v>1.376632545005263</v>
      </c>
      <c r="J77" s="33">
        <v>2.6322610071155106</v>
      </c>
      <c r="K77" s="95">
        <v>3.0568420814980568</v>
      </c>
      <c r="L77" s="33">
        <v>3.5796054365288654</v>
      </c>
      <c r="M77" s="33">
        <v>3.6227010143041749</v>
      </c>
      <c r="N77" s="33">
        <v>3.5419383608387367</v>
      </c>
      <c r="O77" s="33">
        <v>3.2061916417355452</v>
      </c>
      <c r="P77" s="33">
        <v>3.3025121428029269</v>
      </c>
      <c r="Q77" s="112">
        <f>AVERAGE(C77:I77)</f>
        <v>2.2405503873809636</v>
      </c>
      <c r="R77" s="33">
        <f>AVERAGE(J77:P77)</f>
        <v>3.2774359549748309</v>
      </c>
      <c r="S77" s="113">
        <f t="shared" ref="S77:S78" si="17">AVERAGE(L77:P77)</f>
        <v>3.4505897192420498</v>
      </c>
      <c r="T77" s="3"/>
    </row>
    <row r="78" spans="2:21">
      <c r="B78" s="35" t="s">
        <v>35</v>
      </c>
      <c r="C78" s="33"/>
      <c r="D78" s="33"/>
      <c r="E78" s="33"/>
      <c r="F78" s="33"/>
      <c r="G78" s="33"/>
      <c r="H78" s="33"/>
      <c r="I78" s="44"/>
      <c r="J78" s="33"/>
      <c r="K78" s="95"/>
      <c r="L78" s="33"/>
      <c r="M78" s="33"/>
      <c r="N78" s="33"/>
      <c r="O78" s="33"/>
      <c r="P78" s="33"/>
      <c r="Q78" s="112" t="e">
        <f>AVERAGE(C78:I78)</f>
        <v>#DIV/0!</v>
      </c>
      <c r="R78" s="33" t="e">
        <f>AVERAGE(J78:P78)</f>
        <v>#DIV/0!</v>
      </c>
      <c r="S78" s="113" t="e">
        <f t="shared" si="17"/>
        <v>#DIV/0!</v>
      </c>
      <c r="T78" s="3"/>
    </row>
    <row r="79" spans="2:21" ht="7.5" customHeight="1">
      <c r="B79" s="7"/>
      <c r="C79" s="33"/>
      <c r="D79" s="33"/>
      <c r="E79" s="33"/>
      <c r="F79" s="33"/>
      <c r="G79" s="33"/>
      <c r="H79" s="33"/>
      <c r="I79" s="44"/>
      <c r="J79" s="33"/>
      <c r="K79" s="95"/>
      <c r="L79" s="33"/>
      <c r="M79" s="33"/>
      <c r="N79" s="33"/>
      <c r="O79" s="33"/>
      <c r="P79" s="33"/>
      <c r="Q79" s="112"/>
      <c r="R79" s="33"/>
      <c r="S79" s="113"/>
      <c r="T79" s="3"/>
    </row>
    <row r="80" spans="2:21">
      <c r="B80" s="8" t="s">
        <v>14</v>
      </c>
      <c r="C80" s="42"/>
      <c r="D80" s="42"/>
      <c r="E80" s="42"/>
      <c r="F80" s="42"/>
      <c r="G80" s="42"/>
      <c r="H80" s="42"/>
      <c r="I80" s="43"/>
      <c r="J80" s="42"/>
      <c r="K80" s="97"/>
      <c r="L80" s="42"/>
      <c r="M80" s="42"/>
      <c r="N80" s="42"/>
      <c r="O80" s="42"/>
      <c r="P80" s="42"/>
      <c r="Q80" s="110"/>
      <c r="R80" s="42"/>
      <c r="S80" s="113"/>
      <c r="T80" s="13"/>
    </row>
    <row r="81" spans="2:22" ht="5.25" customHeight="1">
      <c r="B81" s="8"/>
      <c r="C81" s="42"/>
      <c r="D81" s="42"/>
      <c r="E81" s="42"/>
      <c r="F81" s="42"/>
      <c r="G81" s="42"/>
      <c r="H81" s="42"/>
      <c r="I81" s="43"/>
      <c r="J81" s="42"/>
      <c r="K81" s="97"/>
      <c r="L81" s="42"/>
      <c r="M81" s="42"/>
      <c r="N81" s="42"/>
      <c r="O81" s="42"/>
      <c r="P81" s="42"/>
      <c r="Q81" s="110"/>
      <c r="R81" s="42"/>
      <c r="S81" s="113"/>
      <c r="T81" s="13"/>
    </row>
    <row r="82" spans="2:22">
      <c r="B82" s="11" t="s">
        <v>15</v>
      </c>
      <c r="C82" s="12">
        <v>2.8976818545163985</v>
      </c>
      <c r="D82" s="12">
        <v>2.4470771023499482</v>
      </c>
      <c r="E82" s="12">
        <v>2.2559241706161082</v>
      </c>
      <c r="F82" s="12">
        <v>2.0207638116425564</v>
      </c>
      <c r="G82" s="12">
        <v>2.653098310012747</v>
      </c>
      <c r="H82" s="12">
        <v>1.3807753584705207</v>
      </c>
      <c r="I82" s="30">
        <v>1.9381875327396658</v>
      </c>
      <c r="J82" s="12">
        <v>2.8259244853369392</v>
      </c>
      <c r="K82" s="94">
        <v>3.4972253941653486</v>
      </c>
      <c r="L82" s="12">
        <v>3.5379026675068426</v>
      </c>
      <c r="M82" s="12">
        <v>3.6729029548395964</v>
      </c>
      <c r="N82" s="12">
        <v>3.7414678848116667</v>
      </c>
      <c r="O82" s="12">
        <v>3.111218377747571</v>
      </c>
      <c r="P82" s="12">
        <v>3.3731204793848057</v>
      </c>
      <c r="Q82" s="110">
        <f>AVERAGE(C82:I82)</f>
        <v>2.2276440200497065</v>
      </c>
      <c r="R82" s="42">
        <f>AVERAGE(J82:P82)</f>
        <v>3.3942517491132524</v>
      </c>
      <c r="S82" s="111">
        <f>AVERAGE(L82:P82)</f>
        <v>3.4873224728580965</v>
      </c>
      <c r="T82" s="13"/>
    </row>
    <row r="83" spans="2:22" ht="6.75" customHeight="1">
      <c r="B83" s="9"/>
      <c r="C83" s="33"/>
      <c r="D83" s="33"/>
      <c r="E83" s="33"/>
      <c r="F83" s="33"/>
      <c r="G83" s="33"/>
      <c r="H83" s="33"/>
      <c r="I83" s="44"/>
      <c r="J83" s="33"/>
      <c r="K83" s="95"/>
      <c r="L83" s="33"/>
      <c r="M83" s="33"/>
      <c r="N83" s="33"/>
      <c r="O83" s="33"/>
      <c r="P83" s="33"/>
      <c r="Q83" s="112"/>
      <c r="R83" s="33"/>
      <c r="S83" s="113"/>
      <c r="T83" s="13"/>
    </row>
    <row r="84" spans="2:22" ht="13.9" customHeight="1">
      <c r="B84" s="35" t="s">
        <v>16</v>
      </c>
      <c r="C84" s="33">
        <v>1.7248545303408136</v>
      </c>
      <c r="D84" s="33">
        <v>1.634320735444339</v>
      </c>
      <c r="E84" s="33">
        <v>1.8090452261306567</v>
      </c>
      <c r="F84" s="33">
        <v>1.8953603158933907</v>
      </c>
      <c r="G84" s="33">
        <v>1.8407285409804297</v>
      </c>
      <c r="H84" s="33">
        <v>1.1415525114155001</v>
      </c>
      <c r="I84" s="44">
        <v>2.1256583897667491</v>
      </c>
      <c r="J84" s="33">
        <v>2.6962304875718601</v>
      </c>
      <c r="K84" s="95">
        <v>3.2387306287477102</v>
      </c>
      <c r="L84" s="33">
        <v>3.6209046420579094</v>
      </c>
      <c r="M84" s="33">
        <v>3.7484496429869729</v>
      </c>
      <c r="N84" s="33">
        <v>3.7192150551388803</v>
      </c>
      <c r="O84" s="33">
        <v>3.0558603227147429</v>
      </c>
      <c r="P84" s="33">
        <v>3.3050876534791662</v>
      </c>
      <c r="Q84" s="112">
        <f>AVERAGE(C84:I84)</f>
        <v>1.7387886071388396</v>
      </c>
      <c r="R84" s="33">
        <f>AVERAGE(J84:P84)</f>
        <v>3.3406397760996058</v>
      </c>
      <c r="S84" s="113">
        <f t="shared" ref="S84" si="18">AVERAGE(L84:P84)</f>
        <v>3.4899034632755344</v>
      </c>
      <c r="T84" s="13"/>
    </row>
    <row r="85" spans="2:22">
      <c r="B85" s="35" t="s">
        <v>36</v>
      </c>
      <c r="C85" s="33"/>
      <c r="D85" s="33"/>
      <c r="E85" s="33"/>
      <c r="F85" s="33"/>
      <c r="G85" s="33"/>
      <c r="H85" s="33"/>
      <c r="I85" s="44"/>
      <c r="J85" s="33"/>
      <c r="K85" s="95"/>
      <c r="L85" s="33"/>
      <c r="M85" s="33"/>
      <c r="N85" s="33"/>
      <c r="O85" s="33"/>
      <c r="P85" s="33"/>
      <c r="Q85" s="112"/>
      <c r="R85" s="33"/>
      <c r="S85" s="113"/>
      <c r="T85" s="13"/>
    </row>
    <row r="86" spans="2:22" ht="7.9" customHeight="1">
      <c r="B86" s="9"/>
      <c r="C86" s="33"/>
      <c r="D86" s="33"/>
      <c r="E86" s="33"/>
      <c r="F86" s="33"/>
      <c r="G86" s="33"/>
      <c r="H86" s="33"/>
      <c r="I86" s="44"/>
      <c r="J86" s="33"/>
      <c r="K86" s="95"/>
      <c r="L86" s="33"/>
      <c r="M86" s="33"/>
      <c r="N86" s="33"/>
      <c r="O86" s="33"/>
      <c r="P86" s="33"/>
      <c r="Q86" s="112"/>
      <c r="R86" s="95"/>
      <c r="S86" s="27"/>
      <c r="T86" s="13"/>
    </row>
    <row r="87" spans="2:22">
      <c r="B87" s="8" t="s">
        <v>17</v>
      </c>
      <c r="C87" s="33"/>
      <c r="D87" s="33"/>
      <c r="E87" s="33"/>
      <c r="F87" s="33"/>
      <c r="G87" s="33"/>
      <c r="H87" s="33"/>
      <c r="I87" s="44"/>
      <c r="J87" s="33"/>
      <c r="K87" s="95"/>
      <c r="L87" s="33"/>
      <c r="M87" s="33"/>
      <c r="N87" s="33"/>
      <c r="O87" s="33"/>
      <c r="P87" s="33"/>
      <c r="Q87" s="112"/>
      <c r="R87" s="95"/>
      <c r="S87" s="27"/>
      <c r="T87" s="13"/>
    </row>
    <row r="88" spans="2:22" ht="16.149999999999999" customHeight="1">
      <c r="B88" s="35" t="s">
        <v>18</v>
      </c>
      <c r="C88" s="33">
        <v>2.2259554808903959</v>
      </c>
      <c r="D88" s="33">
        <v>2.0131470829909626</v>
      </c>
      <c r="E88" s="33">
        <v>1.9935561820378478</v>
      </c>
      <c r="F88" s="33">
        <v>2.1717670286278468</v>
      </c>
      <c r="G88" s="33">
        <v>2.2995169082125511</v>
      </c>
      <c r="H88" s="33">
        <v>1.6622591613147053</v>
      </c>
      <c r="I88" s="44">
        <v>1.9323671497584405</v>
      </c>
      <c r="J88" s="33">
        <v>2.6545340838690867</v>
      </c>
      <c r="K88" s="95">
        <v>3.0111248988372363</v>
      </c>
      <c r="L88" s="33">
        <v>3.2540636293991954</v>
      </c>
      <c r="M88" s="33">
        <v>3.2818343896256374</v>
      </c>
      <c r="N88" s="33">
        <v>3.3583096716535143</v>
      </c>
      <c r="O88" s="33">
        <v>2.8091248152058546</v>
      </c>
      <c r="P88" s="33">
        <v>3.11573231860236</v>
      </c>
      <c r="Q88" s="112">
        <f>AVERAGE(C88:I88)</f>
        <v>2.0426527134046788</v>
      </c>
      <c r="R88" s="95">
        <f>AVERAGE(J88:P88)</f>
        <v>3.0692462581704123</v>
      </c>
      <c r="S88" s="27">
        <f>AVERAGE(K88:O88)</f>
        <v>3.1428914809442881</v>
      </c>
      <c r="T88" s="13"/>
    </row>
    <row r="89" spans="2:22" ht="6.75" customHeight="1" thickBot="1">
      <c r="B89" s="7"/>
      <c r="C89" s="10"/>
      <c r="D89" s="10"/>
      <c r="E89" s="15"/>
      <c r="F89" s="15"/>
      <c r="G89" s="10"/>
      <c r="H89" s="10"/>
      <c r="I89" s="29"/>
      <c r="J89" s="10"/>
      <c r="K89" s="96"/>
      <c r="L89" s="10"/>
      <c r="M89" s="10"/>
      <c r="N89" s="10"/>
      <c r="O89" s="10"/>
      <c r="P89" s="10"/>
      <c r="Q89" s="21"/>
      <c r="R89" s="99"/>
      <c r="S89" s="27"/>
      <c r="T89" s="13"/>
    </row>
    <row r="90" spans="2:22" ht="5.25" customHeight="1">
      <c r="B90" s="16"/>
      <c r="C90" s="17"/>
      <c r="D90" s="17"/>
      <c r="E90" s="17"/>
      <c r="F90" s="17"/>
      <c r="G90" s="17"/>
      <c r="H90" s="17"/>
      <c r="I90" s="18"/>
      <c r="J90" s="17"/>
      <c r="K90" s="98"/>
      <c r="L90" s="17"/>
      <c r="M90" s="17"/>
      <c r="N90" s="17"/>
      <c r="O90" s="17"/>
      <c r="P90" s="17"/>
      <c r="Q90" s="122"/>
      <c r="R90" s="98"/>
      <c r="S90" s="117"/>
      <c r="T90" s="13"/>
    </row>
    <row r="91" spans="2:22">
      <c r="B91" s="36" t="s">
        <v>19</v>
      </c>
      <c r="C91" s="10">
        <v>1.5083667216591934</v>
      </c>
      <c r="D91" s="10">
        <v>1.2769909449732886</v>
      </c>
      <c r="E91" s="10">
        <v>1.9486474094452033</v>
      </c>
      <c r="F91" s="33">
        <v>1.9114009444569424</v>
      </c>
      <c r="G91" s="10">
        <v>1.6107678729037733</v>
      </c>
      <c r="H91" s="10">
        <v>0.84690553745929709</v>
      </c>
      <c r="I91" s="29">
        <v>2.8639104220499645</v>
      </c>
      <c r="J91" s="10">
        <v>3.6406925540394264</v>
      </c>
      <c r="K91" s="96">
        <v>2.798079639450024</v>
      </c>
      <c r="L91" s="10">
        <v>2.6936103214906693</v>
      </c>
      <c r="M91" s="10">
        <v>2.5719044816399306</v>
      </c>
      <c r="N91" s="10">
        <v>2.5664468411742414</v>
      </c>
      <c r="O91" s="10">
        <v>2.5741566174585451</v>
      </c>
      <c r="P91" s="10">
        <v>2.5741566174585229</v>
      </c>
      <c r="Q91" s="112">
        <f>AVERAGE(C91:I91)</f>
        <v>1.7095699789925232</v>
      </c>
      <c r="R91" s="95">
        <f>AVERAGE(J91:P91)</f>
        <v>2.7741495818159083</v>
      </c>
      <c r="S91" s="27">
        <f>AVERAGE(K91:O91)</f>
        <v>2.6408395802426816</v>
      </c>
      <c r="T91" s="13"/>
      <c r="U91" s="32"/>
      <c r="V91" s="32"/>
    </row>
    <row r="92" spans="2:22" ht="4.1500000000000004" customHeight="1" thickBot="1">
      <c r="B92" s="128"/>
      <c r="C92" s="15"/>
      <c r="D92" s="15"/>
      <c r="E92" s="15"/>
      <c r="F92" s="15"/>
      <c r="G92" s="15"/>
      <c r="H92" s="15"/>
      <c r="I92" s="129"/>
      <c r="J92" s="15"/>
      <c r="K92" s="99"/>
      <c r="L92" s="15"/>
      <c r="M92" s="15"/>
      <c r="N92" s="15"/>
      <c r="O92" s="15"/>
      <c r="P92" s="15"/>
      <c r="Q92" s="21"/>
      <c r="R92" s="99"/>
      <c r="S92" s="118"/>
      <c r="T92" s="13"/>
    </row>
    <row r="93" spans="2:22" ht="3.75" customHeight="1">
      <c r="B93" s="7"/>
      <c r="C93" s="10"/>
      <c r="D93" s="10"/>
      <c r="E93" s="10"/>
      <c r="F93" s="10"/>
      <c r="G93" s="10"/>
      <c r="H93" s="10"/>
      <c r="I93" s="29"/>
      <c r="J93" s="10"/>
      <c r="K93" s="96"/>
      <c r="L93" s="10"/>
      <c r="M93" s="10"/>
      <c r="N93" s="10"/>
      <c r="O93" s="10"/>
      <c r="P93" s="10"/>
      <c r="Q93" s="20"/>
      <c r="R93" s="96"/>
      <c r="S93" s="27"/>
      <c r="T93" s="13"/>
    </row>
    <row r="94" spans="2:22">
      <c r="B94" s="6" t="s">
        <v>20</v>
      </c>
      <c r="C94" s="26"/>
      <c r="D94" s="27"/>
      <c r="E94" s="27"/>
      <c r="F94" s="27"/>
      <c r="G94" s="27"/>
      <c r="H94" s="27"/>
      <c r="I94" s="31"/>
      <c r="J94" s="27"/>
      <c r="K94" s="100"/>
      <c r="L94" s="27"/>
      <c r="M94" s="27"/>
      <c r="N94" s="27"/>
      <c r="O94" s="27"/>
      <c r="P94" s="27"/>
      <c r="Q94" s="104"/>
      <c r="R94" s="100"/>
      <c r="S94" s="27"/>
      <c r="T94" s="3"/>
    </row>
    <row r="95" spans="2:22" ht="6" customHeight="1">
      <c r="B95" s="6"/>
      <c r="C95" s="26"/>
      <c r="D95" s="27"/>
      <c r="E95" s="27"/>
      <c r="F95" s="27"/>
      <c r="G95" s="27"/>
      <c r="H95" s="27"/>
      <c r="I95" s="31"/>
      <c r="J95" s="27"/>
      <c r="K95" s="100"/>
      <c r="L95" s="27"/>
      <c r="M95" s="27"/>
      <c r="N95" s="27"/>
      <c r="O95" s="27"/>
      <c r="P95" s="27"/>
      <c r="Q95" s="104"/>
      <c r="R95" s="100"/>
      <c r="S95" s="27"/>
      <c r="T95" s="3"/>
    </row>
    <row r="96" spans="2:22">
      <c r="B96" s="8" t="s">
        <v>11</v>
      </c>
      <c r="C96" s="26"/>
      <c r="D96" s="27"/>
      <c r="E96" s="27"/>
      <c r="F96" s="27"/>
      <c r="G96" s="27"/>
      <c r="H96" s="27"/>
      <c r="I96" s="31"/>
      <c r="J96" s="27"/>
      <c r="K96" s="100"/>
      <c r="L96" s="27"/>
      <c r="M96" s="27"/>
      <c r="N96" s="27"/>
      <c r="O96" s="27"/>
      <c r="P96" s="27"/>
      <c r="Q96" s="104"/>
      <c r="R96" s="100"/>
      <c r="S96" s="27"/>
      <c r="T96" s="3"/>
    </row>
    <row r="97" spans="2:21" ht="3.75" customHeight="1">
      <c r="B97" s="8"/>
      <c r="C97" s="26"/>
      <c r="D97" s="27"/>
      <c r="E97" s="27"/>
      <c r="F97" s="27"/>
      <c r="G97" s="27"/>
      <c r="H97" s="27"/>
      <c r="I97" s="31"/>
      <c r="J97" s="27"/>
      <c r="K97" s="100"/>
      <c r="L97" s="27"/>
      <c r="M97" s="27"/>
      <c r="N97" s="27"/>
      <c r="O97" s="27"/>
      <c r="P97" s="27"/>
      <c r="Q97" s="104"/>
      <c r="R97" s="100"/>
      <c r="S97" s="27"/>
      <c r="T97" s="3"/>
    </row>
    <row r="98" spans="2:21">
      <c r="B98" s="11" t="s">
        <v>12</v>
      </c>
      <c r="C98" s="12">
        <f>C75-C$91</f>
        <v>1.7836470966704043</v>
      </c>
      <c r="D98" s="12">
        <f t="shared" ref="D98:P98" si="19">D75-D$91</f>
        <v>1.9297767119222264</v>
      </c>
      <c r="E98" s="12">
        <f t="shared" si="19"/>
        <v>0.81536326535467385</v>
      </c>
      <c r="F98" s="12">
        <f t="shared" si="19"/>
        <v>0.92961945239145027</v>
      </c>
      <c r="G98" s="12">
        <f t="shared" si="19"/>
        <v>1.7953497448385702</v>
      </c>
      <c r="H98" s="12">
        <f t="shared" si="19"/>
        <v>1.7520827758147339</v>
      </c>
      <c r="I98" s="30">
        <f t="shared" si="19"/>
        <v>-1.180809435990815</v>
      </c>
      <c r="J98" s="12">
        <f t="shared" si="19"/>
        <v>-0.89133118914874743</v>
      </c>
      <c r="K98" s="94">
        <f t="shared" si="19"/>
        <v>0.33496248108997317</v>
      </c>
      <c r="L98" s="12">
        <f t="shared" si="19"/>
        <v>0.92404058619135476</v>
      </c>
      <c r="M98" s="12">
        <f t="shared" si="19"/>
        <v>1.0612167224938407</v>
      </c>
      <c r="N98" s="12">
        <f t="shared" si="19"/>
        <v>1.0139067928231826</v>
      </c>
      <c r="O98" s="12">
        <f t="shared" si="19"/>
        <v>0.69313972176172634</v>
      </c>
      <c r="P98" s="12">
        <f t="shared" si="19"/>
        <v>0.76889762565421904</v>
      </c>
      <c r="Q98" s="110">
        <f>AVERAGE(C98:I98)</f>
        <v>1.1178613730001776</v>
      </c>
      <c r="R98" s="97">
        <f>AVERAGE(J98:P98)</f>
        <v>0.55783324869507844</v>
      </c>
      <c r="S98" s="116">
        <f>AVERAGE(K98:O98)</f>
        <v>0.80545326087201552</v>
      </c>
      <c r="T98" s="3"/>
    </row>
    <row r="99" spans="2:21" ht="6" customHeight="1">
      <c r="B99" s="7"/>
      <c r="C99" s="10"/>
      <c r="D99" s="10"/>
      <c r="E99" s="10"/>
      <c r="F99" s="10"/>
      <c r="G99" s="10"/>
      <c r="H99" s="10"/>
      <c r="I99" s="29"/>
      <c r="J99" s="10"/>
      <c r="K99" s="96"/>
      <c r="L99" s="10"/>
      <c r="M99" s="10"/>
      <c r="N99" s="10"/>
      <c r="O99" s="10"/>
      <c r="P99" s="10"/>
      <c r="Q99" s="112"/>
      <c r="R99" s="95"/>
      <c r="S99" s="27"/>
      <c r="T99" s="3"/>
    </row>
    <row r="100" spans="2:21" ht="13.15" customHeight="1">
      <c r="B100" s="9" t="s">
        <v>21</v>
      </c>
      <c r="C100" s="10">
        <f>C77-C$91</f>
        <v>0.95148284126007621</v>
      </c>
      <c r="D100" s="10">
        <f t="shared" ref="D100:P100" si="20">D77-D$91</f>
        <v>1.0642788962965444</v>
      </c>
      <c r="E100" s="10">
        <f t="shared" si="20"/>
        <v>8.7025331927415017E-2</v>
      </c>
      <c r="F100" s="10">
        <f t="shared" si="20"/>
        <v>0.46367030768061923</v>
      </c>
      <c r="G100" s="10">
        <f t="shared" si="20"/>
        <v>1.1917562547874239</v>
      </c>
      <c r="H100" s="10">
        <f t="shared" si="20"/>
        <v>1.4459271038117061</v>
      </c>
      <c r="I100" s="29">
        <f t="shared" si="20"/>
        <v>-1.4872778770447015</v>
      </c>
      <c r="J100" s="10">
        <f t="shared" si="20"/>
        <v>-1.0084315469239158</v>
      </c>
      <c r="K100" s="96">
        <f t="shared" si="20"/>
        <v>0.25876244204803278</v>
      </c>
      <c r="L100" s="10">
        <f t="shared" si="20"/>
        <v>0.88599511503819617</v>
      </c>
      <c r="M100" s="10">
        <f t="shared" si="20"/>
        <v>1.0507965326642443</v>
      </c>
      <c r="N100" s="10">
        <f t="shared" si="20"/>
        <v>0.97549151966449532</v>
      </c>
      <c r="O100" s="10">
        <f t="shared" si="20"/>
        <v>0.63203502427700009</v>
      </c>
      <c r="P100" s="10">
        <f t="shared" si="20"/>
        <v>0.72835552534440406</v>
      </c>
      <c r="Q100" s="112">
        <f>AVERAGE(C100:I100)</f>
        <v>0.53098040838844052</v>
      </c>
      <c r="R100" s="95">
        <f>AVERAGE(J100:P100)</f>
        <v>0.50328637315892244</v>
      </c>
      <c r="S100" s="27">
        <f>AVERAGE(K100:O100)</f>
        <v>0.76061612673839374</v>
      </c>
      <c r="T100" s="3"/>
    </row>
    <row r="101" spans="2:21">
      <c r="B101" s="9" t="s">
        <v>35</v>
      </c>
      <c r="C101" s="10"/>
      <c r="D101" s="10"/>
      <c r="E101" s="10"/>
      <c r="F101" s="10"/>
      <c r="G101" s="10"/>
      <c r="H101" s="10"/>
      <c r="I101" s="29"/>
      <c r="J101" s="10"/>
      <c r="K101" s="96"/>
      <c r="L101" s="10"/>
      <c r="M101" s="10"/>
      <c r="N101" s="10"/>
      <c r="O101" s="10"/>
      <c r="P101" s="10"/>
      <c r="Q101" s="112"/>
      <c r="R101" s="95"/>
      <c r="S101" s="27"/>
      <c r="T101" s="3"/>
    </row>
    <row r="102" spans="2:21" ht="5.25" customHeight="1">
      <c r="B102" s="7"/>
      <c r="C102" s="10"/>
      <c r="D102" s="10"/>
      <c r="E102" s="10"/>
      <c r="F102" s="10"/>
      <c r="G102" s="10"/>
      <c r="H102" s="10"/>
      <c r="I102" s="29"/>
      <c r="J102" s="10"/>
      <c r="K102" s="96"/>
      <c r="L102" s="10"/>
      <c r="M102" s="10"/>
      <c r="N102" s="10"/>
      <c r="O102" s="10"/>
      <c r="P102" s="10"/>
      <c r="Q102" s="112"/>
      <c r="R102" s="95"/>
      <c r="S102" s="27"/>
      <c r="T102" s="13"/>
    </row>
    <row r="103" spans="2:21">
      <c r="B103" s="8" t="s">
        <v>14</v>
      </c>
      <c r="C103" s="10"/>
      <c r="D103" s="10"/>
      <c r="E103" s="10"/>
      <c r="F103" s="10"/>
      <c r="G103" s="10"/>
      <c r="H103" s="10"/>
      <c r="I103" s="29"/>
      <c r="J103" s="10"/>
      <c r="K103" s="96"/>
      <c r="L103" s="10"/>
      <c r="M103" s="10"/>
      <c r="N103" s="10"/>
      <c r="O103" s="10"/>
      <c r="P103" s="10"/>
      <c r="Q103" s="110"/>
      <c r="R103" s="97"/>
      <c r="S103" s="27"/>
      <c r="T103" s="13"/>
    </row>
    <row r="104" spans="2:21" ht="6" customHeight="1">
      <c r="B104" s="8"/>
      <c r="C104" s="10"/>
      <c r="D104" s="10"/>
      <c r="E104" s="10"/>
      <c r="F104" s="10"/>
      <c r="G104" s="10"/>
      <c r="H104" s="10"/>
      <c r="I104" s="29"/>
      <c r="J104" s="10"/>
      <c r="K104" s="96"/>
      <c r="L104" s="10"/>
      <c r="M104" s="10"/>
      <c r="N104" s="10"/>
      <c r="O104" s="10"/>
      <c r="P104" s="10"/>
      <c r="Q104" s="110"/>
      <c r="R104" s="97"/>
      <c r="S104" s="27"/>
      <c r="T104" s="13"/>
    </row>
    <row r="105" spans="2:21">
      <c r="B105" s="11" t="s">
        <v>15</v>
      </c>
      <c r="C105" s="12">
        <v>1.3102749801952696</v>
      </c>
      <c r="D105" s="12">
        <v>1.3102749801952696</v>
      </c>
      <c r="E105" s="12">
        <v>1.3102749801952696</v>
      </c>
      <c r="F105" s="12">
        <v>1.3102749801952696</v>
      </c>
      <c r="G105" s="12">
        <v>1.3102749801952696</v>
      </c>
      <c r="H105" s="12">
        <v>1.3102749801952696</v>
      </c>
      <c r="I105" s="30">
        <v>1.3102749801952696</v>
      </c>
      <c r="J105" s="12">
        <v>1.3102749801952696</v>
      </c>
      <c r="K105" s="94">
        <v>1.3102749801952696</v>
      </c>
      <c r="L105" s="12">
        <v>1.3102749801952696</v>
      </c>
      <c r="M105" s="12">
        <v>1.3102749801952696</v>
      </c>
      <c r="N105" s="12">
        <v>1.3102749801952696</v>
      </c>
      <c r="O105" s="12">
        <v>1.3102749801952696</v>
      </c>
      <c r="P105" s="12">
        <v>1.3102749801952696</v>
      </c>
      <c r="Q105" s="110">
        <f>AVERAGE(C105:I105)</f>
        <v>1.3102749801952693</v>
      </c>
      <c r="R105" s="97">
        <f>AVERAGE(J105:P105)</f>
        <v>1.3102749801952693</v>
      </c>
      <c r="S105" s="116">
        <f>AVERAGE(K105:O105)</f>
        <v>1.3102749801952696</v>
      </c>
      <c r="T105" s="13"/>
    </row>
    <row r="106" spans="2:21" ht="6" customHeight="1">
      <c r="B106" s="7"/>
      <c r="C106" s="10"/>
      <c r="D106" s="10"/>
      <c r="E106" s="10"/>
      <c r="F106" s="10"/>
      <c r="G106" s="10"/>
      <c r="H106" s="10"/>
      <c r="I106" s="29"/>
      <c r="J106" s="10"/>
      <c r="K106" s="96"/>
      <c r="L106" s="10"/>
      <c r="M106" s="10"/>
      <c r="N106" s="10"/>
      <c r="O106" s="10"/>
      <c r="P106" s="10"/>
      <c r="Q106" s="112"/>
      <c r="R106" s="95"/>
      <c r="S106" s="27"/>
      <c r="T106" s="13"/>
      <c r="U106" s="14"/>
    </row>
    <row r="107" spans="2:21" ht="13.15" customHeight="1">
      <c r="B107" s="9" t="s">
        <v>16</v>
      </c>
      <c r="C107" s="10">
        <f t="shared" ref="C107:P107" si="21">C84-C$91</f>
        <v>0.21648780868162021</v>
      </c>
      <c r="D107" s="10">
        <f t="shared" si="21"/>
        <v>0.3573297904710504</v>
      </c>
      <c r="E107" s="10">
        <f t="shared" si="21"/>
        <v>-0.13960218331454666</v>
      </c>
      <c r="F107" s="10">
        <f t="shared" si="21"/>
        <v>-1.6040628563551707E-2</v>
      </c>
      <c r="G107" s="10">
        <f t="shared" si="21"/>
        <v>0.22996066807665638</v>
      </c>
      <c r="H107" s="10">
        <f t="shared" si="21"/>
        <v>0.29464697395620298</v>
      </c>
      <c r="I107" s="29">
        <f t="shared" si="21"/>
        <v>-0.73825203228321534</v>
      </c>
      <c r="J107" s="10">
        <f t="shared" si="21"/>
        <v>-0.94446206646756625</v>
      </c>
      <c r="K107" s="96">
        <f t="shared" si="21"/>
        <v>0.4406509892976862</v>
      </c>
      <c r="L107" s="10">
        <f t="shared" si="21"/>
        <v>0.92729432056724015</v>
      </c>
      <c r="M107" s="10">
        <f t="shared" si="21"/>
        <v>1.1765451613470423</v>
      </c>
      <c r="N107" s="10">
        <f t="shared" si="21"/>
        <v>1.1527682139646389</v>
      </c>
      <c r="O107" s="10">
        <f t="shared" si="21"/>
        <v>0.48170370525619788</v>
      </c>
      <c r="P107" s="10">
        <f t="shared" si="21"/>
        <v>0.73093103602064335</v>
      </c>
      <c r="Q107" s="112">
        <f>AVERAGE(C107:I107)</f>
        <v>2.9218628146316612E-2</v>
      </c>
      <c r="R107" s="95">
        <f>AVERAGE(J107:P107)</f>
        <v>0.56649019428369751</v>
      </c>
      <c r="S107" s="27">
        <f>AVERAGE(K107:O107)</f>
        <v>0.8357924780865611</v>
      </c>
      <c r="T107" s="13"/>
      <c r="U107" s="14"/>
    </row>
    <row r="108" spans="2:21">
      <c r="B108" s="9" t="s">
        <v>36</v>
      </c>
      <c r="C108" s="10"/>
      <c r="D108" s="10"/>
      <c r="E108" s="10"/>
      <c r="F108" s="10"/>
      <c r="G108" s="10"/>
      <c r="H108" s="10"/>
      <c r="I108" s="29"/>
      <c r="J108" s="10"/>
      <c r="K108" s="96"/>
      <c r="L108" s="10"/>
      <c r="M108" s="10"/>
      <c r="N108" s="10"/>
      <c r="O108" s="10"/>
      <c r="P108" s="10"/>
      <c r="Q108" s="112"/>
      <c r="R108" s="95"/>
      <c r="S108" s="27"/>
      <c r="T108" s="13"/>
      <c r="U108" s="14"/>
    </row>
    <row r="109" spans="2:21" ht="7.5" customHeight="1">
      <c r="B109" s="19"/>
      <c r="C109" s="20"/>
      <c r="D109" s="10"/>
      <c r="E109" s="10"/>
      <c r="F109" s="10"/>
      <c r="G109" s="10"/>
      <c r="H109" s="10"/>
      <c r="I109" s="29"/>
      <c r="J109" s="10"/>
      <c r="K109" s="96"/>
      <c r="L109" s="10"/>
      <c r="M109" s="10"/>
      <c r="N109" s="10"/>
      <c r="O109" s="10"/>
      <c r="P109" s="10"/>
      <c r="Q109" s="112"/>
      <c r="R109" s="95"/>
      <c r="S109" s="27"/>
      <c r="U109" s="14"/>
    </row>
    <row r="110" spans="2:21">
      <c r="B110" s="8" t="s">
        <v>17</v>
      </c>
      <c r="C110" s="10"/>
      <c r="D110" s="10"/>
      <c r="E110" s="10"/>
      <c r="F110" s="10"/>
      <c r="G110" s="10"/>
      <c r="H110" s="10"/>
      <c r="I110" s="29"/>
      <c r="J110" s="10"/>
      <c r="K110" s="96"/>
      <c r="L110" s="10"/>
      <c r="M110" s="10"/>
      <c r="N110" s="10"/>
      <c r="O110" s="10"/>
      <c r="P110" s="10"/>
      <c r="Q110" s="112"/>
      <c r="R110" s="95"/>
      <c r="S110" s="27"/>
      <c r="U110" s="14"/>
    </row>
    <row r="111" spans="2:21" ht="13.15" customHeight="1">
      <c r="B111" s="35" t="s">
        <v>18</v>
      </c>
      <c r="C111" s="10">
        <f>C88-C$91</f>
        <v>0.71758875923120247</v>
      </c>
      <c r="D111" s="10">
        <f t="shared" ref="D111:P111" si="22">D88-D$91</f>
        <v>0.73615613801767399</v>
      </c>
      <c r="E111" s="10">
        <f t="shared" si="22"/>
        <v>4.4908772592644475E-2</v>
      </c>
      <c r="F111" s="10">
        <f t="shared" si="22"/>
        <v>0.26036608417090434</v>
      </c>
      <c r="G111" s="10">
        <f t="shared" si="22"/>
        <v>0.68874903530877774</v>
      </c>
      <c r="H111" s="10">
        <f t="shared" si="22"/>
        <v>0.81535362385540822</v>
      </c>
      <c r="I111" s="29">
        <f t="shared" si="22"/>
        <v>-0.931543272291524</v>
      </c>
      <c r="J111" s="10">
        <f t="shared" si="22"/>
        <v>-0.98615847017033964</v>
      </c>
      <c r="K111" s="96">
        <f t="shared" si="22"/>
        <v>0.2130452593872123</v>
      </c>
      <c r="L111" s="10">
        <f t="shared" si="22"/>
        <v>0.5604533079085261</v>
      </c>
      <c r="M111" s="10">
        <f t="shared" si="22"/>
        <v>0.70992990798570688</v>
      </c>
      <c r="N111" s="10">
        <f t="shared" si="22"/>
        <v>0.79186283047927297</v>
      </c>
      <c r="O111" s="10">
        <f t="shared" si="22"/>
        <v>0.23496819774730948</v>
      </c>
      <c r="P111" s="10">
        <f t="shared" si="22"/>
        <v>0.54157570114383713</v>
      </c>
      <c r="Q111" s="112">
        <f>AVERAGE(C111:I111)</f>
        <v>0.3330827344121553</v>
      </c>
      <c r="R111" s="95">
        <f>AVERAGE(J111:P111)</f>
        <v>0.2950966763545036</v>
      </c>
      <c r="S111" s="27">
        <f>AVERAGE(K111:O111)</f>
        <v>0.50205190070160555</v>
      </c>
      <c r="U111" s="14"/>
    </row>
    <row r="112" spans="2:21" ht="4.1500000000000004" customHeight="1" thickBot="1">
      <c r="B112" s="19"/>
      <c r="C112" s="21"/>
      <c r="D112" s="10"/>
      <c r="E112" s="10"/>
      <c r="F112" s="15"/>
      <c r="G112" s="15"/>
      <c r="H112" s="15"/>
      <c r="I112" s="129"/>
      <c r="J112" s="10"/>
      <c r="K112" s="99"/>
      <c r="L112" s="15"/>
      <c r="M112" s="10"/>
      <c r="N112" s="10"/>
      <c r="O112" s="10"/>
      <c r="P112" s="124"/>
      <c r="Q112" s="21"/>
      <c r="R112" s="99"/>
      <c r="S112" s="118"/>
    </row>
    <row r="113" spans="2:21">
      <c r="B113" s="22"/>
      <c r="C113" s="17"/>
      <c r="D113" s="17"/>
      <c r="E113" s="17"/>
      <c r="F113" s="17"/>
      <c r="G113" s="17"/>
      <c r="H113" s="17"/>
      <c r="I113" s="17"/>
      <c r="J113" s="17"/>
      <c r="K113" s="17"/>
      <c r="L113" s="17"/>
      <c r="M113" s="17"/>
      <c r="N113" s="17"/>
      <c r="O113" s="17"/>
      <c r="P113" s="10"/>
      <c r="Q113" s="10"/>
      <c r="R113" s="10"/>
      <c r="S113" s="45" t="s">
        <v>22</v>
      </c>
    </row>
    <row r="114" spans="2:21">
      <c r="B114" s="2" t="s">
        <v>23</v>
      </c>
      <c r="U114" s="23"/>
    </row>
    <row r="115" spans="2:21">
      <c r="B115" s="32" t="s">
        <v>37</v>
      </c>
      <c r="U115" s="23"/>
    </row>
    <row r="116" spans="2:21">
      <c r="B116" s="32" t="s">
        <v>25</v>
      </c>
      <c r="U116" s="23"/>
    </row>
    <row r="117" spans="2:21">
      <c r="B117" s="32" t="s">
        <v>26</v>
      </c>
      <c r="U117" s="23"/>
    </row>
    <row r="118" spans="2:21" ht="13.15" customHeight="1">
      <c r="B118" s="83" t="s">
        <v>27</v>
      </c>
      <c r="C118" s="83"/>
      <c r="D118" s="83"/>
      <c r="E118" s="83"/>
      <c r="F118" s="83"/>
      <c r="G118" s="83"/>
      <c r="H118" s="83"/>
      <c r="I118" s="83"/>
      <c r="J118" s="83"/>
      <c r="K118" s="83"/>
      <c r="L118" s="83"/>
      <c r="M118" s="83"/>
      <c r="N118" s="83"/>
      <c r="O118" s="83"/>
      <c r="P118" s="83"/>
      <c r="Q118" s="83"/>
      <c r="R118" s="83"/>
      <c r="S118" s="83"/>
      <c r="U118" s="23"/>
    </row>
    <row r="119" spans="2:21" ht="13.15" customHeight="1">
      <c r="B119" s="83" t="s">
        <v>28</v>
      </c>
      <c r="C119" s="83"/>
      <c r="D119" s="83"/>
      <c r="E119" s="83"/>
      <c r="F119" s="83"/>
      <c r="G119" s="83"/>
      <c r="H119" s="83"/>
      <c r="I119" s="83"/>
      <c r="J119" s="83"/>
      <c r="K119" s="83"/>
      <c r="L119" s="83"/>
      <c r="M119" s="83"/>
      <c r="N119" s="83"/>
      <c r="O119" s="83"/>
      <c r="P119" s="83"/>
      <c r="Q119" s="83"/>
      <c r="R119" s="83"/>
      <c r="S119" s="83"/>
      <c r="U119" s="23"/>
    </row>
    <row r="120" spans="2:21" ht="13.15" customHeight="1">
      <c r="B120" s="83" t="s">
        <v>29</v>
      </c>
      <c r="C120" s="83"/>
      <c r="D120" s="83"/>
      <c r="E120" s="83"/>
      <c r="F120" s="83"/>
      <c r="G120" s="83"/>
      <c r="H120" s="83"/>
      <c r="I120" s="83"/>
      <c r="J120" s="83"/>
      <c r="K120" s="83"/>
      <c r="L120" s="83"/>
      <c r="M120" s="83"/>
      <c r="N120" s="83"/>
      <c r="O120" s="83"/>
      <c r="P120" s="83"/>
      <c r="Q120" s="83"/>
      <c r="R120" s="83"/>
      <c r="S120" s="83"/>
      <c r="U120" s="23"/>
    </row>
    <row r="121" spans="2:21">
      <c r="B121" s="83" t="s">
        <v>30</v>
      </c>
      <c r="U121" s="23"/>
    </row>
    <row r="122" spans="2:21">
      <c r="B122" s="32" t="s">
        <v>38</v>
      </c>
      <c r="U122" s="23"/>
    </row>
    <row r="123" spans="2:21">
      <c r="B123" s="32" t="s">
        <v>32</v>
      </c>
      <c r="U123" s="23"/>
    </row>
    <row r="124" spans="2:21" ht="13.15" customHeight="1">
      <c r="B124" s="85"/>
      <c r="C124" s="85"/>
      <c r="D124" s="85"/>
      <c r="E124" s="85"/>
      <c r="F124" s="85"/>
      <c r="G124" s="85"/>
      <c r="H124" s="85"/>
      <c r="I124" s="85"/>
      <c r="J124" s="85"/>
      <c r="K124" s="85"/>
      <c r="L124" s="85"/>
      <c r="M124" s="85"/>
      <c r="N124" s="85"/>
      <c r="U124" s="23"/>
    </row>
    <row r="125" spans="2:21">
      <c r="B125" s="32"/>
      <c r="U125" s="23"/>
    </row>
    <row r="126" spans="2:21" ht="4.5" customHeight="1">
      <c r="B126" s="24"/>
    </row>
    <row r="127" spans="2:21" ht="12" customHeight="1">
      <c r="C127" s="41">
        <f t="shared" ref="C127:O127" si="23">DATE(C69,6,1)</f>
        <v>42156</v>
      </c>
      <c r="D127" s="41">
        <f t="shared" si="23"/>
        <v>42522</v>
      </c>
      <c r="E127" s="41">
        <f t="shared" si="23"/>
        <v>42887</v>
      </c>
      <c r="F127" s="41">
        <f t="shared" si="23"/>
        <v>43252</v>
      </c>
      <c r="G127" s="41">
        <f t="shared" si="23"/>
        <v>43617</v>
      </c>
      <c r="H127" s="41">
        <f t="shared" si="23"/>
        <v>43983</v>
      </c>
      <c r="I127" s="41">
        <f t="shared" si="23"/>
        <v>44348</v>
      </c>
      <c r="J127" s="41">
        <f t="shared" si="23"/>
        <v>44713</v>
      </c>
      <c r="K127" s="41">
        <f t="shared" si="23"/>
        <v>45078</v>
      </c>
      <c r="L127" s="41">
        <f t="shared" si="23"/>
        <v>45444</v>
      </c>
      <c r="M127" s="41">
        <f t="shared" si="23"/>
        <v>45809</v>
      </c>
      <c r="N127" s="41">
        <f t="shared" si="23"/>
        <v>46174</v>
      </c>
      <c r="O127" s="41">
        <f t="shared" si="23"/>
        <v>46539</v>
      </c>
      <c r="P127" s="41"/>
      <c r="Q127" s="41"/>
      <c r="R127" s="41"/>
    </row>
    <row r="128" spans="2:21" ht="15.75">
      <c r="B128" s="51" t="s">
        <v>39</v>
      </c>
    </row>
    <row r="129" spans="2:23">
      <c r="I129" s="52"/>
      <c r="K129" s="53" t="s">
        <v>40</v>
      </c>
    </row>
    <row r="130" spans="2:23" ht="38.25">
      <c r="D130" s="54" t="s">
        <v>41</v>
      </c>
      <c r="I130" s="55" t="s">
        <v>42</v>
      </c>
      <c r="J130" s="102" t="s">
        <v>43</v>
      </c>
      <c r="K130" s="125" t="s">
        <v>44</v>
      </c>
      <c r="L130" s="125"/>
      <c r="M130" s="125" t="s">
        <v>45</v>
      </c>
      <c r="N130" s="125"/>
      <c r="O130" s="56"/>
      <c r="P130" s="56"/>
      <c r="Q130" s="56"/>
      <c r="R130" s="56"/>
      <c r="S130" s="125" t="s">
        <v>46</v>
      </c>
      <c r="T130" s="125"/>
      <c r="U130" s="125"/>
    </row>
    <row r="131" spans="2:23" ht="14.25">
      <c r="B131" s="2" t="s">
        <v>47</v>
      </c>
      <c r="D131" s="57" t="s">
        <v>48</v>
      </c>
      <c r="H131" s="34"/>
      <c r="I131" s="58">
        <v>1.4705882352941176E-2</v>
      </c>
      <c r="J131" s="103">
        <v>0.2</v>
      </c>
      <c r="K131" s="59">
        <v>0.5</v>
      </c>
      <c r="M131" s="60">
        <f>I131*K131*0.5</f>
        <v>3.6764705882352941E-3</v>
      </c>
    </row>
    <row r="132" spans="2:23" ht="14.25">
      <c r="D132" s="57" t="s">
        <v>49</v>
      </c>
      <c r="I132" s="58">
        <v>0.64583333333333337</v>
      </c>
      <c r="J132" s="3">
        <v>0.05</v>
      </c>
      <c r="K132" s="61">
        <v>0.05</v>
      </c>
      <c r="M132" s="60">
        <f t="shared" ref="M132:M133" si="24">I132*K132*0.5</f>
        <v>1.6145833333333335E-2</v>
      </c>
      <c r="V132" s="3" t="s">
        <v>50</v>
      </c>
    </row>
    <row r="133" spans="2:23" ht="15" thickBot="1">
      <c r="D133" s="62" t="s">
        <v>51</v>
      </c>
      <c r="I133" s="58">
        <v>0.33946078431372551</v>
      </c>
      <c r="J133" s="3">
        <v>0.65</v>
      </c>
      <c r="K133" s="59">
        <v>0.5</v>
      </c>
      <c r="M133" s="60">
        <f t="shared" si="24"/>
        <v>8.4865196078431376E-2</v>
      </c>
      <c r="V133" s="82">
        <f>K133*I133</f>
        <v>0.16973039215686275</v>
      </c>
      <c r="W133" s="24" t="s">
        <v>52</v>
      </c>
    </row>
    <row r="134" spans="2:23" ht="13.5" thickTop="1">
      <c r="I134" s="63">
        <f>SUM(I131:I133)</f>
        <v>1</v>
      </c>
      <c r="J134" s="3"/>
      <c r="K134" s="59"/>
      <c r="M134" s="64">
        <f>SUM(M131:M133)</f>
        <v>0.1046875</v>
      </c>
      <c r="S134" s="60">
        <f>0.5-M134</f>
        <v>0.39531250000000001</v>
      </c>
    </row>
    <row r="135" spans="2:23">
      <c r="J135" s="3"/>
      <c r="K135" s="59"/>
    </row>
    <row r="136" spans="2:23" ht="14.25">
      <c r="B136" s="2" t="s">
        <v>53</v>
      </c>
      <c r="D136" s="57" t="s">
        <v>48</v>
      </c>
      <c r="H136" s="34"/>
      <c r="I136" s="58">
        <v>7.8E-2</v>
      </c>
      <c r="J136" s="103">
        <v>0.2</v>
      </c>
      <c r="K136" s="59">
        <v>0.5</v>
      </c>
      <c r="M136" s="60">
        <f>I136*K136*0.5</f>
        <v>1.95E-2</v>
      </c>
    </row>
    <row r="137" spans="2:23" ht="14.25">
      <c r="D137" s="57" t="s">
        <v>49</v>
      </c>
      <c r="I137" s="58">
        <v>0.309</v>
      </c>
      <c r="J137" s="103">
        <v>0.05</v>
      </c>
      <c r="K137" s="59">
        <v>0.05</v>
      </c>
      <c r="M137" s="60">
        <f t="shared" ref="M137:M138" si="25">I137*K137*0.5</f>
        <v>7.7250000000000001E-3</v>
      </c>
    </row>
    <row r="138" spans="2:23" ht="15" thickBot="1">
      <c r="D138" s="62" t="s">
        <v>51</v>
      </c>
      <c r="I138" s="65">
        <v>0.61299999999999999</v>
      </c>
      <c r="J138" s="103">
        <v>0.8</v>
      </c>
      <c r="K138" s="59">
        <v>0.6</v>
      </c>
      <c r="M138" s="60">
        <f t="shared" si="25"/>
        <v>0.18389999999999998</v>
      </c>
    </row>
    <row r="139" spans="2:23" ht="13.5" thickTop="1">
      <c r="I139" s="66">
        <f>SUM(I136:I138)</f>
        <v>1</v>
      </c>
      <c r="J139" s="3"/>
      <c r="K139" s="59"/>
      <c r="M139" s="64">
        <f>SUM(M136:M138)</f>
        <v>0.21112499999999998</v>
      </c>
      <c r="S139" s="60">
        <f>0.5-M139</f>
        <v>0.28887499999999999</v>
      </c>
    </row>
    <row r="140" spans="2:23">
      <c r="J140" s="3"/>
      <c r="K140" s="59"/>
    </row>
    <row r="141" spans="2:23" ht="14.25">
      <c r="B141" s="2" t="s">
        <v>54</v>
      </c>
      <c r="D141" s="57" t="s">
        <v>48</v>
      </c>
      <c r="I141" s="67">
        <v>0.13148490671072244</v>
      </c>
      <c r="J141" s="103">
        <v>0.3</v>
      </c>
      <c r="K141" s="59">
        <v>0.7</v>
      </c>
      <c r="M141" s="60">
        <f>I141*K141*0.5</f>
        <v>4.6019717348752848E-2</v>
      </c>
    </row>
    <row r="142" spans="2:23" ht="14.25">
      <c r="D142" s="57" t="s">
        <v>49</v>
      </c>
      <c r="I142" s="67">
        <v>0.38393161779230345</v>
      </c>
      <c r="J142" s="103">
        <v>0.35582204821914287</v>
      </c>
      <c r="K142" s="59">
        <f>K155</f>
        <v>0.339064765571303</v>
      </c>
      <c r="M142" s="60">
        <f t="shared" ref="M142:M143" si="26">I142*K142*0.5</f>
        <v>6.5088841991079241E-2</v>
      </c>
    </row>
    <row r="143" spans="2:23" ht="15" thickBot="1">
      <c r="D143" s="62" t="s">
        <v>51</v>
      </c>
      <c r="I143" s="68">
        <v>0.48460143300949954</v>
      </c>
      <c r="J143" s="3">
        <v>0.77</v>
      </c>
      <c r="K143" s="59">
        <v>0.55000000000000004</v>
      </c>
      <c r="M143" s="60">
        <f t="shared" si="26"/>
        <v>0.13326539407761237</v>
      </c>
    </row>
    <row r="144" spans="2:23" ht="14.25" thickTop="1" thickBot="1">
      <c r="I144" s="66">
        <f>SUM(I141:I143)</f>
        <v>1.0000179575125254</v>
      </c>
      <c r="J144" s="3"/>
      <c r="M144" s="64">
        <f>SUM(M141:M143)</f>
        <v>0.24437395341744444</v>
      </c>
      <c r="S144" s="60">
        <f>0.5-M144</f>
        <v>0.25562604658255556</v>
      </c>
      <c r="V144" s="86">
        <f>M144/0.5</f>
        <v>0.48874790683488889</v>
      </c>
    </row>
    <row r="145" spans="2:20" ht="13.5" thickTop="1">
      <c r="I145" s="66"/>
      <c r="J145" s="3"/>
      <c r="M145" s="64"/>
      <c r="N145" s="69"/>
      <c r="O145" s="69"/>
      <c r="P145" s="69"/>
      <c r="Q145" s="69"/>
      <c r="R145" s="69"/>
      <c r="S145" s="60"/>
      <c r="T145" s="60"/>
    </row>
    <row r="146" spans="2:20">
      <c r="B146" s="2" t="s">
        <v>55</v>
      </c>
      <c r="J146" s="3"/>
    </row>
    <row r="147" spans="2:20" ht="38.25">
      <c r="C147" s="52" t="s">
        <v>56</v>
      </c>
      <c r="E147" s="52" t="s">
        <v>57</v>
      </c>
      <c r="F147" s="52" t="s">
        <v>58</v>
      </c>
      <c r="I147" s="2" t="s">
        <v>59</v>
      </c>
      <c r="J147" s="3"/>
    </row>
    <row r="148" spans="2:20">
      <c r="B148" s="2" t="s">
        <v>47</v>
      </c>
      <c r="C148" s="2">
        <v>1.22</v>
      </c>
      <c r="E148" s="70">
        <f>C148*I148</f>
        <v>0.78791666666666671</v>
      </c>
      <c r="F148" s="70">
        <f>E148*K148</f>
        <v>3.9395833333333338E-2</v>
      </c>
      <c r="I148" s="66">
        <f>I132</f>
        <v>0.64583333333333337</v>
      </c>
      <c r="J148" s="3">
        <v>0.05</v>
      </c>
      <c r="K148" s="71">
        <v>0.05</v>
      </c>
    </row>
    <row r="149" spans="2:20">
      <c r="B149" s="2" t="s">
        <v>60</v>
      </c>
      <c r="C149" s="2">
        <v>9.23</v>
      </c>
      <c r="E149" s="70">
        <f t="shared" ref="E149:E152" si="27">C149*I149</f>
        <v>2.8520699999999999</v>
      </c>
      <c r="F149" s="70">
        <f>E149*K149</f>
        <v>0.14260349999999999</v>
      </c>
      <c r="I149" s="66">
        <f>I137</f>
        <v>0.309</v>
      </c>
      <c r="J149" s="3">
        <v>0.05</v>
      </c>
      <c r="K149" s="71">
        <v>0.05</v>
      </c>
    </row>
    <row r="150" spans="2:20">
      <c r="B150" s="2" t="s">
        <v>61</v>
      </c>
      <c r="C150" s="2">
        <v>6.48</v>
      </c>
      <c r="E150" s="70">
        <f t="shared" si="27"/>
        <v>5.4487921814493827</v>
      </c>
      <c r="F150" s="70">
        <f>E150*K150</f>
        <v>0.49039129633044443</v>
      </c>
      <c r="I150" s="72">
        <v>0.84086299096441086</v>
      </c>
      <c r="J150" s="3">
        <v>0.09</v>
      </c>
      <c r="K150" s="46">
        <v>0.09</v>
      </c>
    </row>
    <row r="151" spans="2:20">
      <c r="B151" s="2" t="s">
        <v>62</v>
      </c>
      <c r="C151" s="2">
        <v>8.49</v>
      </c>
      <c r="E151" s="70">
        <f t="shared" si="27"/>
        <v>7.1846451876019577</v>
      </c>
      <c r="F151" s="70">
        <f>E151*K151</f>
        <v>0.3592322593800979</v>
      </c>
      <c r="I151" s="72">
        <v>0.84624796084828713</v>
      </c>
      <c r="J151" s="103">
        <v>0.1</v>
      </c>
      <c r="K151" s="71">
        <v>0.05</v>
      </c>
    </row>
    <row r="152" spans="2:20" ht="13.5" thickBot="1">
      <c r="B152" s="2" t="s">
        <v>63</v>
      </c>
      <c r="C152" s="2">
        <v>12.94</v>
      </c>
      <c r="E152" s="70">
        <f t="shared" si="27"/>
        <v>5.6849478859390361</v>
      </c>
      <c r="F152" s="70">
        <f>E152*K152</f>
        <v>1.1369895771878074</v>
      </c>
      <c r="I152" s="72">
        <v>0.43933136676499507</v>
      </c>
      <c r="J152" s="3">
        <v>0.25</v>
      </c>
      <c r="K152" s="71">
        <v>0.2</v>
      </c>
    </row>
    <row r="153" spans="2:20" ht="13.5" thickTop="1">
      <c r="C153" s="73">
        <f>SUM(C148:C152)</f>
        <v>38.36</v>
      </c>
      <c r="E153" s="74">
        <f>SUM(E148:E152)</f>
        <v>21.958371921657044</v>
      </c>
      <c r="F153" s="74">
        <f>SUM(F148:F152)</f>
        <v>2.168612466231683</v>
      </c>
      <c r="J153" s="82">
        <v>0.12806469122308789</v>
      </c>
      <c r="K153" s="75">
        <f>F153/E153</f>
        <v>9.8760166462652441E-2</v>
      </c>
    </row>
    <row r="154" spans="2:20">
      <c r="B154" s="2" t="s">
        <v>64</v>
      </c>
      <c r="C154" s="2">
        <f>100-C153</f>
        <v>61.64</v>
      </c>
      <c r="E154" s="70">
        <f>38.4-E153</f>
        <v>16.441628078342955</v>
      </c>
      <c r="F154" s="70">
        <f>E154*K154</f>
        <v>10.851474531706351</v>
      </c>
      <c r="J154" s="3">
        <v>0.66</v>
      </c>
      <c r="K154" s="71">
        <v>0.66</v>
      </c>
    </row>
    <row r="155" spans="2:20">
      <c r="B155" s="2" t="s">
        <v>65</v>
      </c>
      <c r="C155" s="70">
        <f>C153+C154</f>
        <v>100</v>
      </c>
      <c r="E155" s="2">
        <f>E153+E154</f>
        <v>38.4</v>
      </c>
      <c r="F155" s="70">
        <f>F153+F154</f>
        <v>13.020086997938034</v>
      </c>
      <c r="J155" s="82">
        <v>0.35582204821914287</v>
      </c>
      <c r="K155" s="76">
        <f>F155/E155</f>
        <v>0.339064765571303</v>
      </c>
    </row>
  </sheetData>
  <mergeCells count="5">
    <mergeCell ref="K130:L130"/>
    <mergeCell ref="M130:N130"/>
    <mergeCell ref="S130:U130"/>
    <mergeCell ref="B66:I66"/>
    <mergeCell ref="H4:O4"/>
  </mergeCells>
  <printOptions horizontalCentered="1"/>
  <pageMargins left="0.15748031496062992" right="0.15748031496062992" top="0.19685039370078741" bottom="0.19685039370078741" header="0.51181102362204722" footer="0.51181102362204722"/>
  <pageSetup paperSize="9"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52511-6C5B-4613-96AF-3D9648DE349B}">
  <dimension ref="B2:R6"/>
  <sheetViews>
    <sheetView workbookViewId="0">
      <selection activeCell="B6" sqref="B6:R6"/>
    </sheetView>
  </sheetViews>
  <sheetFormatPr defaultRowHeight="12.75"/>
  <sheetData>
    <row r="2" spans="2:18" ht="86.45" customHeight="1">
      <c r="B2" s="127" t="s">
        <v>67</v>
      </c>
      <c r="C2" s="127"/>
      <c r="D2" s="127"/>
      <c r="E2" s="127"/>
      <c r="F2" s="127"/>
      <c r="G2" s="127"/>
      <c r="H2" s="127"/>
      <c r="I2" s="127"/>
      <c r="J2" s="127"/>
      <c r="K2" s="127"/>
      <c r="L2" s="127"/>
      <c r="M2" s="127"/>
      <c r="N2" s="127"/>
      <c r="O2" s="127"/>
      <c r="P2" s="127"/>
      <c r="Q2" s="127"/>
      <c r="R2" s="127"/>
    </row>
    <row r="3" spans="2:18" ht="49.15" customHeight="1">
      <c r="B3" s="127" t="s">
        <v>68</v>
      </c>
      <c r="C3" s="127"/>
      <c r="D3" s="127"/>
      <c r="E3" s="127"/>
      <c r="F3" s="127"/>
      <c r="G3" s="127"/>
      <c r="H3" s="127"/>
      <c r="I3" s="127"/>
      <c r="J3" s="127"/>
      <c r="K3" s="127"/>
      <c r="L3" s="127"/>
      <c r="M3" s="127"/>
      <c r="N3" s="127"/>
      <c r="O3" s="127"/>
      <c r="P3" s="127"/>
      <c r="Q3" s="127"/>
      <c r="R3" s="127"/>
    </row>
    <row r="4" spans="2:18" ht="63" customHeight="1">
      <c r="B4" s="127" t="s">
        <v>69</v>
      </c>
      <c r="C4" s="127"/>
      <c r="D4" s="127"/>
      <c r="E4" s="127"/>
      <c r="F4" s="127"/>
      <c r="G4" s="127"/>
      <c r="H4" s="127"/>
      <c r="I4" s="127"/>
      <c r="J4" s="127"/>
      <c r="K4" s="127"/>
      <c r="L4" s="127"/>
      <c r="M4" s="127"/>
      <c r="N4" s="127"/>
      <c r="O4" s="127"/>
      <c r="P4" s="127"/>
      <c r="Q4" s="127"/>
      <c r="R4" s="127"/>
    </row>
    <row r="5" spans="2:18" ht="60.6" customHeight="1">
      <c r="B5" s="127" t="s">
        <v>70</v>
      </c>
      <c r="C5" s="127"/>
      <c r="D5" s="127"/>
      <c r="E5" s="127"/>
      <c r="F5" s="127"/>
      <c r="G5" s="127"/>
      <c r="H5" s="127"/>
      <c r="I5" s="127"/>
      <c r="J5" s="127"/>
      <c r="K5" s="127"/>
      <c r="L5" s="127"/>
      <c r="M5" s="127"/>
      <c r="N5" s="127"/>
      <c r="O5" s="127"/>
      <c r="P5" s="127"/>
      <c r="Q5" s="127"/>
      <c r="R5" s="127"/>
    </row>
    <row r="6" spans="2:18" ht="37.9" customHeight="1">
      <c r="B6" s="127" t="s">
        <v>71</v>
      </c>
      <c r="C6" s="127"/>
      <c r="D6" s="127"/>
      <c r="E6" s="127"/>
      <c r="F6" s="127"/>
      <c r="G6" s="127"/>
      <c r="H6" s="127"/>
      <c r="I6" s="127"/>
      <c r="J6" s="127"/>
      <c r="K6" s="127"/>
      <c r="L6" s="127"/>
      <c r="M6" s="127"/>
      <c r="N6" s="127"/>
      <c r="O6" s="127"/>
      <c r="P6" s="127"/>
      <c r="Q6" s="127"/>
      <c r="R6" s="127"/>
    </row>
  </sheetData>
  <mergeCells count="5">
    <mergeCell ref="B2:R2"/>
    <mergeCell ref="B3:R3"/>
    <mergeCell ref="B4:R4"/>
    <mergeCell ref="B5:R5"/>
    <mergeCell ref="B6:R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3A451F03F4704FB5FAE1A60B1EDF9F" ma:contentTypeVersion="10" ma:contentTypeDescription="Create a new document." ma:contentTypeScope="" ma:versionID="a50a48bc240f5d4282d0a7fb9c240e37">
  <xsd:schema xmlns:xsd="http://www.w3.org/2001/XMLSchema" xmlns:xs="http://www.w3.org/2001/XMLSchema" xmlns:p="http://schemas.microsoft.com/office/2006/metadata/properties" xmlns:ns2="4aa22311-0aa6-49bf-b937-287b6bed8a21" xmlns:ns3="73f80207-cc3a-4a49-82a7-36995251de47" targetNamespace="http://schemas.microsoft.com/office/2006/metadata/properties" ma:root="true" ma:fieldsID="537c76607ac1545133b37e5b547cb85e" ns2:_="" ns3:_="">
    <xsd:import namespace="4aa22311-0aa6-49bf-b937-287b6bed8a21"/>
    <xsd:import namespace="73f80207-cc3a-4a49-82a7-36995251de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a22311-0aa6-49bf-b937-287b6bed8a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f80207-cc3a-4a49-82a7-36995251de4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4206DD-EE02-4951-AA54-B9D51E2B352C}"/>
</file>

<file path=customXml/itemProps2.xml><?xml version="1.0" encoding="utf-8"?>
<ds:datastoreItem xmlns:ds="http://schemas.openxmlformats.org/officeDocument/2006/customXml" ds:itemID="{8C891974-D524-4A34-8FC0-DF781177D0D2}"/>
</file>

<file path=customXml/itemProps3.xml><?xml version="1.0" encoding="utf-8"?>
<ds:datastoreItem xmlns:ds="http://schemas.openxmlformats.org/officeDocument/2006/customXml" ds:itemID="{3AEAA1A6-E88A-4C26-9A95-E10129E8894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Gradwell</dc:creator>
  <cp:keywords/>
  <dc:description/>
  <cp:lastModifiedBy>Jenny Thai</cp:lastModifiedBy>
  <cp:revision/>
  <dcterms:created xsi:type="dcterms:W3CDTF">2014-08-22T04:44:09Z</dcterms:created>
  <dcterms:modified xsi:type="dcterms:W3CDTF">2022-06-30T04:13:10Z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0x010100103A451F03F4704FB5FAE1A60B1EDF9F</vt:lpwstr>
  </property>
</Properties>
</file>