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/>
  <bookViews>
    <workbookView xWindow="0" yWindow="0" windowWidth="24795" windowHeight="8910" tabRatio="723"/>
  </bookViews>
  <sheets>
    <sheet name="Cover" sheetId="120" r:id="rId1"/>
    <sheet name="Contents" sheetId="10" r:id="rId2"/>
    <sheet name="Category Index" sheetId="100" r:id="rId3"/>
    <sheet name="Mapping" sheetId="68" r:id="rId4"/>
    <sheet name="Inputs &gt;&gt;&gt;" sheetId="59" r:id="rId5"/>
    <sheet name="CPI" sheetId="76" r:id="rId6"/>
    <sheet name="Real Cost Escalation" sheetId="11" r:id="rId7"/>
    <sheet name="New Growth Volumes" sheetId="60" r:id="rId8"/>
    <sheet name="Unit rate categories" sheetId="119" r:id="rId9"/>
    <sheet name="Non Unit rate categories" sheetId="62" r:id="rId10"/>
    <sheet name="Overheads" sheetId="101" r:id="rId11"/>
    <sheet name="Calculations &gt;&gt;&gt;" sheetId="99" r:id="rId12"/>
    <sheet name="Category Summary" sheetId="58" r:id="rId13"/>
    <sheet name="+Overheads" sheetId="86" r:id="rId14"/>
    <sheet name="Consolidated Summary" sheetId="48" r:id="rId15"/>
    <sheet name="Outputs &gt;&gt;&gt;" sheetId="104" r:id="rId16"/>
    <sheet name="PTRM Input" sheetId="113" r:id="rId17"/>
    <sheet name="Business Case input" sheetId="118" r:id="rId18"/>
  </sheets>
  <externalReferences>
    <externalReference r:id="rId19"/>
  </externalReferences>
  <definedNames>
    <definedName name="Dec19Jun21CPI" localSheetId="0">[1]CPI!$F$21</definedName>
    <definedName name="Dec19Jun21CPI">CPI!$F$17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67" i="118" l="1"/>
  <c r="L67" i="118" s="1"/>
  <c r="C66" i="118"/>
  <c r="L66" i="118" s="1"/>
  <c r="B66" i="118"/>
  <c r="K66" i="118" s="1"/>
  <c r="C65" i="118"/>
  <c r="L65" i="118" s="1"/>
  <c r="B65" i="118"/>
  <c r="K65" i="118" s="1"/>
  <c r="C59" i="118"/>
  <c r="L59" i="118" s="1"/>
  <c r="B59" i="118"/>
  <c r="K59" i="118" s="1"/>
  <c r="C58" i="118"/>
  <c r="L58" i="118" s="1"/>
  <c r="B58" i="118"/>
  <c r="K58" i="118" s="1"/>
  <c r="C52" i="118"/>
  <c r="L52" i="118" s="1"/>
  <c r="B52" i="118"/>
  <c r="K52" i="118" s="1"/>
  <c r="C51" i="118"/>
  <c r="L51" i="118" s="1"/>
  <c r="B51" i="118"/>
  <c r="K51" i="118" s="1"/>
  <c r="C45" i="118"/>
  <c r="L45" i="118" s="1"/>
  <c r="B45" i="118"/>
  <c r="K45" i="118" s="1"/>
  <c r="C39" i="118"/>
  <c r="L39" i="118" s="1"/>
  <c r="B39" i="118"/>
  <c r="K39" i="118" s="1"/>
  <c r="C38" i="118"/>
  <c r="L38" i="118" s="1"/>
  <c r="B38" i="118"/>
  <c r="K38" i="118" s="1"/>
  <c r="C37" i="118"/>
  <c r="L37" i="118" s="1"/>
  <c r="B37" i="118"/>
  <c r="K37" i="118" s="1"/>
  <c r="C36" i="118"/>
  <c r="L36" i="118" s="1"/>
  <c r="B36" i="118"/>
  <c r="K36" i="118" s="1"/>
  <c r="C35" i="118"/>
  <c r="L35" i="118" s="1"/>
  <c r="B35" i="118"/>
  <c r="K35" i="118" s="1"/>
  <c r="C34" i="118"/>
  <c r="L34" i="118" s="1"/>
  <c r="B34" i="118"/>
  <c r="K34" i="118" s="1"/>
  <c r="C33" i="118"/>
  <c r="L33" i="118" s="1"/>
  <c r="B33" i="118"/>
  <c r="K33" i="118" s="1"/>
  <c r="C32" i="118"/>
  <c r="L32" i="118" s="1"/>
  <c r="B32" i="118"/>
  <c r="K32" i="118" s="1"/>
  <c r="C31" i="118"/>
  <c r="L31" i="118" s="1"/>
  <c r="B31" i="118"/>
  <c r="K31" i="118" s="1"/>
  <c r="C30" i="118"/>
  <c r="L30" i="118" s="1"/>
  <c r="B30" i="118"/>
  <c r="K30" i="118" s="1"/>
  <c r="C29" i="118"/>
  <c r="L29" i="118" s="1"/>
  <c r="B29" i="118"/>
  <c r="K29" i="118" s="1"/>
  <c r="C23" i="118"/>
  <c r="L23" i="118" s="1"/>
  <c r="B23" i="118"/>
  <c r="K23" i="118" s="1"/>
  <c r="C22" i="118"/>
  <c r="L22" i="118" s="1"/>
  <c r="B22" i="118"/>
  <c r="K22" i="118" s="1"/>
  <c r="C21" i="118"/>
  <c r="L21" i="118" s="1"/>
  <c r="B21" i="118"/>
  <c r="K21" i="118" s="1"/>
  <c r="C20" i="118"/>
  <c r="L20" i="118" s="1"/>
  <c r="B20" i="118"/>
  <c r="K20" i="118" s="1"/>
  <c r="C19" i="118"/>
  <c r="L19" i="118" s="1"/>
  <c r="B19" i="118"/>
  <c r="K19" i="118" s="1"/>
  <c r="B13" i="118"/>
  <c r="K13" i="118" s="1"/>
  <c r="C13" i="118"/>
  <c r="L13" i="118" s="1"/>
  <c r="C12" i="118"/>
  <c r="L12" i="118" s="1"/>
  <c r="B12" i="118"/>
  <c r="K12" i="118" s="1"/>
  <c r="R74" i="118"/>
  <c r="Q74" i="118"/>
  <c r="P74" i="118"/>
  <c r="O74" i="118"/>
  <c r="N74" i="118"/>
  <c r="M74" i="118"/>
  <c r="I74" i="118" l="1"/>
  <c r="H74" i="118"/>
  <c r="G74" i="118"/>
  <c r="F74" i="118"/>
  <c r="E74" i="118"/>
  <c r="D74" i="118"/>
  <c r="M59" i="118" l="1"/>
  <c r="M22" i="118"/>
  <c r="M35" i="118"/>
  <c r="M67" i="118"/>
  <c r="M13" i="118"/>
  <c r="M38" i="118"/>
  <c r="M30" i="118"/>
  <c r="M52" i="118"/>
  <c r="M20" i="118"/>
  <c r="M33" i="118"/>
  <c r="M65" i="118"/>
  <c r="M23" i="118"/>
  <c r="M36" i="118"/>
  <c r="M73" i="118"/>
  <c r="D73" i="118" s="1"/>
  <c r="M45" i="118"/>
  <c r="M39" i="118"/>
  <c r="M31" i="118"/>
  <c r="M58" i="118"/>
  <c r="M21" i="118"/>
  <c r="M34" i="118"/>
  <c r="M29" i="118"/>
  <c r="M66" i="118"/>
  <c r="M12" i="118"/>
  <c r="M37" i="118"/>
  <c r="M51" i="118"/>
  <c r="M19" i="118"/>
  <c r="M32" i="118"/>
  <c r="D32" i="118" s="1"/>
  <c r="D30" i="118" l="1"/>
  <c r="D38" i="118"/>
  <c r="M46" i="118"/>
  <c r="D45" i="118"/>
  <c r="D46" i="118" s="1"/>
  <c r="D13" i="118"/>
  <c r="D29" i="118"/>
  <c r="M40" i="118"/>
  <c r="D36" i="118"/>
  <c r="D34" i="118"/>
  <c r="D23" i="118"/>
  <c r="D67" i="118"/>
  <c r="D35" i="118"/>
  <c r="D22" i="118"/>
  <c r="D12" i="118"/>
  <c r="M14" i="118"/>
  <c r="D66" i="118"/>
  <c r="D65" i="118"/>
  <c r="M68" i="118"/>
  <c r="D19" i="118"/>
  <c r="M24" i="118"/>
  <c r="D51" i="118"/>
  <c r="M53" i="118"/>
  <c r="D31" i="118"/>
  <c r="D20" i="118"/>
  <c r="D59" i="118"/>
  <c r="D21" i="118"/>
  <c r="N67" i="118"/>
  <c r="E67" i="118" s="1"/>
  <c r="N13" i="118"/>
  <c r="E13" i="118" s="1"/>
  <c r="N38" i="118"/>
  <c r="E38" i="118" s="1"/>
  <c r="N30" i="118"/>
  <c r="E30" i="118" s="1"/>
  <c r="N52" i="118"/>
  <c r="E52" i="118" s="1"/>
  <c r="N20" i="118"/>
  <c r="E20" i="118" s="1"/>
  <c r="N33" i="118"/>
  <c r="E33" i="118" s="1"/>
  <c r="N65" i="118"/>
  <c r="N23" i="118"/>
  <c r="E23" i="118" s="1"/>
  <c r="N36" i="118"/>
  <c r="E36" i="118" s="1"/>
  <c r="N73" i="118"/>
  <c r="E73" i="118" s="1"/>
  <c r="N45" i="118"/>
  <c r="N39" i="118"/>
  <c r="E39" i="118" s="1"/>
  <c r="N31" i="118"/>
  <c r="E31" i="118" s="1"/>
  <c r="N58" i="118"/>
  <c r="N21" i="118"/>
  <c r="E21" i="118" s="1"/>
  <c r="N34" i="118"/>
  <c r="E34" i="118" s="1"/>
  <c r="N29" i="118"/>
  <c r="N66" i="118"/>
  <c r="E66" i="118" s="1"/>
  <c r="N12" i="118"/>
  <c r="N37" i="118"/>
  <c r="E37" i="118" s="1"/>
  <c r="N51" i="118"/>
  <c r="N19" i="118"/>
  <c r="N32" i="118"/>
  <c r="N59" i="118"/>
  <c r="E59" i="118" s="1"/>
  <c r="N22" i="118"/>
  <c r="E22" i="118" s="1"/>
  <c r="N35" i="118"/>
  <c r="E35" i="118" s="1"/>
  <c r="D58" i="118"/>
  <c r="M60" i="118"/>
  <c r="D33" i="118"/>
  <c r="D37" i="118"/>
  <c r="D39" i="118"/>
  <c r="D52" i="118"/>
  <c r="D60" i="118" l="1"/>
  <c r="D14" i="118"/>
  <c r="E32" i="118"/>
  <c r="N68" i="118"/>
  <c r="E65" i="118"/>
  <c r="E19" i="118"/>
  <c r="E24" i="118" s="1"/>
  <c r="N24" i="118"/>
  <c r="E58" i="118"/>
  <c r="E60" i="118" s="1"/>
  <c r="N60" i="118"/>
  <c r="O52" i="118"/>
  <c r="O20" i="118"/>
  <c r="F20" i="118" s="1"/>
  <c r="O33" i="118"/>
  <c r="O65" i="118"/>
  <c r="O23" i="118"/>
  <c r="F23" i="118" s="1"/>
  <c r="O36" i="118"/>
  <c r="O73" i="118"/>
  <c r="F73" i="118" s="1"/>
  <c r="O45" i="118"/>
  <c r="O39" i="118"/>
  <c r="O31" i="118"/>
  <c r="F31" i="118" s="1"/>
  <c r="O58" i="118"/>
  <c r="O21" i="118"/>
  <c r="F21" i="118" s="1"/>
  <c r="O34" i="118"/>
  <c r="F34" i="118" s="1"/>
  <c r="O29" i="118"/>
  <c r="O66" i="118"/>
  <c r="F66" i="118" s="1"/>
  <c r="O12" i="118"/>
  <c r="O37" i="118"/>
  <c r="O51" i="118"/>
  <c r="O19" i="118"/>
  <c r="O32" i="118"/>
  <c r="F32" i="118" s="1"/>
  <c r="O59" i="118"/>
  <c r="F59" i="118" s="1"/>
  <c r="O22" i="118"/>
  <c r="F22" i="118" s="1"/>
  <c r="O35" i="118"/>
  <c r="F35" i="118" s="1"/>
  <c r="O67" i="118"/>
  <c r="F67" i="118" s="1"/>
  <c r="O13" i="118"/>
  <c r="O38" i="118"/>
  <c r="F38" i="118" s="1"/>
  <c r="O30" i="118"/>
  <c r="F30" i="118" s="1"/>
  <c r="E51" i="118"/>
  <c r="N53" i="118"/>
  <c r="D53" i="118"/>
  <c r="N14" i="118"/>
  <c r="E12" i="118"/>
  <c r="E14" i="118" s="1"/>
  <c r="E45" i="118"/>
  <c r="E46" i="118" s="1"/>
  <c r="N46" i="118"/>
  <c r="D40" i="118"/>
  <c r="D24" i="118"/>
  <c r="E29" i="118"/>
  <c r="E40" i="118" s="1"/>
  <c r="N40" i="118"/>
  <c r="E53" i="118"/>
  <c r="F12" i="118" l="1"/>
  <c r="O14" i="118"/>
  <c r="O46" i="118"/>
  <c r="F45" i="118"/>
  <c r="F46" i="118" s="1"/>
  <c r="F36" i="118"/>
  <c r="P65" i="118"/>
  <c r="P23" i="118"/>
  <c r="P36" i="118"/>
  <c r="G36" i="118" s="1"/>
  <c r="P73" i="118"/>
  <c r="G73" i="118" s="1"/>
  <c r="P45" i="118"/>
  <c r="P39" i="118"/>
  <c r="G39" i="118" s="1"/>
  <c r="P31" i="118"/>
  <c r="P58" i="118"/>
  <c r="P21" i="118"/>
  <c r="G21" i="118" s="1"/>
  <c r="P34" i="118"/>
  <c r="G34" i="118" s="1"/>
  <c r="P29" i="118"/>
  <c r="P66" i="118"/>
  <c r="G66" i="118" s="1"/>
  <c r="P12" i="118"/>
  <c r="P37" i="118"/>
  <c r="G37" i="118" s="1"/>
  <c r="P51" i="118"/>
  <c r="P19" i="118"/>
  <c r="P32" i="118"/>
  <c r="P59" i="118"/>
  <c r="P22" i="118"/>
  <c r="G22" i="118" s="1"/>
  <c r="P35" i="118"/>
  <c r="G35" i="118" s="1"/>
  <c r="P67" i="118"/>
  <c r="G67" i="118" s="1"/>
  <c r="P13" i="118"/>
  <c r="G13" i="118" s="1"/>
  <c r="P38" i="118"/>
  <c r="G38" i="118" s="1"/>
  <c r="P30" i="118"/>
  <c r="P52" i="118"/>
  <c r="G52" i="118" s="1"/>
  <c r="P20" i="118"/>
  <c r="G20" i="118" s="1"/>
  <c r="P33" i="118"/>
  <c r="G33" i="118" s="1"/>
  <c r="Q73" i="118"/>
  <c r="H73" i="118" s="1"/>
  <c r="I73" i="118" s="1"/>
  <c r="Q45" i="118"/>
  <c r="R45" i="118" s="1"/>
  <c r="R46" i="118" s="1"/>
  <c r="Q39" i="118"/>
  <c r="H39" i="118" s="1"/>
  <c r="Q31" i="118"/>
  <c r="Q58" i="118"/>
  <c r="Q21" i="118"/>
  <c r="H21" i="118" s="1"/>
  <c r="Q34" i="118"/>
  <c r="H34" i="118" s="1"/>
  <c r="Q29" i="118"/>
  <c r="H29" i="118" s="1"/>
  <c r="Q66" i="118"/>
  <c r="H66" i="118" s="1"/>
  <c r="Q12" i="118"/>
  <c r="Q37" i="118"/>
  <c r="H37" i="118" s="1"/>
  <c r="Q51" i="118"/>
  <c r="R51" i="118" s="1"/>
  <c r="Q19" i="118"/>
  <c r="Q32" i="118"/>
  <c r="H32" i="118" s="1"/>
  <c r="Q59" i="118"/>
  <c r="H59" i="118" s="1"/>
  <c r="Q22" i="118"/>
  <c r="H22" i="118" s="1"/>
  <c r="Q35" i="118"/>
  <c r="H35" i="118" s="1"/>
  <c r="Q67" i="118"/>
  <c r="Q13" i="118"/>
  <c r="H13" i="118" s="1"/>
  <c r="Q38" i="118"/>
  <c r="H38" i="118" s="1"/>
  <c r="Q30" i="118"/>
  <c r="H30" i="118" s="1"/>
  <c r="Q52" i="118"/>
  <c r="H52" i="118" s="1"/>
  <c r="Q20" i="118"/>
  <c r="H20" i="118" s="1"/>
  <c r="Q33" i="118"/>
  <c r="H33" i="118" s="1"/>
  <c r="Q65" i="118"/>
  <c r="H65" i="118" s="1"/>
  <c r="Q23" i="118"/>
  <c r="H23" i="118" s="1"/>
  <c r="Q36" i="118"/>
  <c r="H36" i="118" s="1"/>
  <c r="O68" i="118"/>
  <c r="F65" i="118"/>
  <c r="O24" i="118"/>
  <c r="F19" i="118"/>
  <c r="F24" i="118" s="1"/>
  <c r="F58" i="118"/>
  <c r="F60" i="118" s="1"/>
  <c r="O60" i="118"/>
  <c r="F33" i="118"/>
  <c r="F51" i="118"/>
  <c r="O53" i="118"/>
  <c r="F29" i="118"/>
  <c r="O40" i="118"/>
  <c r="F13" i="118"/>
  <c r="F37" i="118"/>
  <c r="F39" i="118"/>
  <c r="F52" i="118"/>
  <c r="R39" i="118" l="1"/>
  <c r="R13" i="118"/>
  <c r="R12" i="118"/>
  <c r="F53" i="118"/>
  <c r="F40" i="118"/>
  <c r="R22" i="118"/>
  <c r="R33" i="118"/>
  <c r="R34" i="118"/>
  <c r="R66" i="118"/>
  <c r="F14" i="118"/>
  <c r="R20" i="118"/>
  <c r="R38" i="118"/>
  <c r="R21" i="118"/>
  <c r="Q68" i="118"/>
  <c r="H67" i="118"/>
  <c r="H12" i="118"/>
  <c r="H14" i="118" s="1"/>
  <c r="Q14" i="118"/>
  <c r="Q46" i="118"/>
  <c r="H45" i="118"/>
  <c r="H46" i="118" s="1"/>
  <c r="G12" i="118"/>
  <c r="G14" i="118" s="1"/>
  <c r="P14" i="118"/>
  <c r="G45" i="118"/>
  <c r="G46" i="118" s="1"/>
  <c r="P46" i="118"/>
  <c r="R52" i="118"/>
  <c r="R53" i="118" s="1"/>
  <c r="R67" i="118"/>
  <c r="G29" i="118"/>
  <c r="I29" i="118" s="1"/>
  <c r="P40" i="118"/>
  <c r="R35" i="118"/>
  <c r="P60" i="118"/>
  <c r="G59" i="118"/>
  <c r="I59" i="118" s="1"/>
  <c r="R59" i="118"/>
  <c r="G23" i="118"/>
  <c r="I23" i="118" s="1"/>
  <c r="R23" i="118"/>
  <c r="G32" i="118"/>
  <c r="I32" i="118" s="1"/>
  <c r="R32" i="118"/>
  <c r="G65" i="118"/>
  <c r="I65" i="118" s="1"/>
  <c r="P68" i="118"/>
  <c r="Q24" i="118"/>
  <c r="H19" i="118"/>
  <c r="H24" i="118" s="1"/>
  <c r="Q60" i="118"/>
  <c r="H58" i="118"/>
  <c r="H60" i="118" s="1"/>
  <c r="G30" i="118"/>
  <c r="I30" i="118" s="1"/>
  <c r="R30" i="118"/>
  <c r="G19" i="118"/>
  <c r="P24" i="118"/>
  <c r="R19" i="118"/>
  <c r="G58" i="118"/>
  <c r="R58" i="118"/>
  <c r="R36" i="118"/>
  <c r="R37" i="118"/>
  <c r="R65" i="118"/>
  <c r="Q53" i="118"/>
  <c r="H51" i="118"/>
  <c r="H53" i="118" s="1"/>
  <c r="Q40" i="118"/>
  <c r="H31" i="118"/>
  <c r="H40" i="118" s="1"/>
  <c r="G51" i="118"/>
  <c r="G53" i="118" s="1"/>
  <c r="P53" i="118"/>
  <c r="G31" i="118"/>
  <c r="R31" i="118"/>
  <c r="R29" i="118"/>
  <c r="I52" i="118"/>
  <c r="I38" i="118"/>
  <c r="I37" i="118"/>
  <c r="I13" i="118"/>
  <c r="I34" i="118"/>
  <c r="I66" i="118"/>
  <c r="I35" i="118"/>
  <c r="I20" i="118"/>
  <c r="I21" i="118"/>
  <c r="I36" i="118"/>
  <c r="I39" i="118"/>
  <c r="I22" i="118"/>
  <c r="I33" i="118"/>
  <c r="R14" i="118" l="1"/>
  <c r="R60" i="118"/>
  <c r="I58" i="118"/>
  <c r="I60" i="118" s="1"/>
  <c r="I19" i="118"/>
  <c r="I24" i="118" s="1"/>
  <c r="I31" i="118"/>
  <c r="I40" i="118" s="1"/>
  <c r="G60" i="118"/>
  <c r="G24" i="118"/>
  <c r="I51" i="118"/>
  <c r="I53" i="118" s="1"/>
  <c r="I12" i="118"/>
  <c r="I14" i="118" s="1"/>
  <c r="R68" i="118"/>
  <c r="G40" i="118"/>
  <c r="I45" i="118"/>
  <c r="I46" i="118" s="1"/>
  <c r="R40" i="118"/>
  <c r="R24" i="118"/>
  <c r="E15" i="113" l="1"/>
  <c r="D68" i="118" l="1"/>
  <c r="E68" i="118"/>
  <c r="F68" i="118" l="1"/>
  <c r="G68" i="118" l="1"/>
  <c r="H68" i="118" l="1"/>
  <c r="I67" i="118"/>
  <c r="I68" i="118" s="1"/>
  <c r="H9" i="113" l="1"/>
  <c r="G9" i="113"/>
  <c r="H13" i="113"/>
  <c r="F14" i="113"/>
  <c r="F8" i="113"/>
  <c r="F12" i="113"/>
  <c r="F10" i="113"/>
  <c r="F11" i="113"/>
  <c r="F13" i="113"/>
  <c r="F9" i="113" l="1"/>
  <c r="F15" i="113" s="1"/>
  <c r="H12" i="113"/>
  <c r="H8" i="113"/>
  <c r="G13" i="113"/>
  <c r="H14" i="113"/>
  <c r="G12" i="113"/>
  <c r="G8" i="113"/>
  <c r="G14" i="113"/>
  <c r="H10" i="113"/>
  <c r="H11" i="113"/>
  <c r="I12" i="113" l="1"/>
  <c r="I9" i="113"/>
  <c r="G11" i="113"/>
  <c r="G10" i="113"/>
  <c r="J14" i="113"/>
  <c r="H15" i="113"/>
  <c r="F16" i="113"/>
  <c r="J12" i="113" l="1"/>
  <c r="K12" i="113" s="1"/>
  <c r="I14" i="113"/>
  <c r="K14" i="113" s="1"/>
  <c r="H16" i="113"/>
  <c r="I8" i="113"/>
  <c r="G15" i="113"/>
  <c r="G16" i="113" s="1"/>
  <c r="I13" i="113"/>
  <c r="J9" i="113"/>
  <c r="K9" i="113" s="1"/>
  <c r="I11" i="113" l="1"/>
  <c r="I10" i="113"/>
  <c r="J10" i="113"/>
  <c r="J11" i="113"/>
  <c r="J8" i="113"/>
  <c r="J13" i="113"/>
  <c r="K13" i="113" s="1"/>
  <c r="K10" i="113" l="1"/>
  <c r="K11" i="113"/>
  <c r="I15" i="113"/>
  <c r="J15" i="113"/>
  <c r="K8" i="113"/>
  <c r="I16" i="113" l="1"/>
  <c r="J16" i="113"/>
  <c r="K15" i="113"/>
  <c r="K16" i="113" l="1"/>
</calcChain>
</file>

<file path=xl/sharedStrings.xml><?xml version="1.0" encoding="utf-8"?>
<sst xmlns="http://schemas.openxmlformats.org/spreadsheetml/2006/main" count="3419" uniqueCount="477">
  <si>
    <t>Mains Augmentation</t>
  </si>
  <si>
    <t>Telemetry</t>
  </si>
  <si>
    <t>Information Technology</t>
  </si>
  <si>
    <t>Large Consumers</t>
  </si>
  <si>
    <t>Growth New Areas</t>
  </si>
  <si>
    <t>New Main - Estate</t>
  </si>
  <si>
    <t>New Main - Existing Domestic</t>
  </si>
  <si>
    <t>New Service - New Home</t>
  </si>
  <si>
    <t>New Service - Exist Home</t>
  </si>
  <si>
    <t>New Service - Multi User</t>
  </si>
  <si>
    <t>Check</t>
  </si>
  <si>
    <t>Description of model</t>
  </si>
  <si>
    <t>Sheet Name</t>
  </si>
  <si>
    <t>Sheet Description</t>
  </si>
  <si>
    <t>New Main - I&amp;C&lt;10TJ</t>
  </si>
  <si>
    <t>Contents!A1</t>
  </si>
  <si>
    <t>Labour</t>
  </si>
  <si>
    <t>Materials</t>
  </si>
  <si>
    <t>Hyperlink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</si>
  <si>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</si>
  <si>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</si>
  <si>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</si>
  <si>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</si>
  <si>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</si>
  <si>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</si>
  <si>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</si>
  <si>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</si>
  <si>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</si>
  <si>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</si>
  <si>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</si>
  <si>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</si>
  <si>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</si>
  <si>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</si>
  <si>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</si>
  <si>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</si>
  <si>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</si>
  <si>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</si>
  <si>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</si>
  <si>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Real Cost Escalation</t>
  </si>
  <si>
    <t>Year-on-Year</t>
  </si>
  <si>
    <t>Cumulative</t>
  </si>
  <si>
    <t>Unit Rate Forecasts</t>
  </si>
  <si>
    <t>Non-Unit Rate Forecasts</t>
  </si>
  <si>
    <t>TOTAL</t>
  </si>
  <si>
    <t>SUBTOTAL</t>
  </si>
  <si>
    <t>Real Cost Escalation'!A1</t>
  </si>
  <si>
    <t>Mains Replacement</t>
  </si>
  <si>
    <t>Meter Replacement</t>
  </si>
  <si>
    <t>Augmentation</t>
  </si>
  <si>
    <t>Regulators</t>
  </si>
  <si>
    <t>IT</t>
  </si>
  <si>
    <t>Growth Assets</t>
  </si>
  <si>
    <t>Mains growth</t>
  </si>
  <si>
    <t>Inlets growth</t>
  </si>
  <si>
    <t>Meters growth</t>
  </si>
  <si>
    <t>Large consumers</t>
  </si>
  <si>
    <t>Growth new areas</t>
  </si>
  <si>
    <t>Other Distribution System</t>
  </si>
  <si>
    <t>Other Non-Distribution System</t>
  </si>
  <si>
    <t>Overheads</t>
  </si>
  <si>
    <t>Support</t>
  </si>
  <si>
    <t>Total Capex</t>
  </si>
  <si>
    <t>% Overheads to Capex</t>
  </si>
  <si>
    <t>Average</t>
  </si>
  <si>
    <t>Deloitte Access Economics</t>
  </si>
  <si>
    <t>Meters</t>
  </si>
  <si>
    <t>PTRM Input</t>
  </si>
  <si>
    <t>PTRM Input'!A1</t>
  </si>
  <si>
    <t>Mains Replacement Total</t>
  </si>
  <si>
    <t>Meter Replacement Total</t>
  </si>
  <si>
    <t>Meter Replacement Volumes (units)</t>
  </si>
  <si>
    <t>Input</t>
  </si>
  <si>
    <t>New Mains Total</t>
  </si>
  <si>
    <t>New Services Total</t>
  </si>
  <si>
    <t>New Meters Volumes (units)</t>
  </si>
  <si>
    <t>New Services Volumes (units)</t>
  </si>
  <si>
    <t>New Meters Total</t>
  </si>
  <si>
    <t xml:space="preserve">Total </t>
  </si>
  <si>
    <t>$m, nominal</t>
  </si>
  <si>
    <t>Operations &amp; maintenance</t>
  </si>
  <si>
    <t>Planning &amp; system design</t>
  </si>
  <si>
    <t>Procurement &amp; fleet</t>
  </si>
  <si>
    <t>Technical assurance</t>
  </si>
  <si>
    <t>Network engineering</t>
  </si>
  <si>
    <t>Fixed</t>
  </si>
  <si>
    <t>Variable</t>
  </si>
  <si>
    <t>Weights</t>
  </si>
  <si>
    <t>Total</t>
  </si>
  <si>
    <t>Business Case Summary</t>
  </si>
  <si>
    <t>Code</t>
  </si>
  <si>
    <t>Name</t>
  </si>
  <si>
    <t>Other Assets</t>
  </si>
  <si>
    <t>Augmentation Total</t>
  </si>
  <si>
    <t>Information Technology Total</t>
  </si>
  <si>
    <t>Telemetry Total</t>
  </si>
  <si>
    <t>Source</t>
  </si>
  <si>
    <t>Capital Expenditure (direct costs only)</t>
  </si>
  <si>
    <t>Buildings</t>
  </si>
  <si>
    <t>Equity Raising Costs</t>
  </si>
  <si>
    <t>Land</t>
  </si>
  <si>
    <t>Growth Assets (meters only)</t>
  </si>
  <si>
    <t>N/A</t>
  </si>
  <si>
    <t>Other  Distribution System</t>
  </si>
  <si>
    <t>Other   Non Distribution System</t>
  </si>
  <si>
    <t>Other  Distribution System Total</t>
  </si>
  <si>
    <t>Other  Non Distribution System Total</t>
  </si>
  <si>
    <t>Regulators &amp; Valves Total</t>
  </si>
  <si>
    <t>Service Renewal - Volumes</t>
  </si>
  <si>
    <t>Service Renewal Volumes (units)</t>
  </si>
  <si>
    <t>Mains Replacement Volumes (metres)</t>
  </si>
  <si>
    <t>Service Renewal Total</t>
  </si>
  <si>
    <t>Mains Replacement Unit Rates ($/metre)</t>
  </si>
  <si>
    <t>Service Renewal Unit Rates ($/unit)</t>
  </si>
  <si>
    <t>Mains Replacement - Volumes</t>
  </si>
  <si>
    <t>Meter Replacement Unit Rates ($/unit)</t>
  </si>
  <si>
    <t>New Mains Unit Rates ($/metre)</t>
  </si>
  <si>
    <t>New Mains Volumes (metres)</t>
  </si>
  <si>
    <t>New Services Unit Rates ($/unit)</t>
  </si>
  <si>
    <t>New Meters Unit Rates ($/unit)</t>
  </si>
  <si>
    <t>Meter Replacement - Volumes</t>
  </si>
  <si>
    <t>New Services - Volumes</t>
  </si>
  <si>
    <t>New Meters - Volumes</t>
  </si>
  <si>
    <t>New Mains - Volumes</t>
  </si>
  <si>
    <t>Capital Expenditure (direct costs and real cost escalation)</t>
  </si>
  <si>
    <t>Capital Expenditure (direct costs, real cost escalation and overheads)</t>
  </si>
  <si>
    <t>Average %</t>
  </si>
  <si>
    <t>Fixed Overheads</t>
  </si>
  <si>
    <t>Variable Overheads</t>
  </si>
  <si>
    <t>Total Overheads</t>
  </si>
  <si>
    <t>Average % Overheads to Total Capex</t>
  </si>
  <si>
    <t>Nominal Year</t>
  </si>
  <si>
    <t>Annual CPI</t>
  </si>
  <si>
    <t>Index</t>
  </si>
  <si>
    <t>Consumer Price Index</t>
  </si>
  <si>
    <t>% Split between Overheads</t>
  </si>
  <si>
    <t>Calculation of variable overheads %</t>
  </si>
  <si>
    <t>Capex Forecasts + Real Cost Escalation + Overheads (added as a line item)</t>
  </si>
  <si>
    <t>TOTAL (excluding overheads)</t>
  </si>
  <si>
    <t>TOTAL (including overheads)</t>
  </si>
  <si>
    <t>Overheads (apportioned to capex categories)</t>
  </si>
  <si>
    <t>Capex Forecasts + Real Cost Escalation + Overheads (apportioned across capex categories)</t>
  </si>
  <si>
    <t>CPI used to convert for the next year</t>
  </si>
  <si>
    <t>Unit Rate Categories</t>
  </si>
  <si>
    <t>Non-Unit Rate Categories</t>
  </si>
  <si>
    <t>Weighted Cost Escalation Rate</t>
  </si>
  <si>
    <t>Weighting</t>
  </si>
  <si>
    <t>Total Capex Forecast</t>
  </si>
  <si>
    <t>Applications Renewal</t>
  </si>
  <si>
    <t>New Meter - Domestic</t>
  </si>
  <si>
    <t>New Meter - I&amp;C&lt;10TJ</t>
  </si>
  <si>
    <t>Mains Replacement - Piecemeal Replacement</t>
  </si>
  <si>
    <t>Mapping</t>
  </si>
  <si>
    <t>Introductory</t>
  </si>
  <si>
    <t>Contents</t>
  </si>
  <si>
    <t>Inputs</t>
  </si>
  <si>
    <t>CPI</t>
  </si>
  <si>
    <t>Calculation</t>
  </si>
  <si>
    <t>Capex Category Index</t>
  </si>
  <si>
    <t>Number</t>
  </si>
  <si>
    <t>Title</t>
  </si>
  <si>
    <t>Unit Rate Capex Categories</t>
  </si>
  <si>
    <t>Output</t>
  </si>
  <si>
    <t>Mapping from Capex Driver Categories to RAB Categories</t>
  </si>
  <si>
    <t>New Residential Connections</t>
  </si>
  <si>
    <t>New Commercial Connections</t>
  </si>
  <si>
    <t>New estate connections</t>
  </si>
  <si>
    <t>Existing homes</t>
  </si>
  <si>
    <t>I&amp;C&lt;10TJ</t>
  </si>
  <si>
    <t>Multi-User connections</t>
  </si>
  <si>
    <t>Volume Forecast for "New Services" Growth Capex</t>
  </si>
  <si>
    <t>Volume of New Services = Number of New Customer Connections</t>
  </si>
  <si>
    <t>Volume Forecast for "New Mains" Growth Capex</t>
  </si>
  <si>
    <t>Derived from Core Energy customer number forecast</t>
  </si>
  <si>
    <t>RAB Category</t>
  </si>
  <si>
    <t>Capex Driver Category</t>
  </si>
  <si>
    <t>Capex Model Category</t>
  </si>
  <si>
    <t>Annual RINs</t>
  </si>
  <si>
    <t>Domestic</t>
  </si>
  <si>
    <t>Non-Domestic</t>
  </si>
  <si>
    <t>Total new meters</t>
  </si>
  <si>
    <t>New Meter Forecast</t>
  </si>
  <si>
    <t>Derivation of Growth Capex Volume Forecast</t>
  </si>
  <si>
    <t>New estate</t>
  </si>
  <si>
    <t>Existing area</t>
  </si>
  <si>
    <t>New Main Forecast</t>
  </si>
  <si>
    <t>Multi user</t>
  </si>
  <si>
    <t>New Services Forecast</t>
  </si>
  <si>
    <t>Assumption of new meters associated with 1 Multi-User new service</t>
  </si>
  <si>
    <t>Implied Forecast of New Meters (with additional residential split)</t>
  </si>
  <si>
    <t>New Services forecast for the purposes of "New Mains" Growth Capex</t>
  </si>
  <si>
    <t>Derives AGN's proposed growth capex volumes</t>
  </si>
  <si>
    <t>Maps RAB Categories to Capex Driver Categories and Capex Model Categories</t>
  </si>
  <si>
    <t>Contents of Capital Expenditure Model</t>
  </si>
  <si>
    <t>Mapping!A1</t>
  </si>
  <si>
    <t>CPI!A1</t>
  </si>
  <si>
    <t>Overheads!A1</t>
  </si>
  <si>
    <t>Calculates forecast overheads</t>
  </si>
  <si>
    <t>Impact of Marketing Step Change</t>
  </si>
  <si>
    <t>Number of New Residential Customer Connections due to Marketing Step Change</t>
  </si>
  <si>
    <t>Summarises the capex forecast by Capex Model Category, including real escalation of input costs</t>
  </si>
  <si>
    <t>Applies overheads to Capex Model Categories</t>
  </si>
  <si>
    <t>Consolidated Summary</t>
  </si>
  <si>
    <t>Summarises the capex forecast by Capex Driver Category, including real escalation of input costs and application of overheads</t>
  </si>
  <si>
    <t>20</t>
  </si>
  <si>
    <t>Total Forecast Overheads</t>
  </si>
  <si>
    <t>Core Forecasts</t>
  </si>
  <si>
    <t>New Meter Forecasts</t>
  </si>
  <si>
    <t>Equivalent to applying the following overheads percentage to total escalated capex</t>
  </si>
  <si>
    <t>Residential</t>
  </si>
  <si>
    <t>Commercial</t>
  </si>
  <si>
    <t>Disconnections forecast</t>
  </si>
  <si>
    <t>Net connections forecast</t>
  </si>
  <si>
    <t>Total Connections</t>
  </si>
  <si>
    <t>Disconnections</t>
  </si>
  <si>
    <t>Percentage of Disconnections to Total Connections</t>
  </si>
  <si>
    <t>Residential Disconnections History</t>
  </si>
  <si>
    <t>Commercial Disconnections History</t>
  </si>
  <si>
    <t>Total Connections Forecast</t>
  </si>
  <si>
    <t>Converting Net Customer Connections Forecast to Gross Customer Connections Forecast</t>
  </si>
  <si>
    <t>Gross Connections Forecast</t>
  </si>
  <si>
    <t>Overheads as reported in the Annual RINs</t>
  </si>
  <si>
    <t>Attachment 8.2 Distribution Mains and Services Integrity Plan</t>
  </si>
  <si>
    <t>Lists Capex Model Categories</t>
  </si>
  <si>
    <t>AGN's real cost escalation rates</t>
  </si>
  <si>
    <r>
      <t>Meter Replacement - Meters &lt; 25m</t>
    </r>
    <r>
      <rPr>
        <vertAlign val="superscript"/>
        <sz val="8"/>
        <rFont val="Arial"/>
        <family val="2"/>
      </rPr>
      <t>3</t>
    </r>
  </si>
  <si>
    <r>
      <t>Meter Replacement - Meters &gt; 25m</t>
    </r>
    <r>
      <rPr>
        <vertAlign val="superscript"/>
        <sz val="8"/>
        <rFont val="Arial"/>
        <family val="2"/>
      </rPr>
      <t>3</t>
    </r>
  </si>
  <si>
    <t>Capital expenditure model for Australian Gas Networks South Australia, 2021/22 to 2025/26</t>
  </si>
  <si>
    <t>CPI conversion to $2020/21</t>
  </si>
  <si>
    <t>Total for 
2021/22 to 2025/26</t>
  </si>
  <si>
    <t>2021/22</t>
  </si>
  <si>
    <t>2022/23</t>
  </si>
  <si>
    <t>2023/24</t>
  </si>
  <si>
    <t>2024/25</t>
  </si>
  <si>
    <t>2025/26</t>
  </si>
  <si>
    <t>2016/17</t>
  </si>
  <si>
    <t>2017/18</t>
  </si>
  <si>
    <t>2018/19</t>
  </si>
  <si>
    <t>2020/21</t>
  </si>
  <si>
    <t>Conversion from Nominal to Real $2019/20</t>
  </si>
  <si>
    <t>Cumulative CPI to $2019/20</t>
  </si>
  <si>
    <t>Converts output of the Capex model for input into the PTRM (in $2020/21)</t>
  </si>
  <si>
    <t>Inflation from mid-year $2019/20 to end of year $2020/21</t>
  </si>
  <si>
    <t>Forecast Overheads ($m, $2020/21)</t>
  </si>
  <si>
    <t>Meter Replacement - Unit Rates ($2020/21)</t>
  </si>
  <si>
    <t>Mains Replacement - Unit Rates ($2020/21)</t>
  </si>
  <si>
    <t>Service Renewal - Unit Rates ($2020/21)</t>
  </si>
  <si>
    <t>New Mains - Unit Rates ($2020/21)</t>
  </si>
  <si>
    <t>New Meters - Unit Rates ($2020/21)</t>
  </si>
  <si>
    <t>New Services - Unit Rates ($2020/21)</t>
  </si>
  <si>
    <t>Capital Expenditure Forecasts (Escalated), $m 2020/21</t>
  </si>
  <si>
    <t>Mains Replacement - General Block Replacement</t>
  </si>
  <si>
    <t>Mains Replacement - North Adelaide Block Replacement</t>
  </si>
  <si>
    <t>Mains Replacement - HDPE Replacement Class 250</t>
  </si>
  <si>
    <t>Inline Camera Inspection</t>
  </si>
  <si>
    <t>Dec 2017 - Dec 2018</t>
  </si>
  <si>
    <t>Dec 2016 - Dec 2017</t>
  </si>
  <si>
    <t>Dec 2015 - Dec 2016</t>
  </si>
  <si>
    <t>2015/16</t>
  </si>
  <si>
    <t>2014/15</t>
  </si>
  <si>
    <t>2013/14</t>
  </si>
  <si>
    <t>2012/13</t>
  </si>
  <si>
    <t>2011/12</t>
  </si>
  <si>
    <t>Dec 2014 - Dec 2015</t>
  </si>
  <si>
    <t>Dec 2013 - Dec 2014</t>
  </si>
  <si>
    <t>Dec 2012 - Dec 2013</t>
  </si>
  <si>
    <t>Dec 2011 - Dec 2012</t>
  </si>
  <si>
    <t>Dec 2010 - Dec 2011</t>
  </si>
  <si>
    <t>SA115</t>
  </si>
  <si>
    <t>Northern Metro HP Main and Gawler Gate Station</t>
  </si>
  <si>
    <t>SA116</t>
  </si>
  <si>
    <t>Southern Metro HP Augmentation</t>
  </si>
  <si>
    <t>SA117</t>
  </si>
  <si>
    <t>SA121</t>
  </si>
  <si>
    <t>SA103</t>
  </si>
  <si>
    <t>SA104</t>
  </si>
  <si>
    <t>SA105</t>
  </si>
  <si>
    <t>SA107</t>
  </si>
  <si>
    <t>SA108</t>
  </si>
  <si>
    <t>SA126</t>
  </si>
  <si>
    <t>SA127</t>
  </si>
  <si>
    <t>SA112</t>
  </si>
  <si>
    <t>SA128</t>
  </si>
  <si>
    <t>SA129</t>
  </si>
  <si>
    <t>SA131</t>
  </si>
  <si>
    <t>SA109</t>
  </si>
  <si>
    <t>SA135</t>
  </si>
  <si>
    <t>SA101</t>
  </si>
  <si>
    <t>DCVG Dig Up and Repair TP</t>
  </si>
  <si>
    <t>Replacement of Valves</t>
  </si>
  <si>
    <t>TP Modifications for ILI</t>
  </si>
  <si>
    <t>Additional emergency isolation valves</t>
  </si>
  <si>
    <t>I and C Meter Set Refurbishment</t>
  </si>
  <si>
    <t>DRS Operability Risk Reduction</t>
  </si>
  <si>
    <t>CP Assets Replacement</t>
  </si>
  <si>
    <t>CP Remote Monitoring</t>
  </si>
  <si>
    <t>Isolated Steel Sections from CP</t>
  </si>
  <si>
    <t>I&amp;C Overpressure risk reduction</t>
  </si>
  <si>
    <t>Slab Sensitive TP Areas</t>
  </si>
  <si>
    <t>TP M53 Replacement</t>
  </si>
  <si>
    <t>SA106</t>
  </si>
  <si>
    <t>DRS Overpressure risk reduction</t>
  </si>
  <si>
    <t>SA110</t>
  </si>
  <si>
    <t>SA111</t>
  </si>
  <si>
    <t>SCADA Equipment Replacement</t>
  </si>
  <si>
    <t>Additional Network Pressure Monitoring</t>
  </si>
  <si>
    <t>SA113</t>
  </si>
  <si>
    <t>Small Plant and Equipment</t>
  </si>
  <si>
    <t>Growth new areas Total</t>
  </si>
  <si>
    <t>SA122</t>
  </si>
  <si>
    <t>SA124</t>
  </si>
  <si>
    <t>Mains Inspection - Volumes</t>
  </si>
  <si>
    <t>Mains Inspection Volumes (units)</t>
  </si>
  <si>
    <t>Service renewal - Multi User</t>
  </si>
  <si>
    <t>AIPM Tool</t>
  </si>
  <si>
    <t>Overheads'!A1</t>
  </si>
  <si>
    <t>Consolidated Summary'!A1</t>
  </si>
  <si>
    <t>Business Case/Plan</t>
  </si>
  <si>
    <t>Customer priorities</t>
  </si>
  <si>
    <t>Inlets</t>
  </si>
  <si>
    <t>Mains</t>
  </si>
  <si>
    <t>Growth Assets (mains)</t>
  </si>
  <si>
    <t>Growth Assets (inlets)</t>
  </si>
  <si>
    <t>Other Distribution System Equipment</t>
  </si>
  <si>
    <t>IT System</t>
  </si>
  <si>
    <t>Mains Inspections Total</t>
  </si>
  <si>
    <t>Total Capex ($m, nominal)</t>
  </si>
  <si>
    <t>Total overheads in $m, 2019/20</t>
  </si>
  <si>
    <t>Total Overheads to capitalise</t>
  </si>
  <si>
    <t>Total overheads to capitalise in $m, 2019/20</t>
  </si>
  <si>
    <t>Check - overheads to remain expensed</t>
  </si>
  <si>
    <t>Total Capex ($m, 2019/20)</t>
  </si>
  <si>
    <t>Total Capex - Overheads ($m nominal)</t>
  </si>
  <si>
    <t>Total Capex - Overheads ($m, 2019/20)</t>
  </si>
  <si>
    <t>Forecast Fixed Overheads ($m 2019/20)</t>
  </si>
  <si>
    <t>Safety and reliability</t>
  </si>
  <si>
    <t>Growing the network</t>
  </si>
  <si>
    <t>Customer service</t>
  </si>
  <si>
    <t>SA137</t>
  </si>
  <si>
    <t>Digital customer experience</t>
  </si>
  <si>
    <t>Concordia Reticulation Project</t>
  </si>
  <si>
    <t>Kingsford Regional Industrial Estate</t>
  </si>
  <si>
    <t>Program years where applicable</t>
  </si>
  <si>
    <t>SA138</t>
  </si>
  <si>
    <t>AGIG IT Strategy &amp; Roadmap</t>
  </si>
  <si>
    <t xml:space="preserve"> </t>
  </si>
  <si>
    <t>Service renewal - Standalone</t>
  </si>
  <si>
    <t>Overheads remaining expensed</t>
  </si>
  <si>
    <t>Total overheads</t>
  </si>
  <si>
    <t>$2020/21</t>
  </si>
  <si>
    <t>$2019/20</t>
  </si>
  <si>
    <t>Overheads remaining expensed (opex model input)</t>
  </si>
  <si>
    <t>Inline Inspection - Unit Rates ($2020/21)</t>
  </si>
  <si>
    <t>Mt Barker Trunk Reticulation</t>
  </si>
  <si>
    <t>Large customers</t>
  </si>
  <si>
    <t>Large customers Total</t>
  </si>
  <si>
    <t>SA139</t>
  </si>
  <si>
    <t>Annual rate of change</t>
  </si>
  <si>
    <t>Mount Barker connections (costed separately)</t>
  </si>
  <si>
    <t>Mount Barker, Nairne &amp; Littlehampton Forecasts</t>
  </si>
  <si>
    <t>.</t>
  </si>
  <si>
    <t>Mt Barker Volume of New Mains (m)</t>
  </si>
  <si>
    <t>Other projects New Mains (m)</t>
  </si>
  <si>
    <t>Volume Forecast for "New Mains" Mount Barker Extension Project</t>
  </si>
  <si>
    <t>Volume Forecast for "New Mains" Growth New Areas &amp; Augmentation Capex</t>
  </si>
  <si>
    <t>Total (HP steel main)</t>
  </si>
  <si>
    <t>Total (HP PE100)</t>
  </si>
  <si>
    <t>Trunk only (other retic in growth above) - HP PE100</t>
  </si>
  <si>
    <t>Trunk &amp; internal retic (need to confirm no double counting with above) - HP PE100</t>
  </si>
  <si>
    <t>Total network length</t>
  </si>
  <si>
    <t>Volume Forecast for "Network length" Growth, Growth New Areas &amp; Augmentation Capex</t>
  </si>
  <si>
    <t>Total Network Length (m) from Growth, Growth new Areas and Augmentation Capex</t>
  </si>
  <si>
    <t>Pipeline</t>
  </si>
  <si>
    <t>Protected Steel</t>
  </si>
  <si>
    <t>Total (500m PS in the first year, all the rest PE)</t>
  </si>
  <si>
    <t>Trunk Reticulation Mt Barker</t>
  </si>
  <si>
    <t>Trunk Reticulation Monarto</t>
  </si>
  <si>
    <t>Total (500m PS, all the rest PE)</t>
  </si>
  <si>
    <t>Trunk Nairne</t>
  </si>
  <si>
    <t>Trunk Littlehampton</t>
  </si>
  <si>
    <t>New Residential Connections Nairne</t>
  </si>
  <si>
    <t>New Commercial Connections Nairne</t>
  </si>
  <si>
    <t>New Residential Connections Littlehampton</t>
  </si>
  <si>
    <t>New Commercial Connections Littlehampton</t>
  </si>
  <si>
    <t>New Residential Connections Mt Barker</t>
  </si>
  <si>
    <t>New Commercial Connections Mt Barker</t>
  </si>
  <si>
    <t>Historical Overheads</t>
  </si>
  <si>
    <t>Meter Replacement - Unit Rates ($2019/20)</t>
  </si>
  <si>
    <t>Mains Replacement - Unit Rates ($2019/20)</t>
  </si>
  <si>
    <t>Inline Inspection - Unit Rates ($2019/20)</t>
  </si>
  <si>
    <t>Service Renewal - Unit Rates ($2019/20)</t>
  </si>
  <si>
    <t>New Mains - Unit Rates ($2019/20)</t>
  </si>
  <si>
    <t>New Meters - Unit Rates ($2019/20)</t>
  </si>
  <si>
    <t>New Services - Unit Rates ($2019/20)</t>
  </si>
  <si>
    <t>Non-Unit Rate Total</t>
  </si>
  <si>
    <t>Historical Fixed vs Variable Split</t>
  </si>
  <si>
    <t>Historical New Services (units)</t>
  </si>
  <si>
    <t>Historical New Mains (metres)</t>
  </si>
  <si>
    <t>Historical ratio of metres per new main laid</t>
  </si>
  <si>
    <t>Volume of New Mains (m) = (Number of New Services) x (Historical average number of metres per new service installed)</t>
  </si>
  <si>
    <t>Category Index'!A1</t>
  </si>
  <si>
    <t>New Growth Volumes'!A1</t>
  </si>
  <si>
    <t>Unit Rate Categories'!A1</t>
  </si>
  <si>
    <t>Non Unit Rate Categories</t>
  </si>
  <si>
    <t>Non Unit Rate Categories'!A1</t>
  </si>
  <si>
    <t>Lists all non unit rate categories (Business Cases) and associated project costs</t>
  </si>
  <si>
    <t>Lists all unit rate categories and associated project costs</t>
  </si>
  <si>
    <t>Category Index</t>
  </si>
  <si>
    <t>Category Summary</t>
  </si>
  <si>
    <t>New Growth Volumes</t>
  </si>
  <si>
    <t>Category Summary'!A1</t>
  </si>
  <si>
    <t>Business Case Input</t>
  </si>
  <si>
    <t>Business Case Input'!A1</t>
  </si>
  <si>
    <t>Converts output of the Capex model for $2020/21 input into Business Cases</t>
  </si>
  <si>
    <t>Unit Rate Category Summary</t>
  </si>
  <si>
    <t>Non Unit Rate Category Summary</t>
  </si>
  <si>
    <t>IT Infrastructure</t>
  </si>
  <si>
    <t>Capital Expenditure Forecasts by RAB Category for PTRM Input</t>
  </si>
  <si>
    <t>Capital Expenditure Forecasts by RAB Category PTRM Input, $m 2020/21</t>
  </si>
  <si>
    <t>Forecast ($m 2019/20)</t>
  </si>
  <si>
    <t>Forecast ($m 2020/21)</t>
  </si>
  <si>
    <t xml:space="preserve">Business Case Costs direct escalated, excluding overheads ($m, $2020/21) </t>
  </si>
  <si>
    <r>
      <rPr>
        <b/>
        <sz val="14"/>
        <color theme="0"/>
        <rFont val="Arial"/>
        <family val="2"/>
      </rPr>
      <t>Australian Gas Networks</t>
    </r>
    <r>
      <rPr>
        <b/>
        <sz val="11"/>
        <color theme="0"/>
        <rFont val="Arial"/>
        <family val="2"/>
      </rPr>
      <t xml:space="preserve">
South Australia Access Arrangement
Capital Expenditure Model, 2021/22 to 2025/26</t>
    </r>
  </si>
  <si>
    <t>Mains Replacement - HDPE 575 DN40 MP</t>
  </si>
  <si>
    <t>Mains Replacement - HDPE 575 DN40 HP</t>
  </si>
  <si>
    <t>New Service - I&amp;C &lt; 10 TJ</t>
  </si>
  <si>
    <t>Attachment 8.3 DMSIP</t>
  </si>
  <si>
    <t>Attachment 8.4 Meter Replacement Plan</t>
  </si>
  <si>
    <t>Attachment 8.6 IT Investment Plan</t>
  </si>
  <si>
    <t>As per SAPN Final Decision 2020</t>
  </si>
  <si>
    <t>Attachment 8.3 Distribution Mains and Services Integrity Plan</t>
  </si>
  <si>
    <t>Attachment 8.9 Unit Rates Report</t>
  </si>
  <si>
    <t>Safety and reliability &amp; Customer Service</t>
  </si>
  <si>
    <t>Capital Expenditure Forecasts, $m 2020/21</t>
  </si>
  <si>
    <t>Capex Category Forecast Summary</t>
  </si>
  <si>
    <t>Meter Replacement - Impact of Real Cost Escalation</t>
  </si>
  <si>
    <t>Mains Replacement - Impact of Real Cost Escalation</t>
  </si>
  <si>
    <t>Mains Inspection - Impact of Real Cost Escalation</t>
  </si>
  <si>
    <t>Service Renewal - Impact of Real Cost Escalation</t>
  </si>
  <si>
    <t>New Mains - Impact of Real Cost Escalation</t>
  </si>
  <si>
    <t>New Meters - Impact of Real Cost Escalation</t>
  </si>
  <si>
    <t>New Services - Impact of Real Cost Escalation</t>
  </si>
  <si>
    <t>Non-Unit Rate - Impact of Real Cost Escalation</t>
  </si>
  <si>
    <t>Total Capex - Impact of Real Cost Escalation</t>
  </si>
  <si>
    <t>Meter Replacement ($m 2019/20)</t>
  </si>
  <si>
    <t>Mains Replacement ($m 2019/20)</t>
  </si>
  <si>
    <t>Meter Replacement ($m 2020/21 - Excluding Real Cost escalation)</t>
  </si>
  <si>
    <t>Meter Replacement ($m 2020/21 - Real Cost Escalation Applied)</t>
  </si>
  <si>
    <t>Mains Inspection ($m 2019/20)</t>
  </si>
  <si>
    <t>Service Renewal ($m 2019/20)</t>
  </si>
  <si>
    <t>New Mains ($m 2019/20)</t>
  </si>
  <si>
    <t>New Meters ($m 2019/20)</t>
  </si>
  <si>
    <t>New Services ($m 2019/20)</t>
  </si>
  <si>
    <t>Non-Unit Rate ($m 2019/20)</t>
  </si>
  <si>
    <t>Total Capex ($m 2019/20)</t>
  </si>
  <si>
    <t>Mains Replacement ($m 2020/21 - Excluding Real Cost escalation)</t>
  </si>
  <si>
    <t>Mains Inspection ($m 2020/21 - Excluding Real Cost escalation)</t>
  </si>
  <si>
    <t>Service Renewal ($m 2020/21 - Excluding Real Cost escalation)</t>
  </si>
  <si>
    <t>New Mains ($m 2020/21 - Excluding Real Cost escalation)</t>
  </si>
  <si>
    <t>New Meters ($m 2020/21 - Excluding Real Cost escalation)</t>
  </si>
  <si>
    <t>New Services ($m 2020/21 - Excluding Real Cost escalation)</t>
  </si>
  <si>
    <t>Non-Unit Rate ($m 2020/21 - Excluding Real Cost escalation)</t>
  </si>
  <si>
    <t>Total Capex ($m 2020/21 - Excluding Real Cost escalation)</t>
  </si>
  <si>
    <t>Mains Replacement ($m 2020/21 - Real Cost Escalation Applied)</t>
  </si>
  <si>
    <t>Mains Inspection ($m 2020/21 - Real Cost Escalation Applied)</t>
  </si>
  <si>
    <t>Service Renewal ($m 2020/21 - Real Cost Escalation Applied)</t>
  </si>
  <si>
    <t>New Mains ($m 2020/21 - Real Cost Escalation Applied)</t>
  </si>
  <si>
    <t>New Meters ($m 2020/21 - Real Cost Escalation Applied)</t>
  </si>
  <si>
    <t>New Services ($m 2020/21 - Real Cost Escalation Applied)</t>
  </si>
  <si>
    <t>Non-Unit Rate ($m 2020/21 - Real Cost Escalation Applied)</t>
  </si>
  <si>
    <t>Total Capex ($m 2020/21 - Real Cost Escalation Applied)</t>
  </si>
  <si>
    <t xml:space="preserve">Business Case escalation ($m, $2020/21) </t>
  </si>
  <si>
    <t>Meter Replacement - Meters &lt; 25m3</t>
  </si>
  <si>
    <t>Meter Replacement - Meters &gt; 25m3</t>
  </si>
  <si>
    <t>CIC</t>
  </si>
  <si>
    <t>Core Energy, Attachments 12.1 - 12.3</t>
  </si>
  <si>
    <t>Attachment 7.8 BIS Oxford</t>
  </si>
  <si>
    <t>BIS Oxford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</si>
</sst>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0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_-;\-* #,##0_-;_-* &quot;-&quot;??_-;_-@_-"/>
    <numFmt numFmtId="165" formatCode="0.0%"/>
    <numFmt numFmtId="166" formatCode="_-* #,##0.0000_-;\-* #,##0.0000_-;_-* &quot;-&quot;??_-;_-@_-"/>
    <numFmt numFmtId="167" formatCode="_-&quot;$&quot;* #,##0.0_-;\-&quot;$&quot;* #,##0.0_-;_-&quot;$&quot;* &quot;-&quot;??_-;_-@_-"/>
    <numFmt numFmtId="168" formatCode="0.0"/>
    <numFmt numFmtId="169" formatCode="_-&quot;$&quot;* #,##0_-;\-&quot;$&quot;* #,##0_-;_-&quot;$&quot;* &quot;-&quot;??_-;_-@_-"/>
    <numFmt numFmtId="170" formatCode="_-* #,##0_-;[Red]\(#,##0\)_-;_-* &quot;-&quot;??_-;_-@_-"/>
    <numFmt numFmtId="171" formatCode="_-&quot;$&quot;* #,##0.000_-;\-&quot;$&quot;* #,##0.000_-;_-&quot;$&quot;* &quot;-&quot;??_-;_-@_-"/>
  </numFmts>
  <fonts count="48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b/>
      <sz val="14"/>
      <color theme="0"/>
      <name val="Arial"/>
      <family val="2"/>
    </font>
    <font>
      <u/>
      <sz val="11"/>
      <color theme="10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8"/>
      <color theme="1"/>
      <name val="Arial"/>
      <family val="2"/>
    </font>
    <font>
      <sz val="8"/>
      <color theme="1"/>
      <name val="Arial"/>
      <family val="2"/>
    </font>
    <font>
      <b/>
      <sz val="10"/>
      <name val="Arial"/>
      <family val="2"/>
    </font>
    <font>
      <b/>
      <sz val="10"/>
      <color theme="1"/>
      <name val="Arial"/>
      <family val="2"/>
    </font>
    <font>
      <sz val="8"/>
      <name val="Arial"/>
      <family val="2"/>
    </font>
    <font>
      <sz val="11"/>
      <color theme="1"/>
      <name val="Arial"/>
      <family val="2"/>
    </font>
    <font>
      <b/>
      <sz val="11"/>
      <color theme="0"/>
      <name val="Arial"/>
      <family val="2"/>
    </font>
    <font>
      <b/>
      <sz val="11"/>
      <color theme="1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u/>
      <sz val="8"/>
      <color theme="10"/>
      <name val="Arial"/>
      <family val="2"/>
    </font>
    <font>
      <b/>
      <sz val="10"/>
      <color theme="0"/>
      <name val="Arial"/>
      <family val="2"/>
    </font>
    <font>
      <i/>
      <sz val="8"/>
      <color theme="1"/>
      <name val="Arial"/>
      <family val="2"/>
    </font>
    <font>
      <sz val="10"/>
      <color theme="1"/>
      <name val="Arial"/>
      <family val="2"/>
    </font>
    <font>
      <sz val="10"/>
      <color theme="0"/>
      <name val="Arial"/>
      <family val="2"/>
    </font>
    <font>
      <sz val="10"/>
      <name val="Arial"/>
      <family val="2"/>
    </font>
    <font>
      <sz val="9"/>
      <color theme="1"/>
      <name val="Arial"/>
      <family val="2"/>
    </font>
    <font>
      <u/>
      <sz val="11"/>
      <color theme="10"/>
      <name val="Arial"/>
      <family val="2"/>
    </font>
    <font>
      <sz val="8"/>
      <color rgb="FFFF0000"/>
      <name val="Arial"/>
      <family val="2"/>
    </font>
    <font>
      <b/>
      <u/>
      <sz val="10"/>
      <color theme="1"/>
      <name val="Arial"/>
      <family val="2"/>
    </font>
    <font>
      <i/>
      <sz val="8"/>
      <name val="Arial"/>
      <family val="2"/>
    </font>
    <font>
      <b/>
      <sz val="9"/>
      <color theme="1"/>
      <name val="Arial"/>
      <family val="2"/>
    </font>
    <font>
      <b/>
      <u/>
      <sz val="11"/>
      <color theme="1"/>
      <name val="Arial"/>
      <family val="2"/>
    </font>
    <font>
      <sz val="8"/>
      <color theme="0"/>
      <name val="Arial"/>
      <family val="2"/>
    </font>
    <font>
      <b/>
      <sz val="8"/>
      <color theme="0"/>
      <name val="Arial"/>
      <family val="2"/>
    </font>
    <font>
      <sz val="11"/>
      <color theme="0"/>
      <name val="Arial"/>
      <family val="2"/>
    </font>
    <font>
      <sz val="12"/>
      <color theme="1"/>
      <name val="Arial"/>
      <family val="2"/>
    </font>
    <font>
      <b/>
      <sz val="12"/>
      <color theme="0"/>
      <name val="Arial"/>
      <family val="2"/>
    </font>
    <font>
      <i/>
      <sz val="11"/>
      <color theme="1"/>
      <name val="Arial"/>
      <family val="2"/>
    </font>
    <font>
      <i/>
      <sz val="10"/>
      <color rgb="FFFF0000"/>
      <name val="Arial"/>
      <family val="2"/>
    </font>
    <font>
      <sz val="7"/>
      <color theme="1"/>
      <name val="Arial"/>
      <family val="2"/>
    </font>
    <font>
      <i/>
      <sz val="10"/>
      <name val="Arial"/>
      <family val="2"/>
    </font>
    <font>
      <vertAlign val="superscript"/>
      <sz val="8"/>
      <name val="Arial"/>
      <family val="2"/>
    </font>
    <font>
      <sz val="8"/>
      <color theme="1"/>
      <name val="Calibri"/>
      <family val="2"/>
    </font>
    <font>
      <sz val="11"/>
      <name val="Calibri"/>
      <family val="2"/>
      <scheme val="minor"/>
    </font>
    <font>
      <u/>
      <sz val="8"/>
      <name val="Arial"/>
      <family val="2"/>
    </font>
    <font>
      <i/>
      <sz val="8"/>
      <color theme="0"/>
      <name val="Arial"/>
      <family val="2"/>
    </font>
    <font>
      <u/>
      <sz val="10"/>
      <color theme="10"/>
      <name val="Arial"/>
      <family val="2"/>
    </font>
    <font>
      <i/>
      <sz val="10"/>
      <color theme="1"/>
      <name val="Arial"/>
      <family val="2"/>
    </font>
  </fonts>
  <fills count="14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00A3E0"/>
        <bgColor indexed="64"/>
      </patternFill>
    </fill>
    <fill>
      <patternFill patternType="solid">
        <fgColor rgb="FF003C71"/>
        <bgColor indexed="64"/>
      </patternFill>
    </fill>
    <fill>
      <patternFill patternType="solid">
        <fgColor rgb="FFFFFFCC"/>
        <bgColor rgb="FF000000"/>
      </patternFill>
    </fill>
    <fill>
      <patternFill patternType="solid">
        <fgColor rgb="FF00B0F0"/>
        <bgColor indexed="64"/>
      </patternFill>
    </fill>
    <fill>
      <patternFill patternType="solid">
        <fgColor theme="3"/>
        <bgColor indexed="64"/>
      </patternFill>
    </fill>
  </fills>
  <borders count="24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rgb="FFA6A6A6"/>
      </bottom>
      <diagonal/>
    </border>
  </borders>
  <cellStyleXfs count="10">
    <xf numFmtId="0" fontId="0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6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42" fillId="0" borderId="0"/>
    <xf numFmtId="170" fontId="43" fillId="11" borderId="23" applyBorder="0">
      <alignment horizontal="right"/>
      <protection locked="0"/>
    </xf>
  </cellStyleXfs>
  <cellXfs count="601">
    <xf numFmtId="0" fontId="0" fillId="0" borderId="0" xfId="0"/>
    <xf numFmtId="0" fontId="0" fillId="0" borderId="0" xfId="0"/>
    <xf numFmtId="0" fontId="8" fillId="3" borderId="5" xfId="0" applyFont="1" applyFill="1" applyBorder="1" applyAlignment="1">
      <alignment horizontal="center" wrapText="1"/>
    </xf>
    <xf numFmtId="0" fontId="8" fillId="3" borderId="5" xfId="0" applyFont="1" applyFill="1" applyBorder="1" applyAlignment="1">
      <alignment horizontal="center"/>
    </xf>
    <xf numFmtId="0" fontId="8" fillId="3" borderId="3" xfId="0" applyFont="1" applyFill="1" applyBorder="1" applyAlignment="1">
      <alignment horizontal="center"/>
    </xf>
    <xf numFmtId="0" fontId="8" fillId="3" borderId="6" xfId="0" applyFont="1" applyFill="1" applyBorder="1" applyAlignment="1">
      <alignment horizontal="center"/>
    </xf>
    <xf numFmtId="0" fontId="8" fillId="3" borderId="0" xfId="0" applyFont="1" applyFill="1" applyBorder="1" applyAlignment="1">
      <alignment horizontal="center"/>
    </xf>
    <xf numFmtId="0" fontId="9" fillId="3" borderId="5" xfId="0" applyFont="1" applyFill="1" applyBorder="1" applyAlignment="1">
      <alignment vertical="center"/>
    </xf>
    <xf numFmtId="0" fontId="9" fillId="3" borderId="5" xfId="0" applyFont="1" applyFill="1" applyBorder="1" applyAlignment="1">
      <alignment horizontal="center" vertical="center"/>
    </xf>
    <xf numFmtId="0" fontId="10" fillId="3" borderId="0" xfId="0" applyFont="1" applyFill="1" applyAlignment="1">
      <alignment vertical="center"/>
    </xf>
    <xf numFmtId="164" fontId="10" fillId="3" borderId="18" xfId="1" applyNumberFormat="1" applyFont="1" applyFill="1" applyBorder="1" applyAlignment="1">
      <alignment vertical="center"/>
    </xf>
    <xf numFmtId="164" fontId="10" fillId="3" borderId="20" xfId="1" applyNumberFormat="1" applyFont="1" applyFill="1" applyBorder="1" applyAlignment="1">
      <alignment vertical="center"/>
    </xf>
    <xf numFmtId="164" fontId="10" fillId="3" borderId="0" xfId="1" applyNumberFormat="1" applyFont="1" applyFill="1" applyAlignment="1">
      <alignment vertical="center"/>
    </xf>
    <xf numFmtId="164" fontId="10" fillId="3" borderId="1" xfId="1" applyNumberFormat="1" applyFont="1" applyFill="1" applyBorder="1" applyAlignment="1">
      <alignment vertical="center"/>
    </xf>
    <xf numFmtId="164" fontId="10" fillId="3" borderId="0" xfId="1" applyNumberFormat="1" applyFont="1" applyFill="1" applyBorder="1" applyAlignment="1">
      <alignment vertical="center"/>
    </xf>
    <xf numFmtId="164" fontId="10" fillId="3" borderId="7" xfId="1" applyNumberFormat="1" applyFont="1" applyFill="1" applyBorder="1" applyAlignment="1">
      <alignment vertical="center"/>
    </xf>
    <xf numFmtId="0" fontId="11" fillId="3" borderId="8" xfId="0" applyFont="1" applyFill="1" applyBorder="1" applyAlignment="1">
      <alignment vertical="center"/>
    </xf>
    <xf numFmtId="0" fontId="12" fillId="3" borderId="8" xfId="0" applyFont="1" applyFill="1" applyBorder="1" applyAlignment="1">
      <alignment vertical="center"/>
    </xf>
    <xf numFmtId="1" fontId="11" fillId="3" borderId="8" xfId="0" applyNumberFormat="1" applyFont="1" applyFill="1" applyBorder="1" applyAlignment="1">
      <alignment vertical="center"/>
    </xf>
    <xf numFmtId="0" fontId="9" fillId="3" borderId="8" xfId="0" applyFont="1" applyFill="1" applyBorder="1" applyAlignment="1">
      <alignment vertical="center"/>
    </xf>
    <xf numFmtId="1" fontId="13" fillId="3" borderId="0" xfId="0" applyNumberFormat="1" applyFont="1" applyFill="1" applyAlignment="1">
      <alignment vertical="center"/>
    </xf>
    <xf numFmtId="0" fontId="14" fillId="3" borderId="0" xfId="0" applyFont="1" applyFill="1"/>
    <xf numFmtId="0" fontId="14" fillId="4" borderId="0" xfId="0" applyFont="1" applyFill="1"/>
    <xf numFmtId="0" fontId="14" fillId="5" borderId="0" xfId="0" applyFont="1" applyFill="1"/>
    <xf numFmtId="0" fontId="16" fillId="3" borderId="0" xfId="0" applyFont="1" applyFill="1"/>
    <xf numFmtId="0" fontId="14" fillId="3" borderId="0" xfId="0" applyFont="1" applyFill="1" applyBorder="1"/>
    <xf numFmtId="44" fontId="14" fillId="3" borderId="0" xfId="0" applyNumberFormat="1" applyFont="1" applyFill="1"/>
    <xf numFmtId="0" fontId="14" fillId="3" borderId="20" xfId="0" applyFont="1" applyFill="1" applyBorder="1"/>
    <xf numFmtId="0" fontId="18" fillId="4" borderId="0" xfId="0" applyFont="1" applyFill="1"/>
    <xf numFmtId="0" fontId="17" fillId="4" borderId="0" xfId="0" applyFont="1" applyFill="1"/>
    <xf numFmtId="169" fontId="10" fillId="3" borderId="0" xfId="2" applyNumberFormat="1" applyFont="1" applyFill="1" applyAlignment="1">
      <alignment vertical="center"/>
    </xf>
    <xf numFmtId="169" fontId="10" fillId="3" borderId="1" xfId="2" applyNumberFormat="1" applyFont="1" applyFill="1" applyBorder="1" applyAlignment="1">
      <alignment vertical="center"/>
    </xf>
    <xf numFmtId="169" fontId="10" fillId="3" borderId="0" xfId="2" applyNumberFormat="1" applyFont="1" applyFill="1" applyBorder="1" applyAlignment="1">
      <alignment vertical="center"/>
    </xf>
    <xf numFmtId="0" fontId="14" fillId="2" borderId="0" xfId="0" applyFont="1" applyFill="1"/>
    <xf numFmtId="0" fontId="14" fillId="3" borderId="0" xfId="0" applyFont="1" applyFill="1" applyAlignment="1">
      <alignment vertical="center"/>
    </xf>
    <xf numFmtId="0" fontId="19" fillId="3" borderId="0" xfId="5" applyFont="1" applyFill="1" applyAlignment="1">
      <alignment horizontal="left"/>
    </xf>
    <xf numFmtId="44" fontId="21" fillId="3" borderId="0" xfId="0" applyNumberFormat="1" applyFont="1" applyFill="1" applyBorder="1" applyAlignment="1">
      <alignment vertical="center"/>
    </xf>
    <xf numFmtId="0" fontId="13" fillId="3" borderId="0" xfId="0" applyFont="1" applyFill="1" applyAlignment="1">
      <alignment vertical="center"/>
    </xf>
    <xf numFmtId="44" fontId="10" fillId="3" borderId="0" xfId="0" applyNumberFormat="1" applyFont="1" applyFill="1" applyAlignment="1">
      <alignment vertical="center"/>
    </xf>
    <xf numFmtId="0" fontId="10" fillId="3" borderId="7" xfId="0" applyFont="1" applyFill="1" applyBorder="1" applyAlignment="1">
      <alignment vertical="center"/>
    </xf>
    <xf numFmtId="44" fontId="10" fillId="3" borderId="0" xfId="0" applyNumberFormat="1" applyFont="1" applyFill="1" applyBorder="1" applyAlignment="1">
      <alignment vertical="center"/>
    </xf>
    <xf numFmtId="44" fontId="10" fillId="3" borderId="1" xfId="0" applyNumberFormat="1" applyFont="1" applyFill="1" applyBorder="1" applyAlignment="1">
      <alignment vertical="center"/>
    </xf>
    <xf numFmtId="44" fontId="10" fillId="3" borderId="7" xfId="2" applyNumberFormat="1" applyFont="1" applyFill="1" applyBorder="1" applyAlignment="1">
      <alignment vertical="center"/>
    </xf>
    <xf numFmtId="44" fontId="9" fillId="3" borderId="0" xfId="0" applyNumberFormat="1" applyFont="1" applyFill="1" applyBorder="1" applyAlignment="1">
      <alignment vertical="center"/>
    </xf>
    <xf numFmtId="164" fontId="10" fillId="3" borderId="3" xfId="1" applyNumberFormat="1" applyFont="1" applyFill="1" applyBorder="1" applyAlignment="1">
      <alignment vertical="center"/>
    </xf>
    <xf numFmtId="164" fontId="10" fillId="3" borderId="5" xfId="1" applyNumberFormat="1" applyFont="1" applyFill="1" applyBorder="1" applyAlignment="1">
      <alignment vertical="center"/>
    </xf>
    <xf numFmtId="169" fontId="10" fillId="3" borderId="20" xfId="2" applyNumberFormat="1" applyFont="1" applyFill="1" applyBorder="1" applyAlignment="1">
      <alignment vertical="center"/>
    </xf>
    <xf numFmtId="0" fontId="14" fillId="0" borderId="0" xfId="0" applyFont="1"/>
    <xf numFmtId="0" fontId="5" fillId="5" borderId="0" xfId="0" applyFont="1" applyFill="1" applyAlignment="1">
      <alignment vertical="center"/>
    </xf>
    <xf numFmtId="0" fontId="15" fillId="5" borderId="0" xfId="0" applyFont="1" applyFill="1"/>
    <xf numFmtId="0" fontId="10" fillId="3" borderId="0" xfId="0" applyFont="1" applyFill="1"/>
    <xf numFmtId="0" fontId="10" fillId="2" borderId="0" xfId="0" applyFont="1" applyFill="1"/>
    <xf numFmtId="0" fontId="19" fillId="3" borderId="0" xfId="5" applyFont="1" applyFill="1" applyAlignment="1">
      <alignment horizontal="left" vertical="center"/>
    </xf>
    <xf numFmtId="0" fontId="22" fillId="0" borderId="0" xfId="0" applyFont="1" applyAlignment="1">
      <alignment vertical="center"/>
    </xf>
    <xf numFmtId="0" fontId="22" fillId="3" borderId="0" xfId="0" applyFont="1" applyFill="1" applyAlignment="1">
      <alignment vertical="center"/>
    </xf>
    <xf numFmtId="0" fontId="22" fillId="2" borderId="0" xfId="0" applyFont="1" applyFill="1" applyAlignment="1">
      <alignment vertical="center"/>
    </xf>
    <xf numFmtId="0" fontId="11" fillId="3" borderId="0" xfId="0" applyFont="1" applyFill="1" applyAlignment="1">
      <alignment vertical="center"/>
    </xf>
    <xf numFmtId="0" fontId="12" fillId="3" borderId="0" xfId="0" applyFont="1" applyFill="1" applyAlignment="1">
      <alignment vertical="center"/>
    </xf>
    <xf numFmtId="0" fontId="25" fillId="3" borderId="0" xfId="0" applyFont="1" applyFill="1"/>
    <xf numFmtId="0" fontId="11" fillId="3" borderId="5" xfId="0" applyFont="1" applyFill="1" applyBorder="1" applyAlignment="1">
      <alignment vertical="center"/>
    </xf>
    <xf numFmtId="0" fontId="9" fillId="3" borderId="0" xfId="0" applyFont="1" applyFill="1" applyAlignment="1">
      <alignment vertical="center"/>
    </xf>
    <xf numFmtId="0" fontId="9" fillId="2" borderId="0" xfId="0" applyFont="1" applyFill="1"/>
    <xf numFmtId="0" fontId="10" fillId="3" borderId="0" xfId="0" applyFont="1" applyFill="1" applyBorder="1" applyAlignment="1">
      <alignment vertical="center"/>
    </xf>
    <xf numFmtId="0" fontId="25" fillId="2" borderId="0" xfId="0" applyFont="1" applyFill="1"/>
    <xf numFmtId="0" fontId="8" fillId="3" borderId="0" xfId="0" applyFont="1" applyFill="1" applyAlignment="1">
      <alignment vertical="center"/>
    </xf>
    <xf numFmtId="0" fontId="10" fillId="3" borderId="0" xfId="0" applyFont="1" applyFill="1" applyBorder="1"/>
    <xf numFmtId="0" fontId="13" fillId="3" borderId="21" xfId="0" applyFont="1" applyFill="1" applyBorder="1" applyAlignment="1">
      <alignment vertical="center"/>
    </xf>
    <xf numFmtId="0" fontId="13" fillId="3" borderId="20" xfId="0" applyFont="1" applyFill="1" applyBorder="1" applyAlignment="1">
      <alignment vertical="center"/>
    </xf>
    <xf numFmtId="0" fontId="13" fillId="3" borderId="0" xfId="0" applyFont="1" applyFill="1" applyBorder="1" applyAlignment="1">
      <alignment vertical="center"/>
    </xf>
    <xf numFmtId="0" fontId="13" fillId="3" borderId="5" xfId="0" applyFont="1" applyFill="1" applyBorder="1" applyAlignment="1">
      <alignment vertical="center"/>
    </xf>
    <xf numFmtId="0" fontId="8" fillId="3" borderId="20" xfId="0" applyFont="1" applyFill="1" applyBorder="1" applyAlignment="1">
      <alignment vertical="center"/>
    </xf>
    <xf numFmtId="0" fontId="8" fillId="3" borderId="0" xfId="0" applyFont="1" applyFill="1" applyBorder="1" applyAlignment="1">
      <alignment vertical="center"/>
    </xf>
    <xf numFmtId="0" fontId="8" fillId="3" borderId="5" xfId="0" applyFont="1" applyFill="1" applyBorder="1" applyAlignment="1">
      <alignment vertical="center"/>
    </xf>
    <xf numFmtId="0" fontId="11" fillId="3" borderId="0" xfId="0" applyFont="1" applyFill="1" applyBorder="1" applyAlignment="1">
      <alignment vertical="center"/>
    </xf>
    <xf numFmtId="0" fontId="5" fillId="5" borderId="0" xfId="0" applyFont="1" applyFill="1"/>
    <xf numFmtId="44" fontId="10" fillId="3" borderId="7" xfId="0" applyNumberFormat="1" applyFont="1" applyFill="1" applyBorder="1" applyAlignment="1">
      <alignment vertical="center"/>
    </xf>
    <xf numFmtId="0" fontId="14" fillId="3" borderId="0" xfId="0" applyFont="1" applyFill="1" applyBorder="1" applyAlignment="1">
      <alignment vertical="center"/>
    </xf>
    <xf numFmtId="49" fontId="12" fillId="3" borderId="8" xfId="0" applyNumberFormat="1" applyFont="1" applyFill="1" applyBorder="1"/>
    <xf numFmtId="44" fontId="12" fillId="3" borderId="8" xfId="0" applyNumberFormat="1" applyFont="1" applyFill="1" applyBorder="1" applyAlignment="1">
      <alignment vertical="center"/>
    </xf>
    <xf numFmtId="44" fontId="12" fillId="3" borderId="10" xfId="0" applyNumberFormat="1" applyFont="1" applyFill="1" applyBorder="1" applyAlignment="1">
      <alignment vertical="center"/>
    </xf>
    <xf numFmtId="44" fontId="12" fillId="3" borderId="9" xfId="0" applyNumberFormat="1" applyFont="1" applyFill="1" applyBorder="1" applyAlignment="1">
      <alignment vertical="center"/>
    </xf>
    <xf numFmtId="0" fontId="12" fillId="3" borderId="0" xfId="0" applyFont="1" applyFill="1" applyBorder="1" applyAlignment="1">
      <alignment vertical="center"/>
    </xf>
    <xf numFmtId="49" fontId="14" fillId="3" borderId="0" xfId="0" applyNumberFormat="1" applyFont="1" applyFill="1"/>
    <xf numFmtId="0" fontId="10" fillId="3" borderId="0" xfId="0" applyNumberFormat="1" applyFont="1" applyFill="1" applyAlignment="1">
      <alignment vertical="center"/>
    </xf>
    <xf numFmtId="49" fontId="16" fillId="3" borderId="0" xfId="0" applyNumberFormat="1" applyFont="1" applyFill="1" applyBorder="1"/>
    <xf numFmtId="0" fontId="16" fillId="3" borderId="0" xfId="0" applyFont="1" applyFill="1" applyBorder="1" applyAlignment="1">
      <alignment vertical="center"/>
    </xf>
    <xf numFmtId="49" fontId="16" fillId="2" borderId="0" xfId="0" applyNumberFormat="1" applyFont="1" applyFill="1" applyBorder="1"/>
    <xf numFmtId="44" fontId="9" fillId="2" borderId="0" xfId="0" applyNumberFormat="1" applyFont="1" applyFill="1" applyBorder="1" applyAlignment="1">
      <alignment vertical="center"/>
    </xf>
    <xf numFmtId="0" fontId="16" fillId="2" borderId="0" xfId="0" applyFont="1" applyFill="1" applyBorder="1" applyAlignment="1">
      <alignment vertical="center"/>
    </xf>
    <xf numFmtId="49" fontId="14" fillId="2" borderId="0" xfId="0" applyNumberFormat="1" applyFont="1" applyFill="1"/>
    <xf numFmtId="0" fontId="27" fillId="2" borderId="0" xfId="0" applyFont="1" applyFill="1" applyAlignment="1">
      <alignment vertical="center"/>
    </xf>
    <xf numFmtId="44" fontId="27" fillId="2" borderId="0" xfId="0" applyNumberFormat="1" applyFont="1" applyFill="1" applyAlignment="1">
      <alignment vertical="center"/>
    </xf>
    <xf numFmtId="0" fontId="14" fillId="2" borderId="0" xfId="0" applyFont="1" applyFill="1" applyAlignment="1">
      <alignment vertical="center"/>
    </xf>
    <xf numFmtId="0" fontId="28" fillId="3" borderId="0" xfId="0" applyNumberFormat="1" applyFont="1" applyFill="1"/>
    <xf numFmtId="0" fontId="14" fillId="7" borderId="0" xfId="0" applyFont="1" applyFill="1"/>
    <xf numFmtId="2" fontId="14" fillId="3" borderId="0" xfId="0" applyNumberFormat="1" applyFont="1" applyFill="1"/>
    <xf numFmtId="43" fontId="10" fillId="3" borderId="0" xfId="0" applyNumberFormat="1" applyFont="1" applyFill="1" applyAlignment="1">
      <alignment vertical="center"/>
    </xf>
    <xf numFmtId="10" fontId="9" fillId="3" borderId="21" xfId="3" applyNumberFormat="1" applyFont="1" applyFill="1" applyBorder="1" applyAlignment="1">
      <alignment vertical="center"/>
    </xf>
    <xf numFmtId="0" fontId="27" fillId="3" borderId="0" xfId="0" applyFont="1" applyFill="1" applyAlignment="1">
      <alignment vertical="center"/>
    </xf>
    <xf numFmtId="44" fontId="10" fillId="3" borderId="20" xfId="0" applyNumberFormat="1" applyFont="1" applyFill="1" applyBorder="1" applyAlignment="1">
      <alignment vertical="center"/>
    </xf>
    <xf numFmtId="44" fontId="21" fillId="3" borderId="18" xfId="0" applyNumberFormat="1" applyFont="1" applyFill="1" applyBorder="1" applyAlignment="1">
      <alignment vertical="center"/>
    </xf>
    <xf numFmtId="44" fontId="21" fillId="3" borderId="20" xfId="0" applyNumberFormat="1" applyFont="1" applyFill="1" applyBorder="1" applyAlignment="1">
      <alignment vertical="center"/>
    </xf>
    <xf numFmtId="44" fontId="21" fillId="3" borderId="19" xfId="0" applyNumberFormat="1" applyFont="1" applyFill="1" applyBorder="1" applyAlignment="1">
      <alignment vertical="center"/>
    </xf>
    <xf numFmtId="44" fontId="21" fillId="3" borderId="1" xfId="0" applyNumberFormat="1" applyFont="1" applyFill="1" applyBorder="1" applyAlignment="1">
      <alignment vertical="center"/>
    </xf>
    <xf numFmtId="44" fontId="21" fillId="3" borderId="7" xfId="0" applyNumberFormat="1" applyFont="1" applyFill="1" applyBorder="1" applyAlignment="1">
      <alignment vertical="center"/>
    </xf>
    <xf numFmtId="44" fontId="10" fillId="3" borderId="5" xfId="0" applyNumberFormat="1" applyFont="1" applyFill="1" applyBorder="1" applyAlignment="1">
      <alignment vertical="center"/>
    </xf>
    <xf numFmtId="44" fontId="10" fillId="3" borderId="3" xfId="0" applyNumberFormat="1" applyFont="1" applyFill="1" applyBorder="1" applyAlignment="1">
      <alignment vertical="center"/>
    </xf>
    <xf numFmtId="44" fontId="10" fillId="3" borderId="6" xfId="0" applyNumberFormat="1" applyFont="1" applyFill="1" applyBorder="1" applyAlignment="1">
      <alignment vertical="center"/>
    </xf>
    <xf numFmtId="167" fontId="10" fillId="3" borderId="0" xfId="0" applyNumberFormat="1" applyFont="1" applyFill="1" applyBorder="1" applyAlignment="1">
      <alignment vertical="center"/>
    </xf>
    <xf numFmtId="167" fontId="10" fillId="3" borderId="0" xfId="0" applyNumberFormat="1" applyFont="1" applyFill="1" applyAlignment="1">
      <alignment vertical="center"/>
    </xf>
    <xf numFmtId="167" fontId="10" fillId="3" borderId="20" xfId="0" applyNumberFormat="1" applyFont="1" applyFill="1" applyBorder="1" applyAlignment="1">
      <alignment vertical="center"/>
    </xf>
    <xf numFmtId="167" fontId="10" fillId="3" borderId="5" xfId="0" applyNumberFormat="1" applyFont="1" applyFill="1" applyBorder="1" applyAlignment="1">
      <alignment vertical="center"/>
    </xf>
    <xf numFmtId="44" fontId="16" fillId="3" borderId="0" xfId="0" applyNumberFormat="1" applyFont="1" applyFill="1" applyBorder="1" applyAlignment="1">
      <alignment vertical="center"/>
    </xf>
    <xf numFmtId="44" fontId="10" fillId="3" borderId="16" xfId="0" applyNumberFormat="1" applyFont="1" applyFill="1" applyBorder="1" applyAlignment="1">
      <alignment vertical="center"/>
    </xf>
    <xf numFmtId="44" fontId="10" fillId="3" borderId="21" xfId="0" applyNumberFormat="1" applyFont="1" applyFill="1" applyBorder="1" applyAlignment="1">
      <alignment vertical="center"/>
    </xf>
    <xf numFmtId="44" fontId="10" fillId="3" borderId="17" xfId="0" applyNumberFormat="1" applyFont="1" applyFill="1" applyBorder="1" applyAlignment="1">
      <alignment vertical="center"/>
    </xf>
    <xf numFmtId="44" fontId="12" fillId="3" borderId="12" xfId="0" applyNumberFormat="1" applyFont="1" applyFill="1" applyBorder="1" applyAlignment="1">
      <alignment vertical="center"/>
    </xf>
    <xf numFmtId="44" fontId="12" fillId="3" borderId="11" xfId="0" applyNumberFormat="1" applyFont="1" applyFill="1" applyBorder="1" applyAlignment="1">
      <alignment vertical="center"/>
    </xf>
    <xf numFmtId="49" fontId="10" fillId="3" borderId="0" xfId="0" applyNumberFormat="1" applyFont="1" applyFill="1" applyAlignment="1">
      <alignment vertical="center"/>
    </xf>
    <xf numFmtId="49" fontId="12" fillId="3" borderId="8" xfId="0" applyNumberFormat="1" applyFont="1" applyFill="1" applyBorder="1" applyAlignment="1">
      <alignment vertical="center"/>
    </xf>
    <xf numFmtId="0" fontId="22" fillId="3" borderId="8" xfId="0" applyFont="1" applyFill="1" applyBorder="1" applyAlignment="1">
      <alignment vertical="center"/>
    </xf>
    <xf numFmtId="49" fontId="10" fillId="3" borderId="5" xfId="0" applyNumberFormat="1" applyFont="1" applyFill="1" applyBorder="1" applyAlignment="1">
      <alignment vertical="center"/>
    </xf>
    <xf numFmtId="49" fontId="21" fillId="3" borderId="20" xfId="0" applyNumberFormat="1" applyFont="1" applyFill="1" applyBorder="1" applyAlignment="1">
      <alignment horizontal="right" vertical="center"/>
    </xf>
    <xf numFmtId="49" fontId="21" fillId="3" borderId="0" xfId="0" applyNumberFormat="1" applyFont="1" applyFill="1" applyBorder="1" applyAlignment="1">
      <alignment horizontal="right" vertical="center"/>
    </xf>
    <xf numFmtId="0" fontId="14" fillId="3" borderId="5" xfId="0" applyFont="1" applyFill="1" applyBorder="1" applyAlignment="1">
      <alignment vertical="center"/>
    </xf>
    <xf numFmtId="49" fontId="21" fillId="3" borderId="5" xfId="0" applyNumberFormat="1" applyFont="1" applyFill="1" applyBorder="1" applyAlignment="1">
      <alignment horizontal="right" vertical="center"/>
    </xf>
    <xf numFmtId="0" fontId="10" fillId="3" borderId="7" xfId="0" applyFont="1" applyFill="1" applyBorder="1" applyAlignment="1">
      <alignment horizontal="left" vertical="center"/>
    </xf>
    <xf numFmtId="0" fontId="29" fillId="3" borderId="7" xfId="0" applyFont="1" applyFill="1" applyBorder="1" applyAlignment="1">
      <alignment horizontal="right" vertical="center"/>
    </xf>
    <xf numFmtId="0" fontId="21" fillId="3" borderId="7" xfId="0" applyFont="1" applyFill="1" applyBorder="1" applyAlignment="1">
      <alignment horizontal="right" vertical="center" wrapText="1"/>
    </xf>
    <xf numFmtId="10" fontId="21" fillId="3" borderId="1" xfId="3" applyNumberFormat="1" applyFont="1" applyFill="1" applyBorder="1" applyAlignment="1">
      <alignment horizontal="right" vertical="center"/>
    </xf>
    <xf numFmtId="10" fontId="21" fillId="3" borderId="0" xfId="3" applyNumberFormat="1" applyFont="1" applyFill="1" applyBorder="1" applyAlignment="1">
      <alignment horizontal="right" vertical="center"/>
    </xf>
    <xf numFmtId="10" fontId="21" fillId="3" borderId="7" xfId="3" applyNumberFormat="1" applyFont="1" applyFill="1" applyBorder="1" applyAlignment="1">
      <alignment horizontal="right" vertical="center"/>
    </xf>
    <xf numFmtId="0" fontId="30" fillId="3" borderId="5" xfId="0" applyFont="1" applyFill="1" applyBorder="1" applyAlignment="1">
      <alignment vertical="center"/>
    </xf>
    <xf numFmtId="43" fontId="10" fillId="3" borderId="1" xfId="1" applyFont="1" applyFill="1" applyBorder="1" applyAlignment="1">
      <alignment vertical="center"/>
    </xf>
    <xf numFmtId="43" fontId="10" fillId="3" borderId="0" xfId="1" applyFont="1" applyFill="1" applyBorder="1" applyAlignment="1">
      <alignment vertical="center"/>
    </xf>
    <xf numFmtId="0" fontId="10" fillId="3" borderId="20" xfId="0" applyFont="1" applyFill="1" applyBorder="1" applyAlignment="1">
      <alignment vertical="center"/>
    </xf>
    <xf numFmtId="0" fontId="9" fillId="3" borderId="5" xfId="0" applyFont="1" applyFill="1" applyBorder="1" applyAlignment="1">
      <alignment horizontal="center"/>
    </xf>
    <xf numFmtId="0" fontId="9" fillId="3" borderId="0" xfId="0" applyFont="1" applyFill="1" applyBorder="1" applyAlignment="1">
      <alignment vertical="center"/>
    </xf>
    <xf numFmtId="0" fontId="20" fillId="3" borderId="0" xfId="0" applyFont="1" applyFill="1" applyAlignment="1">
      <alignment vertical="center"/>
    </xf>
    <xf numFmtId="0" fontId="23" fillId="3" borderId="0" xfId="0" applyFont="1" applyFill="1" applyAlignment="1">
      <alignment vertical="center"/>
    </xf>
    <xf numFmtId="10" fontId="9" fillId="3" borderId="16" xfId="3" applyNumberFormat="1" applyFont="1" applyFill="1" applyBorder="1" applyAlignment="1">
      <alignment vertical="center"/>
    </xf>
    <xf numFmtId="10" fontId="9" fillId="3" borderId="17" xfId="3" applyNumberFormat="1" applyFont="1" applyFill="1" applyBorder="1" applyAlignment="1">
      <alignment vertical="center"/>
    </xf>
    <xf numFmtId="10" fontId="9" fillId="3" borderId="0" xfId="3" applyNumberFormat="1" applyFont="1" applyFill="1" applyBorder="1" applyAlignment="1">
      <alignment vertical="center"/>
    </xf>
    <xf numFmtId="10" fontId="9" fillId="3" borderId="0" xfId="0" applyNumberFormat="1" applyFont="1" applyFill="1" applyBorder="1" applyAlignment="1">
      <alignment vertical="center"/>
    </xf>
    <xf numFmtId="2" fontId="10" fillId="3" borderId="0" xfId="0" applyNumberFormat="1" applyFont="1" applyFill="1"/>
    <xf numFmtId="168" fontId="10" fillId="3" borderId="0" xfId="0" applyNumberFormat="1" applyFont="1" applyFill="1" applyAlignment="1">
      <alignment vertical="center"/>
    </xf>
    <xf numFmtId="0" fontId="16" fillId="7" borderId="0" xfId="0" applyFont="1" applyFill="1"/>
    <xf numFmtId="0" fontId="24" fillId="7" borderId="0" xfId="0" applyFont="1" applyFill="1" applyAlignment="1">
      <alignment vertical="center"/>
    </xf>
    <xf numFmtId="10" fontId="22" fillId="7" borderId="0" xfId="3" applyNumberFormat="1" applyFont="1" applyFill="1" applyAlignment="1">
      <alignment vertical="center"/>
    </xf>
    <xf numFmtId="43" fontId="10" fillId="3" borderId="0" xfId="1" applyFont="1" applyFill="1" applyBorder="1" applyAlignment="1">
      <alignment horizontal="center" vertical="center"/>
    </xf>
    <xf numFmtId="0" fontId="31" fillId="7" borderId="0" xfId="0" applyFont="1" applyFill="1"/>
    <xf numFmtId="44" fontId="10" fillId="3" borderId="1" xfId="2" applyNumberFormat="1" applyFont="1" applyFill="1" applyBorder="1" applyAlignment="1">
      <alignment vertical="center"/>
    </xf>
    <xf numFmtId="44" fontId="10" fillId="3" borderId="0" xfId="2" applyNumberFormat="1" applyFont="1" applyFill="1" applyBorder="1" applyAlignment="1">
      <alignment vertical="center"/>
    </xf>
    <xf numFmtId="44" fontId="10" fillId="3" borderId="0" xfId="2" applyNumberFormat="1" applyFont="1" applyFill="1" applyAlignment="1">
      <alignment vertical="center"/>
    </xf>
    <xf numFmtId="44" fontId="10" fillId="3" borderId="3" xfId="2" applyNumberFormat="1" applyFont="1" applyFill="1" applyBorder="1" applyAlignment="1">
      <alignment vertical="center"/>
    </xf>
    <xf numFmtId="43" fontId="14" fillId="7" borderId="0" xfId="1" applyFont="1" applyFill="1"/>
    <xf numFmtId="10" fontId="14" fillId="7" borderId="0" xfId="3" applyNumberFormat="1" applyFont="1" applyFill="1"/>
    <xf numFmtId="44" fontId="14" fillId="2" borderId="0" xfId="0" applyNumberFormat="1" applyFont="1" applyFill="1"/>
    <xf numFmtId="10" fontId="10" fillId="3" borderId="20" xfId="3" applyNumberFormat="1" applyFont="1" applyFill="1" applyBorder="1" applyAlignment="1">
      <alignment vertical="center"/>
    </xf>
    <xf numFmtId="10" fontId="10" fillId="3" borderId="18" xfId="3" applyNumberFormat="1" applyFont="1" applyFill="1" applyBorder="1" applyAlignment="1">
      <alignment vertical="center"/>
    </xf>
    <xf numFmtId="10" fontId="10" fillId="3" borderId="19" xfId="3" applyNumberFormat="1" applyFont="1" applyFill="1" applyBorder="1" applyAlignment="1">
      <alignment vertical="center"/>
    </xf>
    <xf numFmtId="10" fontId="9" fillId="3" borderId="20" xfId="3" applyNumberFormat="1" applyFont="1" applyFill="1" applyBorder="1" applyAlignment="1">
      <alignment vertical="center"/>
    </xf>
    <xf numFmtId="10" fontId="9" fillId="3" borderId="18" xfId="3" applyNumberFormat="1" applyFont="1" applyFill="1" applyBorder="1" applyAlignment="1">
      <alignment vertical="center"/>
    </xf>
    <xf numFmtId="10" fontId="9" fillId="3" borderId="19" xfId="3" applyNumberFormat="1" applyFont="1" applyFill="1" applyBorder="1" applyAlignment="1">
      <alignment vertical="center"/>
    </xf>
    <xf numFmtId="44" fontId="10" fillId="3" borderId="0" xfId="2" applyFont="1" applyFill="1" applyBorder="1" applyAlignment="1">
      <alignment horizontal="center" vertical="center"/>
    </xf>
    <xf numFmtId="44" fontId="10" fillId="3" borderId="7" xfId="2" applyFont="1" applyFill="1" applyBorder="1" applyAlignment="1">
      <alignment horizontal="center" vertical="center"/>
    </xf>
    <xf numFmtId="44" fontId="10" fillId="3" borderId="1" xfId="2" applyFont="1" applyFill="1" applyBorder="1" applyAlignment="1">
      <alignment horizontal="center" vertical="center"/>
    </xf>
    <xf numFmtId="44" fontId="9" fillId="3" borderId="8" xfId="2" applyFont="1" applyFill="1" applyBorder="1" applyAlignment="1">
      <alignment vertical="center"/>
    </xf>
    <xf numFmtId="44" fontId="9" fillId="3" borderId="10" xfId="2" applyFont="1" applyFill="1" applyBorder="1" applyAlignment="1">
      <alignment vertical="center"/>
    </xf>
    <xf numFmtId="44" fontId="9" fillId="3" borderId="9" xfId="2" applyFont="1" applyFill="1" applyBorder="1" applyAlignment="1">
      <alignment vertical="center"/>
    </xf>
    <xf numFmtId="0" fontId="12" fillId="3" borderId="0" xfId="0" applyFont="1" applyFill="1" applyBorder="1" applyAlignment="1">
      <alignment horizontal="center"/>
    </xf>
    <xf numFmtId="0" fontId="20" fillId="3" borderId="0" xfId="0" applyFont="1" applyFill="1" applyBorder="1" applyAlignment="1">
      <alignment vertical="center"/>
    </xf>
    <xf numFmtId="0" fontId="23" fillId="3" borderId="0" xfId="0" applyFont="1" applyFill="1" applyBorder="1" applyAlignment="1">
      <alignment vertical="center"/>
    </xf>
    <xf numFmtId="10" fontId="10" fillId="3" borderId="0" xfId="3" applyNumberFormat="1" applyFont="1" applyFill="1" applyBorder="1" applyAlignment="1">
      <alignment horizontal="center" vertical="center"/>
    </xf>
    <xf numFmtId="0" fontId="2" fillId="3" borderId="0" xfId="0" applyFont="1" applyFill="1" applyBorder="1"/>
    <xf numFmtId="0" fontId="2" fillId="3" borderId="0" xfId="0" applyFont="1" applyFill="1" applyBorder="1" applyAlignment="1">
      <alignment horizontal="center"/>
    </xf>
    <xf numFmtId="43" fontId="10" fillId="3" borderId="2" xfId="1" applyFont="1" applyFill="1" applyBorder="1" applyAlignment="1">
      <alignment horizontal="center" vertical="center"/>
    </xf>
    <xf numFmtId="0" fontId="10" fillId="3" borderId="0" xfId="0" applyFont="1" applyFill="1" applyBorder="1" applyAlignment="1">
      <alignment horizontal="center" vertical="center"/>
    </xf>
    <xf numFmtId="0" fontId="10" fillId="3" borderId="15" xfId="0" applyFont="1" applyFill="1" applyBorder="1" applyAlignment="1">
      <alignment horizontal="center" vertical="center"/>
    </xf>
    <xf numFmtId="10" fontId="10" fillId="3" borderId="0" xfId="1" applyNumberFormat="1" applyFont="1" applyFill="1" applyBorder="1" applyAlignment="1">
      <alignment horizontal="center" vertical="center"/>
    </xf>
    <xf numFmtId="0" fontId="10" fillId="3" borderId="2" xfId="0" applyFont="1" applyFill="1" applyBorder="1" applyAlignment="1">
      <alignment horizontal="center" vertical="center"/>
    </xf>
    <xf numFmtId="10" fontId="10" fillId="3" borderId="15" xfId="0" applyNumberFormat="1" applyFont="1" applyFill="1" applyBorder="1" applyAlignment="1">
      <alignment horizontal="center" vertical="center"/>
    </xf>
    <xf numFmtId="10" fontId="10" fillId="3" borderId="2" xfId="1" applyNumberFormat="1" applyFont="1" applyFill="1" applyBorder="1" applyAlignment="1">
      <alignment horizontal="center" vertical="center"/>
    </xf>
    <xf numFmtId="10" fontId="13" fillId="3" borderId="2" xfId="1" applyNumberFormat="1" applyFont="1" applyFill="1" applyBorder="1" applyAlignment="1">
      <alignment horizontal="center" vertical="center"/>
    </xf>
    <xf numFmtId="0" fontId="2" fillId="3" borderId="0" xfId="0" applyFont="1" applyFill="1"/>
    <xf numFmtId="10" fontId="9" fillId="3" borderId="21" xfId="0" applyNumberFormat="1" applyFont="1" applyFill="1" applyBorder="1" applyAlignment="1">
      <alignment vertical="center"/>
    </xf>
    <xf numFmtId="10" fontId="9" fillId="3" borderId="17" xfId="0" applyNumberFormat="1" applyFont="1" applyFill="1" applyBorder="1" applyAlignment="1">
      <alignment vertical="center"/>
    </xf>
    <xf numFmtId="0" fontId="10" fillId="3" borderId="5" xfId="0" applyFont="1" applyFill="1" applyBorder="1" applyAlignment="1">
      <alignment vertical="center"/>
    </xf>
    <xf numFmtId="44" fontId="12" fillId="3" borderId="13" xfId="0" applyNumberFormat="1" applyFont="1" applyFill="1" applyBorder="1" applyAlignment="1">
      <alignment vertical="center"/>
    </xf>
    <xf numFmtId="0" fontId="8" fillId="3" borderId="0" xfId="0" applyFont="1" applyFill="1" applyBorder="1" applyAlignment="1">
      <alignment horizontal="center" wrapText="1"/>
    </xf>
    <xf numFmtId="0" fontId="28" fillId="3" borderId="0" xfId="0" applyFont="1" applyFill="1" applyBorder="1"/>
    <xf numFmtId="0" fontId="8" fillId="3" borderId="20" xfId="0" applyFont="1" applyFill="1" applyBorder="1" applyAlignment="1">
      <alignment horizontal="center" wrapText="1"/>
    </xf>
    <xf numFmtId="0" fontId="8" fillId="3" borderId="20" xfId="0" applyFont="1" applyFill="1" applyBorder="1" applyAlignment="1">
      <alignment horizontal="center"/>
    </xf>
    <xf numFmtId="49" fontId="21" fillId="3" borderId="0" xfId="0" applyNumberFormat="1" applyFont="1" applyFill="1" applyBorder="1"/>
    <xf numFmtId="0" fontId="2" fillId="0" borderId="0" xfId="0" applyFont="1" applyAlignment="1">
      <alignment vertical="center"/>
    </xf>
    <xf numFmtId="0" fontId="2" fillId="2" borderId="0" xfId="0" applyFont="1" applyFill="1"/>
    <xf numFmtId="0" fontId="10" fillId="3" borderId="6" xfId="0" applyFont="1" applyFill="1" applyBorder="1" applyAlignment="1">
      <alignment vertical="center"/>
    </xf>
    <xf numFmtId="164" fontId="10" fillId="2" borderId="0" xfId="0" applyNumberFormat="1" applyFont="1" applyFill="1"/>
    <xf numFmtId="44" fontId="7" fillId="3" borderId="0" xfId="0" applyNumberFormat="1" applyFont="1" applyFill="1"/>
    <xf numFmtId="1" fontId="10" fillId="3" borderId="0" xfId="0" applyNumberFormat="1" applyFont="1" applyFill="1" applyAlignment="1">
      <alignment vertical="center"/>
    </xf>
    <xf numFmtId="164" fontId="14" fillId="2" borderId="0" xfId="0" applyNumberFormat="1" applyFont="1" applyFill="1"/>
    <xf numFmtId="0" fontId="5" fillId="10" borderId="0" xfId="0" applyFont="1" applyFill="1" applyAlignment="1">
      <alignment vertical="center"/>
    </xf>
    <xf numFmtId="0" fontId="15" fillId="10" borderId="0" xfId="0" applyFont="1" applyFill="1"/>
    <xf numFmtId="0" fontId="32" fillId="3" borderId="0" xfId="0" applyFont="1" applyFill="1" applyAlignment="1">
      <alignment vertical="center"/>
    </xf>
    <xf numFmtId="0" fontId="35" fillId="0" borderId="0" xfId="0" applyFont="1" applyAlignment="1">
      <alignment vertical="center"/>
    </xf>
    <xf numFmtId="0" fontId="35" fillId="3" borderId="0" xfId="0" applyFont="1" applyFill="1"/>
    <xf numFmtId="0" fontId="35" fillId="2" borderId="0" xfId="0" applyFont="1" applyFill="1" applyAlignment="1">
      <alignment vertical="center"/>
    </xf>
    <xf numFmtId="0" fontId="14" fillId="10" borderId="0" xfId="0" applyFont="1" applyFill="1"/>
    <xf numFmtId="0" fontId="15" fillId="10" borderId="0" xfId="0" applyFont="1" applyFill="1" applyAlignment="1">
      <alignment vertical="center" wrapText="1"/>
    </xf>
    <xf numFmtId="0" fontId="5" fillId="10" borderId="0" xfId="0" applyFont="1" applyFill="1"/>
    <xf numFmtId="0" fontId="20" fillId="9" borderId="0" xfId="0" applyFont="1" applyFill="1" applyAlignment="1">
      <alignment vertical="center"/>
    </xf>
    <xf numFmtId="0" fontId="23" fillId="9" borderId="0" xfId="0" applyFont="1" applyFill="1" applyAlignment="1">
      <alignment vertical="center"/>
    </xf>
    <xf numFmtId="0" fontId="9" fillId="3" borderId="0" xfId="0" applyFont="1" applyFill="1" applyBorder="1" applyAlignment="1">
      <alignment horizontal="center" vertical="center"/>
    </xf>
    <xf numFmtId="1" fontId="11" fillId="3" borderId="11" xfId="0" applyNumberFormat="1" applyFont="1" applyFill="1" applyBorder="1" applyAlignment="1">
      <alignment vertical="center"/>
    </xf>
    <xf numFmtId="1" fontId="13" fillId="3" borderId="20" xfId="0" applyNumberFormat="1" applyFont="1" applyFill="1" applyBorder="1" applyAlignment="1">
      <alignment vertical="center"/>
    </xf>
    <xf numFmtId="1" fontId="13" fillId="3" borderId="5" xfId="0" applyNumberFormat="1" applyFont="1" applyFill="1" applyBorder="1" applyAlignment="1">
      <alignment vertical="center"/>
    </xf>
    <xf numFmtId="44" fontId="10" fillId="3" borderId="0" xfId="2" applyFont="1" applyFill="1" applyAlignment="1">
      <alignment vertical="center"/>
    </xf>
    <xf numFmtId="0" fontId="17" fillId="3" borderId="0" xfId="0" applyFont="1" applyFill="1" applyBorder="1" applyAlignment="1">
      <alignment vertical="center"/>
    </xf>
    <xf numFmtId="0" fontId="26" fillId="3" borderId="0" xfId="5" quotePrefix="1" applyFont="1" applyFill="1" applyBorder="1" applyAlignment="1">
      <alignment horizontal="center" vertical="center"/>
    </xf>
    <xf numFmtId="0" fontId="18" fillId="3" borderId="5" xfId="0" applyFont="1" applyFill="1" applyBorder="1" applyAlignment="1">
      <alignment horizontal="left" vertical="center" wrapText="1"/>
    </xf>
    <xf numFmtId="0" fontId="18" fillId="3" borderId="5" xfId="0" applyFont="1" applyFill="1" applyBorder="1" applyAlignment="1">
      <alignment vertical="center"/>
    </xf>
    <xf numFmtId="1" fontId="9" fillId="3" borderId="0" xfId="0" applyNumberFormat="1" applyFont="1" applyFill="1" applyBorder="1" applyAlignment="1">
      <alignment horizontal="center" vertical="center"/>
    </xf>
    <xf numFmtId="1" fontId="9" fillId="3" borderId="5" xfId="0" applyNumberFormat="1" applyFont="1" applyFill="1" applyBorder="1" applyAlignment="1">
      <alignment horizontal="center" vertical="center"/>
    </xf>
    <xf numFmtId="0" fontId="20" fillId="9" borderId="0" xfId="0" applyFont="1" applyFill="1" applyAlignment="1">
      <alignment horizontal="left" vertical="center"/>
    </xf>
    <xf numFmtId="0" fontId="1" fillId="3" borderId="0" xfId="0" applyFont="1" applyFill="1"/>
    <xf numFmtId="0" fontId="11" fillId="3" borderId="5" xfId="0" applyFont="1" applyFill="1" applyBorder="1" applyAlignment="1">
      <alignment horizontal="center" vertical="center" wrapText="1"/>
    </xf>
    <xf numFmtId="0" fontId="13" fillId="3" borderId="0" xfId="0" applyFont="1" applyFill="1" applyBorder="1" applyAlignment="1"/>
    <xf numFmtId="0" fontId="13" fillId="3" borderId="5" xfId="0" applyFont="1" applyFill="1" applyBorder="1" applyAlignment="1"/>
    <xf numFmtId="49" fontId="37" fillId="3" borderId="0" xfId="0" applyNumberFormat="1" applyFont="1" applyFill="1" applyBorder="1" applyAlignment="1">
      <alignment horizontal="right" vertical="center"/>
    </xf>
    <xf numFmtId="0" fontId="18" fillId="3" borderId="5" xfId="0" applyFont="1" applyFill="1" applyBorder="1" applyAlignment="1">
      <alignment horizontal="left" vertical="center"/>
    </xf>
    <xf numFmtId="0" fontId="21" fillId="3" borderId="0" xfId="0" applyFont="1" applyFill="1" applyBorder="1" applyAlignment="1">
      <alignment vertical="center"/>
    </xf>
    <xf numFmtId="164" fontId="21" fillId="3" borderId="0" xfId="1" applyNumberFormat="1" applyFont="1" applyFill="1" applyBorder="1" applyAlignment="1">
      <alignment vertical="center"/>
    </xf>
    <xf numFmtId="0" fontId="38" fillId="3" borderId="0" xfId="0" applyFont="1" applyFill="1" applyAlignment="1">
      <alignment vertical="center"/>
    </xf>
    <xf numFmtId="0" fontId="10" fillId="4" borderId="0" xfId="0" applyFont="1" applyFill="1"/>
    <xf numFmtId="0" fontId="10" fillId="4" borderId="0" xfId="0" applyFont="1" applyFill="1" applyAlignment="1">
      <alignment vertical="center"/>
    </xf>
    <xf numFmtId="0" fontId="22" fillId="4" borderId="0" xfId="0" applyFont="1" applyFill="1" applyAlignment="1">
      <alignment vertical="center"/>
    </xf>
    <xf numFmtId="10" fontId="10" fillId="3" borderId="5" xfId="3" applyNumberFormat="1" applyFont="1" applyFill="1" applyBorder="1" applyAlignment="1">
      <alignment vertical="center"/>
    </xf>
    <xf numFmtId="0" fontId="10" fillId="3" borderId="5" xfId="0" applyFont="1" applyFill="1" applyBorder="1" applyAlignment="1">
      <alignment horizontal="left" vertical="center"/>
    </xf>
    <xf numFmtId="10" fontId="10" fillId="3" borderId="3" xfId="3" applyNumberFormat="1" applyFont="1" applyFill="1" applyBorder="1" applyAlignment="1">
      <alignment vertical="center"/>
    </xf>
    <xf numFmtId="10" fontId="10" fillId="3" borderId="6" xfId="3" applyNumberFormat="1" applyFont="1" applyFill="1" applyBorder="1" applyAlignment="1">
      <alignment vertical="center"/>
    </xf>
    <xf numFmtId="164" fontId="21" fillId="3" borderId="1" xfId="1" applyNumberFormat="1" applyFont="1" applyFill="1" applyBorder="1" applyAlignment="1">
      <alignment vertical="center"/>
    </xf>
    <xf numFmtId="9" fontId="9" fillId="3" borderId="0" xfId="0" applyNumberFormat="1" applyFont="1" applyFill="1" applyBorder="1" applyAlignment="1">
      <alignment vertical="center"/>
    </xf>
    <xf numFmtId="9" fontId="9" fillId="3" borderId="0" xfId="3" applyFont="1" applyFill="1" applyBorder="1" applyAlignment="1">
      <alignment vertical="center"/>
    </xf>
    <xf numFmtId="1" fontId="10" fillId="3" borderId="21" xfId="0" applyNumberFormat="1" applyFont="1" applyFill="1" applyBorder="1" applyAlignment="1">
      <alignment vertical="center"/>
    </xf>
    <xf numFmtId="1" fontId="10" fillId="3" borderId="5" xfId="0" applyNumberFormat="1" applyFont="1" applyFill="1" applyBorder="1" applyAlignment="1">
      <alignment vertical="center"/>
    </xf>
    <xf numFmtId="1" fontId="10" fillId="3" borderId="20" xfId="0" applyNumberFormat="1" applyFont="1" applyFill="1" applyBorder="1" applyAlignment="1">
      <alignment vertical="center"/>
    </xf>
    <xf numFmtId="1" fontId="10" fillId="3" borderId="0" xfId="0" applyNumberFormat="1" applyFont="1" applyFill="1" applyBorder="1" applyAlignment="1">
      <alignment vertical="center"/>
    </xf>
    <xf numFmtId="0" fontId="20" fillId="9" borderId="0" xfId="0" applyFont="1" applyFill="1" applyBorder="1" applyAlignment="1">
      <alignment vertical="center"/>
    </xf>
    <xf numFmtId="0" fontId="20" fillId="9" borderId="0" xfId="0" applyFont="1" applyFill="1" applyBorder="1" applyAlignment="1">
      <alignment horizontal="center" vertical="center"/>
    </xf>
    <xf numFmtId="0" fontId="8" fillId="3" borderId="5" xfId="0" applyFont="1" applyFill="1" applyBorder="1" applyAlignment="1">
      <alignment horizontal="center" vertical="center" wrapText="1"/>
    </xf>
    <xf numFmtId="0" fontId="8" fillId="3" borderId="5" xfId="0" applyFont="1" applyFill="1" applyBorder="1" applyAlignment="1">
      <alignment horizontal="center" vertical="center"/>
    </xf>
    <xf numFmtId="0" fontId="8" fillId="3" borderId="3" xfId="0" applyFont="1" applyFill="1" applyBorder="1" applyAlignment="1">
      <alignment horizontal="center" vertical="center"/>
    </xf>
    <xf numFmtId="0" fontId="10" fillId="2" borderId="0" xfId="0" applyFont="1" applyFill="1" applyAlignment="1">
      <alignment vertical="center"/>
    </xf>
    <xf numFmtId="10" fontId="10" fillId="3" borderId="0" xfId="0" applyNumberFormat="1" applyFont="1" applyFill="1" applyBorder="1"/>
    <xf numFmtId="43" fontId="10" fillId="3" borderId="0" xfId="1" applyFont="1" applyFill="1" applyAlignment="1">
      <alignment vertical="center"/>
    </xf>
    <xf numFmtId="9" fontId="10" fillId="3" borderId="1" xfId="3" applyNumberFormat="1" applyFont="1" applyFill="1" applyBorder="1" applyAlignment="1">
      <alignment horizontal="center" vertical="center"/>
    </xf>
    <xf numFmtId="9" fontId="10" fillId="3" borderId="3" xfId="3" applyNumberFormat="1" applyFont="1" applyFill="1" applyBorder="1" applyAlignment="1">
      <alignment horizontal="center" vertical="center"/>
    </xf>
    <xf numFmtId="44" fontId="9" fillId="8" borderId="14" xfId="2" applyFont="1" applyFill="1" applyBorder="1" applyAlignment="1">
      <alignment vertical="center"/>
    </xf>
    <xf numFmtId="10" fontId="9" fillId="8" borderId="14" xfId="0" applyNumberFormat="1" applyFont="1" applyFill="1" applyBorder="1" applyAlignment="1">
      <alignment vertical="center"/>
    </xf>
    <xf numFmtId="0" fontId="24" fillId="3" borderId="1" xfId="0" applyFont="1" applyFill="1" applyBorder="1" applyAlignment="1">
      <alignment vertical="center"/>
    </xf>
    <xf numFmtId="0" fontId="23" fillId="3" borderId="5" xfId="0" applyFont="1" applyFill="1" applyBorder="1" applyAlignment="1">
      <alignment vertical="center"/>
    </xf>
    <xf numFmtId="0" fontId="39" fillId="3" borderId="0" xfId="0" applyFont="1" applyFill="1" applyAlignment="1">
      <alignment horizontal="center" vertical="center"/>
    </xf>
    <xf numFmtId="49" fontId="39" fillId="3" borderId="0" xfId="0" applyNumberFormat="1" applyFont="1" applyFill="1" applyAlignment="1">
      <alignment horizontal="center" vertical="center"/>
    </xf>
    <xf numFmtId="49" fontId="39" fillId="3" borderId="20" xfId="0" applyNumberFormat="1" applyFont="1" applyFill="1" applyBorder="1" applyAlignment="1">
      <alignment horizontal="center" vertical="center"/>
    </xf>
    <xf numFmtId="49" fontId="39" fillId="3" borderId="0" xfId="0" applyNumberFormat="1" applyFont="1" applyFill="1" applyBorder="1" applyAlignment="1">
      <alignment horizontal="center" vertical="center"/>
    </xf>
    <xf numFmtId="44" fontId="10" fillId="3" borderId="0" xfId="2" applyFont="1" applyFill="1" applyBorder="1" applyAlignment="1">
      <alignment vertical="center"/>
    </xf>
    <xf numFmtId="44" fontId="10" fillId="3" borderId="1" xfId="2" applyFont="1" applyFill="1" applyBorder="1" applyAlignment="1">
      <alignment vertical="center"/>
    </xf>
    <xf numFmtId="164" fontId="10" fillId="3" borderId="0" xfId="0" applyNumberFormat="1" applyFont="1" applyFill="1" applyAlignment="1">
      <alignment vertical="center"/>
    </xf>
    <xf numFmtId="164" fontId="9" fillId="3" borderId="0" xfId="1" applyNumberFormat="1" applyFont="1" applyFill="1" applyBorder="1" applyAlignment="1">
      <alignment vertical="center"/>
    </xf>
    <xf numFmtId="43" fontId="10" fillId="3" borderId="1" xfId="0" applyNumberFormat="1" applyFont="1" applyFill="1" applyBorder="1" applyAlignment="1">
      <alignment vertical="center"/>
    </xf>
    <xf numFmtId="43" fontId="10" fillId="3" borderId="0" xfId="0" applyNumberFormat="1" applyFont="1" applyFill="1" applyBorder="1" applyAlignment="1">
      <alignment vertical="center"/>
    </xf>
    <xf numFmtId="43" fontId="10" fillId="3" borderId="3" xfId="0" applyNumberFormat="1" applyFont="1" applyFill="1" applyBorder="1" applyAlignment="1">
      <alignment vertical="center"/>
    </xf>
    <xf numFmtId="43" fontId="10" fillId="3" borderId="5" xfId="0" applyNumberFormat="1" applyFont="1" applyFill="1" applyBorder="1" applyAlignment="1">
      <alignment vertical="center"/>
    </xf>
    <xf numFmtId="43" fontId="10" fillId="3" borderId="7" xfId="0" applyNumberFormat="1" applyFont="1" applyFill="1" applyBorder="1" applyAlignment="1">
      <alignment vertical="center"/>
    </xf>
    <xf numFmtId="43" fontId="10" fillId="3" borderId="6" xfId="0" applyNumberFormat="1" applyFont="1" applyFill="1" applyBorder="1" applyAlignment="1">
      <alignment vertical="center"/>
    </xf>
    <xf numFmtId="43" fontId="10" fillId="3" borderId="5" xfId="1" applyFont="1" applyFill="1" applyBorder="1" applyAlignment="1">
      <alignment vertical="center"/>
    </xf>
    <xf numFmtId="0" fontId="9" fillId="3" borderId="3" xfId="0" applyFont="1" applyFill="1" applyBorder="1" applyAlignment="1">
      <alignment horizontal="center" vertical="center"/>
    </xf>
    <xf numFmtId="9" fontId="10" fillId="3" borderId="0" xfId="3" applyFont="1" applyFill="1" applyAlignment="1">
      <alignment vertical="center"/>
    </xf>
    <xf numFmtId="9" fontId="10" fillId="3" borderId="1" xfId="3" applyFont="1" applyFill="1" applyBorder="1" applyAlignment="1">
      <alignment vertical="center"/>
    </xf>
    <xf numFmtId="0" fontId="21" fillId="3" borderId="0" xfId="0" applyFont="1" applyFill="1"/>
    <xf numFmtId="164" fontId="21" fillId="3" borderId="0" xfId="0" applyNumberFormat="1" applyFont="1" applyFill="1"/>
    <xf numFmtId="1" fontId="10" fillId="3" borderId="0" xfId="0" applyNumberFormat="1" applyFont="1" applyFill="1" applyAlignment="1">
      <alignment horizontal="center" vertical="center"/>
    </xf>
    <xf numFmtId="1" fontId="10" fillId="3" borderId="21" xfId="0" applyNumberFormat="1" applyFont="1" applyFill="1" applyBorder="1" applyAlignment="1">
      <alignment horizontal="center" vertical="center"/>
    </xf>
    <xf numFmtId="1" fontId="10" fillId="3" borderId="5" xfId="0" applyNumberFormat="1" applyFont="1" applyFill="1" applyBorder="1" applyAlignment="1">
      <alignment horizontal="center" vertical="center"/>
    </xf>
    <xf numFmtId="1" fontId="10" fillId="3" borderId="20" xfId="0" applyNumberFormat="1" applyFont="1" applyFill="1" applyBorder="1" applyAlignment="1">
      <alignment horizontal="center" vertical="center"/>
    </xf>
    <xf numFmtId="1" fontId="10" fillId="3" borderId="0" xfId="0" applyNumberFormat="1" applyFont="1" applyFill="1" applyBorder="1" applyAlignment="1">
      <alignment horizontal="center" vertical="center"/>
    </xf>
    <xf numFmtId="0" fontId="13" fillId="3" borderId="5" xfId="0" applyFont="1" applyFill="1" applyBorder="1" applyAlignment="1">
      <alignment horizontal="center" vertical="center"/>
    </xf>
    <xf numFmtId="1" fontId="10" fillId="3" borderId="0" xfId="0" applyNumberFormat="1" applyFont="1" applyFill="1" applyAlignment="1">
      <alignment horizontal="left"/>
    </xf>
    <xf numFmtId="0" fontId="15" fillId="3" borderId="0" xfId="0" applyFont="1" applyFill="1" applyAlignment="1">
      <alignment vertical="center" wrapText="1"/>
    </xf>
    <xf numFmtId="169" fontId="10" fillId="3" borderId="5" xfId="2" applyNumberFormat="1" applyFont="1" applyFill="1" applyBorder="1" applyAlignment="1">
      <alignment vertical="center"/>
    </xf>
    <xf numFmtId="169" fontId="10" fillId="3" borderId="3" xfId="2" applyNumberFormat="1" applyFont="1" applyFill="1" applyBorder="1" applyAlignment="1">
      <alignment vertical="center"/>
    </xf>
    <xf numFmtId="164" fontId="21" fillId="3" borderId="3" xfId="1" applyNumberFormat="1" applyFont="1" applyFill="1" applyBorder="1" applyAlignment="1">
      <alignment vertical="center"/>
    </xf>
    <xf numFmtId="44" fontId="21" fillId="3" borderId="0" xfId="0" applyNumberFormat="1" applyFont="1" applyFill="1"/>
    <xf numFmtId="0" fontId="1" fillId="3" borderId="8" xfId="0" applyFont="1" applyFill="1" applyBorder="1" applyAlignment="1">
      <alignment vertical="center"/>
    </xf>
    <xf numFmtId="10" fontId="9" fillId="2" borderId="0" xfId="3" applyNumberFormat="1" applyFont="1" applyFill="1" applyBorder="1" applyAlignment="1">
      <alignment vertical="center"/>
    </xf>
    <xf numFmtId="0" fontId="13" fillId="3" borderId="0" xfId="5" applyFont="1" applyFill="1" applyAlignment="1">
      <alignment horizontal="left" vertical="center"/>
    </xf>
    <xf numFmtId="0" fontId="29" fillId="3" borderId="0" xfId="5" applyFont="1" applyFill="1" applyAlignment="1">
      <alignment horizontal="left" vertical="center"/>
    </xf>
    <xf numFmtId="0" fontId="13" fillId="3" borderId="5" xfId="5" applyFont="1" applyFill="1" applyBorder="1" applyAlignment="1">
      <alignment horizontal="left" vertical="center"/>
    </xf>
    <xf numFmtId="0" fontId="20" fillId="3" borderId="5" xfId="0" applyFont="1" applyFill="1" applyBorder="1" applyAlignment="1">
      <alignment vertical="center"/>
    </xf>
    <xf numFmtId="0" fontId="24" fillId="3" borderId="3" xfId="0" applyFont="1" applyFill="1" applyBorder="1" applyAlignment="1">
      <alignment vertical="center"/>
    </xf>
    <xf numFmtId="164" fontId="13" fillId="3" borderId="0" xfId="1" applyNumberFormat="1" applyFont="1" applyFill="1" applyAlignment="1">
      <alignment vertical="center"/>
    </xf>
    <xf numFmtId="164" fontId="13" fillId="3" borderId="18" xfId="1" applyNumberFormat="1" applyFont="1" applyFill="1" applyBorder="1" applyAlignment="1">
      <alignment vertical="center"/>
    </xf>
    <xf numFmtId="164" fontId="13" fillId="3" borderId="20" xfId="1" applyNumberFormat="1" applyFont="1" applyFill="1" applyBorder="1" applyAlignment="1">
      <alignment vertical="center"/>
    </xf>
    <xf numFmtId="164" fontId="13" fillId="3" borderId="3" xfId="1" applyNumberFormat="1" applyFont="1" applyFill="1" applyBorder="1" applyAlignment="1">
      <alignment vertical="center"/>
    </xf>
    <xf numFmtId="164" fontId="13" fillId="3" borderId="5" xfId="1" applyNumberFormat="1" applyFont="1" applyFill="1" applyBorder="1" applyAlignment="1">
      <alignment vertical="center"/>
    </xf>
    <xf numFmtId="164" fontId="13" fillId="3" borderId="19" xfId="1" applyNumberFormat="1" applyFont="1" applyFill="1" applyBorder="1" applyAlignment="1">
      <alignment vertical="center"/>
    </xf>
    <xf numFmtId="164" fontId="13" fillId="3" borderId="6" xfId="1" applyNumberFormat="1" applyFont="1" applyFill="1" applyBorder="1" applyAlignment="1">
      <alignment vertical="center"/>
    </xf>
    <xf numFmtId="164" fontId="13" fillId="3" borderId="1" xfId="1" applyNumberFormat="1" applyFont="1" applyFill="1" applyBorder="1" applyAlignment="1">
      <alignment vertical="center"/>
    </xf>
    <xf numFmtId="164" fontId="13" fillId="3" borderId="0" xfId="1" applyNumberFormat="1" applyFont="1" applyFill="1" applyBorder="1" applyAlignment="1">
      <alignment vertical="center"/>
    </xf>
    <xf numFmtId="164" fontId="13" fillId="3" borderId="7" xfId="1" applyNumberFormat="1" applyFont="1" applyFill="1" applyBorder="1" applyAlignment="1">
      <alignment vertical="center"/>
    </xf>
    <xf numFmtId="0" fontId="29" fillId="3" borderId="0" xfId="0" applyFont="1" applyFill="1" applyAlignment="1">
      <alignment horizontal="left" vertical="center"/>
    </xf>
    <xf numFmtId="0" fontId="10" fillId="3" borderId="21" xfId="0" applyFont="1" applyFill="1" applyBorder="1" applyAlignment="1">
      <alignment vertical="center"/>
    </xf>
    <xf numFmtId="164" fontId="10" fillId="3" borderId="21" xfId="1" applyNumberFormat="1" applyFont="1" applyFill="1" applyBorder="1" applyAlignment="1">
      <alignment vertical="center"/>
    </xf>
    <xf numFmtId="164" fontId="10" fillId="3" borderId="16" xfId="1" applyNumberFormat="1" applyFont="1" applyFill="1" applyBorder="1" applyAlignment="1">
      <alignment vertical="center"/>
    </xf>
    <xf numFmtId="0" fontId="29" fillId="3" borderId="5" xfId="0" applyFont="1" applyFill="1" applyBorder="1" applyAlignment="1">
      <alignment horizontal="left" vertical="center"/>
    </xf>
    <xf numFmtId="44" fontId="10" fillId="3" borderId="0" xfId="2" applyFont="1" applyFill="1"/>
    <xf numFmtId="169" fontId="10" fillId="3" borderId="0" xfId="0" applyNumberFormat="1" applyFont="1" applyFill="1"/>
    <xf numFmtId="169" fontId="10" fillId="6" borderId="0" xfId="2" applyNumberFormat="1" applyFont="1" applyFill="1" applyBorder="1" applyAlignment="1">
      <alignment vertical="center"/>
    </xf>
    <xf numFmtId="169" fontId="10" fillId="6" borderId="7" xfId="2" applyNumberFormat="1" applyFont="1" applyFill="1" applyBorder="1" applyAlignment="1">
      <alignment vertical="center"/>
    </xf>
    <xf numFmtId="169" fontId="10" fillId="6" borderId="5" xfId="2" applyNumberFormat="1" applyFont="1" applyFill="1" applyBorder="1" applyAlignment="1">
      <alignment vertical="center"/>
    </xf>
    <xf numFmtId="0" fontId="1" fillId="0" borderId="0" xfId="0" applyFont="1" applyAlignment="1">
      <alignment vertical="center"/>
    </xf>
    <xf numFmtId="44" fontId="10" fillId="0" borderId="0" xfId="2" applyFont="1" applyAlignment="1">
      <alignment vertical="center"/>
    </xf>
    <xf numFmtId="44" fontId="12" fillId="3" borderId="8" xfId="2" applyFont="1" applyFill="1" applyBorder="1" applyAlignment="1">
      <alignment vertical="center"/>
    </xf>
    <xf numFmtId="0" fontId="1" fillId="2" borderId="0" xfId="0" applyFont="1" applyFill="1"/>
    <xf numFmtId="0" fontId="17" fillId="3" borderId="0" xfId="0" applyFont="1" applyFill="1"/>
    <xf numFmtId="0" fontId="9" fillId="3" borderId="5" xfId="0" applyFont="1" applyFill="1" applyBorder="1" applyAlignment="1">
      <alignment horizontal="left" vertical="center"/>
    </xf>
    <xf numFmtId="0" fontId="20" fillId="9" borderId="0" xfId="0" applyFont="1" applyFill="1" applyBorder="1" applyAlignment="1">
      <alignment horizontal="center" vertical="center"/>
    </xf>
    <xf numFmtId="165" fontId="10" fillId="3" borderId="19" xfId="0" applyNumberFormat="1" applyFont="1" applyFill="1" applyBorder="1" applyAlignment="1">
      <alignment horizontal="right" vertical="center"/>
    </xf>
    <xf numFmtId="165" fontId="10" fillId="3" borderId="6" xfId="0" applyNumberFormat="1" applyFont="1" applyFill="1" applyBorder="1" applyAlignment="1">
      <alignment horizontal="right" vertical="center"/>
    </xf>
    <xf numFmtId="0" fontId="8" fillId="3" borderId="21" xfId="0" applyFont="1" applyFill="1" applyBorder="1" applyAlignment="1">
      <alignment vertical="center"/>
    </xf>
    <xf numFmtId="49" fontId="10" fillId="3" borderId="21" xfId="0" applyNumberFormat="1" applyFont="1" applyFill="1" applyBorder="1" applyAlignment="1">
      <alignment vertical="center"/>
    </xf>
    <xf numFmtId="0" fontId="14" fillId="3" borderId="21" xfId="0" applyFont="1" applyFill="1" applyBorder="1" applyAlignment="1">
      <alignment vertical="center"/>
    </xf>
    <xf numFmtId="49" fontId="39" fillId="3" borderId="21" xfId="0" applyNumberFormat="1" applyFont="1" applyFill="1" applyBorder="1" applyAlignment="1">
      <alignment horizontal="center" vertical="center"/>
    </xf>
    <xf numFmtId="169" fontId="10" fillId="3" borderId="15" xfId="2" applyNumberFormat="1" applyFont="1" applyFill="1" applyBorder="1" applyAlignment="1">
      <alignment vertical="center"/>
    </xf>
    <xf numFmtId="169" fontId="10" fillId="3" borderId="2" xfId="2" applyNumberFormat="1" applyFont="1" applyFill="1" applyBorder="1" applyAlignment="1">
      <alignment vertical="center"/>
    </xf>
    <xf numFmtId="164" fontId="21" fillId="3" borderId="18" xfId="1" applyNumberFormat="1" applyFont="1" applyFill="1" applyBorder="1" applyAlignment="1">
      <alignment vertical="center"/>
    </xf>
    <xf numFmtId="0" fontId="20" fillId="9" borderId="0" xfId="0" applyFont="1" applyFill="1" applyBorder="1" applyAlignment="1">
      <alignment horizontal="center" vertical="center"/>
    </xf>
    <xf numFmtId="0" fontId="8" fillId="3" borderId="5" xfId="0" applyFont="1" applyFill="1" applyBorder="1" applyAlignment="1">
      <alignment horizontal="left" vertical="top" wrapText="1"/>
    </xf>
    <xf numFmtId="167" fontId="14" fillId="2" borderId="0" xfId="0" applyNumberFormat="1" applyFont="1" applyFill="1"/>
    <xf numFmtId="0" fontId="33" fillId="10" borderId="0" xfId="0" applyFont="1" applyFill="1"/>
    <xf numFmtId="1" fontId="21" fillId="3" borderId="0" xfId="0" applyNumberFormat="1" applyFont="1" applyFill="1" applyAlignment="1">
      <alignment vertical="center"/>
    </xf>
    <xf numFmtId="1" fontId="21" fillId="3" borderId="20" xfId="0" applyNumberFormat="1" applyFont="1" applyFill="1" applyBorder="1" applyAlignment="1">
      <alignment vertical="center"/>
    </xf>
    <xf numFmtId="1" fontId="21" fillId="3" borderId="0" xfId="0" applyNumberFormat="1" applyFont="1" applyFill="1" applyBorder="1" applyAlignment="1">
      <alignment vertical="center"/>
    </xf>
    <xf numFmtId="0" fontId="21" fillId="3" borderId="20" xfId="0" applyFont="1" applyFill="1" applyBorder="1" applyAlignment="1">
      <alignment vertical="center"/>
    </xf>
    <xf numFmtId="0" fontId="21" fillId="3" borderId="0" xfId="0" applyFont="1" applyFill="1" applyAlignment="1">
      <alignment vertical="center"/>
    </xf>
    <xf numFmtId="1" fontId="21" fillId="3" borderId="5" xfId="0" applyNumberFormat="1" applyFont="1" applyFill="1" applyBorder="1" applyAlignment="1">
      <alignment vertical="center"/>
    </xf>
    <xf numFmtId="0" fontId="29" fillId="3" borderId="21" xfId="0" applyFont="1" applyFill="1" applyBorder="1" applyAlignment="1">
      <alignment vertical="center"/>
    </xf>
    <xf numFmtId="0" fontId="29" fillId="3" borderId="5" xfId="0" applyFont="1" applyFill="1" applyBorder="1" applyAlignment="1">
      <alignment vertical="center"/>
    </xf>
    <xf numFmtId="2" fontId="14" fillId="2" borderId="0" xfId="0" applyNumberFormat="1" applyFont="1" applyFill="1"/>
    <xf numFmtId="10" fontId="10" fillId="3" borderId="0" xfId="3" applyNumberFormat="1" applyFont="1" applyFill="1" applyAlignment="1">
      <alignment vertical="center"/>
    </xf>
    <xf numFmtId="0" fontId="8" fillId="3" borderId="0" xfId="0" applyFont="1" applyFill="1" applyBorder="1" applyAlignment="1">
      <alignment horizontal="center" vertical="center" wrapText="1"/>
    </xf>
    <xf numFmtId="0" fontId="8" fillId="3" borderId="0" xfId="0" applyFont="1" applyFill="1" applyBorder="1" applyAlignment="1">
      <alignment horizontal="center" vertical="center"/>
    </xf>
    <xf numFmtId="0" fontId="21" fillId="3" borderId="5" xfId="0" applyFont="1" applyFill="1" applyBorder="1" applyAlignment="1">
      <alignment vertical="center"/>
    </xf>
    <xf numFmtId="0" fontId="8" fillId="3" borderId="20" xfId="0" applyFont="1" applyFill="1" applyBorder="1" applyAlignment="1">
      <alignment horizontal="center" vertical="center"/>
    </xf>
    <xf numFmtId="9" fontId="23" fillId="9" borderId="0" xfId="3" applyFont="1" applyFill="1" applyAlignment="1">
      <alignment vertical="center"/>
    </xf>
    <xf numFmtId="171" fontId="10" fillId="3" borderId="0" xfId="2" applyNumberFormat="1" applyFont="1" applyFill="1" applyAlignment="1">
      <alignment vertical="center"/>
    </xf>
    <xf numFmtId="43" fontId="27" fillId="3" borderId="1" xfId="1" applyFont="1" applyFill="1" applyBorder="1" applyAlignment="1">
      <alignment vertical="center"/>
    </xf>
    <xf numFmtId="43" fontId="27" fillId="3" borderId="7" xfId="1" applyFont="1" applyFill="1" applyBorder="1" applyAlignment="1">
      <alignment vertical="center"/>
    </xf>
    <xf numFmtId="0" fontId="44" fillId="3" borderId="0" xfId="5" applyFont="1" applyFill="1" applyAlignment="1">
      <alignment horizontal="left"/>
    </xf>
    <xf numFmtId="0" fontId="44" fillId="3" borderId="0" xfId="5" applyFont="1" applyFill="1" applyAlignment="1">
      <alignment horizontal="left" vertical="center"/>
    </xf>
    <xf numFmtId="0" fontId="17" fillId="7" borderId="0" xfId="0" applyFont="1" applyFill="1"/>
    <xf numFmtId="168" fontId="13" fillId="3" borderId="16" xfId="0" applyNumberFormat="1" applyFont="1" applyFill="1" applyBorder="1" applyAlignment="1">
      <alignment vertical="center"/>
    </xf>
    <xf numFmtId="44" fontId="13" fillId="3" borderId="1" xfId="0" applyNumberFormat="1" applyFont="1" applyFill="1" applyBorder="1" applyAlignment="1">
      <alignment vertical="center"/>
    </xf>
    <xf numFmtId="44" fontId="13" fillId="3" borderId="0" xfId="0" applyNumberFormat="1" applyFont="1" applyFill="1" applyBorder="1" applyAlignment="1">
      <alignment vertical="center"/>
    </xf>
    <xf numFmtId="0" fontId="32" fillId="3" borderId="5" xfId="0" applyFont="1" applyFill="1" applyBorder="1" applyAlignment="1">
      <alignment vertical="center"/>
    </xf>
    <xf numFmtId="0" fontId="10" fillId="7" borderId="0" xfId="0" applyFont="1" applyFill="1"/>
    <xf numFmtId="0" fontId="13" fillId="3" borderId="16" xfId="0" applyFont="1" applyFill="1" applyBorder="1" applyAlignment="1">
      <alignment vertical="center"/>
    </xf>
    <xf numFmtId="0" fontId="32" fillId="3" borderId="21" xfId="0" applyFont="1" applyFill="1" applyBorder="1" applyAlignment="1">
      <alignment vertical="center"/>
    </xf>
    <xf numFmtId="0" fontId="9" fillId="3" borderId="0" xfId="0" applyFont="1" applyFill="1"/>
    <xf numFmtId="0" fontId="29" fillId="3" borderId="0" xfId="0" applyFont="1" applyFill="1" applyAlignment="1">
      <alignment vertical="center"/>
    </xf>
    <xf numFmtId="0" fontId="45" fillId="3" borderId="0" xfId="0" applyFont="1" applyFill="1" applyAlignment="1">
      <alignment vertical="center"/>
    </xf>
    <xf numFmtId="0" fontId="21" fillId="7" borderId="0" xfId="0" applyFont="1" applyFill="1" applyAlignment="1">
      <alignment vertical="center"/>
    </xf>
    <xf numFmtId="0" fontId="13" fillId="3" borderId="0" xfId="0" applyFont="1" applyFill="1"/>
    <xf numFmtId="0" fontId="8" fillId="3" borderId="3" xfId="0" applyFont="1" applyFill="1" applyBorder="1" applyAlignment="1">
      <alignment vertical="center"/>
    </xf>
    <xf numFmtId="168" fontId="10" fillId="3" borderId="0" xfId="0" applyNumberFormat="1" applyFont="1" applyFill="1"/>
    <xf numFmtId="0" fontId="8" fillId="3" borderId="16" xfId="0" applyFont="1" applyFill="1" applyBorder="1" applyAlignment="1">
      <alignment vertical="center"/>
    </xf>
    <xf numFmtId="0" fontId="13" fillId="3" borderId="17" xfId="0" applyFont="1" applyFill="1" applyBorder="1" applyAlignment="1">
      <alignment vertical="center"/>
    </xf>
    <xf numFmtId="9" fontId="13" fillId="3" borderId="0" xfId="3" applyFont="1" applyFill="1"/>
    <xf numFmtId="9" fontId="13" fillId="3" borderId="0" xfId="0" applyNumberFormat="1" applyFont="1" applyFill="1"/>
    <xf numFmtId="169" fontId="10" fillId="6" borderId="1" xfId="2" applyNumberFormat="1" applyFont="1" applyFill="1" applyBorder="1" applyAlignment="1">
      <alignment vertical="center"/>
    </xf>
    <xf numFmtId="169" fontId="10" fillId="6" borderId="3" xfId="2" applyNumberFormat="1" applyFont="1" applyFill="1" applyBorder="1" applyAlignment="1">
      <alignment vertical="center"/>
    </xf>
    <xf numFmtId="0" fontId="13" fillId="3" borderId="7" xfId="0" applyFont="1" applyFill="1" applyBorder="1" applyAlignment="1">
      <alignment vertical="center"/>
    </xf>
    <xf numFmtId="168" fontId="13" fillId="3" borderId="0" xfId="0" applyNumberFormat="1" applyFont="1" applyFill="1" applyBorder="1" applyAlignment="1">
      <alignment vertical="center"/>
    </xf>
    <xf numFmtId="0" fontId="9" fillId="3" borderId="21" xfId="0" applyFont="1" applyFill="1" applyBorder="1" applyAlignment="1">
      <alignment vertical="center"/>
    </xf>
    <xf numFmtId="43" fontId="45" fillId="3" borderId="0" xfId="0" applyNumberFormat="1" applyFont="1" applyFill="1" applyAlignment="1">
      <alignment vertical="center"/>
    </xf>
    <xf numFmtId="10" fontId="9" fillId="0" borderId="14" xfId="0" applyNumberFormat="1" applyFont="1" applyFill="1" applyBorder="1" applyAlignment="1">
      <alignment vertical="center"/>
    </xf>
    <xf numFmtId="0" fontId="35" fillId="3" borderId="0" xfId="0" applyFont="1" applyFill="1" applyAlignment="1">
      <alignment vertical="center"/>
    </xf>
    <xf numFmtId="164" fontId="10" fillId="3" borderId="0" xfId="0" applyNumberFormat="1" applyFont="1" applyFill="1"/>
    <xf numFmtId="0" fontId="36" fillId="9" borderId="0" xfId="0" applyFont="1" applyFill="1" applyAlignment="1">
      <alignment vertical="center"/>
    </xf>
    <xf numFmtId="0" fontId="20" fillId="12" borderId="0" xfId="0" applyFont="1" applyFill="1" applyAlignment="1">
      <alignment vertical="center"/>
    </xf>
    <xf numFmtId="0" fontId="23" fillId="12" borderId="0" xfId="0" applyFont="1" applyFill="1" applyAlignment="1">
      <alignment vertical="center"/>
    </xf>
    <xf numFmtId="0" fontId="12" fillId="3" borderId="0" xfId="0" applyFont="1" applyFill="1"/>
    <xf numFmtId="0" fontId="12" fillId="2" borderId="0" xfId="0" applyFont="1" applyFill="1"/>
    <xf numFmtId="0" fontId="1" fillId="3" borderId="0" xfId="0" applyFont="1" applyFill="1" applyAlignment="1">
      <alignment vertical="center"/>
    </xf>
    <xf numFmtId="0" fontId="1" fillId="3" borderId="0" xfId="0" applyFont="1" applyFill="1" applyBorder="1"/>
    <xf numFmtId="9" fontId="1" fillId="3" borderId="0" xfId="3" applyFont="1" applyFill="1"/>
    <xf numFmtId="0" fontId="1" fillId="7" borderId="0" xfId="0" applyFont="1" applyFill="1"/>
    <xf numFmtId="9" fontId="1" fillId="3" borderId="0" xfId="0" applyNumberFormat="1" applyFont="1" applyFill="1"/>
    <xf numFmtId="10" fontId="12" fillId="3" borderId="10" xfId="3" applyNumberFormat="1" applyFont="1" applyFill="1" applyBorder="1" applyAlignment="1">
      <alignment vertical="center"/>
    </xf>
    <xf numFmtId="10" fontId="12" fillId="3" borderId="9" xfId="3" applyNumberFormat="1" applyFont="1" applyFill="1" applyBorder="1" applyAlignment="1">
      <alignment vertical="center"/>
    </xf>
    <xf numFmtId="44" fontId="12" fillId="3" borderId="10" xfId="2" applyFont="1" applyFill="1" applyBorder="1" applyAlignment="1">
      <alignment vertical="center"/>
    </xf>
    <xf numFmtId="44" fontId="12" fillId="3" borderId="9" xfId="2" applyFont="1" applyFill="1" applyBorder="1" applyAlignment="1">
      <alignment vertical="center"/>
    </xf>
    <xf numFmtId="0" fontId="12" fillId="8" borderId="16" xfId="0" applyFont="1" applyFill="1" applyBorder="1" applyAlignment="1">
      <alignment vertical="center"/>
    </xf>
    <xf numFmtId="0" fontId="1" fillId="8" borderId="21" xfId="0" applyFont="1" applyFill="1" applyBorder="1"/>
    <xf numFmtId="0" fontId="1" fillId="8" borderId="17" xfId="0" applyFont="1" applyFill="1" applyBorder="1"/>
    <xf numFmtId="10" fontId="12" fillId="8" borderId="16" xfId="3" applyNumberFormat="1" applyFont="1" applyFill="1" applyBorder="1" applyAlignment="1">
      <alignment horizontal="right" vertical="center"/>
    </xf>
    <xf numFmtId="10" fontId="12" fillId="8" borderId="21" xfId="3" applyNumberFormat="1" applyFont="1" applyFill="1" applyBorder="1" applyAlignment="1">
      <alignment horizontal="right" vertical="center"/>
    </xf>
    <xf numFmtId="10" fontId="12" fillId="8" borderId="17" xfId="3" applyNumberFormat="1" applyFont="1" applyFill="1" applyBorder="1" applyAlignment="1">
      <alignment horizontal="right" vertical="center"/>
    </xf>
    <xf numFmtId="0" fontId="12" fillId="9" borderId="0" xfId="0" applyFont="1" applyFill="1" applyAlignment="1">
      <alignment vertical="center"/>
    </xf>
    <xf numFmtId="0" fontId="1" fillId="9" borderId="0" xfId="0" applyFont="1" applyFill="1" applyAlignment="1">
      <alignment vertical="center"/>
    </xf>
    <xf numFmtId="0" fontId="12" fillId="3" borderId="21" xfId="0" applyFont="1" applyFill="1" applyBorder="1" applyAlignment="1">
      <alignment vertical="center"/>
    </xf>
    <xf numFmtId="9" fontId="12" fillId="3" borderId="21" xfId="0" applyNumberFormat="1" applyFont="1" applyFill="1" applyBorder="1" applyAlignment="1">
      <alignment horizontal="center" vertical="center"/>
    </xf>
    <xf numFmtId="0" fontId="12" fillId="3" borderId="9" xfId="0" applyFont="1" applyFill="1" applyBorder="1" applyAlignment="1">
      <alignment vertical="center"/>
    </xf>
    <xf numFmtId="9" fontId="12" fillId="3" borderId="8" xfId="0" applyNumberFormat="1" applyFont="1" applyFill="1" applyBorder="1" applyAlignment="1">
      <alignment horizontal="center" vertical="center"/>
    </xf>
    <xf numFmtId="9" fontId="1" fillId="3" borderId="0" xfId="3" applyFont="1" applyFill="1" applyAlignment="1">
      <alignment vertical="center"/>
    </xf>
    <xf numFmtId="0" fontId="12" fillId="7" borderId="0" xfId="0" applyFont="1" applyFill="1"/>
    <xf numFmtId="0" fontId="8" fillId="8" borderId="14" xfId="0" applyFont="1" applyFill="1" applyBorder="1" applyAlignment="1">
      <alignment vertical="center"/>
    </xf>
    <xf numFmtId="0" fontId="20" fillId="10" borderId="0" xfId="5" applyFont="1" applyFill="1" applyAlignment="1">
      <alignment horizontal="left" vertical="center"/>
    </xf>
    <xf numFmtId="0" fontId="20" fillId="10" borderId="0" xfId="0" applyFont="1" applyFill="1"/>
    <xf numFmtId="0" fontId="0" fillId="2" borderId="0" xfId="0" applyFill="1"/>
    <xf numFmtId="0" fontId="9" fillId="3" borderId="6" xfId="0" applyFont="1" applyFill="1" applyBorder="1" applyAlignment="1">
      <alignment horizontal="right" vertical="center"/>
    </xf>
    <xf numFmtId="0" fontId="9" fillId="3" borderId="6" xfId="0" applyFont="1" applyFill="1" applyBorder="1" applyAlignment="1">
      <alignment horizontal="center" vertical="center"/>
    </xf>
    <xf numFmtId="0" fontId="9" fillId="3" borderId="0" xfId="0" applyFont="1" applyFill="1" applyBorder="1" applyAlignment="1">
      <alignment horizontal="left" vertical="center"/>
    </xf>
    <xf numFmtId="0" fontId="21" fillId="3" borderId="0" xfId="0" applyFont="1" applyFill="1" applyBorder="1" applyAlignment="1">
      <alignment horizontal="right" vertical="center"/>
    </xf>
    <xf numFmtId="0" fontId="10" fillId="3" borderId="20" xfId="0" applyFont="1" applyFill="1" applyBorder="1" applyAlignment="1">
      <alignment horizontal="left" vertical="center"/>
    </xf>
    <xf numFmtId="0" fontId="9" fillId="3" borderId="11" xfId="0" applyFont="1" applyFill="1" applyBorder="1" applyAlignment="1">
      <alignment horizontal="left" vertical="center"/>
    </xf>
    <xf numFmtId="0" fontId="9" fillId="3" borderId="13" xfId="0" applyFont="1" applyFill="1" applyBorder="1" applyAlignment="1">
      <alignment horizontal="left" vertical="center"/>
    </xf>
    <xf numFmtId="10" fontId="9" fillId="3" borderId="11" xfId="3" applyNumberFormat="1" applyFont="1" applyFill="1" applyBorder="1" applyAlignment="1">
      <alignment vertical="center"/>
    </xf>
    <xf numFmtId="10" fontId="9" fillId="3" borderId="12" xfId="3" applyNumberFormat="1" applyFont="1" applyFill="1" applyBorder="1" applyAlignment="1">
      <alignment vertical="center"/>
    </xf>
    <xf numFmtId="10" fontId="9" fillId="3" borderId="13" xfId="3" applyNumberFormat="1" applyFont="1" applyFill="1" applyBorder="1" applyAlignment="1">
      <alignment vertical="center"/>
    </xf>
    <xf numFmtId="0" fontId="23" fillId="3" borderId="0" xfId="0" applyFont="1" applyFill="1"/>
    <xf numFmtId="0" fontId="23" fillId="2" borderId="0" xfId="0" applyFont="1" applyFill="1"/>
    <xf numFmtId="0" fontId="11" fillId="3" borderId="8" xfId="5" applyFont="1" applyFill="1" applyBorder="1" applyAlignment="1">
      <alignment horizontal="left" vertical="center"/>
    </xf>
    <xf numFmtId="10" fontId="11" fillId="3" borderId="10" xfId="3" applyNumberFormat="1" applyFont="1" applyFill="1" applyBorder="1" applyAlignment="1">
      <alignment horizontal="right" vertical="center"/>
    </xf>
    <xf numFmtId="10" fontId="11" fillId="3" borderId="8" xfId="3" applyNumberFormat="1" applyFont="1" applyFill="1" applyBorder="1" applyAlignment="1">
      <alignment horizontal="right" vertical="center"/>
    </xf>
    <xf numFmtId="10" fontId="11" fillId="3" borderId="10" xfId="0" applyNumberFormat="1" applyFont="1" applyFill="1" applyBorder="1" applyAlignment="1">
      <alignment vertical="center"/>
    </xf>
    <xf numFmtId="164" fontId="11" fillId="3" borderId="8" xfId="1" applyNumberFormat="1" applyFont="1" applyFill="1" applyBorder="1" applyAlignment="1">
      <alignment horizontal="left" vertical="center"/>
    </xf>
    <xf numFmtId="164" fontId="11" fillId="3" borderId="10" xfId="1" applyNumberFormat="1" applyFont="1" applyFill="1" applyBorder="1" applyAlignment="1">
      <alignment horizontal="left" vertical="center"/>
    </xf>
    <xf numFmtId="164" fontId="11" fillId="3" borderId="9" xfId="1" applyNumberFormat="1" applyFont="1" applyFill="1" applyBorder="1" applyAlignment="1">
      <alignment horizontal="left" vertical="center"/>
    </xf>
    <xf numFmtId="164" fontId="11" fillId="3" borderId="8" xfId="5" applyNumberFormat="1" applyFont="1" applyFill="1" applyBorder="1" applyAlignment="1">
      <alignment horizontal="left" vertical="center"/>
    </xf>
    <xf numFmtId="164" fontId="12" fillId="3" borderId="8" xfId="1" applyNumberFormat="1" applyFont="1" applyFill="1" applyBorder="1" applyAlignment="1">
      <alignment vertical="center"/>
    </xf>
    <xf numFmtId="164" fontId="12" fillId="3" borderId="10" xfId="1" applyNumberFormat="1" applyFont="1" applyFill="1" applyBorder="1" applyAlignment="1">
      <alignment vertical="center"/>
    </xf>
    <xf numFmtId="9" fontId="12" fillId="3" borderId="8" xfId="3" applyFont="1" applyFill="1" applyBorder="1" applyAlignment="1">
      <alignment vertical="center"/>
    </xf>
    <xf numFmtId="9" fontId="12" fillId="3" borderId="10" xfId="3" applyFont="1" applyFill="1" applyBorder="1" applyAlignment="1">
      <alignment vertical="center"/>
    </xf>
    <xf numFmtId="164" fontId="12" fillId="3" borderId="11" xfId="1" applyNumberFormat="1" applyFont="1" applyFill="1" applyBorder="1" applyAlignment="1">
      <alignment vertical="center"/>
    </xf>
    <xf numFmtId="0" fontId="14" fillId="10" borderId="0" xfId="0" applyFont="1" applyFill="1" applyBorder="1" applyAlignment="1">
      <alignment horizontal="right" vertical="center"/>
    </xf>
    <xf numFmtId="0" fontId="15" fillId="10" borderId="0" xfId="0" applyFont="1" applyFill="1" applyBorder="1" applyAlignment="1">
      <alignment vertical="center" wrapText="1"/>
    </xf>
    <xf numFmtId="0" fontId="15" fillId="10" borderId="0" xfId="0" applyFont="1" applyFill="1" applyBorder="1" applyAlignment="1">
      <alignment vertical="center"/>
    </xf>
    <xf numFmtId="44" fontId="9" fillId="3" borderId="21" xfId="2" applyFont="1" applyFill="1" applyBorder="1" applyAlignment="1">
      <alignment vertical="center"/>
    </xf>
    <xf numFmtId="44" fontId="9" fillId="3" borderId="17" xfId="2" applyFont="1" applyFill="1" applyBorder="1" applyAlignment="1">
      <alignment vertical="center"/>
    </xf>
    <xf numFmtId="44" fontId="8" fillId="3" borderId="16" xfId="2" applyFont="1" applyFill="1" applyBorder="1" applyAlignment="1">
      <alignment vertical="center"/>
    </xf>
    <xf numFmtId="44" fontId="8" fillId="3" borderId="21" xfId="2" applyFont="1" applyFill="1" applyBorder="1" applyAlignment="1">
      <alignment vertical="center"/>
    </xf>
    <xf numFmtId="44" fontId="8" fillId="3" borderId="17" xfId="2" applyFont="1" applyFill="1" applyBorder="1" applyAlignment="1">
      <alignment vertical="center"/>
    </xf>
    <xf numFmtId="44" fontId="9" fillId="3" borderId="15" xfId="2" applyFont="1" applyFill="1" applyBorder="1" applyAlignment="1">
      <alignment vertical="center"/>
    </xf>
    <xf numFmtId="44" fontId="14" fillId="3" borderId="0" xfId="2" applyFont="1" applyFill="1"/>
    <xf numFmtId="44" fontId="15" fillId="10" borderId="0" xfId="2" applyFont="1" applyFill="1"/>
    <xf numFmtId="44" fontId="23" fillId="9" borderId="0" xfId="2" applyFont="1" applyFill="1" applyAlignment="1">
      <alignment vertical="center"/>
    </xf>
    <xf numFmtId="44" fontId="10" fillId="3" borderId="7" xfId="2" applyFont="1" applyFill="1" applyBorder="1" applyAlignment="1">
      <alignment vertical="center"/>
    </xf>
    <xf numFmtId="44" fontId="14" fillId="2" borderId="0" xfId="2" applyFont="1" applyFill="1"/>
    <xf numFmtId="44" fontId="20" fillId="9" borderId="0" xfId="2" applyFont="1" applyFill="1" applyBorder="1" applyAlignment="1">
      <alignment vertical="center"/>
    </xf>
    <xf numFmtId="44" fontId="36" fillId="9" borderId="0" xfId="2" applyFont="1" applyFill="1" applyAlignment="1">
      <alignment vertical="center"/>
    </xf>
    <xf numFmtId="44" fontId="35" fillId="9" borderId="0" xfId="2" applyFont="1" applyFill="1" applyAlignment="1">
      <alignment vertical="center"/>
    </xf>
    <xf numFmtId="44" fontId="8" fillId="3" borderId="5" xfId="2" applyFont="1" applyFill="1" applyBorder="1" applyAlignment="1">
      <alignment vertical="center"/>
    </xf>
    <xf numFmtId="44" fontId="9" fillId="3" borderId="5" xfId="2" applyFont="1" applyFill="1" applyBorder="1" applyAlignment="1">
      <alignment vertical="center"/>
    </xf>
    <xf numFmtId="44" fontId="9" fillId="3" borderId="0" xfId="2" applyFont="1" applyFill="1" applyAlignment="1">
      <alignment vertical="center"/>
    </xf>
    <xf numFmtId="1" fontId="13" fillId="3" borderId="19" xfId="0" applyNumberFormat="1" applyFont="1" applyFill="1" applyBorder="1" applyAlignment="1">
      <alignment vertical="center"/>
    </xf>
    <xf numFmtId="1" fontId="13" fillId="3" borderId="7" xfId="0" applyNumberFormat="1" applyFont="1" applyFill="1" applyBorder="1" applyAlignment="1">
      <alignment vertical="center"/>
    </xf>
    <xf numFmtId="1" fontId="11" fillId="3" borderId="9" xfId="0" applyNumberFormat="1" applyFont="1" applyFill="1" applyBorder="1" applyAlignment="1">
      <alignment vertical="center"/>
    </xf>
    <xf numFmtId="1" fontId="13" fillId="3" borderId="6" xfId="0" applyNumberFormat="1" applyFont="1" applyFill="1" applyBorder="1" applyAlignment="1">
      <alignment vertical="center"/>
    </xf>
    <xf numFmtId="1" fontId="13" fillId="3" borderId="17" xfId="0" applyNumberFormat="1" applyFont="1" applyFill="1" applyBorder="1" applyAlignment="1">
      <alignment vertical="center"/>
    </xf>
    <xf numFmtId="169" fontId="10" fillId="6" borderId="19" xfId="2" applyNumberFormat="1" applyFont="1" applyFill="1" applyBorder="1" applyAlignment="1">
      <alignment vertical="center"/>
    </xf>
    <xf numFmtId="169" fontId="10" fillId="6" borderId="6" xfId="2" applyNumberFormat="1" applyFont="1" applyFill="1" applyBorder="1" applyAlignment="1">
      <alignment vertical="center"/>
    </xf>
    <xf numFmtId="169" fontId="10" fillId="3" borderId="4" xfId="2" applyNumberFormat="1" applyFont="1" applyFill="1" applyBorder="1" applyAlignment="1">
      <alignment vertical="center"/>
    </xf>
    <xf numFmtId="169" fontId="10" fillId="6" borderId="17" xfId="2" applyNumberFormat="1" applyFont="1" applyFill="1" applyBorder="1" applyAlignment="1">
      <alignment vertical="center"/>
    </xf>
    <xf numFmtId="169" fontId="10" fillId="3" borderId="14" xfId="2" applyNumberFormat="1" applyFont="1" applyFill="1" applyBorder="1" applyAlignment="1">
      <alignment vertical="center"/>
    </xf>
    <xf numFmtId="1" fontId="13" fillId="3" borderId="21" xfId="0" applyNumberFormat="1" applyFont="1" applyFill="1" applyBorder="1" applyAlignment="1">
      <alignment vertical="center"/>
    </xf>
    <xf numFmtId="169" fontId="10" fillId="3" borderId="21" xfId="2" applyNumberFormat="1" applyFont="1" applyFill="1" applyBorder="1" applyAlignment="1">
      <alignment vertical="center"/>
    </xf>
    <xf numFmtId="169" fontId="10" fillId="6" borderId="16" xfId="2" applyNumberFormat="1" applyFont="1" applyFill="1" applyBorder="1" applyAlignment="1">
      <alignment vertical="center"/>
    </xf>
    <xf numFmtId="169" fontId="10" fillId="6" borderId="21" xfId="2" applyNumberFormat="1" applyFont="1" applyFill="1" applyBorder="1" applyAlignment="1">
      <alignment vertical="center"/>
    </xf>
    <xf numFmtId="169" fontId="10" fillId="3" borderId="6" xfId="2" applyNumberFormat="1" applyFont="1" applyFill="1" applyBorder="1" applyAlignment="1">
      <alignment vertical="center"/>
    </xf>
    <xf numFmtId="164" fontId="21" fillId="3" borderId="16" xfId="1" applyNumberFormat="1" applyFont="1" applyFill="1" applyBorder="1" applyAlignment="1">
      <alignment vertical="center"/>
    </xf>
    <xf numFmtId="0" fontId="12" fillId="3" borderId="5" xfId="0" applyFont="1" applyFill="1" applyBorder="1" applyAlignment="1">
      <alignment horizontal="center" vertical="center"/>
    </xf>
    <xf numFmtId="0" fontId="12" fillId="3" borderId="1" xfId="0" applyFont="1" applyFill="1" applyBorder="1" applyAlignment="1">
      <alignment horizontal="center" vertical="center" wrapText="1"/>
    </xf>
    <xf numFmtId="0" fontId="12" fillId="3" borderId="4" xfId="0" applyFont="1" applyFill="1" applyBorder="1" applyAlignment="1">
      <alignment horizontal="center" vertical="center"/>
    </xf>
    <xf numFmtId="0" fontId="11" fillId="3" borderId="3" xfId="0" applyFont="1" applyFill="1" applyBorder="1" applyAlignment="1">
      <alignment horizontal="center" vertical="center"/>
    </xf>
    <xf numFmtId="0" fontId="11" fillId="3" borderId="3" xfId="0" applyFont="1" applyFill="1" applyBorder="1" applyAlignment="1">
      <alignment horizontal="center" vertical="center" wrapText="1"/>
    </xf>
    <xf numFmtId="0" fontId="8" fillId="3" borderId="6" xfId="0" applyFont="1" applyFill="1" applyBorder="1" applyAlignment="1">
      <alignment horizontal="center" vertical="center"/>
    </xf>
    <xf numFmtId="0" fontId="8" fillId="3" borderId="3" xfId="0" applyFont="1" applyFill="1" applyBorder="1" applyAlignment="1">
      <alignment horizontal="center" vertical="center" wrapText="1"/>
    </xf>
    <xf numFmtId="0" fontId="8" fillId="3" borderId="6" xfId="0" applyFont="1" applyFill="1" applyBorder="1" applyAlignment="1">
      <alignment horizontal="center" vertical="center" wrapText="1"/>
    </xf>
    <xf numFmtId="0" fontId="8" fillId="3" borderId="4" xfId="0" applyFont="1" applyFill="1" applyBorder="1" applyAlignment="1">
      <alignment horizontal="center" vertical="center" wrapText="1"/>
    </xf>
    <xf numFmtId="1" fontId="8" fillId="3" borderId="5" xfId="0" applyNumberFormat="1" applyFont="1" applyFill="1" applyBorder="1" applyAlignment="1">
      <alignment horizontal="center" vertical="center" wrapText="1"/>
    </xf>
    <xf numFmtId="1" fontId="8" fillId="3" borderId="5" xfId="0" applyNumberFormat="1" applyFont="1" applyFill="1" applyBorder="1" applyAlignment="1">
      <alignment horizontal="center" vertical="center"/>
    </xf>
    <xf numFmtId="44" fontId="8" fillId="3" borderId="3" xfId="2" applyFont="1" applyFill="1" applyBorder="1" applyAlignment="1">
      <alignment horizontal="center" vertical="center"/>
    </xf>
    <xf numFmtId="44" fontId="8" fillId="3" borderId="5" xfId="2" applyFont="1" applyFill="1" applyBorder="1" applyAlignment="1">
      <alignment horizontal="center" vertical="center"/>
    </xf>
    <xf numFmtId="44" fontId="8" fillId="3" borderId="6" xfId="2" applyFont="1" applyFill="1" applyBorder="1" applyAlignment="1">
      <alignment horizontal="center" vertical="center"/>
    </xf>
    <xf numFmtId="44" fontId="8" fillId="3" borderId="5" xfId="2" applyFont="1" applyFill="1" applyBorder="1" applyAlignment="1">
      <alignment horizontal="center" vertical="center" wrapText="1"/>
    </xf>
    <xf numFmtId="0" fontId="8" fillId="3" borderId="6" xfId="0" applyFont="1" applyFill="1" applyBorder="1" applyAlignment="1">
      <alignment vertical="center"/>
    </xf>
    <xf numFmtId="0" fontId="8" fillId="3" borderId="3" xfId="0" applyFont="1" applyFill="1" applyBorder="1" applyAlignment="1">
      <alignment horizontal="left" vertical="center"/>
    </xf>
    <xf numFmtId="0" fontId="10" fillId="7" borderId="0" xfId="0" applyFont="1" applyFill="1" applyAlignment="1">
      <alignment vertical="center"/>
    </xf>
    <xf numFmtId="0" fontId="8" fillId="3" borderId="16" xfId="0" applyFont="1" applyFill="1" applyBorder="1" applyAlignment="1">
      <alignment horizontal="center" vertical="center"/>
    </xf>
    <xf numFmtId="0" fontId="8" fillId="3" borderId="17" xfId="0" applyFont="1" applyFill="1" applyBorder="1" applyAlignment="1">
      <alignment horizontal="center" vertical="center"/>
    </xf>
    <xf numFmtId="0" fontId="8" fillId="3" borderId="21" xfId="0" applyFont="1" applyFill="1" applyBorder="1" applyAlignment="1">
      <alignment horizontal="center" vertical="center"/>
    </xf>
    <xf numFmtId="0" fontId="13" fillId="3" borderId="6" xfId="0" applyFont="1" applyFill="1" applyBorder="1" applyAlignment="1">
      <alignment vertical="center"/>
    </xf>
    <xf numFmtId="2" fontId="10" fillId="3" borderId="0" xfId="0" applyNumberFormat="1" applyFont="1" applyFill="1" applyAlignment="1">
      <alignment vertical="center"/>
    </xf>
    <xf numFmtId="9" fontId="13" fillId="3" borderId="0" xfId="0" applyNumberFormat="1" applyFont="1" applyFill="1" applyAlignment="1">
      <alignment vertical="center"/>
    </xf>
    <xf numFmtId="49" fontId="12" fillId="3" borderId="0" xfId="0" applyNumberFormat="1" applyFont="1" applyFill="1" applyBorder="1" applyAlignment="1">
      <alignment horizontal="left" vertical="center"/>
    </xf>
    <xf numFmtId="0" fontId="24" fillId="3" borderId="0" xfId="0" applyFont="1" applyFill="1" applyBorder="1" applyAlignment="1">
      <alignment vertical="center"/>
    </xf>
    <xf numFmtId="0" fontId="24" fillId="3" borderId="0" xfId="0" applyFont="1" applyFill="1" applyBorder="1" applyAlignment="1">
      <alignment horizontal="left" vertical="center"/>
    </xf>
    <xf numFmtId="0" fontId="1" fillId="4" borderId="0" xfId="0" applyFont="1" applyFill="1"/>
    <xf numFmtId="49" fontId="12" fillId="3" borderId="21" xfId="0" applyNumberFormat="1" applyFont="1" applyFill="1" applyBorder="1" applyAlignment="1">
      <alignment horizontal="left" vertical="center"/>
    </xf>
    <xf numFmtId="0" fontId="24" fillId="3" borderId="21" xfId="0" applyFont="1" applyFill="1" applyBorder="1" applyAlignment="1">
      <alignment vertical="center"/>
    </xf>
    <xf numFmtId="0" fontId="46" fillId="3" borderId="21" xfId="5" quotePrefix="1" applyFont="1" applyFill="1" applyBorder="1" applyAlignment="1">
      <alignment horizontal="left" vertical="center"/>
    </xf>
    <xf numFmtId="49" fontId="12" fillId="3" borderId="5" xfId="0" applyNumberFormat="1" applyFont="1" applyFill="1" applyBorder="1" applyAlignment="1">
      <alignment horizontal="left" vertical="center"/>
    </xf>
    <xf numFmtId="0" fontId="24" fillId="3" borderId="5" xfId="0" applyFont="1" applyFill="1" applyBorder="1" applyAlignment="1">
      <alignment vertical="center"/>
    </xf>
    <xf numFmtId="0" fontId="46" fillId="3" borderId="5" xfId="5" applyFont="1" applyFill="1" applyBorder="1" applyAlignment="1">
      <alignment horizontal="left" vertical="center"/>
    </xf>
    <xf numFmtId="0" fontId="46" fillId="3" borderId="0" xfId="5" applyFont="1" applyFill="1" applyBorder="1" applyAlignment="1">
      <alignment horizontal="left" vertical="center"/>
    </xf>
    <xf numFmtId="0" fontId="46" fillId="3" borderId="0" xfId="5" quotePrefix="1" applyFont="1" applyFill="1" applyBorder="1" applyAlignment="1">
      <alignment horizontal="left" vertical="center"/>
    </xf>
    <xf numFmtId="49" fontId="47" fillId="3" borderId="21" xfId="0" applyNumberFormat="1" applyFont="1" applyFill="1" applyBorder="1" applyAlignment="1">
      <alignment horizontal="right" vertical="center"/>
    </xf>
    <xf numFmtId="0" fontId="24" fillId="3" borderId="0" xfId="0" applyFont="1" applyFill="1" applyBorder="1" applyAlignment="1">
      <alignment vertical="center" wrapText="1"/>
    </xf>
    <xf numFmtId="0" fontId="24" fillId="3" borderId="21" xfId="0" applyFont="1" applyFill="1" applyBorder="1" applyAlignment="1">
      <alignment vertical="center" wrapText="1"/>
    </xf>
    <xf numFmtId="0" fontId="24" fillId="3" borderId="5" xfId="0" applyFont="1" applyFill="1" applyBorder="1" applyAlignment="1">
      <alignment vertical="center" wrapText="1"/>
    </xf>
    <xf numFmtId="0" fontId="46" fillId="3" borderId="5" xfId="5" quotePrefix="1" applyFont="1" applyFill="1" applyBorder="1" applyAlignment="1">
      <alignment horizontal="left" vertical="center" wrapText="1"/>
    </xf>
    <xf numFmtId="44" fontId="15" fillId="13" borderId="0" xfId="2" applyFont="1" applyFill="1"/>
    <xf numFmtId="0" fontId="14" fillId="13" borderId="0" xfId="0" applyFont="1" applyFill="1"/>
    <xf numFmtId="44" fontId="14" fillId="13" borderId="0" xfId="2" applyFont="1" applyFill="1"/>
    <xf numFmtId="0" fontId="29" fillId="3" borderId="20" xfId="0" applyFont="1" applyFill="1" applyBorder="1" applyAlignment="1">
      <alignment vertical="center"/>
    </xf>
    <xf numFmtId="44" fontId="12" fillId="3" borderId="10" xfId="2" applyNumberFormat="1" applyFont="1" applyFill="1" applyBorder="1" applyAlignment="1">
      <alignment vertical="center"/>
    </xf>
    <xf numFmtId="44" fontId="12" fillId="3" borderId="8" xfId="2" applyNumberFormat="1" applyFont="1" applyFill="1" applyBorder="1" applyAlignment="1">
      <alignment vertical="center"/>
    </xf>
    <xf numFmtId="44" fontId="12" fillId="3" borderId="9" xfId="2" applyNumberFormat="1" applyFont="1" applyFill="1" applyBorder="1" applyAlignment="1">
      <alignment vertical="center"/>
    </xf>
    <xf numFmtId="44" fontId="12" fillId="3" borderId="12" xfId="2" applyNumberFormat="1" applyFont="1" applyFill="1" applyBorder="1" applyAlignment="1">
      <alignment vertical="center"/>
    </xf>
    <xf numFmtId="44" fontId="12" fillId="3" borderId="11" xfId="2" applyNumberFormat="1" applyFont="1" applyFill="1" applyBorder="1" applyAlignment="1">
      <alignment vertical="center"/>
    </xf>
    <xf numFmtId="0" fontId="1" fillId="3" borderId="8" xfId="0" applyFont="1" applyFill="1" applyBorder="1"/>
    <xf numFmtId="164" fontId="12" fillId="3" borderId="8" xfId="0" applyNumberFormat="1" applyFont="1" applyFill="1" applyBorder="1" applyAlignment="1">
      <alignment vertical="center"/>
    </xf>
    <xf numFmtId="164" fontId="12" fillId="3" borderId="10" xfId="0" applyNumberFormat="1" applyFont="1" applyFill="1" applyBorder="1" applyAlignment="1">
      <alignment vertical="center"/>
    </xf>
    <xf numFmtId="164" fontId="12" fillId="3" borderId="9" xfId="0" applyNumberFormat="1" applyFont="1" applyFill="1" applyBorder="1" applyAlignment="1">
      <alignment vertical="center"/>
    </xf>
    <xf numFmtId="164" fontId="12" fillId="3" borderId="9" xfId="1" applyNumberFormat="1" applyFont="1" applyFill="1" applyBorder="1" applyAlignment="1">
      <alignment vertical="center"/>
    </xf>
    <xf numFmtId="0" fontId="1" fillId="3" borderId="20" xfId="0" applyFont="1" applyFill="1" applyBorder="1"/>
    <xf numFmtId="0" fontId="12" fillId="3" borderId="8" xfId="0" applyFont="1" applyFill="1" applyBorder="1" applyAlignment="1">
      <alignment horizontal="left" vertical="center"/>
    </xf>
    <xf numFmtId="10" fontId="12" fillId="3" borderId="8" xfId="3" applyNumberFormat="1" applyFont="1" applyFill="1" applyBorder="1" applyAlignment="1">
      <alignment vertical="center"/>
    </xf>
    <xf numFmtId="0" fontId="12" fillId="3" borderId="5" xfId="0" applyFont="1" applyFill="1" applyBorder="1" applyAlignment="1">
      <alignment horizontal="left" vertical="center"/>
    </xf>
    <xf numFmtId="0" fontId="12" fillId="3" borderId="6" xfId="0" applyFont="1" applyFill="1" applyBorder="1" applyAlignment="1">
      <alignment horizontal="left" vertical="center"/>
    </xf>
    <xf numFmtId="10" fontId="12" fillId="3" borderId="5" xfId="3" applyNumberFormat="1" applyFont="1" applyFill="1" applyBorder="1" applyAlignment="1">
      <alignment vertical="center"/>
    </xf>
    <xf numFmtId="10" fontId="12" fillId="3" borderId="3" xfId="3" applyNumberFormat="1" applyFont="1" applyFill="1" applyBorder="1" applyAlignment="1">
      <alignment vertical="center"/>
    </xf>
    <xf numFmtId="10" fontId="12" fillId="3" borderId="6" xfId="3" applyNumberFormat="1" applyFont="1" applyFill="1" applyBorder="1" applyAlignment="1">
      <alignment vertical="center"/>
    </xf>
    <xf numFmtId="44" fontId="10" fillId="6" borderId="18" xfId="2" quotePrefix="1" applyNumberFormat="1" applyFont="1" applyFill="1" applyBorder="1" applyAlignment="1">
      <alignment vertical="center"/>
    </xf>
    <xf numFmtId="44" fontId="10" fillId="6" borderId="0" xfId="2" applyNumberFormat="1" applyFont="1" applyFill="1" applyBorder="1" applyAlignment="1">
      <alignment vertical="center"/>
    </xf>
    <xf numFmtId="44" fontId="10" fillId="6" borderId="7" xfId="2" applyNumberFormat="1" applyFont="1" applyFill="1" applyBorder="1" applyAlignment="1">
      <alignment vertical="center"/>
    </xf>
    <xf numFmtId="44" fontId="10" fillId="6" borderId="0" xfId="2" applyNumberFormat="1" applyFont="1" applyFill="1" applyAlignment="1">
      <alignment vertical="center"/>
    </xf>
    <xf numFmtId="44" fontId="10" fillId="6" borderId="3" xfId="2" applyNumberFormat="1" applyFont="1" applyFill="1" applyBorder="1" applyAlignment="1">
      <alignment vertical="center"/>
    </xf>
    <xf numFmtId="44" fontId="10" fillId="6" borderId="1" xfId="2" applyNumberFormat="1" applyFont="1" applyFill="1" applyBorder="1" applyAlignment="1">
      <alignment vertical="center"/>
    </xf>
    <xf numFmtId="44" fontId="10" fillId="6" borderId="18" xfId="2" applyNumberFormat="1" applyFont="1" applyFill="1" applyBorder="1" applyAlignment="1">
      <alignment vertical="center"/>
    </xf>
    <xf numFmtId="44" fontId="12" fillId="6" borderId="10" xfId="2" applyNumberFormat="1" applyFont="1" applyFill="1" applyBorder="1" applyAlignment="1">
      <alignment vertical="center"/>
    </xf>
    <xf numFmtId="44" fontId="12" fillId="6" borderId="8" xfId="2" applyNumberFormat="1" applyFont="1" applyFill="1" applyBorder="1" applyAlignment="1">
      <alignment vertical="center"/>
    </xf>
    <xf numFmtId="44" fontId="12" fillId="6" borderId="9" xfId="2" applyNumberFormat="1" applyFont="1" applyFill="1" applyBorder="1" applyAlignment="1">
      <alignment vertical="center"/>
    </xf>
    <xf numFmtId="44" fontId="10" fillId="6" borderId="16" xfId="2" applyNumberFormat="1" applyFont="1" applyFill="1" applyBorder="1" applyAlignment="1">
      <alignment vertical="center"/>
    </xf>
    <xf numFmtId="164" fontId="10" fillId="3" borderId="19" xfId="1" applyNumberFormat="1" applyFont="1" applyFill="1" applyBorder="1" applyAlignment="1">
      <alignment vertical="center"/>
    </xf>
    <xf numFmtId="164" fontId="10" fillId="3" borderId="6" xfId="1" applyNumberFormat="1" applyFont="1" applyFill="1" applyBorder="1" applyAlignment="1">
      <alignment vertical="center"/>
    </xf>
    <xf numFmtId="44" fontId="10" fillId="6" borderId="1" xfId="0" applyNumberFormat="1" applyFont="1" applyFill="1" applyBorder="1" applyAlignment="1">
      <alignment vertical="center"/>
    </xf>
    <xf numFmtId="44" fontId="10" fillId="6" borderId="0" xfId="0" applyNumberFormat="1" applyFont="1" applyFill="1" applyBorder="1" applyAlignment="1">
      <alignment vertical="center"/>
    </xf>
    <xf numFmtId="44" fontId="10" fillId="6" borderId="7" xfId="0" applyNumberFormat="1" applyFont="1" applyFill="1" applyBorder="1" applyAlignment="1">
      <alignment vertical="center"/>
    </xf>
    <xf numFmtId="44" fontId="10" fillId="6" borderId="0" xfId="0" applyNumberFormat="1" applyFont="1" applyFill="1" applyAlignment="1">
      <alignment vertical="center"/>
    </xf>
    <xf numFmtId="44" fontId="10" fillId="6" borderId="3" xfId="0" applyNumberFormat="1" applyFont="1" applyFill="1" applyBorder="1" applyAlignment="1">
      <alignment vertical="center"/>
    </xf>
    <xf numFmtId="44" fontId="10" fillId="6" borderId="5" xfId="0" applyNumberFormat="1" applyFont="1" applyFill="1" applyBorder="1" applyAlignment="1">
      <alignment vertical="center"/>
    </xf>
    <xf numFmtId="44" fontId="10" fillId="6" borderId="6" xfId="0" applyNumberFormat="1" applyFont="1" applyFill="1" applyBorder="1" applyAlignment="1">
      <alignment vertical="center"/>
    </xf>
    <xf numFmtId="166" fontId="10" fillId="3" borderId="14" xfId="1" applyNumberFormat="1" applyFont="1" applyFill="1" applyBorder="1" applyAlignment="1">
      <alignment horizontal="center" vertical="center"/>
    </xf>
    <xf numFmtId="0" fontId="40" fillId="3" borderId="0" xfId="0" applyFont="1" applyFill="1" applyAlignment="1">
      <alignment vertical="center"/>
    </xf>
    <xf numFmtId="43" fontId="9" fillId="3" borderId="0" xfId="1" applyFont="1" applyFill="1" applyBorder="1" applyAlignment="1">
      <alignment vertical="center"/>
    </xf>
    <xf numFmtId="0" fontId="29" fillId="3" borderId="0" xfId="0" applyFont="1" applyFill="1" applyBorder="1" applyAlignment="1">
      <alignment vertical="center"/>
    </xf>
    <xf numFmtId="164" fontId="29" fillId="3" borderId="0" xfId="1" applyNumberFormat="1" applyFont="1" applyFill="1" applyBorder="1" applyAlignment="1">
      <alignment vertical="center"/>
    </xf>
    <xf numFmtId="44" fontId="10" fillId="3" borderId="18" xfId="0" applyNumberFormat="1" applyFont="1" applyFill="1" applyBorder="1" applyAlignment="1">
      <alignment vertical="center"/>
    </xf>
    <xf numFmtId="44" fontId="13" fillId="3" borderId="0" xfId="2" applyFont="1" applyFill="1" applyAlignment="1">
      <alignment vertical="center"/>
    </xf>
    <xf numFmtId="44" fontId="11" fillId="3" borderId="8" xfId="2" applyFont="1" applyFill="1" applyBorder="1" applyAlignment="1">
      <alignment vertical="center"/>
    </xf>
    <xf numFmtId="43" fontId="11" fillId="3" borderId="10" xfId="0" applyNumberFormat="1" applyFont="1" applyFill="1" applyBorder="1" applyAlignment="1">
      <alignment vertical="center"/>
    </xf>
    <xf numFmtId="10" fontId="13" fillId="3" borderId="0" xfId="3" applyNumberFormat="1" applyFont="1" applyFill="1" applyBorder="1"/>
    <xf numFmtId="0" fontId="13" fillId="3" borderId="0" xfId="0" applyFont="1" applyFill="1" applyBorder="1"/>
    <xf numFmtId="44" fontId="13" fillId="3" borderId="18" xfId="2" applyFont="1" applyFill="1" applyBorder="1" applyAlignment="1">
      <alignment horizontal="center" vertical="center"/>
    </xf>
    <xf numFmtId="44" fontId="13" fillId="3" borderId="20" xfId="2" applyFont="1" applyFill="1" applyBorder="1" applyAlignment="1">
      <alignment horizontal="center" vertical="center"/>
    </xf>
    <xf numFmtId="44" fontId="13" fillId="3" borderId="19" xfId="2" applyFont="1" applyFill="1" applyBorder="1" applyAlignment="1">
      <alignment horizontal="center" vertical="center"/>
    </xf>
    <xf numFmtId="44" fontId="13" fillId="3" borderId="0" xfId="2" applyFont="1" applyFill="1" applyBorder="1" applyAlignment="1">
      <alignment horizontal="center" vertical="center"/>
    </xf>
    <xf numFmtId="44" fontId="13" fillId="3" borderId="1" xfId="2" applyFont="1" applyFill="1" applyBorder="1" applyAlignment="1">
      <alignment vertical="center"/>
    </xf>
    <xf numFmtId="44" fontId="13" fillId="3" borderId="0" xfId="2" applyFont="1" applyFill="1" applyBorder="1" applyAlignment="1">
      <alignment vertical="center"/>
    </xf>
    <xf numFmtId="44" fontId="13" fillId="3" borderId="7" xfId="2" applyFont="1" applyFill="1" applyBorder="1" applyAlignment="1">
      <alignment vertical="center"/>
    </xf>
    <xf numFmtId="44" fontId="13" fillId="3" borderId="1" xfId="2" applyFont="1" applyFill="1" applyBorder="1" applyAlignment="1">
      <alignment horizontal="center" vertical="center"/>
    </xf>
    <xf numFmtId="44" fontId="13" fillId="3" borderId="7" xfId="2" applyFont="1" applyFill="1" applyBorder="1" applyAlignment="1">
      <alignment horizontal="center" vertical="center"/>
    </xf>
    <xf numFmtId="44" fontId="13" fillId="3" borderId="3" xfId="2" applyFont="1" applyFill="1" applyBorder="1" applyAlignment="1">
      <alignment horizontal="center" vertical="center"/>
    </xf>
    <xf numFmtId="44" fontId="13" fillId="3" borderId="5" xfId="2" applyFont="1" applyFill="1" applyBorder="1" applyAlignment="1">
      <alignment horizontal="center" vertical="center"/>
    </xf>
    <xf numFmtId="44" fontId="13" fillId="3" borderId="6" xfId="2" applyFont="1" applyFill="1" applyBorder="1" applyAlignment="1">
      <alignment horizontal="center" vertical="center"/>
    </xf>
    <xf numFmtId="44" fontId="11" fillId="3" borderId="3" xfId="2" applyFont="1" applyFill="1" applyBorder="1" applyAlignment="1">
      <alignment vertical="center"/>
    </xf>
    <xf numFmtId="44" fontId="11" fillId="3" borderId="5" xfId="2" applyFont="1" applyFill="1" applyBorder="1" applyAlignment="1">
      <alignment vertical="center"/>
    </xf>
    <xf numFmtId="44" fontId="11" fillId="3" borderId="6" xfId="2" applyFont="1" applyFill="1" applyBorder="1" applyAlignment="1">
      <alignment vertical="center"/>
    </xf>
    <xf numFmtId="44" fontId="11" fillId="3" borderId="14" xfId="2" applyFont="1" applyFill="1" applyBorder="1" applyAlignment="1">
      <alignment vertical="center"/>
    </xf>
    <xf numFmtId="44" fontId="11" fillId="3" borderId="22" xfId="2" applyFont="1" applyFill="1" applyBorder="1" applyAlignment="1">
      <alignment vertical="center"/>
    </xf>
    <xf numFmtId="43" fontId="29" fillId="3" borderId="0" xfId="0" applyNumberFormat="1" applyFont="1" applyFill="1" applyAlignment="1">
      <alignment vertical="center"/>
    </xf>
    <xf numFmtId="44" fontId="8" fillId="3" borderId="14" xfId="2" applyFont="1" applyFill="1" applyBorder="1" applyAlignment="1">
      <alignment vertical="center"/>
    </xf>
    <xf numFmtId="0" fontId="34" fillId="10" borderId="0" xfId="0" applyFont="1" applyFill="1" applyBorder="1" applyAlignment="1">
      <alignment horizontal="left" vertical="center"/>
    </xf>
    <xf numFmtId="0" fontId="36" fillId="9" borderId="0" xfId="0" applyFont="1" applyFill="1" applyBorder="1" applyAlignment="1">
      <alignment horizontal="left" vertical="center" wrapText="1"/>
    </xf>
    <xf numFmtId="49" fontId="36" fillId="9" borderId="0" xfId="0" applyNumberFormat="1" applyFont="1" applyFill="1" applyBorder="1" applyAlignment="1">
      <alignment horizontal="left" vertical="center"/>
    </xf>
    <xf numFmtId="0" fontId="20" fillId="9" borderId="0" xfId="0" applyFont="1" applyFill="1" applyBorder="1" applyAlignment="1">
      <alignment horizontal="center" vertical="center"/>
    </xf>
    <xf numFmtId="0" fontId="8" fillId="3" borderId="0" xfId="0" applyFont="1" applyFill="1" applyBorder="1" applyAlignment="1">
      <alignment horizontal="left" vertical="top" wrapText="1"/>
    </xf>
    <xf numFmtId="0" fontId="8" fillId="3" borderId="16" xfId="0" applyFont="1" applyFill="1" applyBorder="1" applyAlignment="1">
      <alignment horizontal="center" vertical="center"/>
    </xf>
    <xf numFmtId="0" fontId="8" fillId="3" borderId="17" xfId="0" applyFont="1" applyFill="1" applyBorder="1" applyAlignment="1">
      <alignment horizontal="center" vertical="center"/>
    </xf>
  </cellXfs>
  <cellStyles count="10">
    <cellStyle name="Comma" xfId="1" builtinId="3"/>
    <cellStyle name="Comma 2 2" xfId="4"/>
    <cellStyle name="Currency" xfId="2" builtinId="4"/>
    <cellStyle name="dms_NUM" xfId="9"/>
    <cellStyle name="Hyperlink" xfId="5" builtinId="8"/>
    <cellStyle name="Normal" xfId="0" builtinId="0"/>
    <cellStyle name="Normal 14" xfId="6"/>
    <cellStyle name="Normal 2" xfId="7"/>
    <cellStyle name="Normal 29" xfId="8"/>
    <cellStyle name="Percent" xfId="3" builtinId="5"/>
  </cellStyles>
  <dxfs count="0"/>
  <tableStyles count="0" defaultTableStyle="TableStyleMedium9" defaultPivotStyle="PivotStyleLight16"/>
  <colors>
    <mruColors>
      <color rgb="FF003C71"/>
      <color rgb="FF00A3E0"/>
      <color rgb="FF00B0F0"/>
      <color rgb="FFE35205"/>
      <color rgb="FF9CDBD9"/>
      <color rgb="FF00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0</xdr:colOff>
      <xdr:row>51</xdr:row>
      <xdr:rowOff>184500</xdr:rowOff>
    </xdr:to>
    <xdr:pic>
      <xdr:nvPicPr>
        <xdr:cNvPr id="2" name="Picture 1" descr="A picture containing snow, outdoor, man, photo&#10;&#10;Description automatically generated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6705600" cy="9900000"/>
        </a:xfrm>
        <a:prstGeom prst="rect">
          <a:avLst/>
        </a:prstGeom>
      </xdr:spPr>
    </xdr:pic>
    <xdr:clientData/>
  </xdr:twoCellAnchor>
  <xdr:twoCellAnchor>
    <xdr:from>
      <xdr:col>1</xdr:col>
      <xdr:colOff>67235</xdr:colOff>
      <xdr:row>5</xdr:row>
      <xdr:rowOff>56029</xdr:rowOff>
    </xdr:from>
    <xdr:to>
      <xdr:col>9</xdr:col>
      <xdr:colOff>459441</xdr:colOff>
      <xdr:row>27</xdr:row>
      <xdr:rowOff>100853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/>
      </xdr:nvSpPr>
      <xdr:spPr>
        <a:xfrm>
          <a:off x="676835" y="1008529"/>
          <a:ext cx="5269006" cy="42358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just">
            <a:spcBef>
              <a:spcPts val="3000"/>
            </a:spcBef>
            <a:spcAft>
              <a:spcPts val="6000"/>
            </a:spcAft>
          </a:pPr>
          <a:r>
            <a:rPr lang="en-AU" sz="2400" b="1" kern="1400" spc="25">
              <a:solidFill>
                <a:srgbClr val="FFFFFF"/>
              </a:solidFill>
              <a:effectLst/>
              <a:uFill>
                <a:solidFill>
                  <a:srgbClr val="000000"/>
                </a:solidFill>
              </a:uFill>
              <a:latin typeface="FS Albert" panose="02000000040000020004" pitchFamily="50" charset="0"/>
              <a:ea typeface="MS Gothic" panose="020B0609070205080204" pitchFamily="49" charset="-128"/>
              <a:cs typeface="Times New Roman" panose="02020603050405020304" pitchFamily="18" charset="0"/>
            </a:rPr>
            <a:t>Attachment 8.7</a:t>
          </a:r>
          <a:endParaRPr lang="en-AU" sz="2400" b="1" kern="1400" spc="25">
            <a:solidFill>
              <a:srgbClr val="FFFFFF"/>
            </a:solidFill>
            <a:effectLst/>
            <a:uFill>
              <a:solidFill>
                <a:srgbClr val="000000"/>
              </a:solidFill>
            </a:uFill>
            <a:latin typeface="Tahoma" panose="020B0604030504040204" pitchFamily="34" charset="0"/>
            <a:ea typeface="MS Gothic" panose="020B0609070205080204" pitchFamily="49" charset="-128"/>
            <a:cs typeface="Times New Roman" panose="02020603050405020304" pitchFamily="18" charset="0"/>
          </a:endParaRPr>
        </a:p>
        <a:p>
          <a:pPr marR="1836420">
            <a:spcAft>
              <a:spcPts val="1000"/>
            </a:spcAft>
          </a:pPr>
          <a:r>
            <a:rPr lang="en-AU" sz="3200">
              <a:solidFill>
                <a:srgbClr val="FFFFFF"/>
              </a:solidFill>
              <a:effectLst/>
              <a:uFill>
                <a:solidFill>
                  <a:srgbClr val="000000"/>
                </a:solidFill>
              </a:uFill>
              <a:latin typeface="Bree Serif" panose="02000503040000020004" pitchFamily="50" charset="0"/>
              <a:ea typeface="MS Gothic" panose="020B0609070205080204" pitchFamily="49" charset="-128"/>
              <a:cs typeface="Times New Roman" panose="02020603050405020304" pitchFamily="18" charset="0"/>
            </a:rPr>
            <a:t>Capex Forecast Model</a:t>
          </a:r>
          <a:endParaRPr lang="en-AU" sz="3200">
            <a:solidFill>
              <a:srgbClr val="FFFFFF"/>
            </a:solidFill>
            <a:effectLst/>
            <a:uFill>
              <a:solidFill>
                <a:srgbClr val="000000"/>
              </a:solidFill>
            </a:uFill>
            <a:latin typeface="Tahoma" panose="020B0604030504040204" pitchFamily="34" charset="0"/>
            <a:ea typeface="MS Gothic" panose="020B0609070205080204" pitchFamily="49" charset="-128"/>
            <a:cs typeface="Times New Roman" panose="02020603050405020304" pitchFamily="18" charset="0"/>
          </a:endParaRPr>
        </a:p>
        <a:p>
          <a:pPr marR="1836420">
            <a:lnSpc>
              <a:spcPts val="1400"/>
            </a:lnSpc>
            <a:spcAft>
              <a:spcPts val="600"/>
            </a:spcAft>
          </a:pPr>
          <a:r>
            <a:rPr lang="en-AU" sz="1600">
              <a:solidFill>
                <a:srgbClr val="FFFFFF"/>
              </a:solidFill>
              <a:effectLst/>
              <a:uFill>
                <a:solidFill>
                  <a:srgbClr val="000000"/>
                </a:solidFill>
              </a:uFill>
              <a:latin typeface="FS Albert" panose="02000000040000020004" pitchFamily="50" charset="0"/>
              <a:ea typeface="MS Gothic" panose="020B0609070205080204" pitchFamily="49" charset="-128"/>
              <a:cs typeface="Times New Roman" panose="02020603050405020304" pitchFamily="18" charset="0"/>
            </a:rPr>
            <a:t>SA Final Plan July 2021 – June 2026</a:t>
          </a:r>
          <a:endParaRPr lang="en-AU" sz="1600">
            <a:solidFill>
              <a:srgbClr val="FFFFFF"/>
            </a:solidFill>
            <a:effectLst/>
            <a:uFill>
              <a:solidFill>
                <a:srgbClr val="000000"/>
              </a:solidFill>
            </a:uFill>
            <a:latin typeface="Tahoma" panose="020B0604030504040204" pitchFamily="34" charset="0"/>
            <a:ea typeface="MS Gothic" panose="020B0609070205080204" pitchFamily="49" charset="-128"/>
            <a:cs typeface="Times New Roman" panose="02020603050405020304" pitchFamily="18" charset="0"/>
          </a:endParaRPr>
        </a:p>
        <a:p>
          <a:pPr marR="1836420">
            <a:lnSpc>
              <a:spcPts val="1400"/>
            </a:lnSpc>
            <a:spcAft>
              <a:spcPts val="600"/>
            </a:spcAft>
          </a:pPr>
          <a:r>
            <a:rPr lang="en-AU" sz="1600">
              <a:solidFill>
                <a:srgbClr val="FFFFFF"/>
              </a:solidFill>
              <a:effectLst/>
              <a:uFill>
                <a:solidFill>
                  <a:srgbClr val="000000"/>
                </a:solidFill>
              </a:uFill>
              <a:latin typeface="FS Albert" panose="02000000040000020004" pitchFamily="50" charset="0"/>
              <a:ea typeface="MS Gothic" panose="020B0609070205080204" pitchFamily="49" charset="-128"/>
              <a:cs typeface="Times New Roman" panose="02020603050405020304" pitchFamily="18" charset="0"/>
            </a:rPr>
            <a:t>July 2020</a:t>
          </a:r>
          <a:endParaRPr lang="en-AU" sz="1600">
            <a:solidFill>
              <a:srgbClr val="FFFFFF"/>
            </a:solidFill>
            <a:effectLst/>
            <a:uFill>
              <a:solidFill>
                <a:srgbClr val="000000"/>
              </a:solidFill>
            </a:uFill>
            <a:latin typeface="Tahoma" panose="020B0604030504040204" pitchFamily="34" charset="0"/>
            <a:ea typeface="MS Gothic" panose="020B0609070205080204" pitchFamily="49" charset="-128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11917</xdr:colOff>
      <xdr:row>1</xdr:row>
      <xdr:rowOff>1</xdr:rowOff>
    </xdr:from>
    <xdr:to>
      <xdr:col>2</xdr:col>
      <xdr:colOff>678667</xdr:colOff>
      <xdr:row>2</xdr:row>
      <xdr:rowOff>5193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0667" y="174626"/>
          <a:ext cx="2397125" cy="878317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chivellw\AppData\Local\Microsoft\Windows\INetCache\Content.Outlook\OB4IR0BX\AGN%20SA_Att8.7%20Capex%20Forecast%20Model_Confidentia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Contents"/>
      <sheetName val="Category Index"/>
      <sheetName val="Mapping"/>
      <sheetName val="Inputs &gt;&gt;&gt;"/>
      <sheetName val="CPI"/>
      <sheetName val="Real Cost Escalation"/>
      <sheetName val="New Growth Volumes"/>
      <sheetName val="Unit rate categories"/>
      <sheetName val="Non Unit rate categories"/>
      <sheetName val="Overheads"/>
      <sheetName val="Calculations &gt;&gt;&gt;"/>
      <sheetName val="Category Summary"/>
      <sheetName val="+Overheads"/>
      <sheetName val="Consolidated Summary"/>
      <sheetName val="Outputs &gt;&gt;&gt;"/>
      <sheetName val="PTRM Input"/>
      <sheetName val="Business Case input"/>
      <sheetName val="AGN SA_Att8"/>
    </sheetNames>
    <sheetDataSet>
      <sheetData sheetId="0"/>
      <sheetData sheetId="1"/>
      <sheetData sheetId="2"/>
      <sheetData sheetId="3"/>
      <sheetData sheetId="4"/>
      <sheetData sheetId="5">
        <row r="9">
          <cell r="F9">
            <v>3.7272727272727124E-2</v>
          </cell>
        </row>
        <row r="21">
          <cell r="F21">
            <v>1.0247452327286035</v>
          </cell>
        </row>
      </sheetData>
      <sheetData sheetId="6">
        <row r="23">
          <cell r="D23">
            <v>4.3464402037356846E-3</v>
          </cell>
        </row>
      </sheetData>
      <sheetData sheetId="7">
        <row r="36">
          <cell r="F36">
            <v>201.25525799999988</v>
          </cell>
        </row>
      </sheetData>
      <sheetData sheetId="8">
        <row r="8">
          <cell r="F8">
            <v>15365</v>
          </cell>
        </row>
      </sheetData>
      <sheetData sheetId="9"/>
      <sheetData sheetId="10"/>
      <sheetData sheetId="11"/>
      <sheetData sheetId="12">
        <row r="3">
          <cell r="Q3"/>
        </row>
      </sheetData>
      <sheetData sheetId="13">
        <row r="10">
          <cell r="AB10">
            <v>0.27856413545642517</v>
          </cell>
        </row>
      </sheetData>
      <sheetData sheetId="14">
        <row r="47">
          <cell r="G47">
            <v>3.4851268976470604</v>
          </cell>
        </row>
      </sheetData>
      <sheetData sheetId="15"/>
      <sheetData sheetId="16"/>
      <sheetData sheetId="17">
        <row r="10">
          <cell r="D10">
            <v>1897.8903723722494</v>
          </cell>
        </row>
      </sheetData>
      <sheetData sheetId="18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AGN SA">
      <a:dk1>
        <a:sysClr val="windowText" lastClr="000000"/>
      </a:dk1>
      <a:lt1>
        <a:sysClr val="window" lastClr="FFFFFF"/>
      </a:lt1>
      <a:dk2>
        <a:srgbClr val="003C71"/>
      </a:dk2>
      <a:lt2>
        <a:srgbClr val="00A3E0"/>
      </a:lt2>
      <a:accent1>
        <a:srgbClr val="E35205"/>
      </a:accent1>
      <a:accent2>
        <a:srgbClr val="F2A900"/>
      </a:accent2>
      <a:accent3>
        <a:srgbClr val="43B02A"/>
      </a:accent3>
      <a:accent4>
        <a:srgbClr val="008C95"/>
      </a:accent4>
      <a:accent5>
        <a:srgbClr val="9E007E"/>
      </a:accent5>
      <a:accent6>
        <a:srgbClr val="615E9B"/>
      </a:accent6>
      <a:hlink>
        <a:srgbClr val="B4B5DF"/>
      </a:hlink>
      <a:folHlink>
        <a:srgbClr val="9CDBD9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/>
  </sheetPr>
  <dimension ref="A1:K53"/>
  <sheetViews>
    <sheetView tabSelected="1" zoomScale="85" zoomScaleNormal="85" workbookViewId="0"/>
  </sheetViews>
  <sheetFormatPr defaultColWidth="0" defaultRowHeight="15" customHeight="1" zeroHeight="1" x14ac:dyDescent="0.25"/>
  <cols>
    <col min="1" max="11" width="9.140625" style="1" customWidth="1"/>
    <col min="12" max="16384" width="9.140625" style="1" hidden="1"/>
  </cols>
  <sheetData>
    <row r="1" x14ac:dyDescent="0.25"/>
    <row r="2" x14ac:dyDescent="0.25"/>
    <row r="3" x14ac:dyDescent="0.25"/>
    <row r="4" x14ac:dyDescent="0.25"/>
    <row r="5" x14ac:dyDescent="0.25"/>
    <row r="6" x14ac:dyDescent="0.25"/>
    <row r="7" x14ac:dyDescent="0.25"/>
    <row r="8" x14ac:dyDescent="0.25"/>
    <row r="9" x14ac:dyDescent="0.25"/>
    <row r="10" x14ac:dyDescent="0.25"/>
    <row r="11" x14ac:dyDescent="0.25"/>
    <row r="12" x14ac:dyDescent="0.25"/>
    <row r="13" x14ac:dyDescent="0.25"/>
    <row r="14" x14ac:dyDescent="0.25"/>
    <row r="15" x14ac:dyDescent="0.25"/>
    <row r="16" x14ac:dyDescent="0.25"/>
    <row r="17" x14ac:dyDescent="0.25"/>
    <row r="18" x14ac:dyDescent="0.25"/>
    <row r="19" x14ac:dyDescent="0.25"/>
    <row r="20" x14ac:dyDescent="0.25"/>
    <row r="21" x14ac:dyDescent="0.25"/>
    <row r="22" x14ac:dyDescent="0.25"/>
    <row r="23" x14ac:dyDescent="0.25"/>
    <row r="24" x14ac:dyDescent="0.25"/>
    <row r="25" x14ac:dyDescent="0.25"/>
    <row r="26" x14ac:dyDescent="0.25"/>
    <row r="27" x14ac:dyDescent="0.25"/>
    <row r="28" x14ac:dyDescent="0.25"/>
    <row r="29" x14ac:dyDescent="0.25"/>
    <row r="30" x14ac:dyDescent="0.25"/>
    <row r="31" x14ac:dyDescent="0.25"/>
    <row r="32" x14ac:dyDescent="0.25"/>
    <row r="33" x14ac:dyDescent="0.25"/>
    <row r="34" x14ac:dyDescent="0.25"/>
    <row r="35" x14ac:dyDescent="0.25"/>
    <row r="36" x14ac:dyDescent="0.25"/>
    <row r="37" x14ac:dyDescent="0.25"/>
    <row r="38" x14ac:dyDescent="0.25"/>
    <row r="39" x14ac:dyDescent="0.25"/>
    <row r="40" x14ac:dyDescent="0.25"/>
    <row r="41" x14ac:dyDescent="0.25"/>
    <row r="42" x14ac:dyDescent="0.25"/>
    <row r="43" x14ac:dyDescent="0.25"/>
    <row r="44" x14ac:dyDescent="0.25"/>
    <row r="45" x14ac:dyDescent="0.25"/>
    <row r="46" x14ac:dyDescent="0.25"/>
    <row r="47" x14ac:dyDescent="0.25"/>
    <row r="48" x14ac:dyDescent="0.25"/>
    <row r="49" x14ac:dyDescent="0.25"/>
    <row r="50" x14ac:dyDescent="0.25"/>
    <row r="51" x14ac:dyDescent="0.25"/>
    <row r="52" x14ac:dyDescent="0.25"/>
    <row r="53" hidden="1" x14ac:dyDescent="0.25"/>
  </sheetData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  <pageSetUpPr fitToPage="1"/>
  </sheetPr>
  <dimension ref="A1:S77"/>
  <sheetViews>
    <sheetView zoomScale="90" zoomScaleNormal="90" workbookViewId="0">
      <pane ySplit="7" topLeftCell="A50" activePane="bottomLeft" state="frozen"/>
      <selection sqref="A1:XFD1048576"/>
      <selection pane="bottomLeft" activeCell="A8" sqref="A8"/>
    </sheetView>
  </sheetViews>
  <sheetFormatPr defaultColWidth="9.140625" defaultRowHeight="14.25" x14ac:dyDescent="0.2"/>
  <cols>
    <col min="1" max="1" width="2.28515625" style="33" customWidth="1"/>
    <col min="2" max="2" width="6.7109375" style="33" customWidth="1"/>
    <col min="3" max="3" width="42.5703125" style="33" customWidth="1"/>
    <col min="4" max="9" width="12" style="458" customWidth="1"/>
    <col min="10" max="10" width="9.5703125" style="33" customWidth="1"/>
    <col min="11" max="11" width="12.42578125" style="33" customWidth="1"/>
    <col min="12" max="12" width="39.5703125" style="33" customWidth="1"/>
    <col min="13" max="18" width="12.85546875" style="458" customWidth="1"/>
    <col min="19" max="19" width="4.140625" style="33" customWidth="1"/>
    <col min="20" max="16384" width="9.140625" style="33"/>
  </cols>
  <sheetData>
    <row r="1" spans="1:19" x14ac:dyDescent="0.2">
      <c r="A1" s="21"/>
      <c r="B1" s="21"/>
      <c r="C1" s="21"/>
      <c r="D1" s="454"/>
      <c r="E1" s="454"/>
      <c r="F1" s="454"/>
      <c r="G1" s="454"/>
      <c r="H1" s="454"/>
      <c r="I1" s="454"/>
      <c r="J1" s="21"/>
      <c r="K1" s="21"/>
      <c r="L1" s="21"/>
      <c r="M1" s="454"/>
      <c r="N1" s="454"/>
      <c r="O1" s="454"/>
      <c r="P1" s="454"/>
      <c r="Q1" s="454"/>
      <c r="R1" s="454"/>
      <c r="S1" s="21"/>
    </row>
    <row r="2" spans="1:19" ht="27.95" customHeight="1" x14ac:dyDescent="0.25">
      <c r="A2" s="47"/>
      <c r="B2" s="201" t="s">
        <v>414</v>
      </c>
      <c r="C2" s="201"/>
      <c r="D2" s="455"/>
      <c r="E2" s="455"/>
      <c r="F2" s="455"/>
      <c r="G2" s="455"/>
      <c r="H2" s="455"/>
      <c r="I2" s="522"/>
      <c r="J2" s="523"/>
      <c r="K2" s="523"/>
      <c r="L2" s="523"/>
      <c r="M2" s="524"/>
      <c r="N2" s="524"/>
      <c r="O2" s="524"/>
      <c r="P2" s="524"/>
      <c r="Q2" s="524"/>
      <c r="R2" s="524"/>
      <c r="S2" s="21"/>
    </row>
    <row r="3" spans="1:19" s="51" customFormat="1" ht="18" customHeight="1" x14ac:dyDescent="0.2">
      <c r="A3" s="50"/>
      <c r="B3" s="35" t="s">
        <v>15</v>
      </c>
      <c r="C3" s="35"/>
      <c r="D3" s="315"/>
      <c r="E3" s="315"/>
      <c r="F3" s="315"/>
      <c r="G3" s="315"/>
      <c r="H3" s="315"/>
      <c r="I3" s="315"/>
      <c r="J3" s="21"/>
      <c r="K3" s="50"/>
      <c r="L3" s="50"/>
      <c r="M3" s="315"/>
      <c r="N3" s="315"/>
      <c r="O3" s="315"/>
      <c r="P3" s="315"/>
      <c r="Q3" s="315"/>
      <c r="R3" s="315"/>
      <c r="S3" s="21"/>
    </row>
    <row r="4" spans="1:19" s="51" customFormat="1" ht="18" customHeight="1" x14ac:dyDescent="0.2">
      <c r="A4" s="50"/>
      <c r="B4" s="52"/>
      <c r="C4" s="52"/>
      <c r="D4" s="216"/>
      <c r="E4" s="216"/>
      <c r="F4" s="216"/>
      <c r="G4" s="216"/>
      <c r="H4" s="216"/>
      <c r="I4" s="216"/>
      <c r="J4" s="21"/>
      <c r="K4" s="50"/>
      <c r="L4" s="50"/>
      <c r="M4" s="315"/>
      <c r="N4" s="315"/>
      <c r="O4" s="315"/>
      <c r="P4" s="315"/>
      <c r="Q4" s="315"/>
      <c r="R4" s="315"/>
      <c r="S4" s="21"/>
    </row>
    <row r="5" spans="1:19" s="206" customFormat="1" ht="24" customHeight="1" x14ac:dyDescent="0.2">
      <c r="A5" s="204"/>
      <c r="B5" s="210" t="s">
        <v>418</v>
      </c>
      <c r="C5" s="210"/>
      <c r="D5" s="456"/>
      <c r="E5" s="456"/>
      <c r="F5" s="456"/>
      <c r="G5" s="456"/>
      <c r="H5" s="456"/>
      <c r="I5" s="456"/>
      <c r="J5" s="21"/>
      <c r="K5" s="210" t="s">
        <v>419</v>
      </c>
      <c r="L5" s="210"/>
      <c r="M5" s="456"/>
      <c r="N5" s="456"/>
      <c r="O5" s="456"/>
      <c r="P5" s="456"/>
      <c r="Q5" s="456"/>
      <c r="R5" s="456"/>
      <c r="S5" s="21"/>
    </row>
    <row r="6" spans="1:19" s="51" customFormat="1" ht="18" customHeight="1" x14ac:dyDescent="0.2">
      <c r="A6" s="50"/>
      <c r="B6" s="9"/>
      <c r="C6" s="9"/>
      <c r="D6" s="216"/>
      <c r="E6" s="216"/>
      <c r="F6" s="216"/>
      <c r="G6" s="216"/>
      <c r="H6" s="216"/>
      <c r="I6" s="216"/>
      <c r="J6" s="21"/>
      <c r="K6" s="50"/>
      <c r="L6" s="50"/>
      <c r="M6" s="315"/>
      <c r="N6" s="315"/>
      <c r="O6" s="315"/>
      <c r="P6" s="315"/>
      <c r="Q6" s="315"/>
      <c r="R6" s="315"/>
      <c r="S6" s="21"/>
    </row>
    <row r="7" spans="1:19" s="252" customFormat="1" ht="33.75" x14ac:dyDescent="0.25">
      <c r="A7" s="9"/>
      <c r="B7" s="72" t="s">
        <v>89</v>
      </c>
      <c r="C7" s="7" t="s">
        <v>90</v>
      </c>
      <c r="D7" s="492" t="s">
        <v>229</v>
      </c>
      <c r="E7" s="493" t="s">
        <v>230</v>
      </c>
      <c r="F7" s="493" t="s">
        <v>231</v>
      </c>
      <c r="G7" s="493" t="s">
        <v>232</v>
      </c>
      <c r="H7" s="494" t="s">
        <v>233</v>
      </c>
      <c r="I7" s="495" t="s">
        <v>228</v>
      </c>
      <c r="J7" s="9"/>
      <c r="K7" s="72" t="s">
        <v>89</v>
      </c>
      <c r="L7" s="7" t="s">
        <v>90</v>
      </c>
      <c r="M7" s="492" t="s">
        <v>229</v>
      </c>
      <c r="N7" s="493" t="s">
        <v>230</v>
      </c>
      <c r="O7" s="493" t="s">
        <v>231</v>
      </c>
      <c r="P7" s="493" t="s">
        <v>232</v>
      </c>
      <c r="Q7" s="494" t="s">
        <v>233</v>
      </c>
      <c r="R7" s="495" t="s">
        <v>228</v>
      </c>
      <c r="S7" s="9"/>
    </row>
    <row r="8" spans="1:19" s="51" customFormat="1" ht="18" customHeight="1" x14ac:dyDescent="0.2">
      <c r="A8" s="50"/>
      <c r="B8" s="60"/>
      <c r="C8" s="60"/>
      <c r="D8" s="216"/>
      <c r="E8" s="216"/>
      <c r="F8" s="216"/>
      <c r="G8" s="216"/>
      <c r="H8" s="216"/>
      <c r="I8" s="216"/>
      <c r="J8" s="21"/>
      <c r="K8" s="60"/>
      <c r="L8" s="60"/>
      <c r="M8" s="216"/>
      <c r="N8" s="216"/>
      <c r="O8" s="216"/>
      <c r="P8" s="216"/>
      <c r="Q8" s="216"/>
      <c r="R8" s="216"/>
      <c r="S8" s="21"/>
    </row>
    <row r="9" spans="1:19" s="431" customFormat="1" ht="18" customHeight="1" x14ac:dyDescent="0.2">
      <c r="A9" s="139"/>
      <c r="B9" s="247" t="s">
        <v>48</v>
      </c>
      <c r="C9" s="247"/>
      <c r="D9" s="459"/>
      <c r="E9" s="459"/>
      <c r="F9" s="459"/>
      <c r="G9" s="459"/>
      <c r="H9" s="459"/>
      <c r="I9" s="459"/>
      <c r="J9" s="430"/>
      <c r="K9" s="247" t="s">
        <v>48</v>
      </c>
      <c r="L9" s="247"/>
      <c r="M9" s="459"/>
      <c r="N9" s="459"/>
      <c r="O9" s="459"/>
      <c r="P9" s="459"/>
      <c r="Q9" s="459"/>
      <c r="R9" s="459"/>
      <c r="S9" s="430"/>
    </row>
    <row r="10" spans="1:19" s="51" customFormat="1" x14ac:dyDescent="0.2">
      <c r="A10" s="50"/>
      <c r="B10" s="60"/>
      <c r="C10" s="60"/>
      <c r="D10" s="216"/>
      <c r="E10" s="216"/>
      <c r="F10" s="216"/>
      <c r="G10" s="216"/>
      <c r="H10" s="216"/>
      <c r="I10" s="216"/>
      <c r="J10" s="21"/>
      <c r="K10" s="60"/>
      <c r="L10" s="60"/>
      <c r="M10" s="216"/>
      <c r="N10" s="216"/>
      <c r="O10" s="216"/>
      <c r="P10" s="216"/>
      <c r="Q10" s="216"/>
      <c r="R10" s="216"/>
      <c r="S10" s="21"/>
    </row>
    <row r="11" spans="1:19" s="252" customFormat="1" ht="33.75" x14ac:dyDescent="0.25">
      <c r="A11" s="9"/>
      <c r="B11" s="72" t="s">
        <v>89</v>
      </c>
      <c r="C11" s="7" t="s">
        <v>90</v>
      </c>
      <c r="D11" s="492" t="s">
        <v>229</v>
      </c>
      <c r="E11" s="493" t="s">
        <v>230</v>
      </c>
      <c r="F11" s="493" t="s">
        <v>231</v>
      </c>
      <c r="G11" s="493" t="s">
        <v>232</v>
      </c>
      <c r="H11" s="494" t="s">
        <v>233</v>
      </c>
      <c r="I11" s="495" t="s">
        <v>228</v>
      </c>
      <c r="J11" s="9"/>
      <c r="K11" s="72" t="s">
        <v>89</v>
      </c>
      <c r="L11" s="7" t="s">
        <v>90</v>
      </c>
      <c r="M11" s="492" t="s">
        <v>229</v>
      </c>
      <c r="N11" s="493" t="s">
        <v>230</v>
      </c>
      <c r="O11" s="493" t="s">
        <v>231</v>
      </c>
      <c r="P11" s="493" t="s">
        <v>232</v>
      </c>
      <c r="Q11" s="494" t="s">
        <v>233</v>
      </c>
      <c r="R11" s="495" t="s">
        <v>228</v>
      </c>
      <c r="S11" s="9"/>
    </row>
    <row r="12" spans="1:19" s="51" customFormat="1" ht="18" customHeight="1" x14ac:dyDescent="0.2">
      <c r="A12" s="9"/>
      <c r="B12" s="9" t="s">
        <v>267</v>
      </c>
      <c r="C12" s="9" t="s">
        <v>268</v>
      </c>
      <c r="D12" s="266">
        <v>1.8360000000000001</v>
      </c>
      <c r="E12" s="265">
        <v>5.2948000000000004</v>
      </c>
      <c r="F12" s="265">
        <v>0</v>
      </c>
      <c r="G12" s="265">
        <v>0</v>
      </c>
      <c r="H12" s="457">
        <v>0</v>
      </c>
      <c r="I12" s="216">
        <v>7.1308000000000007</v>
      </c>
      <c r="J12" s="21"/>
      <c r="K12" s="9" t="s">
        <v>267</v>
      </c>
      <c r="L12" s="9" t="s">
        <v>268</v>
      </c>
      <c r="M12" s="266">
        <v>1.881432247289716</v>
      </c>
      <c r="N12" s="265">
        <v>5.4258210582514099</v>
      </c>
      <c r="O12" s="265">
        <v>0</v>
      </c>
      <c r="P12" s="265">
        <v>0</v>
      </c>
      <c r="Q12" s="457">
        <v>0</v>
      </c>
      <c r="R12" s="216">
        <v>7.307253305541126</v>
      </c>
      <c r="S12" s="21"/>
    </row>
    <row r="13" spans="1:19" s="51" customFormat="1" ht="18" customHeight="1" x14ac:dyDescent="0.2">
      <c r="A13" s="9"/>
      <c r="B13" s="9" t="s">
        <v>269</v>
      </c>
      <c r="C13" s="9" t="s">
        <v>270</v>
      </c>
      <c r="D13" s="266">
        <v>3.0741999999999998</v>
      </c>
      <c r="E13" s="265">
        <v>0</v>
      </c>
      <c r="F13" s="265">
        <v>0</v>
      </c>
      <c r="G13" s="265">
        <v>0</v>
      </c>
      <c r="H13" s="457">
        <v>0</v>
      </c>
      <c r="I13" s="216">
        <v>3.0741999999999998</v>
      </c>
      <c r="J13" s="21"/>
      <c r="K13" s="9" t="s">
        <v>269</v>
      </c>
      <c r="L13" s="9" t="s">
        <v>270</v>
      </c>
      <c r="M13" s="266">
        <v>3.1502717944542726</v>
      </c>
      <c r="N13" s="265">
        <v>0</v>
      </c>
      <c r="O13" s="265">
        <v>0</v>
      </c>
      <c r="P13" s="265">
        <v>0</v>
      </c>
      <c r="Q13" s="457">
        <v>0</v>
      </c>
      <c r="R13" s="216">
        <v>3.1502717944542726</v>
      </c>
      <c r="S13" s="21"/>
    </row>
    <row r="14" spans="1:19" s="392" customFormat="1" ht="18" customHeight="1" thickBot="1" x14ac:dyDescent="0.25">
      <c r="A14" s="57"/>
      <c r="B14" s="17" t="s">
        <v>92</v>
      </c>
      <c r="C14" s="17"/>
      <c r="D14" s="400">
        <v>4.9101999999999997</v>
      </c>
      <c r="E14" s="322">
        <v>5.2948000000000004</v>
      </c>
      <c r="F14" s="322">
        <v>0</v>
      </c>
      <c r="G14" s="322">
        <v>0</v>
      </c>
      <c r="H14" s="401">
        <v>0</v>
      </c>
      <c r="I14" s="322">
        <v>10.205</v>
      </c>
      <c r="J14" s="224"/>
      <c r="K14" s="17" t="s">
        <v>92</v>
      </c>
      <c r="L14" s="17"/>
      <c r="M14" s="400">
        <v>5.0317040417439891</v>
      </c>
      <c r="N14" s="322">
        <v>5.4258210582514099</v>
      </c>
      <c r="O14" s="322">
        <v>0</v>
      </c>
      <c r="P14" s="322">
        <v>0</v>
      </c>
      <c r="Q14" s="401">
        <v>0</v>
      </c>
      <c r="R14" s="322">
        <v>10.457525099995399</v>
      </c>
      <c r="S14" s="224"/>
    </row>
    <row r="15" spans="1:19" s="51" customFormat="1" ht="18" customHeight="1" x14ac:dyDescent="0.2">
      <c r="A15" s="9"/>
      <c r="B15" s="9"/>
      <c r="C15" s="9"/>
      <c r="D15" s="216"/>
      <c r="E15" s="216"/>
      <c r="F15" s="216"/>
      <c r="G15" s="216"/>
      <c r="H15" s="216"/>
      <c r="I15" s="216"/>
      <c r="J15" s="21"/>
      <c r="K15" s="9"/>
      <c r="L15" s="9"/>
      <c r="M15" s="216"/>
      <c r="N15" s="216"/>
      <c r="O15" s="216"/>
      <c r="P15" s="216"/>
      <c r="Q15" s="216"/>
      <c r="R15" s="216"/>
      <c r="S15" s="21"/>
    </row>
    <row r="16" spans="1:19" s="323" customFormat="1" ht="18" customHeight="1" x14ac:dyDescent="0.2">
      <c r="A16" s="393"/>
      <c r="B16" s="247" t="s">
        <v>2</v>
      </c>
      <c r="C16" s="247"/>
      <c r="D16" s="459"/>
      <c r="E16" s="459"/>
      <c r="F16" s="459"/>
      <c r="G16" s="459"/>
      <c r="H16" s="459"/>
      <c r="I16" s="459"/>
      <c r="J16" s="224"/>
      <c r="K16" s="247" t="s">
        <v>2</v>
      </c>
      <c r="L16" s="247"/>
      <c r="M16" s="459"/>
      <c r="N16" s="459"/>
      <c r="O16" s="459"/>
      <c r="P16" s="459"/>
      <c r="Q16" s="459"/>
      <c r="R16" s="459"/>
      <c r="S16" s="224"/>
    </row>
    <row r="17" spans="1:19" s="51" customFormat="1" x14ac:dyDescent="0.2">
      <c r="A17" s="50"/>
      <c r="B17" s="60"/>
      <c r="C17" s="60"/>
      <c r="D17" s="216"/>
      <c r="E17" s="216"/>
      <c r="F17" s="216"/>
      <c r="G17" s="216"/>
      <c r="H17" s="216"/>
      <c r="I17" s="216"/>
      <c r="J17" s="21"/>
      <c r="K17" s="60"/>
      <c r="L17" s="60"/>
      <c r="M17" s="216"/>
      <c r="N17" s="216"/>
      <c r="O17" s="216"/>
      <c r="P17" s="216"/>
      <c r="Q17" s="216"/>
      <c r="R17" s="216"/>
      <c r="S17" s="21"/>
    </row>
    <row r="18" spans="1:19" s="252" customFormat="1" ht="33.75" x14ac:dyDescent="0.25">
      <c r="A18" s="9"/>
      <c r="B18" s="72" t="s">
        <v>89</v>
      </c>
      <c r="C18" s="7" t="s">
        <v>90</v>
      </c>
      <c r="D18" s="492" t="s">
        <v>229</v>
      </c>
      <c r="E18" s="493" t="s">
        <v>230</v>
      </c>
      <c r="F18" s="493" t="s">
        <v>231</v>
      </c>
      <c r="G18" s="493" t="s">
        <v>232</v>
      </c>
      <c r="H18" s="494" t="s">
        <v>233</v>
      </c>
      <c r="I18" s="495" t="s">
        <v>228</v>
      </c>
      <c r="J18" s="9"/>
      <c r="K18" s="72" t="s">
        <v>89</v>
      </c>
      <c r="L18" s="7" t="s">
        <v>90</v>
      </c>
      <c r="M18" s="492" t="s">
        <v>229</v>
      </c>
      <c r="N18" s="493" t="s">
        <v>230</v>
      </c>
      <c r="O18" s="493" t="s">
        <v>231</v>
      </c>
      <c r="P18" s="493" t="s">
        <v>232</v>
      </c>
      <c r="Q18" s="494" t="s">
        <v>233</v>
      </c>
      <c r="R18" s="495" t="s">
        <v>228</v>
      </c>
      <c r="S18" s="9"/>
    </row>
    <row r="19" spans="1:19" s="51" customFormat="1" ht="18" customHeight="1" x14ac:dyDescent="0.2">
      <c r="A19" s="9"/>
      <c r="B19" s="9" t="s">
        <v>271</v>
      </c>
      <c r="C19" s="9" t="s">
        <v>147</v>
      </c>
      <c r="D19" s="266">
        <v>0.97870000000000001</v>
      </c>
      <c r="E19" s="265">
        <v>2.7755000000000001</v>
      </c>
      <c r="F19" s="265">
        <v>2.8296000000000001</v>
      </c>
      <c r="G19" s="265">
        <v>4.0448000000000004</v>
      </c>
      <c r="H19" s="457">
        <v>3.1955999999999998</v>
      </c>
      <c r="I19" s="216">
        <v>13.824200000000001</v>
      </c>
      <c r="J19" s="21"/>
      <c r="K19" s="9" t="s">
        <v>271</v>
      </c>
      <c r="L19" s="9" t="s">
        <v>147</v>
      </c>
      <c r="M19" s="266">
        <v>1.0029181592714842</v>
      </c>
      <c r="N19" s="265">
        <v>2.844180393438239</v>
      </c>
      <c r="O19" s="265">
        <v>2.8996191105288567</v>
      </c>
      <c r="P19" s="265">
        <v>4.1448895173406557</v>
      </c>
      <c r="Q19" s="457">
        <v>3.274675865707525</v>
      </c>
      <c r="R19" s="216">
        <v>14.166283046286761</v>
      </c>
      <c r="S19" s="21"/>
    </row>
    <row r="20" spans="1:19" s="51" customFormat="1" ht="18" customHeight="1" x14ac:dyDescent="0.2">
      <c r="A20" s="9"/>
      <c r="B20" s="9" t="s">
        <v>272</v>
      </c>
      <c r="C20" s="9" t="s">
        <v>313</v>
      </c>
      <c r="D20" s="266">
        <v>0</v>
      </c>
      <c r="E20" s="265">
        <v>0</v>
      </c>
      <c r="F20" s="265">
        <v>2.3613000000000004</v>
      </c>
      <c r="G20" s="265">
        <v>0</v>
      </c>
      <c r="H20" s="457">
        <v>0</v>
      </c>
      <c r="I20" s="216">
        <v>2.3613000000000004</v>
      </c>
      <c r="J20" s="21"/>
      <c r="K20" s="9" t="s">
        <v>272</v>
      </c>
      <c r="L20" s="9" t="s">
        <v>313</v>
      </c>
      <c r="M20" s="266">
        <v>0</v>
      </c>
      <c r="N20" s="265">
        <v>0</v>
      </c>
      <c r="O20" s="265">
        <v>2.4197309180420521</v>
      </c>
      <c r="P20" s="265">
        <v>0</v>
      </c>
      <c r="Q20" s="457">
        <v>0</v>
      </c>
      <c r="R20" s="216">
        <v>2.4197309180420521</v>
      </c>
      <c r="S20" s="21"/>
    </row>
    <row r="21" spans="1:19" s="51" customFormat="1" ht="18" customHeight="1" x14ac:dyDescent="0.2">
      <c r="A21" s="9"/>
      <c r="B21" s="9" t="s">
        <v>337</v>
      </c>
      <c r="C21" s="9" t="s">
        <v>338</v>
      </c>
      <c r="D21" s="266">
        <v>0.36410000000000003</v>
      </c>
      <c r="E21" s="265">
        <v>1.151</v>
      </c>
      <c r="F21" s="265">
        <v>0.34739999999999999</v>
      </c>
      <c r="G21" s="265">
        <v>0.29430000000000001</v>
      </c>
      <c r="H21" s="457">
        <v>0</v>
      </c>
      <c r="I21" s="216">
        <v>2.1568000000000001</v>
      </c>
      <c r="J21" s="21"/>
      <c r="K21" s="9" t="s">
        <v>337</v>
      </c>
      <c r="L21" s="9" t="s">
        <v>338</v>
      </c>
      <c r="M21" s="266">
        <v>0.37310973923648455</v>
      </c>
      <c r="N21" s="265">
        <v>1.1794817628706227</v>
      </c>
      <c r="O21" s="265">
        <v>0.35599649384991683</v>
      </c>
      <c r="P21" s="265">
        <v>0.30158252199202801</v>
      </c>
      <c r="Q21" s="457">
        <v>0</v>
      </c>
      <c r="R21" s="216">
        <v>2.2101705179490523</v>
      </c>
      <c r="S21" s="21"/>
    </row>
    <row r="22" spans="1:19" s="51" customFormat="1" ht="18" customHeight="1" x14ac:dyDescent="0.2">
      <c r="A22" s="9"/>
      <c r="B22" s="9" t="s">
        <v>342</v>
      </c>
      <c r="C22" s="9" t="s">
        <v>343</v>
      </c>
      <c r="D22" s="266">
        <v>0.73029999999999995</v>
      </c>
      <c r="E22" s="265">
        <v>0.97729999999999995</v>
      </c>
      <c r="F22" s="265">
        <v>4.3041</v>
      </c>
      <c r="G22" s="265">
        <v>5.5021000000000004</v>
      </c>
      <c r="H22" s="457">
        <v>1.9932000000000001</v>
      </c>
      <c r="I22" s="216">
        <v>13.507</v>
      </c>
      <c r="J22" s="21"/>
      <c r="K22" s="9" t="s">
        <v>342</v>
      </c>
      <c r="L22" s="9" t="s">
        <v>343</v>
      </c>
      <c r="M22" s="266">
        <v>0.74837144346169915</v>
      </c>
      <c r="N22" s="265">
        <v>1.0014835159456641</v>
      </c>
      <c r="O22" s="265">
        <v>4.4106059561871822</v>
      </c>
      <c r="P22" s="265">
        <v>5.6382507449960499</v>
      </c>
      <c r="Q22" s="457">
        <v>2.0425221978746526</v>
      </c>
      <c r="R22" s="216">
        <v>13.841233858465248</v>
      </c>
      <c r="S22" s="21"/>
    </row>
    <row r="23" spans="1:19" s="51" customFormat="1" ht="18" customHeight="1" x14ac:dyDescent="0.2">
      <c r="A23" s="9"/>
      <c r="B23" s="9" t="s">
        <v>355</v>
      </c>
      <c r="C23" s="9" t="s">
        <v>415</v>
      </c>
      <c r="D23" s="266">
        <v>2.41E-2</v>
      </c>
      <c r="E23" s="265">
        <v>1.12E-2</v>
      </c>
      <c r="F23" s="265">
        <v>3.4700000000000002E-2</v>
      </c>
      <c r="G23" s="265">
        <v>2.41E-2</v>
      </c>
      <c r="H23" s="457">
        <v>5.3600000000000002E-2</v>
      </c>
      <c r="I23" s="216">
        <v>0.1477</v>
      </c>
      <c r="J23" s="21"/>
      <c r="K23" s="9" t="s">
        <v>355</v>
      </c>
      <c r="L23" s="9" t="s">
        <v>415</v>
      </c>
      <c r="M23" s="266">
        <v>2.4696360108759346E-2</v>
      </c>
      <c r="N23" s="265">
        <v>1.147714660656036E-2</v>
      </c>
      <c r="O23" s="265">
        <v>3.5558659575682543E-2</v>
      </c>
      <c r="P23" s="265">
        <v>2.4696360108759346E-2</v>
      </c>
      <c r="Q23" s="457">
        <v>5.4926344474253153E-2</v>
      </c>
      <c r="R23" s="216">
        <v>0.15135487087401475</v>
      </c>
      <c r="S23" s="21"/>
    </row>
    <row r="24" spans="1:19" s="392" customFormat="1" ht="18" customHeight="1" thickBot="1" x14ac:dyDescent="0.25">
      <c r="A24" s="57"/>
      <c r="B24" s="17" t="s">
        <v>93</v>
      </c>
      <c r="C24" s="17"/>
      <c r="D24" s="400">
        <v>2.0972</v>
      </c>
      <c r="E24" s="322">
        <v>4.9149999999999991</v>
      </c>
      <c r="F24" s="322">
        <v>9.8771000000000022</v>
      </c>
      <c r="G24" s="322">
        <v>9.8653000000000013</v>
      </c>
      <c r="H24" s="401">
        <v>5.2423999999999999</v>
      </c>
      <c r="I24" s="322">
        <v>31.997</v>
      </c>
      <c r="J24" s="224"/>
      <c r="K24" s="17" t="s">
        <v>93</v>
      </c>
      <c r="L24" s="17"/>
      <c r="M24" s="400">
        <v>2.1490957020784274</v>
      </c>
      <c r="N24" s="322">
        <v>5.036622818861086</v>
      </c>
      <c r="O24" s="322">
        <v>10.12151113818369</v>
      </c>
      <c r="P24" s="322">
        <v>10.109419144437492</v>
      </c>
      <c r="Q24" s="401">
        <v>5.3721244080564308</v>
      </c>
      <c r="R24" s="322">
        <v>32.788773211617126</v>
      </c>
      <c r="S24" s="224"/>
    </row>
    <row r="25" spans="1:19" s="51" customFormat="1" ht="18" customHeight="1" x14ac:dyDescent="0.2">
      <c r="A25" s="9"/>
      <c r="B25" s="9"/>
      <c r="C25" s="9"/>
      <c r="D25" s="216"/>
      <c r="E25" s="216"/>
      <c r="F25" s="216"/>
      <c r="G25" s="216"/>
      <c r="H25" s="216"/>
      <c r="I25" s="216"/>
      <c r="J25" s="21"/>
      <c r="K25" s="9"/>
      <c r="L25" s="9"/>
      <c r="M25" s="216"/>
      <c r="N25" s="216"/>
      <c r="O25" s="216"/>
      <c r="P25" s="216"/>
      <c r="Q25" s="216"/>
      <c r="R25" s="216"/>
      <c r="S25" s="21"/>
    </row>
    <row r="26" spans="1:19" s="323" customFormat="1" ht="18" customHeight="1" x14ac:dyDescent="0.2">
      <c r="A26" s="393"/>
      <c r="B26" s="247" t="s">
        <v>102</v>
      </c>
      <c r="C26" s="247"/>
      <c r="D26" s="459"/>
      <c r="E26" s="459"/>
      <c r="F26" s="459"/>
      <c r="G26" s="459"/>
      <c r="H26" s="459"/>
      <c r="I26" s="459"/>
      <c r="J26" s="224"/>
      <c r="K26" s="247" t="s">
        <v>102</v>
      </c>
      <c r="L26" s="247"/>
      <c r="M26" s="459"/>
      <c r="N26" s="459"/>
      <c r="O26" s="459"/>
      <c r="P26" s="459"/>
      <c r="Q26" s="459"/>
      <c r="R26" s="459"/>
      <c r="S26" s="224"/>
    </row>
    <row r="27" spans="1:19" s="51" customFormat="1" x14ac:dyDescent="0.2">
      <c r="A27" s="50"/>
      <c r="B27" s="60"/>
      <c r="C27" s="60"/>
      <c r="D27" s="216"/>
      <c r="E27" s="216"/>
      <c r="F27" s="216"/>
      <c r="G27" s="216"/>
      <c r="H27" s="216"/>
      <c r="I27" s="216"/>
      <c r="J27" s="21"/>
      <c r="K27" s="60"/>
      <c r="L27" s="60"/>
      <c r="M27" s="216"/>
      <c r="N27" s="216"/>
      <c r="O27" s="216"/>
      <c r="P27" s="216"/>
      <c r="Q27" s="216"/>
      <c r="R27" s="216"/>
      <c r="S27" s="21"/>
    </row>
    <row r="28" spans="1:19" s="252" customFormat="1" ht="33.75" x14ac:dyDescent="0.25">
      <c r="A28" s="9"/>
      <c r="B28" s="72" t="s">
        <v>89</v>
      </c>
      <c r="C28" s="7" t="s">
        <v>90</v>
      </c>
      <c r="D28" s="492" t="s">
        <v>229</v>
      </c>
      <c r="E28" s="493" t="s">
        <v>230</v>
      </c>
      <c r="F28" s="493" t="s">
        <v>231</v>
      </c>
      <c r="G28" s="493" t="s">
        <v>232</v>
      </c>
      <c r="H28" s="494" t="s">
        <v>233</v>
      </c>
      <c r="I28" s="495" t="s">
        <v>228</v>
      </c>
      <c r="J28" s="9"/>
      <c r="K28" s="72" t="s">
        <v>89</v>
      </c>
      <c r="L28" s="7" t="s">
        <v>90</v>
      </c>
      <c r="M28" s="492" t="s">
        <v>229</v>
      </c>
      <c r="N28" s="493" t="s">
        <v>230</v>
      </c>
      <c r="O28" s="493" t="s">
        <v>231</v>
      </c>
      <c r="P28" s="493" t="s">
        <v>232</v>
      </c>
      <c r="Q28" s="494" t="s">
        <v>233</v>
      </c>
      <c r="R28" s="495" t="s">
        <v>228</v>
      </c>
      <c r="S28" s="9"/>
    </row>
    <row r="29" spans="1:19" s="51" customFormat="1" ht="18" customHeight="1" x14ac:dyDescent="0.2">
      <c r="A29" s="9"/>
      <c r="B29" s="9" t="s">
        <v>286</v>
      </c>
      <c r="C29" s="9" t="s">
        <v>287</v>
      </c>
      <c r="D29" s="266">
        <v>0.24010000000000001</v>
      </c>
      <c r="E29" s="265">
        <v>0.2586</v>
      </c>
      <c r="F29" s="265">
        <v>0.2586</v>
      </c>
      <c r="G29" s="265">
        <v>0.2586</v>
      </c>
      <c r="H29" s="457">
        <v>0.24010000000000001</v>
      </c>
      <c r="I29" s="216">
        <v>1.256</v>
      </c>
      <c r="J29" s="21"/>
      <c r="K29" s="9" t="s">
        <v>286</v>
      </c>
      <c r="L29" s="9" t="s">
        <v>287</v>
      </c>
      <c r="M29" s="266">
        <v>0.24604133037813772</v>
      </c>
      <c r="N29" s="265">
        <v>0.26499911718361685</v>
      </c>
      <c r="O29" s="265">
        <v>0.26499911718361685</v>
      </c>
      <c r="P29" s="265">
        <v>0.26499911718361685</v>
      </c>
      <c r="Q29" s="457">
        <v>0.24604133037813772</v>
      </c>
      <c r="R29" s="216">
        <v>1.287080012307126</v>
      </c>
      <c r="S29" s="21"/>
    </row>
    <row r="30" spans="1:19" s="51" customFormat="1" ht="18" customHeight="1" x14ac:dyDescent="0.2">
      <c r="A30" s="9"/>
      <c r="B30" s="9" t="s">
        <v>273</v>
      </c>
      <c r="C30" s="9" t="s">
        <v>288</v>
      </c>
      <c r="D30" s="266">
        <v>0.62420000000000009</v>
      </c>
      <c r="E30" s="265">
        <v>1.0132000000000001</v>
      </c>
      <c r="F30" s="265">
        <v>1.5145</v>
      </c>
      <c r="G30" s="265">
        <v>0.90979999999999994</v>
      </c>
      <c r="H30" s="457">
        <v>0.90979999999999994</v>
      </c>
      <c r="I30" s="216">
        <v>4.9714999999999998</v>
      </c>
      <c r="J30" s="21"/>
      <c r="K30" s="9" t="s">
        <v>273</v>
      </c>
      <c r="L30" s="9" t="s">
        <v>288</v>
      </c>
      <c r="M30" s="266">
        <v>0.63964597426919445</v>
      </c>
      <c r="N30" s="265">
        <v>1.0382718698006212</v>
      </c>
      <c r="O30" s="265">
        <v>1.5519766549674701</v>
      </c>
      <c r="P30" s="265">
        <v>0.93231321273648338</v>
      </c>
      <c r="Q30" s="457">
        <v>0.93231321273648338</v>
      </c>
      <c r="R30" s="216">
        <v>5.0945209245102525</v>
      </c>
      <c r="S30" s="21"/>
    </row>
    <row r="31" spans="1:19" s="51" customFormat="1" ht="18" customHeight="1" x14ac:dyDescent="0.2">
      <c r="A31" s="9"/>
      <c r="B31" s="9" t="s">
        <v>274</v>
      </c>
      <c r="C31" s="9" t="s">
        <v>298</v>
      </c>
      <c r="D31" s="266">
        <v>0.376</v>
      </c>
      <c r="E31" s="265">
        <v>1.1934</v>
      </c>
      <c r="F31" s="265">
        <v>0</v>
      </c>
      <c r="G31" s="265">
        <v>0</v>
      </c>
      <c r="H31" s="457">
        <v>0</v>
      </c>
      <c r="I31" s="216">
        <v>1.5693999999999999</v>
      </c>
      <c r="J31" s="21"/>
      <c r="K31" s="9" t="s">
        <v>274</v>
      </c>
      <c r="L31" s="9" t="s">
        <v>298</v>
      </c>
      <c r="M31" s="266">
        <v>0.3853042075059549</v>
      </c>
      <c r="N31" s="265">
        <v>1.2229309607383154</v>
      </c>
      <c r="O31" s="265">
        <v>0</v>
      </c>
      <c r="P31" s="265">
        <v>0</v>
      </c>
      <c r="Q31" s="457">
        <v>0</v>
      </c>
      <c r="R31" s="216">
        <v>1.6082351682442704</v>
      </c>
      <c r="S31" s="21"/>
    </row>
    <row r="32" spans="1:19" s="51" customFormat="1" ht="18" customHeight="1" x14ac:dyDescent="0.2">
      <c r="A32" s="9"/>
      <c r="B32" s="9" t="s">
        <v>275</v>
      </c>
      <c r="C32" s="9" t="s">
        <v>289</v>
      </c>
      <c r="D32" s="266">
        <v>4.2507000000000001</v>
      </c>
      <c r="E32" s="265">
        <v>6.7768000000000006</v>
      </c>
      <c r="F32" s="265">
        <v>7.0756999999999994</v>
      </c>
      <c r="G32" s="265">
        <v>7.0650000000000004</v>
      </c>
      <c r="H32" s="457">
        <v>6.8213999999999997</v>
      </c>
      <c r="I32" s="216">
        <v>31.989600000000003</v>
      </c>
      <c r="J32" s="21"/>
      <c r="K32" s="9" t="s">
        <v>275</v>
      </c>
      <c r="L32" s="9" t="s">
        <v>289</v>
      </c>
      <c r="M32" s="266">
        <v>4.3558845607594749</v>
      </c>
      <c r="N32" s="265">
        <v>6.9444934931552007</v>
      </c>
      <c r="O32" s="265">
        <v>7.2507898432177793</v>
      </c>
      <c r="P32" s="265">
        <v>7.2398250692275843</v>
      </c>
      <c r="Q32" s="457">
        <v>6.990197130534896</v>
      </c>
      <c r="R32" s="216">
        <v>32.781190096894939</v>
      </c>
      <c r="S32" s="21"/>
    </row>
    <row r="33" spans="1:19" s="51" customFormat="1" ht="18" customHeight="1" x14ac:dyDescent="0.2">
      <c r="A33" s="9"/>
      <c r="B33" s="9" t="s">
        <v>276</v>
      </c>
      <c r="C33" s="9" t="s">
        <v>290</v>
      </c>
      <c r="D33" s="266">
        <v>6.8099999999999994E-2</v>
      </c>
      <c r="E33" s="265">
        <v>0.4415</v>
      </c>
      <c r="F33" s="265">
        <v>0.4415</v>
      </c>
      <c r="G33" s="265">
        <v>0.4415</v>
      </c>
      <c r="H33" s="457">
        <v>0.37339999999999995</v>
      </c>
      <c r="I33" s="216">
        <v>1.766</v>
      </c>
      <c r="J33" s="21"/>
      <c r="K33" s="9" t="s">
        <v>276</v>
      </c>
      <c r="L33" s="9" t="s">
        <v>290</v>
      </c>
      <c r="M33" s="266">
        <v>6.9785150348817895E-2</v>
      </c>
      <c r="N33" s="265">
        <v>0.45242502024967846</v>
      </c>
      <c r="O33" s="265">
        <v>0.45242502024967846</v>
      </c>
      <c r="P33" s="265">
        <v>0.45242502024967846</v>
      </c>
      <c r="Q33" s="457">
        <v>0.38263986990086052</v>
      </c>
      <c r="R33" s="216">
        <v>1.8097000809987138</v>
      </c>
      <c r="S33" s="21"/>
    </row>
    <row r="34" spans="1:19" s="51" customFormat="1" ht="18" customHeight="1" x14ac:dyDescent="0.2">
      <c r="A34" s="9"/>
      <c r="B34" s="9" t="s">
        <v>277</v>
      </c>
      <c r="C34" s="9" t="s">
        <v>291</v>
      </c>
      <c r="D34" s="266">
        <v>0.26789999999999997</v>
      </c>
      <c r="E34" s="265">
        <v>0.26789999999999997</v>
      </c>
      <c r="F34" s="265">
        <v>0.26789999999999997</v>
      </c>
      <c r="G34" s="265">
        <v>0.26789999999999997</v>
      </c>
      <c r="H34" s="457">
        <v>0.26789999999999997</v>
      </c>
      <c r="I34" s="216">
        <v>1.3394999999999999</v>
      </c>
      <c r="J34" s="21"/>
      <c r="K34" s="9" t="s">
        <v>277</v>
      </c>
      <c r="L34" s="9" t="s">
        <v>291</v>
      </c>
      <c r="M34" s="266">
        <v>0.27452924784799287</v>
      </c>
      <c r="N34" s="265">
        <v>0.27452924784799287</v>
      </c>
      <c r="O34" s="265">
        <v>0.27452924784799287</v>
      </c>
      <c r="P34" s="265">
        <v>0.27452924784799287</v>
      </c>
      <c r="Q34" s="457">
        <v>0.27452924784799287</v>
      </c>
      <c r="R34" s="216">
        <v>1.3726462392399643</v>
      </c>
      <c r="S34" s="21"/>
    </row>
    <row r="35" spans="1:19" s="51" customFormat="1" ht="18" customHeight="1" x14ac:dyDescent="0.2">
      <c r="A35" s="9"/>
      <c r="B35" s="9" t="s">
        <v>280</v>
      </c>
      <c r="C35" s="9" t="s">
        <v>293</v>
      </c>
      <c r="D35" s="266">
        <v>0.33050000000000002</v>
      </c>
      <c r="E35" s="265">
        <v>0.33050000000000002</v>
      </c>
      <c r="F35" s="265">
        <v>0.33050000000000002</v>
      </c>
      <c r="G35" s="265">
        <v>0.33050000000000002</v>
      </c>
      <c r="H35" s="457">
        <v>0.33050000000000002</v>
      </c>
      <c r="I35" s="216">
        <v>1.6525000000000001</v>
      </c>
      <c r="J35" s="21"/>
      <c r="K35" s="9" t="s">
        <v>280</v>
      </c>
      <c r="L35" s="9" t="s">
        <v>293</v>
      </c>
      <c r="M35" s="266">
        <v>0.3386782994168035</v>
      </c>
      <c r="N35" s="265">
        <v>0.3386782994168035</v>
      </c>
      <c r="O35" s="265">
        <v>0.3386782994168035</v>
      </c>
      <c r="P35" s="265">
        <v>0.3386782994168035</v>
      </c>
      <c r="Q35" s="457">
        <v>0.3386782994168035</v>
      </c>
      <c r="R35" s="216">
        <v>1.6933914970840176</v>
      </c>
      <c r="S35" s="21"/>
    </row>
    <row r="36" spans="1:19" s="51" customFormat="1" ht="18" customHeight="1" x14ac:dyDescent="0.2">
      <c r="A36" s="9"/>
      <c r="B36" s="9" t="s">
        <v>278</v>
      </c>
      <c r="C36" s="9" t="s">
        <v>294</v>
      </c>
      <c r="D36" s="266">
        <v>0.3014</v>
      </c>
      <c r="E36" s="265">
        <v>0.17580000000000001</v>
      </c>
      <c r="F36" s="265">
        <v>0</v>
      </c>
      <c r="G36" s="265">
        <v>0</v>
      </c>
      <c r="H36" s="457">
        <v>0</v>
      </c>
      <c r="I36" s="216">
        <v>0.47720000000000001</v>
      </c>
      <c r="J36" s="21"/>
      <c r="K36" s="9" t="s">
        <v>278</v>
      </c>
      <c r="L36" s="9" t="s">
        <v>294</v>
      </c>
      <c r="M36" s="266">
        <v>0.30885821314440109</v>
      </c>
      <c r="N36" s="265">
        <v>0.18015021191368852</v>
      </c>
      <c r="O36" s="265">
        <v>0</v>
      </c>
      <c r="P36" s="265">
        <v>0</v>
      </c>
      <c r="Q36" s="457">
        <v>0</v>
      </c>
      <c r="R36" s="216">
        <v>0.48900842505808961</v>
      </c>
      <c r="S36" s="21"/>
    </row>
    <row r="37" spans="1:19" s="51" customFormat="1" ht="18" customHeight="1" x14ac:dyDescent="0.2">
      <c r="A37" s="9"/>
      <c r="B37" s="9" t="s">
        <v>279</v>
      </c>
      <c r="C37" s="9" t="s">
        <v>295</v>
      </c>
      <c r="D37" s="266">
        <v>0.109</v>
      </c>
      <c r="E37" s="265">
        <v>0.27660000000000001</v>
      </c>
      <c r="F37" s="265">
        <v>0.26619999999999999</v>
      </c>
      <c r="G37" s="265">
        <v>0.26619999999999999</v>
      </c>
      <c r="H37" s="457">
        <v>0.25419999999999998</v>
      </c>
      <c r="I37" s="216">
        <v>1.1721999999999999</v>
      </c>
      <c r="J37" s="21"/>
      <c r="K37" s="9" t="s">
        <v>279</v>
      </c>
      <c r="L37" s="9" t="s">
        <v>295</v>
      </c>
      <c r="M37" s="266">
        <v>0.11169723036741779</v>
      </c>
      <c r="N37" s="265">
        <v>0.28344453137273173</v>
      </c>
      <c r="O37" s="265">
        <v>0.27278718095235427</v>
      </c>
      <c r="P37" s="265">
        <v>0.27278718095235427</v>
      </c>
      <c r="Q37" s="457">
        <v>0.26049023815961098</v>
      </c>
      <c r="R37" s="216">
        <v>1.201206361804469</v>
      </c>
      <c r="S37" s="21"/>
    </row>
    <row r="38" spans="1:19" s="51" customFormat="1" ht="18" customHeight="1" x14ac:dyDescent="0.2">
      <c r="A38" s="9"/>
      <c r="B38" s="9" t="s">
        <v>282</v>
      </c>
      <c r="C38" s="9" t="s">
        <v>296</v>
      </c>
      <c r="D38" s="266">
        <v>0.46629999999999999</v>
      </c>
      <c r="E38" s="265">
        <v>0.46629999999999999</v>
      </c>
      <c r="F38" s="265">
        <v>0.50790000000000002</v>
      </c>
      <c r="G38" s="265">
        <v>0.50790000000000002</v>
      </c>
      <c r="H38" s="457">
        <v>0.50790000000000002</v>
      </c>
      <c r="I38" s="216">
        <v>2.4563000000000001</v>
      </c>
      <c r="J38" s="21"/>
      <c r="K38" s="9" t="s">
        <v>282</v>
      </c>
      <c r="L38" s="9" t="s">
        <v>296</v>
      </c>
      <c r="M38" s="266">
        <v>0.47783870202134782</v>
      </c>
      <c r="N38" s="265">
        <v>0.47783870202134782</v>
      </c>
      <c r="O38" s="265">
        <v>0.52046810370285779</v>
      </c>
      <c r="P38" s="265">
        <v>0.52046810370285779</v>
      </c>
      <c r="Q38" s="457">
        <v>0.52046810370285779</v>
      </c>
      <c r="R38" s="216">
        <v>2.517081715151269</v>
      </c>
      <c r="S38" s="21"/>
    </row>
    <row r="39" spans="1:19" s="51" customFormat="1" ht="18" customHeight="1" x14ac:dyDescent="0.2">
      <c r="A39" s="9"/>
      <c r="B39" s="9" t="s">
        <v>283</v>
      </c>
      <c r="C39" s="9" t="s">
        <v>297</v>
      </c>
      <c r="D39" s="266">
        <v>0.26669999999999999</v>
      </c>
      <c r="E39" s="265">
        <v>0</v>
      </c>
      <c r="F39" s="265">
        <v>0</v>
      </c>
      <c r="G39" s="265">
        <v>0</v>
      </c>
      <c r="H39" s="457">
        <v>0</v>
      </c>
      <c r="I39" s="216">
        <v>0.26669999999999999</v>
      </c>
      <c r="J39" s="21"/>
      <c r="K39" s="9" t="s">
        <v>283</v>
      </c>
      <c r="L39" s="9" t="s">
        <v>297</v>
      </c>
      <c r="M39" s="266">
        <v>0.27329955356871855</v>
      </c>
      <c r="N39" s="265">
        <v>0</v>
      </c>
      <c r="O39" s="265">
        <v>0</v>
      </c>
      <c r="P39" s="265">
        <v>0</v>
      </c>
      <c r="Q39" s="457">
        <v>0</v>
      </c>
      <c r="R39" s="216">
        <v>0.27329955356871855</v>
      </c>
      <c r="S39" s="21"/>
    </row>
    <row r="40" spans="1:19" s="323" customFormat="1" ht="18" customHeight="1" thickBot="1" x14ac:dyDescent="0.25">
      <c r="A40" s="393"/>
      <c r="B40" s="17" t="s">
        <v>104</v>
      </c>
      <c r="C40" s="17"/>
      <c r="D40" s="400">
        <v>7.3009000000000004</v>
      </c>
      <c r="E40" s="322">
        <v>11.200600000000001</v>
      </c>
      <c r="F40" s="322">
        <v>10.662799999999997</v>
      </c>
      <c r="G40" s="322">
        <v>10.047399999999998</v>
      </c>
      <c r="H40" s="401">
        <v>9.7051999999999978</v>
      </c>
      <c r="I40" s="322">
        <v>48.916900000000005</v>
      </c>
      <c r="J40" s="224"/>
      <c r="K40" s="17" t="s">
        <v>104</v>
      </c>
      <c r="L40" s="17"/>
      <c r="M40" s="400">
        <v>7.4815624696282619</v>
      </c>
      <c r="N40" s="322">
        <v>11.477761453699998</v>
      </c>
      <c r="O40" s="322">
        <v>10.926653467538554</v>
      </c>
      <c r="P40" s="322">
        <v>10.296025251317371</v>
      </c>
      <c r="Q40" s="401">
        <v>9.9453574326776408</v>
      </c>
      <c r="R40" s="322">
        <v>50.127360074861826</v>
      </c>
      <c r="S40" s="224"/>
    </row>
    <row r="41" spans="1:19" s="51" customFormat="1" ht="18" customHeight="1" x14ac:dyDescent="0.2">
      <c r="A41" s="9"/>
      <c r="B41" s="9"/>
      <c r="C41" s="9"/>
      <c r="D41" s="265"/>
      <c r="E41" s="265"/>
      <c r="F41" s="265"/>
      <c r="G41" s="265"/>
      <c r="H41" s="265"/>
      <c r="I41" s="265"/>
      <c r="J41" s="21"/>
      <c r="K41" s="9"/>
      <c r="L41" s="9"/>
      <c r="M41" s="265"/>
      <c r="N41" s="265"/>
      <c r="O41" s="265"/>
      <c r="P41" s="265"/>
      <c r="Q41" s="265"/>
      <c r="R41" s="265"/>
      <c r="S41" s="21"/>
    </row>
    <row r="42" spans="1:19" s="323" customFormat="1" ht="18" customHeight="1" x14ac:dyDescent="0.2">
      <c r="A42" s="393"/>
      <c r="B42" s="247" t="s">
        <v>103</v>
      </c>
      <c r="C42" s="247"/>
      <c r="D42" s="459"/>
      <c r="E42" s="459"/>
      <c r="F42" s="459"/>
      <c r="G42" s="459"/>
      <c r="H42" s="459"/>
      <c r="I42" s="459"/>
      <c r="J42" s="224"/>
      <c r="K42" s="247" t="s">
        <v>103</v>
      </c>
      <c r="L42" s="247"/>
      <c r="M42" s="459"/>
      <c r="N42" s="459"/>
      <c r="O42" s="459"/>
      <c r="P42" s="459"/>
      <c r="Q42" s="459"/>
      <c r="R42" s="459"/>
      <c r="S42" s="224"/>
    </row>
    <row r="43" spans="1:19" s="51" customFormat="1" x14ac:dyDescent="0.2">
      <c r="A43" s="50"/>
      <c r="B43" s="60"/>
      <c r="C43" s="60"/>
      <c r="D43" s="216"/>
      <c r="E43" s="216"/>
      <c r="F43" s="216"/>
      <c r="G43" s="216"/>
      <c r="H43" s="216"/>
      <c r="I43" s="216"/>
      <c r="J43" s="21"/>
      <c r="K43" s="60"/>
      <c r="L43" s="60"/>
      <c r="M43" s="216"/>
      <c r="N43" s="216"/>
      <c r="O43" s="216"/>
      <c r="P43" s="216"/>
      <c r="Q43" s="216"/>
      <c r="R43" s="216"/>
      <c r="S43" s="21"/>
    </row>
    <row r="44" spans="1:19" s="252" customFormat="1" ht="33.75" x14ac:dyDescent="0.25">
      <c r="A44" s="9"/>
      <c r="B44" s="72" t="s">
        <v>89</v>
      </c>
      <c r="C44" s="7" t="s">
        <v>90</v>
      </c>
      <c r="D44" s="492" t="s">
        <v>229</v>
      </c>
      <c r="E44" s="493" t="s">
        <v>230</v>
      </c>
      <c r="F44" s="493" t="s">
        <v>231</v>
      </c>
      <c r="G44" s="493" t="s">
        <v>232</v>
      </c>
      <c r="H44" s="494" t="s">
        <v>233</v>
      </c>
      <c r="I44" s="495" t="s">
        <v>228</v>
      </c>
      <c r="J44" s="9"/>
      <c r="K44" s="72" t="s">
        <v>89</v>
      </c>
      <c r="L44" s="7" t="s">
        <v>90</v>
      </c>
      <c r="M44" s="492" t="s">
        <v>229</v>
      </c>
      <c r="N44" s="493" t="s">
        <v>230</v>
      </c>
      <c r="O44" s="493" t="s">
        <v>231</v>
      </c>
      <c r="P44" s="493" t="s">
        <v>232</v>
      </c>
      <c r="Q44" s="494" t="s">
        <v>233</v>
      </c>
      <c r="R44" s="495" t="s">
        <v>228</v>
      </c>
      <c r="S44" s="9"/>
    </row>
    <row r="45" spans="1:19" s="51" customFormat="1" ht="18" customHeight="1" x14ac:dyDescent="0.2">
      <c r="A45" s="9"/>
      <c r="B45" s="9" t="s">
        <v>305</v>
      </c>
      <c r="C45" s="9" t="s">
        <v>306</v>
      </c>
      <c r="D45" s="266">
        <v>1.0775999999999999</v>
      </c>
      <c r="E45" s="265">
        <v>1.0775999999999999</v>
      </c>
      <c r="F45" s="265">
        <v>0.74760000000000004</v>
      </c>
      <c r="G45" s="265">
        <v>0.74760000000000004</v>
      </c>
      <c r="H45" s="457">
        <v>0.86760000000000004</v>
      </c>
      <c r="I45" s="216">
        <v>4.5180000000000007</v>
      </c>
      <c r="J45" s="21"/>
      <c r="K45" s="9" t="s">
        <v>305</v>
      </c>
      <c r="L45" s="9" t="s">
        <v>306</v>
      </c>
      <c r="M45" s="266">
        <v>1.104265462788343</v>
      </c>
      <c r="N45" s="265">
        <v>1.104265462788343</v>
      </c>
      <c r="O45" s="265">
        <v>0.76609953598790403</v>
      </c>
      <c r="P45" s="265">
        <v>0.76609953598790403</v>
      </c>
      <c r="Q45" s="457">
        <v>0.88906896391533641</v>
      </c>
      <c r="R45" s="216">
        <v>4.6297989614678308</v>
      </c>
      <c r="S45" s="21"/>
    </row>
    <row r="46" spans="1:19" s="323" customFormat="1" ht="18" customHeight="1" thickBot="1" x14ac:dyDescent="0.25">
      <c r="A46" s="393"/>
      <c r="B46" s="17" t="s">
        <v>105</v>
      </c>
      <c r="C46" s="17"/>
      <c r="D46" s="400">
        <v>1.0775999999999999</v>
      </c>
      <c r="E46" s="322">
        <v>1.0775999999999999</v>
      </c>
      <c r="F46" s="322">
        <v>0.74760000000000004</v>
      </c>
      <c r="G46" s="322">
        <v>0.74760000000000004</v>
      </c>
      <c r="H46" s="401">
        <v>0.86760000000000004</v>
      </c>
      <c r="I46" s="322">
        <v>4.5180000000000007</v>
      </c>
      <c r="J46" s="224"/>
      <c r="K46" s="17" t="s">
        <v>105</v>
      </c>
      <c r="L46" s="17"/>
      <c r="M46" s="400">
        <v>1.104265462788343</v>
      </c>
      <c r="N46" s="322">
        <v>1.104265462788343</v>
      </c>
      <c r="O46" s="322">
        <v>0.76609953598790403</v>
      </c>
      <c r="P46" s="322">
        <v>0.76609953598790403</v>
      </c>
      <c r="Q46" s="401">
        <v>0.88906896391533641</v>
      </c>
      <c r="R46" s="322">
        <v>4.6297989614678308</v>
      </c>
      <c r="S46" s="224"/>
    </row>
    <row r="47" spans="1:19" s="51" customFormat="1" ht="18" customHeight="1" x14ac:dyDescent="0.2">
      <c r="A47" s="9"/>
      <c r="B47" s="9"/>
      <c r="C47" s="9"/>
      <c r="D47" s="265"/>
      <c r="E47" s="265"/>
      <c r="F47" s="265"/>
      <c r="G47" s="265"/>
      <c r="H47" s="265"/>
      <c r="I47" s="265"/>
      <c r="J47" s="21"/>
      <c r="K47" s="9"/>
      <c r="L47" s="9"/>
      <c r="M47" s="265"/>
      <c r="N47" s="265"/>
      <c r="O47" s="265"/>
      <c r="P47" s="265"/>
      <c r="Q47" s="265"/>
      <c r="R47" s="265"/>
      <c r="S47" s="21"/>
    </row>
    <row r="48" spans="1:19" s="323" customFormat="1" ht="18" customHeight="1" x14ac:dyDescent="0.2">
      <c r="A48" s="393"/>
      <c r="B48" s="247" t="s">
        <v>49</v>
      </c>
      <c r="C48" s="247"/>
      <c r="D48" s="459"/>
      <c r="E48" s="459"/>
      <c r="F48" s="459"/>
      <c r="G48" s="459"/>
      <c r="H48" s="459"/>
      <c r="I48" s="459"/>
      <c r="J48" s="224"/>
      <c r="K48" s="247" t="s">
        <v>49</v>
      </c>
      <c r="L48" s="247"/>
      <c r="M48" s="459"/>
      <c r="N48" s="459"/>
      <c r="O48" s="459"/>
      <c r="P48" s="459"/>
      <c r="Q48" s="459"/>
      <c r="R48" s="459"/>
      <c r="S48" s="224"/>
    </row>
    <row r="49" spans="1:19" s="51" customFormat="1" x14ac:dyDescent="0.2">
      <c r="A49" s="50"/>
      <c r="B49" s="60"/>
      <c r="C49" s="60"/>
      <c r="D49" s="216"/>
      <c r="E49" s="216"/>
      <c r="F49" s="216"/>
      <c r="G49" s="216"/>
      <c r="H49" s="216"/>
      <c r="I49" s="216"/>
      <c r="J49" s="21"/>
      <c r="K49" s="60"/>
      <c r="L49" s="60"/>
      <c r="M49" s="216"/>
      <c r="N49" s="216"/>
      <c r="O49" s="216"/>
      <c r="P49" s="216"/>
      <c r="Q49" s="216"/>
      <c r="R49" s="216"/>
      <c r="S49" s="21"/>
    </row>
    <row r="50" spans="1:19" s="252" customFormat="1" ht="33.75" x14ac:dyDescent="0.25">
      <c r="A50" s="9"/>
      <c r="B50" s="72" t="s">
        <v>89</v>
      </c>
      <c r="C50" s="7" t="s">
        <v>90</v>
      </c>
      <c r="D50" s="492" t="s">
        <v>229</v>
      </c>
      <c r="E50" s="493" t="s">
        <v>230</v>
      </c>
      <c r="F50" s="493" t="s">
        <v>231</v>
      </c>
      <c r="G50" s="493" t="s">
        <v>232</v>
      </c>
      <c r="H50" s="494" t="s">
        <v>233</v>
      </c>
      <c r="I50" s="495" t="s">
        <v>228</v>
      </c>
      <c r="J50" s="9"/>
      <c r="K50" s="72" t="s">
        <v>89</v>
      </c>
      <c r="L50" s="7" t="s">
        <v>90</v>
      </c>
      <c r="M50" s="492" t="s">
        <v>229</v>
      </c>
      <c r="N50" s="493" t="s">
        <v>230</v>
      </c>
      <c r="O50" s="493" t="s">
        <v>231</v>
      </c>
      <c r="P50" s="493" t="s">
        <v>232</v>
      </c>
      <c r="Q50" s="494" t="s">
        <v>233</v>
      </c>
      <c r="R50" s="495" t="s">
        <v>228</v>
      </c>
      <c r="S50" s="9"/>
    </row>
    <row r="51" spans="1:19" s="51" customFormat="1" ht="18" customHeight="1" x14ac:dyDescent="0.2">
      <c r="A51" s="9"/>
      <c r="B51" s="9" t="s">
        <v>299</v>
      </c>
      <c r="C51" s="9" t="s">
        <v>300</v>
      </c>
      <c r="D51" s="266">
        <v>0.55110000000000003</v>
      </c>
      <c r="E51" s="265">
        <v>0.6372000000000001</v>
      </c>
      <c r="F51" s="265">
        <v>0.6372000000000001</v>
      </c>
      <c r="G51" s="265">
        <v>0.6372000000000001</v>
      </c>
      <c r="H51" s="457">
        <v>0.6372000000000001</v>
      </c>
      <c r="I51" s="216">
        <v>3.0999000000000003</v>
      </c>
      <c r="J51" s="21"/>
      <c r="K51" s="9" t="s">
        <v>299</v>
      </c>
      <c r="L51" s="9" t="s">
        <v>300</v>
      </c>
      <c r="M51" s="266">
        <v>0.56473709775673342</v>
      </c>
      <c r="N51" s="265">
        <v>0.6529676622946663</v>
      </c>
      <c r="O51" s="265">
        <v>0.6529676622946663</v>
      </c>
      <c r="P51" s="265">
        <v>0.6529676622946663</v>
      </c>
      <c r="Q51" s="457">
        <v>0.6529676622946663</v>
      </c>
      <c r="R51" s="216">
        <v>3.1766077469353986</v>
      </c>
      <c r="S51" s="21"/>
    </row>
    <row r="52" spans="1:19" s="51" customFormat="1" ht="18" customHeight="1" x14ac:dyDescent="0.2">
      <c r="A52" s="9"/>
      <c r="B52" s="9" t="s">
        <v>284</v>
      </c>
      <c r="C52" s="9" t="s">
        <v>292</v>
      </c>
      <c r="D52" s="266">
        <v>0.15719999999999998</v>
      </c>
      <c r="E52" s="265">
        <v>0.15719999999999998</v>
      </c>
      <c r="F52" s="265">
        <v>0.5502999999999999</v>
      </c>
      <c r="G52" s="265">
        <v>0.5502999999999999</v>
      </c>
      <c r="H52" s="457">
        <v>0.5502999999999999</v>
      </c>
      <c r="I52" s="216">
        <v>1.9652999999999996</v>
      </c>
      <c r="J52" s="21"/>
      <c r="K52" s="9" t="s">
        <v>284</v>
      </c>
      <c r="L52" s="9" t="s">
        <v>292</v>
      </c>
      <c r="M52" s="266">
        <v>0.16108995058493644</v>
      </c>
      <c r="N52" s="265">
        <v>0.16108995058493644</v>
      </c>
      <c r="O52" s="265">
        <v>0.56391730157055042</v>
      </c>
      <c r="P52" s="265">
        <v>0.56391730157055042</v>
      </c>
      <c r="Q52" s="457">
        <v>0.56391730157055042</v>
      </c>
      <c r="R52" s="216">
        <v>2.0139318058815241</v>
      </c>
      <c r="S52" s="21"/>
    </row>
    <row r="53" spans="1:19" s="392" customFormat="1" ht="18" customHeight="1" thickBot="1" x14ac:dyDescent="0.25">
      <c r="A53" s="57"/>
      <c r="B53" s="17" t="s">
        <v>106</v>
      </c>
      <c r="C53" s="17"/>
      <c r="D53" s="400">
        <v>0.70830000000000004</v>
      </c>
      <c r="E53" s="322">
        <v>0.79440000000000011</v>
      </c>
      <c r="F53" s="322">
        <v>1.1875</v>
      </c>
      <c r="G53" s="322">
        <v>1.1875</v>
      </c>
      <c r="H53" s="401">
        <v>1.1875</v>
      </c>
      <c r="I53" s="322">
        <v>5.0651999999999999</v>
      </c>
      <c r="J53" s="224"/>
      <c r="K53" s="17" t="s">
        <v>106</v>
      </c>
      <c r="L53" s="17"/>
      <c r="M53" s="400">
        <v>0.72582704834166989</v>
      </c>
      <c r="N53" s="322">
        <v>0.81405761287960277</v>
      </c>
      <c r="O53" s="322">
        <v>1.2168849638652168</v>
      </c>
      <c r="P53" s="322">
        <v>1.2168849638652168</v>
      </c>
      <c r="Q53" s="401">
        <v>1.2168849638652168</v>
      </c>
      <c r="R53" s="322">
        <v>5.1905395528169223</v>
      </c>
      <c r="S53" s="224"/>
    </row>
    <row r="54" spans="1:19" x14ac:dyDescent="0.2">
      <c r="A54" s="9"/>
      <c r="B54" s="9"/>
      <c r="C54" s="9"/>
      <c r="D54" s="216"/>
      <c r="E54" s="216"/>
      <c r="F54" s="216"/>
      <c r="G54" s="216"/>
      <c r="H54" s="216"/>
      <c r="I54" s="216"/>
      <c r="J54" s="21"/>
      <c r="K54" s="9"/>
      <c r="L54" s="9"/>
      <c r="M54" s="216"/>
      <c r="N54" s="216"/>
      <c r="O54" s="216"/>
      <c r="P54" s="216"/>
      <c r="Q54" s="216"/>
      <c r="R54" s="216"/>
      <c r="S54" s="21"/>
    </row>
    <row r="55" spans="1:19" s="323" customFormat="1" ht="21.75" customHeight="1" x14ac:dyDescent="0.2">
      <c r="A55" s="393"/>
      <c r="B55" s="247" t="s">
        <v>1</v>
      </c>
      <c r="C55" s="247"/>
      <c r="D55" s="459"/>
      <c r="E55" s="459"/>
      <c r="F55" s="459"/>
      <c r="G55" s="459"/>
      <c r="H55" s="459"/>
      <c r="I55" s="459"/>
      <c r="J55" s="224"/>
      <c r="K55" s="247" t="s">
        <v>1</v>
      </c>
      <c r="L55" s="247"/>
      <c r="M55" s="459"/>
      <c r="N55" s="459"/>
      <c r="O55" s="459"/>
      <c r="P55" s="459"/>
      <c r="Q55" s="459"/>
      <c r="R55" s="459"/>
      <c r="S55" s="224"/>
    </row>
    <row r="56" spans="1:19" s="51" customFormat="1" x14ac:dyDescent="0.2">
      <c r="A56" s="50"/>
      <c r="B56" s="60"/>
      <c r="C56" s="60"/>
      <c r="D56" s="216"/>
      <c r="E56" s="216"/>
      <c r="F56" s="216"/>
      <c r="G56" s="216"/>
      <c r="H56" s="216"/>
      <c r="I56" s="216"/>
      <c r="J56" s="21"/>
      <c r="K56" s="60"/>
      <c r="L56" s="60"/>
      <c r="M56" s="216"/>
      <c r="N56" s="216"/>
      <c r="O56" s="216"/>
      <c r="P56" s="216"/>
      <c r="Q56" s="216"/>
      <c r="R56" s="216"/>
      <c r="S56" s="21"/>
    </row>
    <row r="57" spans="1:19" s="252" customFormat="1" ht="33.75" x14ac:dyDescent="0.25">
      <c r="A57" s="9"/>
      <c r="B57" s="72" t="s">
        <v>89</v>
      </c>
      <c r="C57" s="7" t="s">
        <v>90</v>
      </c>
      <c r="D57" s="492" t="s">
        <v>229</v>
      </c>
      <c r="E57" s="493" t="s">
        <v>230</v>
      </c>
      <c r="F57" s="493" t="s">
        <v>231</v>
      </c>
      <c r="G57" s="493" t="s">
        <v>232</v>
      </c>
      <c r="H57" s="494" t="s">
        <v>233</v>
      </c>
      <c r="I57" s="495" t="s">
        <v>228</v>
      </c>
      <c r="J57" s="9"/>
      <c r="K57" s="72" t="s">
        <v>89</v>
      </c>
      <c r="L57" s="7" t="s">
        <v>90</v>
      </c>
      <c r="M57" s="492" t="s">
        <v>229</v>
      </c>
      <c r="N57" s="493" t="s">
        <v>230</v>
      </c>
      <c r="O57" s="493" t="s">
        <v>231</v>
      </c>
      <c r="P57" s="493" t="s">
        <v>232</v>
      </c>
      <c r="Q57" s="494" t="s">
        <v>233</v>
      </c>
      <c r="R57" s="495" t="s">
        <v>228</v>
      </c>
      <c r="S57" s="9"/>
    </row>
    <row r="58" spans="1:19" s="51" customFormat="1" ht="18" customHeight="1" x14ac:dyDescent="0.2">
      <c r="A58" s="9"/>
      <c r="B58" s="9" t="s">
        <v>301</v>
      </c>
      <c r="C58" s="9" t="s">
        <v>303</v>
      </c>
      <c r="D58" s="266">
        <v>0.33779999999999999</v>
      </c>
      <c r="E58" s="265">
        <v>0.25459999999999999</v>
      </c>
      <c r="F58" s="265">
        <v>0.25459999999999999</v>
      </c>
      <c r="G58" s="265">
        <v>0.25459999999999999</v>
      </c>
      <c r="H58" s="457">
        <v>0.25459999999999999</v>
      </c>
      <c r="I58" s="216">
        <v>1.3561999999999999</v>
      </c>
      <c r="J58" s="21"/>
      <c r="K58" s="9" t="s">
        <v>301</v>
      </c>
      <c r="L58" s="9" t="s">
        <v>303</v>
      </c>
      <c r="M58" s="266">
        <v>0.34615893961572225</v>
      </c>
      <c r="N58" s="265">
        <v>0.26090013625270247</v>
      </c>
      <c r="O58" s="265">
        <v>0.26090013625270247</v>
      </c>
      <c r="P58" s="265">
        <v>0.26090013625270247</v>
      </c>
      <c r="Q58" s="457">
        <v>0.26090013625270247</v>
      </c>
      <c r="R58" s="216">
        <v>1.389759484626532</v>
      </c>
      <c r="S58" s="21"/>
    </row>
    <row r="59" spans="1:19" s="51" customFormat="1" ht="18" customHeight="1" x14ac:dyDescent="0.2">
      <c r="A59" s="9"/>
      <c r="B59" s="9" t="s">
        <v>302</v>
      </c>
      <c r="C59" s="9" t="s">
        <v>304</v>
      </c>
      <c r="D59" s="266">
        <v>0.16689999999999999</v>
      </c>
      <c r="E59" s="265">
        <v>9.0200000000000002E-2</v>
      </c>
      <c r="F59" s="265">
        <v>9.0200000000000002E-2</v>
      </c>
      <c r="G59" s="265">
        <v>5.4100000000000002E-2</v>
      </c>
      <c r="H59" s="457">
        <v>0</v>
      </c>
      <c r="I59" s="216">
        <v>0.40139999999999998</v>
      </c>
      <c r="J59" s="21"/>
      <c r="K59" s="9" t="s">
        <v>302</v>
      </c>
      <c r="L59" s="9" t="s">
        <v>304</v>
      </c>
      <c r="M59" s="266">
        <v>0.17102997934240391</v>
      </c>
      <c r="N59" s="265">
        <v>9.2432019992120043E-2</v>
      </c>
      <c r="O59" s="265">
        <v>9.2432019992120043E-2</v>
      </c>
      <c r="P59" s="265">
        <v>5.543871709061745E-2</v>
      </c>
      <c r="Q59" s="457">
        <v>0</v>
      </c>
      <c r="R59" s="216">
        <v>0.41133273641726142</v>
      </c>
      <c r="S59" s="21"/>
    </row>
    <row r="60" spans="1:19" s="392" customFormat="1" ht="13.5" thickBot="1" x14ac:dyDescent="0.25">
      <c r="A60" s="57"/>
      <c r="B60" s="17" t="s">
        <v>94</v>
      </c>
      <c r="C60" s="17"/>
      <c r="D60" s="400">
        <v>0.50469999999999993</v>
      </c>
      <c r="E60" s="322">
        <v>0.3448</v>
      </c>
      <c r="F60" s="322">
        <v>0.3448</v>
      </c>
      <c r="G60" s="322">
        <v>0.30869999999999997</v>
      </c>
      <c r="H60" s="322">
        <v>0.25459999999999999</v>
      </c>
      <c r="I60" s="400">
        <v>1.7575999999999998</v>
      </c>
      <c r="J60" s="224"/>
      <c r="K60" s="17" t="s">
        <v>94</v>
      </c>
      <c r="L60" s="17"/>
      <c r="M60" s="400">
        <v>0.51718891895812613</v>
      </c>
      <c r="N60" s="322">
        <v>0.3533321562448225</v>
      </c>
      <c r="O60" s="322">
        <v>0.3533321562448225</v>
      </c>
      <c r="P60" s="322">
        <v>0.3163388533433199</v>
      </c>
      <c r="Q60" s="322">
        <v>0.26090013625270247</v>
      </c>
      <c r="R60" s="400">
        <v>1.8010922210437934</v>
      </c>
      <c r="S60" s="224"/>
    </row>
    <row r="61" spans="1:19" x14ac:dyDescent="0.2">
      <c r="A61" s="9"/>
      <c r="B61" s="9"/>
      <c r="C61" s="9"/>
      <c r="D61" s="216"/>
      <c r="E61" s="216"/>
      <c r="F61" s="216"/>
      <c r="G61" s="216"/>
      <c r="H61" s="216"/>
      <c r="I61" s="216"/>
      <c r="J61" s="21"/>
      <c r="K61" s="9"/>
      <c r="L61" s="9"/>
      <c r="M61" s="216"/>
      <c r="N61" s="216"/>
      <c r="O61" s="216"/>
      <c r="P61" s="216"/>
      <c r="Q61" s="216"/>
      <c r="R61" s="216"/>
      <c r="S61" s="21"/>
    </row>
    <row r="62" spans="1:19" s="323" customFormat="1" ht="21.75" customHeight="1" x14ac:dyDescent="0.2">
      <c r="A62" s="393"/>
      <c r="B62" s="247" t="s">
        <v>56</v>
      </c>
      <c r="C62" s="247"/>
      <c r="D62" s="459"/>
      <c r="E62" s="459"/>
      <c r="F62" s="459"/>
      <c r="G62" s="459"/>
      <c r="H62" s="459"/>
      <c r="I62" s="459"/>
      <c r="J62" s="224"/>
      <c r="K62" s="247" t="s">
        <v>56</v>
      </c>
      <c r="L62" s="247"/>
      <c r="M62" s="459"/>
      <c r="N62" s="459"/>
      <c r="O62" s="459"/>
      <c r="P62" s="459"/>
      <c r="Q62" s="459"/>
      <c r="R62" s="459"/>
      <c r="S62" s="224"/>
    </row>
    <row r="63" spans="1:19" s="51" customFormat="1" x14ac:dyDescent="0.2">
      <c r="A63" s="50"/>
      <c r="B63" s="60"/>
      <c r="C63" s="60"/>
      <c r="D63" s="216"/>
      <c r="E63" s="216"/>
      <c r="F63" s="216"/>
      <c r="G63" s="216"/>
      <c r="H63" s="216"/>
      <c r="I63" s="216"/>
      <c r="J63" s="21"/>
      <c r="K63" s="60"/>
      <c r="L63" s="60"/>
      <c r="M63" s="216"/>
      <c r="N63" s="216"/>
      <c r="O63" s="216"/>
      <c r="P63" s="216"/>
      <c r="Q63" s="216"/>
      <c r="R63" s="216"/>
      <c r="S63" s="21"/>
    </row>
    <row r="64" spans="1:19" s="252" customFormat="1" ht="33.75" x14ac:dyDescent="0.25">
      <c r="A64" s="9"/>
      <c r="B64" s="72" t="s">
        <v>89</v>
      </c>
      <c r="C64" s="7" t="s">
        <v>90</v>
      </c>
      <c r="D64" s="492" t="s">
        <v>229</v>
      </c>
      <c r="E64" s="493" t="s">
        <v>230</v>
      </c>
      <c r="F64" s="493" t="s">
        <v>231</v>
      </c>
      <c r="G64" s="493" t="s">
        <v>232</v>
      </c>
      <c r="H64" s="494" t="s">
        <v>233</v>
      </c>
      <c r="I64" s="495" t="s">
        <v>228</v>
      </c>
      <c r="J64" s="9"/>
      <c r="K64" s="72" t="s">
        <v>89</v>
      </c>
      <c r="L64" s="7" t="s">
        <v>90</v>
      </c>
      <c r="M64" s="492" t="s">
        <v>229</v>
      </c>
      <c r="N64" s="493" t="s">
        <v>230</v>
      </c>
      <c r="O64" s="493" t="s">
        <v>231</v>
      </c>
      <c r="P64" s="493" t="s">
        <v>232</v>
      </c>
      <c r="Q64" s="494" t="s">
        <v>233</v>
      </c>
      <c r="R64" s="495" t="s">
        <v>228</v>
      </c>
      <c r="S64" s="9"/>
    </row>
    <row r="65" spans="1:19" s="51" customFormat="1" ht="18" customHeight="1" x14ac:dyDescent="0.2">
      <c r="A65" s="9"/>
      <c r="B65" s="9" t="s">
        <v>308</v>
      </c>
      <c r="C65" s="9" t="s">
        <v>339</v>
      </c>
      <c r="D65" s="266">
        <v>2.04</v>
      </c>
      <c r="E65" s="265">
        <v>0.255</v>
      </c>
      <c r="F65" s="265">
        <v>0.255</v>
      </c>
      <c r="G65" s="265">
        <v>0.255</v>
      </c>
      <c r="H65" s="457">
        <v>0.25359999999999999</v>
      </c>
      <c r="I65" s="216">
        <v>3.0585999999999998</v>
      </c>
      <c r="J65" s="21"/>
      <c r="K65" s="9" t="s">
        <v>308</v>
      </c>
      <c r="L65" s="9" t="s">
        <v>339</v>
      </c>
      <c r="M65" s="266">
        <v>2.0904802747663513</v>
      </c>
      <c r="N65" s="265">
        <v>0.26131003434579392</v>
      </c>
      <c r="O65" s="265">
        <v>0.26131003434579392</v>
      </c>
      <c r="P65" s="265">
        <v>0.26131003434579392</v>
      </c>
      <c r="Q65" s="457">
        <v>0.25987539101997387</v>
      </c>
      <c r="R65" s="216">
        <v>3.1342857688237062</v>
      </c>
      <c r="S65" s="21"/>
    </row>
    <row r="66" spans="1:19" s="51" customFormat="1" ht="18" customHeight="1" x14ac:dyDescent="0.2">
      <c r="A66" s="9"/>
      <c r="B66" s="9" t="s">
        <v>309</v>
      </c>
      <c r="C66" s="9" t="s">
        <v>340</v>
      </c>
      <c r="D66" s="266">
        <v>2.6618000000000004</v>
      </c>
      <c r="E66" s="265">
        <v>0</v>
      </c>
      <c r="F66" s="265">
        <v>0</v>
      </c>
      <c r="G66" s="265">
        <v>0</v>
      </c>
      <c r="H66" s="457">
        <v>0</v>
      </c>
      <c r="I66" s="216">
        <v>2.6618000000000004</v>
      </c>
      <c r="J66" s="21"/>
      <c r="K66" s="9" t="s">
        <v>309</v>
      </c>
      <c r="L66" s="9" t="s">
        <v>340</v>
      </c>
      <c r="M66" s="266">
        <v>2.7276668604769974</v>
      </c>
      <c r="N66" s="265">
        <v>0</v>
      </c>
      <c r="O66" s="265">
        <v>0</v>
      </c>
      <c r="P66" s="265">
        <v>0</v>
      </c>
      <c r="Q66" s="457">
        <v>0</v>
      </c>
      <c r="R66" s="216">
        <v>2.7276668604769974</v>
      </c>
      <c r="S66" s="21"/>
    </row>
    <row r="67" spans="1:19" s="51" customFormat="1" ht="18" customHeight="1" x14ac:dyDescent="0.2">
      <c r="A67" s="9"/>
      <c r="B67" s="9"/>
      <c r="C67" s="9" t="s">
        <v>352</v>
      </c>
      <c r="D67" s="266">
        <v>5.4347848026103112</v>
      </c>
      <c r="E67" s="265">
        <v>7.2213715909467124</v>
      </c>
      <c r="F67" s="265">
        <v>5.7408546452755367</v>
      </c>
      <c r="G67" s="265">
        <v>3.3826450308314242</v>
      </c>
      <c r="H67" s="457">
        <v>3.1936037227663099</v>
      </c>
      <c r="I67" s="216">
        <v>24.973259792430291</v>
      </c>
      <c r="J67" s="21"/>
      <c r="K67" s="9"/>
      <c r="L67" s="9" t="s">
        <v>352</v>
      </c>
      <c r="M67" s="266">
        <v>5.5692698173807811</v>
      </c>
      <c r="N67" s="265">
        <v>7.4000661115844144</v>
      </c>
      <c r="O67" s="265">
        <v>5.8829134295339642</v>
      </c>
      <c r="P67" s="265">
        <v>3.466349369357602</v>
      </c>
      <c r="Q67" s="457">
        <v>3.2726301901290968</v>
      </c>
      <c r="R67" s="216">
        <v>25.591228917985855</v>
      </c>
      <c r="S67" s="21"/>
    </row>
    <row r="68" spans="1:19" s="392" customFormat="1" ht="13.5" thickBot="1" x14ac:dyDescent="0.25">
      <c r="A68" s="57"/>
      <c r="B68" s="17" t="s">
        <v>307</v>
      </c>
      <c r="C68" s="17"/>
      <c r="D68" s="400">
        <v>10.136584802610312</v>
      </c>
      <c r="E68" s="322">
        <v>7.4763715909467123</v>
      </c>
      <c r="F68" s="322">
        <v>5.9958546452755366</v>
      </c>
      <c r="G68" s="322">
        <v>3.6376450308314241</v>
      </c>
      <c r="H68" s="322">
        <v>3.4472037227663099</v>
      </c>
      <c r="I68" s="400">
        <v>30.693659792430289</v>
      </c>
      <c r="J68" s="224"/>
      <c r="K68" s="17" t="s">
        <v>307</v>
      </c>
      <c r="L68" s="17"/>
      <c r="M68" s="400">
        <v>10.387416952624129</v>
      </c>
      <c r="N68" s="322">
        <v>7.6613761459302081</v>
      </c>
      <c r="O68" s="322">
        <v>6.1442234638797579</v>
      </c>
      <c r="P68" s="322">
        <v>3.7276594037033961</v>
      </c>
      <c r="Q68" s="322">
        <v>3.5325055811490707</v>
      </c>
      <c r="R68" s="400">
        <v>31.453181547286558</v>
      </c>
      <c r="S68" s="224"/>
    </row>
    <row r="69" spans="1:19" x14ac:dyDescent="0.2">
      <c r="A69" s="9"/>
      <c r="B69" s="9"/>
      <c r="C69" s="9"/>
      <c r="D69" s="216"/>
      <c r="E69" s="216"/>
      <c r="F69" s="216"/>
      <c r="G69" s="216"/>
      <c r="H69" s="216"/>
      <c r="I69" s="216"/>
      <c r="J69" s="21"/>
      <c r="K69" s="9"/>
      <c r="L69" s="9"/>
      <c r="M69" s="216"/>
      <c r="N69" s="216"/>
      <c r="O69" s="216"/>
      <c r="P69" s="216"/>
      <c r="Q69" s="216"/>
      <c r="R69" s="216"/>
      <c r="S69" s="21"/>
    </row>
    <row r="70" spans="1:19" s="323" customFormat="1" ht="21.75" customHeight="1" x14ac:dyDescent="0.2">
      <c r="A70" s="393"/>
      <c r="B70" s="247" t="s">
        <v>353</v>
      </c>
      <c r="C70" s="247"/>
      <c r="D70" s="459"/>
      <c r="E70" s="459"/>
      <c r="F70" s="459"/>
      <c r="G70" s="459"/>
      <c r="H70" s="459"/>
      <c r="I70" s="459"/>
      <c r="J70" s="224"/>
      <c r="K70" s="247" t="s">
        <v>353</v>
      </c>
      <c r="L70" s="247"/>
      <c r="M70" s="459"/>
      <c r="N70" s="459"/>
      <c r="O70" s="459"/>
      <c r="P70" s="459"/>
      <c r="Q70" s="459"/>
      <c r="R70" s="459"/>
      <c r="S70" s="224"/>
    </row>
    <row r="71" spans="1:19" s="51" customFormat="1" x14ac:dyDescent="0.2">
      <c r="A71" s="50"/>
      <c r="B71" s="60"/>
      <c r="C71" s="60"/>
      <c r="D71" s="216"/>
      <c r="E71" s="216"/>
      <c r="F71" s="216"/>
      <c r="G71" s="216"/>
      <c r="H71" s="216"/>
      <c r="I71" s="216"/>
      <c r="J71" s="21"/>
      <c r="K71" s="60"/>
      <c r="L71" s="60"/>
      <c r="M71" s="216"/>
      <c r="N71" s="216"/>
      <c r="O71" s="216"/>
      <c r="P71" s="216"/>
      <c r="Q71" s="216"/>
      <c r="R71" s="216"/>
      <c r="S71" s="21"/>
    </row>
    <row r="72" spans="1:19" s="252" customFormat="1" ht="33.75" x14ac:dyDescent="0.25">
      <c r="A72" s="9"/>
      <c r="B72" s="72" t="s">
        <v>89</v>
      </c>
      <c r="C72" s="7" t="s">
        <v>90</v>
      </c>
      <c r="D72" s="492" t="s">
        <v>229</v>
      </c>
      <c r="E72" s="493" t="s">
        <v>230</v>
      </c>
      <c r="F72" s="493" t="s">
        <v>231</v>
      </c>
      <c r="G72" s="493" t="s">
        <v>232</v>
      </c>
      <c r="H72" s="494" t="s">
        <v>233</v>
      </c>
      <c r="I72" s="495" t="s">
        <v>228</v>
      </c>
      <c r="J72" s="9"/>
      <c r="K72" s="72" t="s">
        <v>89</v>
      </c>
      <c r="L72" s="7" t="s">
        <v>90</v>
      </c>
      <c r="M72" s="492" t="s">
        <v>229</v>
      </c>
      <c r="N72" s="493" t="s">
        <v>230</v>
      </c>
      <c r="O72" s="493" t="s">
        <v>231</v>
      </c>
      <c r="P72" s="493" t="s">
        <v>232</v>
      </c>
      <c r="Q72" s="494" t="s">
        <v>233</v>
      </c>
      <c r="R72" s="495" t="s">
        <v>228</v>
      </c>
      <c r="S72" s="9"/>
    </row>
    <row r="73" spans="1:19" s="51" customFormat="1" ht="18" customHeight="1" x14ac:dyDescent="0.2">
      <c r="A73" s="9"/>
      <c r="B73" s="9"/>
      <c r="C73" s="9"/>
      <c r="D73" s="266"/>
      <c r="E73" s="265"/>
      <c r="F73" s="265"/>
      <c r="G73" s="265"/>
      <c r="H73" s="457"/>
      <c r="I73" s="216">
        <v>0</v>
      </c>
      <c r="J73" s="21"/>
      <c r="K73" s="9"/>
      <c r="L73" s="9"/>
      <c r="M73" s="266">
        <v>0</v>
      </c>
      <c r="N73" s="265">
        <v>0</v>
      </c>
      <c r="O73" s="265">
        <v>0</v>
      </c>
      <c r="P73" s="265">
        <v>0</v>
      </c>
      <c r="Q73" s="457">
        <v>0</v>
      </c>
      <c r="R73" s="216">
        <v>0</v>
      </c>
      <c r="S73" s="21"/>
    </row>
    <row r="74" spans="1:19" s="392" customFormat="1" ht="13.5" thickBot="1" x14ac:dyDescent="0.25">
      <c r="A74" s="57"/>
      <c r="B74" s="17" t="s">
        <v>354</v>
      </c>
      <c r="C74" s="17"/>
      <c r="D74" s="400">
        <v>0</v>
      </c>
      <c r="E74" s="322">
        <v>0</v>
      </c>
      <c r="F74" s="322">
        <v>0</v>
      </c>
      <c r="G74" s="322">
        <v>0</v>
      </c>
      <c r="H74" s="322">
        <v>0</v>
      </c>
      <c r="I74" s="400">
        <v>0</v>
      </c>
      <c r="J74" s="224"/>
      <c r="K74" s="17" t="s">
        <v>354</v>
      </c>
      <c r="L74" s="17"/>
      <c r="M74" s="400">
        <v>0</v>
      </c>
      <c r="N74" s="322">
        <v>0</v>
      </c>
      <c r="O74" s="322">
        <v>0</v>
      </c>
      <c r="P74" s="322">
        <v>0</v>
      </c>
      <c r="Q74" s="322">
        <v>0</v>
      </c>
      <c r="R74" s="400">
        <v>0</v>
      </c>
      <c r="S74" s="224"/>
    </row>
    <row r="75" spans="1:19" x14ac:dyDescent="0.2">
      <c r="A75" s="9"/>
      <c r="B75" s="9"/>
      <c r="C75" s="9"/>
      <c r="D75" s="216"/>
      <c r="E75" s="216"/>
      <c r="F75" s="216"/>
      <c r="G75" s="216"/>
      <c r="H75" s="216"/>
      <c r="I75" s="216"/>
      <c r="J75" s="21"/>
      <c r="K75" s="387"/>
      <c r="L75" s="21"/>
      <c r="M75" s="454"/>
      <c r="N75" s="454"/>
      <c r="O75" s="454"/>
      <c r="P75" s="454"/>
      <c r="Q75" s="454"/>
      <c r="R75" s="454"/>
      <c r="S75" s="21"/>
    </row>
    <row r="77" spans="1:19" x14ac:dyDescent="0.2">
      <c r="J77" s="200"/>
      <c r="S77" s="200"/>
    </row>
  </sheetData>
  <hyperlinks>
    <hyperlink ref="B3" location="Contents!A1" display="Contents!A1"/>
  </hyperlinks>
  <pageMargins left="0.7" right="0.7" top="0.75" bottom="0.75" header="0.3" footer="0.3"/>
  <pageSetup paperSize="9" scale="45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M81"/>
  <sheetViews>
    <sheetView zoomScale="90" zoomScaleNormal="90" workbookViewId="0">
      <pane xSplit="2" ySplit="3" topLeftCell="C61" activePane="bottomRight" state="frozen"/>
      <selection sqref="A1:XFD1048576"/>
      <selection pane="topRight" sqref="A1:XFD1048576"/>
      <selection pane="bottomLeft" sqref="A1:XFD1048576"/>
      <selection pane="bottomRight" activeCell="C4" sqref="C4"/>
    </sheetView>
  </sheetViews>
  <sheetFormatPr defaultColWidth="9.140625" defaultRowHeight="14.25" x14ac:dyDescent="0.2"/>
  <cols>
    <col min="1" max="1" width="2.28515625" style="94" customWidth="1"/>
    <col min="2" max="2" width="54.42578125" style="94" bestFit="1" customWidth="1"/>
    <col min="3" max="3" width="12.28515625" style="94" customWidth="1"/>
    <col min="4" max="5" width="11.5703125" style="94" bestFit="1" customWidth="1"/>
    <col min="6" max="6" width="12" style="94" bestFit="1" customWidth="1"/>
    <col min="7" max="7" width="12" style="94" customWidth="1"/>
    <col min="8" max="8" width="9.85546875" style="94" customWidth="1"/>
    <col min="9" max="10" width="9.140625" style="94" customWidth="1"/>
    <col min="11" max="12" width="9.140625" style="94"/>
    <col min="13" max="13" width="3.42578125" style="94" customWidth="1"/>
    <col min="14" max="14" width="9.140625" style="94"/>
    <col min="15" max="15" width="15.85546875" style="94" bestFit="1" customWidth="1"/>
    <col min="16" max="17" width="11.28515625" style="94" bestFit="1" customWidth="1"/>
    <col min="18" max="18" width="9.140625" style="94"/>
    <col min="19" max="21" width="15.7109375" style="94" bestFit="1" customWidth="1"/>
    <col min="22" max="16384" width="9.140625" style="94"/>
  </cols>
  <sheetData>
    <row r="1" spans="1:13" x14ac:dyDescent="0.2">
      <c r="A1" s="21"/>
      <c r="B1" s="21"/>
      <c r="C1" s="21"/>
      <c r="D1" s="21"/>
      <c r="E1" s="21"/>
      <c r="F1" s="21"/>
      <c r="G1" s="21"/>
      <c r="H1" s="21"/>
      <c r="I1" s="21"/>
      <c r="J1" s="21"/>
      <c r="K1" s="21"/>
      <c r="L1" s="21"/>
      <c r="M1" s="21"/>
    </row>
    <row r="2" spans="1:13" ht="29.25" customHeight="1" x14ac:dyDescent="0.25">
      <c r="A2" s="21"/>
      <c r="B2" s="201" t="s">
        <v>59</v>
      </c>
      <c r="C2" s="209"/>
      <c r="D2" s="209"/>
      <c r="E2" s="202"/>
      <c r="F2" s="202"/>
      <c r="G2" s="202"/>
      <c r="H2" s="202"/>
      <c r="I2" s="202"/>
      <c r="J2" s="202"/>
      <c r="K2" s="202"/>
      <c r="L2" s="202"/>
      <c r="M2" s="21"/>
    </row>
    <row r="3" spans="1:13" x14ac:dyDescent="0.2">
      <c r="A3" s="21"/>
      <c r="B3" s="358" t="s">
        <v>15</v>
      </c>
      <c r="C3" s="50"/>
      <c r="D3" s="50"/>
      <c r="E3" s="50"/>
      <c r="F3" s="50"/>
      <c r="G3" s="21"/>
      <c r="H3" s="21"/>
      <c r="I3" s="21"/>
      <c r="J3" s="21"/>
      <c r="K3" s="21"/>
      <c r="L3" s="21"/>
      <c r="M3" s="21"/>
    </row>
    <row r="4" spans="1:13" x14ac:dyDescent="0.2">
      <c r="A4" s="21"/>
      <c r="B4" s="359"/>
      <c r="C4" s="9"/>
      <c r="D4" s="9"/>
      <c r="E4" s="9"/>
      <c r="F4" s="9"/>
      <c r="G4" s="21"/>
      <c r="H4" s="21"/>
      <c r="I4" s="21"/>
      <c r="J4" s="21"/>
      <c r="K4" s="21"/>
      <c r="L4" s="21"/>
      <c r="M4" s="21"/>
    </row>
    <row r="5" spans="1:13" ht="24.75" customHeight="1" x14ac:dyDescent="0.2">
      <c r="A5" s="21"/>
      <c r="B5" s="210" t="s">
        <v>385</v>
      </c>
      <c r="C5" s="210"/>
      <c r="D5" s="210"/>
      <c r="E5" s="211"/>
      <c r="F5" s="211"/>
      <c r="G5" s="211"/>
      <c r="H5" s="211"/>
      <c r="I5" s="211"/>
      <c r="J5" s="211"/>
      <c r="K5" s="211"/>
      <c r="L5" s="211"/>
      <c r="M5" s="21"/>
    </row>
    <row r="6" spans="1:13" ht="18" customHeight="1" x14ac:dyDescent="0.2">
      <c r="A6" s="21"/>
      <c r="B6" s="138"/>
      <c r="C6" s="138"/>
      <c r="D6" s="138"/>
      <c r="E6" s="139"/>
      <c r="F6" s="139"/>
      <c r="G6" s="139"/>
      <c r="H6" s="139"/>
      <c r="I6" s="139"/>
      <c r="J6" s="139"/>
      <c r="K6" s="139"/>
      <c r="L6" s="139"/>
      <c r="M6" s="21"/>
    </row>
    <row r="7" spans="1:13" s="498" customFormat="1" ht="18" customHeight="1" x14ac:dyDescent="0.25">
      <c r="A7" s="9"/>
      <c r="B7" s="496" t="s">
        <v>78</v>
      </c>
      <c r="C7" s="250" t="s">
        <v>234</v>
      </c>
      <c r="D7" s="250" t="s">
        <v>235</v>
      </c>
      <c r="E7" s="250" t="s">
        <v>236</v>
      </c>
      <c r="F7" s="497" t="s">
        <v>95</v>
      </c>
      <c r="G7" s="364"/>
      <c r="H7" s="364"/>
      <c r="I7" s="203"/>
      <c r="J7" s="203"/>
      <c r="K7" s="203"/>
      <c r="L7" s="203"/>
      <c r="M7" s="9"/>
    </row>
    <row r="8" spans="1:13" s="365" customFormat="1" ht="18" customHeight="1" x14ac:dyDescent="0.2">
      <c r="A8" s="50"/>
      <c r="B8" s="381" t="s">
        <v>220</v>
      </c>
      <c r="C8" s="570">
        <v>9.0497049999999994</v>
      </c>
      <c r="D8" s="570">
        <v>9.1731069999999999</v>
      </c>
      <c r="E8" s="570">
        <v>8.8734669999999998</v>
      </c>
      <c r="F8" s="366" t="s">
        <v>176</v>
      </c>
      <c r="G8" s="367"/>
      <c r="H8" s="367"/>
      <c r="I8" s="37"/>
      <c r="J8" s="37"/>
      <c r="K8" s="37"/>
      <c r="L8" s="37"/>
      <c r="M8" s="50"/>
    </row>
    <row r="9" spans="1:13" s="415" customFormat="1" ht="18" customHeight="1" thickBot="1" x14ac:dyDescent="0.25">
      <c r="A9" s="391"/>
      <c r="B9" s="412" t="s">
        <v>326</v>
      </c>
      <c r="C9" s="571">
        <v>9.5255658717712155</v>
      </c>
      <c r="D9" s="571">
        <v>9.5150137154545433</v>
      </c>
      <c r="E9" s="571">
        <v>9.0317804165923281</v>
      </c>
      <c r="F9" s="572">
        <v>9.3574533346060278</v>
      </c>
      <c r="G9" s="293"/>
      <c r="H9" s="17"/>
      <c r="I9" s="57"/>
      <c r="J9" s="57"/>
      <c r="K9" s="57"/>
      <c r="L9" s="57"/>
      <c r="M9" s="224"/>
    </row>
    <row r="10" spans="1:13" s="365" customFormat="1" ht="18" customHeight="1" x14ac:dyDescent="0.2">
      <c r="A10" s="50"/>
      <c r="B10" s="65"/>
      <c r="C10" s="573"/>
      <c r="D10" s="573"/>
      <c r="E10" s="573"/>
      <c r="F10" s="574"/>
      <c r="G10" s="253"/>
      <c r="H10" s="203"/>
      <c r="I10" s="203"/>
      <c r="J10" s="203"/>
      <c r="K10" s="203"/>
      <c r="L10" s="203"/>
      <c r="M10" s="50"/>
    </row>
    <row r="11" spans="1:13" s="498" customFormat="1" ht="18" customHeight="1" x14ac:dyDescent="0.25">
      <c r="A11" s="9"/>
      <c r="B11" s="72" t="s">
        <v>78</v>
      </c>
      <c r="C11" s="250" t="s">
        <v>234</v>
      </c>
      <c r="D11" s="250" t="s">
        <v>235</v>
      </c>
      <c r="E11" s="250" t="s">
        <v>236</v>
      </c>
      <c r="F11" s="251" t="s">
        <v>63</v>
      </c>
      <c r="G11" s="251" t="s">
        <v>125</v>
      </c>
      <c r="H11" s="203"/>
      <c r="I11" s="203"/>
      <c r="J11" s="203"/>
      <c r="K11" s="203"/>
      <c r="L11" s="203"/>
      <c r="M11" s="9"/>
    </row>
    <row r="12" spans="1:13" s="365" customFormat="1" ht="18" customHeight="1" x14ac:dyDescent="0.2">
      <c r="A12" s="50"/>
      <c r="B12" s="37" t="s">
        <v>79</v>
      </c>
      <c r="C12" s="575">
        <v>2.969522</v>
      </c>
      <c r="D12" s="576">
        <v>2.9465059999999998</v>
      </c>
      <c r="E12" s="577">
        <v>2.5292340000000002</v>
      </c>
      <c r="F12" s="578">
        <v>2.8150873333333331</v>
      </c>
      <c r="G12" s="255">
        <v>0.3116760792136809</v>
      </c>
      <c r="H12" s="203"/>
      <c r="I12" s="203"/>
      <c r="J12" s="203"/>
      <c r="K12" s="203"/>
      <c r="L12" s="203"/>
      <c r="M12" s="50"/>
    </row>
    <row r="13" spans="1:13" s="365" customFormat="1" ht="18" customHeight="1" x14ac:dyDescent="0.2">
      <c r="A13" s="50"/>
      <c r="B13" s="37" t="s">
        <v>80</v>
      </c>
      <c r="C13" s="579">
        <v>3.386034</v>
      </c>
      <c r="D13" s="580">
        <v>3.4234309999999999</v>
      </c>
      <c r="E13" s="581">
        <v>3.2536450000000001</v>
      </c>
      <c r="F13" s="578">
        <v>3.3543699999999999</v>
      </c>
      <c r="G13" s="255">
        <v>0.37138346560426239</v>
      </c>
      <c r="H13" s="203"/>
      <c r="I13" s="203"/>
      <c r="J13" s="203"/>
      <c r="K13" s="203"/>
      <c r="L13" s="203"/>
      <c r="M13" s="50"/>
    </row>
    <row r="14" spans="1:13" s="365" customFormat="1" ht="18" customHeight="1" x14ac:dyDescent="0.2">
      <c r="A14" s="50"/>
      <c r="B14" s="37" t="s">
        <v>81</v>
      </c>
      <c r="C14" s="582">
        <v>0</v>
      </c>
      <c r="D14" s="578">
        <v>0</v>
      </c>
      <c r="E14" s="583">
        <v>0</v>
      </c>
      <c r="F14" s="578">
        <v>0</v>
      </c>
      <c r="G14" s="255">
        <v>0</v>
      </c>
      <c r="H14" s="203"/>
      <c r="I14" s="203"/>
      <c r="J14" s="203"/>
      <c r="K14" s="203"/>
      <c r="L14" s="203"/>
      <c r="M14" s="50"/>
    </row>
    <row r="15" spans="1:13" s="365" customFormat="1" ht="18" customHeight="1" x14ac:dyDescent="0.2">
      <c r="A15" s="50"/>
      <c r="B15" s="37" t="s">
        <v>82</v>
      </c>
      <c r="C15" s="579">
        <v>1.0382800000000001</v>
      </c>
      <c r="D15" s="580">
        <v>1.0559750000000001</v>
      </c>
      <c r="E15" s="581">
        <v>0.915215</v>
      </c>
      <c r="F15" s="578">
        <v>1.0031566666666667</v>
      </c>
      <c r="G15" s="255">
        <v>0.11106580353708344</v>
      </c>
      <c r="H15" s="203"/>
      <c r="I15" s="203"/>
      <c r="J15" s="203"/>
      <c r="K15" s="203"/>
      <c r="L15" s="203"/>
      <c r="M15" s="50"/>
    </row>
    <row r="16" spans="1:13" s="365" customFormat="1" ht="18" customHeight="1" x14ac:dyDescent="0.2">
      <c r="A16" s="50"/>
      <c r="B16" s="37" t="s">
        <v>83</v>
      </c>
      <c r="C16" s="579">
        <v>0.33432899999999999</v>
      </c>
      <c r="D16" s="580">
        <v>0.31001499999999999</v>
      </c>
      <c r="E16" s="581">
        <v>0.33301599999999998</v>
      </c>
      <c r="F16" s="578">
        <v>0.32578666666666667</v>
      </c>
      <c r="G16" s="255">
        <v>3.6069897272610743E-2</v>
      </c>
      <c r="H16" s="203"/>
      <c r="I16" s="203"/>
      <c r="J16" s="203"/>
      <c r="K16" s="203"/>
      <c r="L16" s="203"/>
      <c r="M16" s="50"/>
    </row>
    <row r="17" spans="1:13" s="365" customFormat="1" ht="18" customHeight="1" x14ac:dyDescent="0.2">
      <c r="A17" s="50"/>
      <c r="B17" s="37" t="s">
        <v>60</v>
      </c>
      <c r="C17" s="584">
        <v>1.3215399999999999</v>
      </c>
      <c r="D17" s="585">
        <v>1.4371799999999999</v>
      </c>
      <c r="E17" s="586">
        <v>1.842357</v>
      </c>
      <c r="F17" s="578">
        <v>1.5336923333333334</v>
      </c>
      <c r="G17" s="256">
        <v>0.16980475437236234</v>
      </c>
      <c r="H17" s="203"/>
      <c r="I17" s="203"/>
      <c r="J17" s="203"/>
      <c r="K17" s="203"/>
      <c r="L17" s="203"/>
      <c r="M17" s="50"/>
    </row>
    <row r="18" spans="1:13" s="396" customFormat="1" ht="18" customHeight="1" x14ac:dyDescent="0.2">
      <c r="A18" s="224"/>
      <c r="B18" s="410" t="s">
        <v>327</v>
      </c>
      <c r="C18" s="587">
        <v>9.0497050000000012</v>
      </c>
      <c r="D18" s="588">
        <v>9.1731069999999999</v>
      </c>
      <c r="E18" s="589">
        <v>8.8734669999999998</v>
      </c>
      <c r="F18" s="590">
        <v>9.0320930000000015</v>
      </c>
      <c r="G18" s="411">
        <v>0.99999999999999978</v>
      </c>
      <c r="H18" s="393"/>
      <c r="I18" s="393"/>
      <c r="J18" s="393"/>
      <c r="K18" s="393"/>
      <c r="L18" s="393"/>
      <c r="M18" s="224"/>
    </row>
    <row r="19" spans="1:13" s="396" customFormat="1" ht="18" customHeight="1" thickBot="1" x14ac:dyDescent="0.25">
      <c r="A19" s="224"/>
      <c r="B19" s="412" t="s">
        <v>328</v>
      </c>
      <c r="C19" s="571">
        <v>9.5255658717712173</v>
      </c>
      <c r="D19" s="571">
        <v>9.5150137154545433</v>
      </c>
      <c r="E19" s="571">
        <v>9.0317804165923281</v>
      </c>
      <c r="F19" s="591">
        <v>9.3574533346060296</v>
      </c>
      <c r="G19" s="413">
        <v>0.99999999999999978</v>
      </c>
      <c r="H19" s="414">
        <v>1.0000000000000002</v>
      </c>
      <c r="I19" s="393"/>
      <c r="J19" s="393"/>
      <c r="K19" s="393"/>
      <c r="L19" s="393"/>
      <c r="M19" s="224"/>
    </row>
    <row r="20" spans="1:13" s="371" customFormat="1" ht="18" customHeight="1" x14ac:dyDescent="0.2">
      <c r="A20" s="344"/>
      <c r="B20" s="369" t="s">
        <v>329</v>
      </c>
      <c r="C20" s="592">
        <v>0</v>
      </c>
      <c r="D20" s="592">
        <v>0</v>
      </c>
      <c r="E20" s="592">
        <v>0</v>
      </c>
      <c r="F20" s="592">
        <v>0</v>
      </c>
      <c r="G20" s="344"/>
      <c r="H20" s="370"/>
      <c r="I20" s="384">
        <v>1.9276353869288421</v>
      </c>
      <c r="J20" s="370"/>
      <c r="K20" s="370"/>
      <c r="L20" s="370"/>
      <c r="M20" s="279"/>
    </row>
    <row r="21" spans="1:13" s="365" customFormat="1" ht="18" customHeight="1" x14ac:dyDescent="0.2">
      <c r="A21" s="50"/>
      <c r="B21" s="372"/>
      <c r="C21" s="372"/>
      <c r="D21" s="372"/>
      <c r="E21" s="372"/>
      <c r="F21" s="372"/>
      <c r="G21" s="373" t="s">
        <v>95</v>
      </c>
      <c r="H21" s="203"/>
      <c r="I21" s="203"/>
      <c r="J21" s="203"/>
      <c r="K21" s="203"/>
      <c r="L21" s="203"/>
      <c r="M21" s="50"/>
    </row>
    <row r="22" spans="1:13" s="365" customFormat="1" ht="18" customHeight="1" x14ac:dyDescent="0.2">
      <c r="A22" s="50"/>
      <c r="B22" s="329" t="s">
        <v>325</v>
      </c>
      <c r="C22" s="450">
        <v>101.66420980111204</v>
      </c>
      <c r="D22" s="451">
        <v>106.99548977617512</v>
      </c>
      <c r="E22" s="452">
        <v>111.47741323450394</v>
      </c>
      <c r="F22" s="450">
        <v>106.7123709372637</v>
      </c>
      <c r="G22" s="361" t="s">
        <v>176</v>
      </c>
      <c r="H22" s="203"/>
      <c r="I22" s="203"/>
      <c r="J22" s="203"/>
      <c r="K22" s="203"/>
      <c r="L22" s="203"/>
      <c r="M22" s="50"/>
    </row>
    <row r="23" spans="1:13" s="365" customFormat="1" ht="18" customHeight="1" x14ac:dyDescent="0.2">
      <c r="A23" s="50"/>
      <c r="B23" s="383" t="s">
        <v>330</v>
      </c>
      <c r="C23" s="451">
        <v>107.0100215710967</v>
      </c>
      <c r="D23" s="451">
        <v>110.98350348601436</v>
      </c>
      <c r="E23" s="452">
        <v>113.46630553128368</v>
      </c>
      <c r="F23" s="593">
        <v>110.48661019613159</v>
      </c>
      <c r="G23" s="382"/>
      <c r="H23" s="203"/>
      <c r="I23" s="203"/>
      <c r="J23" s="203"/>
      <c r="K23" s="203"/>
      <c r="L23" s="203"/>
      <c r="M23" s="50"/>
    </row>
    <row r="24" spans="1:13" s="365" customFormat="1" ht="18" customHeight="1" x14ac:dyDescent="0.2">
      <c r="A24" s="50"/>
      <c r="B24" s="329" t="s">
        <v>331</v>
      </c>
      <c r="C24" s="450">
        <v>92.614504801112034</v>
      </c>
      <c r="D24" s="451">
        <v>97.822382776175118</v>
      </c>
      <c r="E24" s="452">
        <v>102.60394623450394</v>
      </c>
      <c r="F24" s="453">
        <v>97.68027793726371</v>
      </c>
      <c r="G24" s="145"/>
      <c r="H24" s="203"/>
      <c r="I24" s="203"/>
      <c r="J24" s="203"/>
      <c r="K24" s="203"/>
      <c r="L24" s="203"/>
      <c r="M24" s="50"/>
    </row>
    <row r="25" spans="1:13" s="365" customFormat="1" ht="18" customHeight="1" x14ac:dyDescent="0.2">
      <c r="A25" s="50"/>
      <c r="B25" s="329" t="s">
        <v>332</v>
      </c>
      <c r="C25" s="448">
        <v>97.48445569932548</v>
      </c>
      <c r="D25" s="448">
        <v>101.46848977055981</v>
      </c>
      <c r="E25" s="449">
        <v>104.43452511469135</v>
      </c>
      <c r="F25" s="453">
        <v>101.12915686152554</v>
      </c>
      <c r="G25" s="145"/>
      <c r="H25" s="203"/>
      <c r="I25" s="203"/>
      <c r="J25" s="203"/>
      <c r="K25" s="203"/>
      <c r="L25" s="203"/>
      <c r="M25" s="50"/>
    </row>
    <row r="26" spans="1:13" s="365" customFormat="1" ht="18" customHeight="1" x14ac:dyDescent="0.2">
      <c r="A26" s="50"/>
      <c r="B26" s="329" t="s">
        <v>62</v>
      </c>
      <c r="C26" s="140">
        <v>9.7713689874324522E-2</v>
      </c>
      <c r="D26" s="97">
        <v>9.3773088935982574E-2</v>
      </c>
      <c r="E26" s="141">
        <v>8.6482706812459856E-2</v>
      </c>
      <c r="F26" s="385">
        <v>9.2656495207588993E-2</v>
      </c>
      <c r="G26" s="145"/>
      <c r="H26" s="203"/>
      <c r="I26" s="144"/>
      <c r="J26" s="144"/>
      <c r="K26" s="144"/>
      <c r="L26" s="144"/>
      <c r="M26" s="50"/>
    </row>
    <row r="27" spans="1:13" s="365" customFormat="1" ht="18" customHeight="1" x14ac:dyDescent="0.2">
      <c r="A27" s="50"/>
      <c r="B27" s="71"/>
      <c r="C27" s="142"/>
      <c r="D27" s="142"/>
      <c r="E27" s="142"/>
      <c r="F27" s="143"/>
      <c r="G27" s="374"/>
      <c r="H27" s="50"/>
      <c r="I27" s="65"/>
      <c r="J27" s="65"/>
      <c r="K27" s="65"/>
      <c r="L27" s="65"/>
      <c r="M27" s="50"/>
    </row>
    <row r="28" spans="1:13" s="396" customFormat="1" ht="24.75" customHeight="1" x14ac:dyDescent="0.2">
      <c r="A28" s="224"/>
      <c r="B28" s="210" t="s">
        <v>394</v>
      </c>
      <c r="C28" s="408"/>
      <c r="D28" s="408"/>
      <c r="E28" s="409"/>
      <c r="F28" s="409"/>
      <c r="G28" s="409"/>
      <c r="H28" s="409"/>
      <c r="I28" s="409"/>
      <c r="J28" s="409"/>
      <c r="K28" s="409"/>
      <c r="L28" s="409"/>
      <c r="M28" s="224"/>
    </row>
    <row r="29" spans="1:13" s="365" customFormat="1" ht="18" customHeight="1" x14ac:dyDescent="0.2">
      <c r="A29" s="50"/>
      <c r="B29" s="71"/>
      <c r="C29" s="142"/>
      <c r="D29" s="142"/>
      <c r="E29" s="142"/>
      <c r="F29" s="143"/>
      <c r="G29" s="374"/>
      <c r="H29" s="50"/>
      <c r="I29" s="65"/>
      <c r="J29" s="65"/>
      <c r="K29" s="65"/>
      <c r="L29" s="65"/>
      <c r="M29" s="50"/>
    </row>
    <row r="30" spans="1:13" s="365" customFormat="1" ht="18" customHeight="1" x14ac:dyDescent="0.2">
      <c r="A30" s="50"/>
      <c r="B30" s="71"/>
      <c r="C30" s="599" t="s">
        <v>86</v>
      </c>
      <c r="D30" s="600"/>
      <c r="E30" s="599" t="s">
        <v>234</v>
      </c>
      <c r="F30" s="600"/>
      <c r="G30" s="599" t="s">
        <v>235</v>
      </c>
      <c r="H30" s="600"/>
      <c r="I30" s="599" t="s">
        <v>236</v>
      </c>
      <c r="J30" s="600"/>
      <c r="K30" s="599" t="s">
        <v>63</v>
      </c>
      <c r="L30" s="600"/>
      <c r="M30" s="372"/>
    </row>
    <row r="31" spans="1:13" s="498" customFormat="1" ht="18" customHeight="1" x14ac:dyDescent="0.25">
      <c r="A31" s="9"/>
      <c r="B31" s="72" t="s">
        <v>78</v>
      </c>
      <c r="C31" s="499" t="s">
        <v>84</v>
      </c>
      <c r="D31" s="500" t="s">
        <v>85</v>
      </c>
      <c r="E31" s="501" t="s">
        <v>84</v>
      </c>
      <c r="F31" s="500" t="s">
        <v>85</v>
      </c>
      <c r="G31" s="501" t="s">
        <v>84</v>
      </c>
      <c r="H31" s="501" t="s">
        <v>85</v>
      </c>
      <c r="I31" s="499" t="s">
        <v>84</v>
      </c>
      <c r="J31" s="500" t="s">
        <v>85</v>
      </c>
      <c r="K31" s="499" t="s">
        <v>84</v>
      </c>
      <c r="L31" s="500" t="s">
        <v>85</v>
      </c>
      <c r="M31" s="37"/>
    </row>
    <row r="32" spans="1:13" s="365" customFormat="1" ht="18" customHeight="1" x14ac:dyDescent="0.2">
      <c r="A32" s="50"/>
      <c r="B32" s="37" t="s">
        <v>79</v>
      </c>
      <c r="C32" s="356">
        <v>0.85</v>
      </c>
      <c r="D32" s="357">
        <v>0.15</v>
      </c>
      <c r="E32" s="164">
        <v>2.5240936999999999</v>
      </c>
      <c r="F32" s="165">
        <v>0.4454283</v>
      </c>
      <c r="G32" s="164">
        <v>2.5045300999999998</v>
      </c>
      <c r="H32" s="164">
        <v>0.44197589999999998</v>
      </c>
      <c r="I32" s="166">
        <v>2.1498489000000003</v>
      </c>
      <c r="J32" s="165">
        <v>0.37938510000000003</v>
      </c>
      <c r="K32" s="166">
        <v>2.3928242333333336</v>
      </c>
      <c r="L32" s="165">
        <v>0.42226310000000006</v>
      </c>
      <c r="M32" s="50"/>
    </row>
    <row r="33" spans="1:13" s="365" customFormat="1" ht="18" customHeight="1" x14ac:dyDescent="0.2">
      <c r="A33" s="50"/>
      <c r="B33" s="37" t="s">
        <v>80</v>
      </c>
      <c r="C33" s="356">
        <v>0.75</v>
      </c>
      <c r="D33" s="357">
        <v>0.25</v>
      </c>
      <c r="E33" s="164">
        <v>2.5395254999999999</v>
      </c>
      <c r="F33" s="165">
        <v>0.8465085</v>
      </c>
      <c r="G33" s="164">
        <v>2.5675732499999997</v>
      </c>
      <c r="H33" s="164">
        <v>0.85585774999999997</v>
      </c>
      <c r="I33" s="166">
        <v>2.44023375</v>
      </c>
      <c r="J33" s="165">
        <v>0.81341125000000003</v>
      </c>
      <c r="K33" s="166">
        <v>2.5157775</v>
      </c>
      <c r="L33" s="165">
        <v>0.83859249999999996</v>
      </c>
      <c r="M33" s="50"/>
    </row>
    <row r="34" spans="1:13" s="365" customFormat="1" ht="18" customHeight="1" x14ac:dyDescent="0.2">
      <c r="A34" s="50"/>
      <c r="B34" s="37" t="s">
        <v>81</v>
      </c>
      <c r="C34" s="356">
        <v>0.75</v>
      </c>
      <c r="D34" s="357">
        <v>0.25</v>
      </c>
      <c r="E34" s="164">
        <v>0</v>
      </c>
      <c r="F34" s="165">
        <v>0</v>
      </c>
      <c r="G34" s="164">
        <v>0</v>
      </c>
      <c r="H34" s="164">
        <v>0</v>
      </c>
      <c r="I34" s="166">
        <v>0</v>
      </c>
      <c r="J34" s="165">
        <v>0</v>
      </c>
      <c r="K34" s="166">
        <v>0</v>
      </c>
      <c r="L34" s="165">
        <v>0</v>
      </c>
      <c r="M34" s="50"/>
    </row>
    <row r="35" spans="1:13" s="365" customFormat="1" ht="18" customHeight="1" x14ac:dyDescent="0.2">
      <c r="A35" s="50"/>
      <c r="B35" s="37" t="s">
        <v>82</v>
      </c>
      <c r="C35" s="356">
        <v>0.5</v>
      </c>
      <c r="D35" s="357">
        <v>0.5</v>
      </c>
      <c r="E35" s="164">
        <v>0.51914000000000005</v>
      </c>
      <c r="F35" s="165">
        <v>0.51914000000000005</v>
      </c>
      <c r="G35" s="164">
        <v>0.52798750000000005</v>
      </c>
      <c r="H35" s="164">
        <v>0.52798750000000005</v>
      </c>
      <c r="I35" s="166">
        <v>0.4576075</v>
      </c>
      <c r="J35" s="165">
        <v>0.4576075</v>
      </c>
      <c r="K35" s="166">
        <v>0.50157833333333335</v>
      </c>
      <c r="L35" s="165">
        <v>0.50157833333333335</v>
      </c>
      <c r="M35" s="50"/>
    </row>
    <row r="36" spans="1:13" s="365" customFormat="1" ht="18" customHeight="1" x14ac:dyDescent="0.2">
      <c r="A36" s="50"/>
      <c r="B36" s="37" t="s">
        <v>83</v>
      </c>
      <c r="C36" s="356">
        <v>0.7</v>
      </c>
      <c r="D36" s="357">
        <v>0.3</v>
      </c>
      <c r="E36" s="164">
        <v>0.23403029999999997</v>
      </c>
      <c r="F36" s="165">
        <v>0.10029869999999999</v>
      </c>
      <c r="G36" s="164">
        <v>0.21701049999999997</v>
      </c>
      <c r="H36" s="164">
        <v>9.300449999999999E-2</v>
      </c>
      <c r="I36" s="166">
        <v>0.23311119999999996</v>
      </c>
      <c r="J36" s="165">
        <v>9.9904799999999988E-2</v>
      </c>
      <c r="K36" s="166">
        <v>0.22805066666666662</v>
      </c>
      <c r="L36" s="165">
        <v>9.773599999999999E-2</v>
      </c>
      <c r="M36" s="50"/>
    </row>
    <row r="37" spans="1:13" s="365" customFormat="1" ht="18" customHeight="1" x14ac:dyDescent="0.2">
      <c r="A37" s="50"/>
      <c r="B37" s="37" t="s">
        <v>60</v>
      </c>
      <c r="C37" s="356">
        <v>1</v>
      </c>
      <c r="D37" s="357">
        <v>0</v>
      </c>
      <c r="E37" s="164">
        <v>1.3215399999999999</v>
      </c>
      <c r="F37" s="165">
        <v>0</v>
      </c>
      <c r="G37" s="164">
        <v>1.4371799999999999</v>
      </c>
      <c r="H37" s="164">
        <v>0</v>
      </c>
      <c r="I37" s="166">
        <v>1.842357</v>
      </c>
      <c r="J37" s="165">
        <v>0</v>
      </c>
      <c r="K37" s="166">
        <v>1.5336923333333334</v>
      </c>
      <c r="L37" s="165">
        <v>0</v>
      </c>
      <c r="M37" s="50"/>
    </row>
    <row r="38" spans="1:13" s="396" customFormat="1" ht="18" customHeight="1" thickBot="1" x14ac:dyDescent="0.25">
      <c r="A38" s="224"/>
      <c r="B38" s="17" t="s">
        <v>87</v>
      </c>
      <c r="C38" s="398"/>
      <c r="D38" s="399"/>
      <c r="E38" s="322">
        <v>7.1383294999999993</v>
      </c>
      <c r="F38" s="322">
        <v>1.9113754999999999</v>
      </c>
      <c r="G38" s="400">
        <v>7.2542813499999985</v>
      </c>
      <c r="H38" s="401">
        <v>1.9188256499999998</v>
      </c>
      <c r="I38" s="400">
        <v>7.1231583499999997</v>
      </c>
      <c r="J38" s="401">
        <v>1.75030865</v>
      </c>
      <c r="K38" s="400">
        <v>7.1719230666666673</v>
      </c>
      <c r="L38" s="401">
        <v>1.8601699333333335</v>
      </c>
      <c r="M38" s="224"/>
    </row>
    <row r="39" spans="1:13" s="365" customFormat="1" ht="18" customHeight="1" x14ac:dyDescent="0.2">
      <c r="A39" s="50"/>
      <c r="B39" s="71"/>
      <c r="C39" s="142"/>
      <c r="D39" s="142"/>
      <c r="E39" s="50"/>
      <c r="F39" s="50"/>
      <c r="G39" s="50"/>
      <c r="H39" s="50"/>
      <c r="I39" s="50"/>
      <c r="J39" s="50"/>
      <c r="K39" s="50"/>
      <c r="L39" s="65"/>
      <c r="M39" s="50"/>
    </row>
    <row r="40" spans="1:13" s="365" customFormat="1" ht="18" customHeight="1" x14ac:dyDescent="0.2">
      <c r="A40" s="50"/>
      <c r="B40" s="375" t="s">
        <v>134</v>
      </c>
      <c r="C40" s="97"/>
      <c r="D40" s="141"/>
      <c r="E40" s="140">
        <v>0.78879140259268121</v>
      </c>
      <c r="F40" s="185">
        <v>0.21120859740731882</v>
      </c>
      <c r="G40" s="140">
        <v>0.79082053114609918</v>
      </c>
      <c r="H40" s="186">
        <v>0.2091794688539009</v>
      </c>
      <c r="I40" s="97">
        <v>0.80274805214241518</v>
      </c>
      <c r="J40" s="185">
        <v>0.19725194785758488</v>
      </c>
      <c r="K40" s="140">
        <v>0.79404885076655718</v>
      </c>
      <c r="L40" s="186">
        <v>0.20595114923344271</v>
      </c>
      <c r="M40" s="50"/>
    </row>
    <row r="41" spans="1:13" s="365" customFormat="1" ht="18" customHeight="1" x14ac:dyDescent="0.2">
      <c r="A41" s="50"/>
      <c r="B41" s="71"/>
      <c r="C41" s="142"/>
      <c r="D41" s="142"/>
      <c r="E41" s="142"/>
      <c r="F41" s="143"/>
      <c r="G41" s="142"/>
      <c r="H41" s="50"/>
      <c r="I41" s="142"/>
      <c r="J41" s="137"/>
      <c r="K41" s="142"/>
      <c r="L41" s="65"/>
      <c r="M41" s="50"/>
    </row>
    <row r="42" spans="1:13" s="396" customFormat="1" ht="18" customHeight="1" x14ac:dyDescent="0.2">
      <c r="A42" s="224"/>
      <c r="B42" s="402" t="s">
        <v>129</v>
      </c>
      <c r="C42" s="403"/>
      <c r="D42" s="404"/>
      <c r="E42" s="405">
        <v>7.7075718488474693E-2</v>
      </c>
      <c r="F42" s="406">
        <v>2.0637971385849808E-2</v>
      </c>
      <c r="G42" s="405">
        <v>7.4157683999564128E-2</v>
      </c>
      <c r="H42" s="407">
        <v>1.9615404936418442E-2</v>
      </c>
      <c r="I42" s="405">
        <v>6.9423824437705742E-2</v>
      </c>
      <c r="J42" s="407">
        <v>1.7058882374754135E-2</v>
      </c>
      <c r="K42" s="394"/>
      <c r="L42" s="394"/>
      <c r="M42" s="224"/>
    </row>
    <row r="43" spans="1:13" s="365" customFormat="1" ht="18" customHeight="1" x14ac:dyDescent="0.2">
      <c r="A43" s="50"/>
      <c r="B43" s="71"/>
      <c r="C43" s="142"/>
      <c r="D43" s="142"/>
      <c r="E43" s="142"/>
      <c r="F43" s="143"/>
      <c r="G43" s="374"/>
      <c r="H43" s="50"/>
      <c r="I43" s="65"/>
      <c r="J43" s="50"/>
      <c r="K43" s="65"/>
      <c r="L43" s="65"/>
      <c r="M43" s="50"/>
    </row>
    <row r="44" spans="1:13" s="396" customFormat="1" ht="22.5" customHeight="1" x14ac:dyDescent="0.2">
      <c r="A44" s="394"/>
      <c r="B44" s="210" t="s">
        <v>242</v>
      </c>
      <c r="C44" s="210"/>
      <c r="D44" s="210"/>
      <c r="E44" s="211"/>
      <c r="F44" s="211"/>
      <c r="G44" s="211"/>
      <c r="H44" s="211"/>
      <c r="I44" s="211"/>
      <c r="J44" s="211"/>
      <c r="K44" s="211"/>
      <c r="L44" s="211"/>
      <c r="M44" s="224"/>
    </row>
    <row r="45" spans="1:13" s="365" customFormat="1" ht="18" customHeight="1" x14ac:dyDescent="0.2">
      <c r="A45" s="65"/>
      <c r="B45" s="64"/>
      <c r="C45" s="96"/>
      <c r="D45" s="9"/>
      <c r="E45" s="9"/>
      <c r="F45" s="9"/>
      <c r="G45" s="374"/>
      <c r="H45" s="50"/>
      <c r="I45" s="50"/>
      <c r="J45" s="65"/>
      <c r="K45" s="65"/>
      <c r="L45" s="65"/>
      <c r="M45" s="50"/>
    </row>
    <row r="46" spans="1:13" s="365" customFormat="1" ht="18" customHeight="1" x14ac:dyDescent="0.2">
      <c r="A46" s="65"/>
      <c r="B46" s="416" t="s">
        <v>333</v>
      </c>
      <c r="C46" s="257">
        <v>7.4302750664456063</v>
      </c>
      <c r="D46" s="9"/>
      <c r="E46" s="9"/>
      <c r="F46" s="9"/>
      <c r="G46" s="374"/>
      <c r="H46" s="374"/>
      <c r="I46" s="374"/>
      <c r="J46" s="374"/>
      <c r="K46" s="374"/>
      <c r="L46" s="65"/>
      <c r="M46" s="50"/>
    </row>
    <row r="47" spans="1:13" s="365" customFormat="1" ht="18" customHeight="1" x14ac:dyDescent="0.2">
      <c r="A47" s="65"/>
      <c r="B47" s="416" t="s">
        <v>135</v>
      </c>
      <c r="C47" s="258">
        <v>1.9056603732979561E-2</v>
      </c>
      <c r="D47" s="9"/>
      <c r="E47" s="9"/>
      <c r="F47" s="9"/>
      <c r="G47" s="374"/>
      <c r="H47" s="50"/>
      <c r="I47" s="50"/>
      <c r="J47" s="65"/>
      <c r="K47" s="65"/>
      <c r="L47" s="65"/>
      <c r="M47" s="50"/>
    </row>
    <row r="48" spans="1:13" s="365" customFormat="1" ht="18" customHeight="1" x14ac:dyDescent="0.2">
      <c r="A48" s="65"/>
      <c r="B48" s="64"/>
      <c r="C48" s="96"/>
      <c r="D48" s="9"/>
      <c r="E48" s="9"/>
      <c r="F48" s="9"/>
      <c r="G48" s="374"/>
      <c r="H48" s="50"/>
      <c r="I48" s="50"/>
      <c r="J48" s="65"/>
      <c r="K48" s="65"/>
      <c r="L48" s="65"/>
      <c r="M48" s="50"/>
    </row>
    <row r="49" spans="1:13" s="498" customFormat="1" ht="33.75" x14ac:dyDescent="0.25">
      <c r="A49" s="62"/>
      <c r="B49" s="502"/>
      <c r="C49" s="251" t="s">
        <v>229</v>
      </c>
      <c r="D49" s="250" t="s">
        <v>230</v>
      </c>
      <c r="E49" s="250" t="s">
        <v>231</v>
      </c>
      <c r="F49" s="250" t="s">
        <v>232</v>
      </c>
      <c r="G49" s="486" t="s">
        <v>233</v>
      </c>
      <c r="H49" s="249" t="s">
        <v>228</v>
      </c>
      <c r="I49" s="503"/>
      <c r="J49" s="62"/>
      <c r="K49" s="62"/>
      <c r="L49" s="62"/>
      <c r="M49" s="9"/>
    </row>
    <row r="50" spans="1:13" s="365" customFormat="1" ht="18" customHeight="1" x14ac:dyDescent="0.2">
      <c r="A50" s="65"/>
      <c r="B50" s="37" t="s">
        <v>126</v>
      </c>
      <c r="C50" s="569">
        <v>7.6141389522023424</v>
      </c>
      <c r="D50" s="99">
        <v>7.6141389522023424</v>
      </c>
      <c r="E50" s="99">
        <v>7.6141389522023424</v>
      </c>
      <c r="F50" s="99">
        <v>7.6141389522023424</v>
      </c>
      <c r="G50" s="99">
        <v>7.6141389522023424</v>
      </c>
      <c r="H50" s="41">
        <v>38.070694761011708</v>
      </c>
      <c r="I50" s="144"/>
      <c r="J50" s="65"/>
      <c r="K50" s="65"/>
      <c r="L50" s="65"/>
      <c r="M50" s="50"/>
    </row>
    <row r="51" spans="1:13" s="365" customFormat="1" ht="18" customHeight="1" x14ac:dyDescent="0.2">
      <c r="A51" s="65"/>
      <c r="B51" s="37" t="s">
        <v>127</v>
      </c>
      <c r="C51" s="41">
        <v>1.9162437007752897</v>
      </c>
      <c r="D51" s="40">
        <v>2.0766442357483816</v>
      </c>
      <c r="E51" s="40">
        <v>2.1440296809031278</v>
      </c>
      <c r="F51" s="40">
        <v>2.1170980524449114</v>
      </c>
      <c r="G51" s="40">
        <v>1.8583515763761409</v>
      </c>
      <c r="H51" s="41">
        <v>10.112367246247851</v>
      </c>
      <c r="I51" s="50"/>
      <c r="J51" s="65"/>
      <c r="K51" s="65"/>
      <c r="L51" s="65"/>
      <c r="M51" s="50"/>
    </row>
    <row r="52" spans="1:13" s="396" customFormat="1" ht="18" customHeight="1" thickBot="1" x14ac:dyDescent="0.25">
      <c r="A52" s="394"/>
      <c r="B52" s="17" t="s">
        <v>204</v>
      </c>
      <c r="C52" s="79">
        <v>9.5303826529776323</v>
      </c>
      <c r="D52" s="78">
        <v>9.6907831879507249</v>
      </c>
      <c r="E52" s="78">
        <v>9.7581686331054698</v>
      </c>
      <c r="F52" s="78">
        <v>9.7312370046472534</v>
      </c>
      <c r="G52" s="78">
        <v>9.4724905285784828</v>
      </c>
      <c r="H52" s="79">
        <v>48.183062007259565</v>
      </c>
      <c r="I52" s="395">
        <v>1.0000000000000002</v>
      </c>
      <c r="J52" s="394"/>
      <c r="K52" s="394"/>
      <c r="L52" s="394"/>
      <c r="M52" s="224"/>
    </row>
    <row r="53" spans="1:13" s="365" customFormat="1" ht="18" customHeight="1" x14ac:dyDescent="0.2">
      <c r="A53" s="50"/>
      <c r="B53" s="372"/>
      <c r="C53" s="50"/>
      <c r="D53" s="50"/>
      <c r="E53" s="50"/>
      <c r="F53" s="50"/>
      <c r="G53" s="50"/>
      <c r="H53" s="50"/>
      <c r="I53" s="50"/>
      <c r="J53" s="65"/>
      <c r="K53" s="65"/>
      <c r="L53" s="65"/>
      <c r="M53" s="50"/>
    </row>
    <row r="54" spans="1:13" s="365" customFormat="1" ht="18" customHeight="1" x14ac:dyDescent="0.2">
      <c r="A54" s="50"/>
      <c r="B54" s="416" t="s">
        <v>207</v>
      </c>
      <c r="C54" s="258">
        <v>9.0800254475985609E-2</v>
      </c>
      <c r="D54" s="50"/>
      <c r="E54" s="50"/>
      <c r="F54" s="50"/>
      <c r="G54" s="50"/>
      <c r="H54" s="50"/>
      <c r="I54" s="50"/>
      <c r="J54" s="50"/>
      <c r="K54" s="50"/>
      <c r="L54" s="50"/>
      <c r="M54" s="50"/>
    </row>
    <row r="55" spans="1:13" s="365" customFormat="1" ht="18" customHeight="1" x14ac:dyDescent="0.2">
      <c r="A55" s="50"/>
      <c r="B55" s="372"/>
      <c r="C55" s="50"/>
      <c r="D55" s="50"/>
      <c r="E55" s="50"/>
      <c r="F55" s="50"/>
      <c r="G55" s="50"/>
      <c r="H55" s="50"/>
      <c r="I55" s="50"/>
      <c r="J55" s="50"/>
      <c r="K55" s="50"/>
      <c r="L55" s="50"/>
      <c r="M55" s="50"/>
    </row>
    <row r="56" spans="1:13" s="498" customFormat="1" ht="33.75" x14ac:dyDescent="0.25">
      <c r="A56" s="9"/>
      <c r="B56" s="72" t="s">
        <v>348</v>
      </c>
      <c r="C56" s="251" t="s">
        <v>229</v>
      </c>
      <c r="D56" s="250" t="s">
        <v>230</v>
      </c>
      <c r="E56" s="250" t="s">
        <v>231</v>
      </c>
      <c r="F56" s="250" t="s">
        <v>232</v>
      </c>
      <c r="G56" s="486" t="s">
        <v>233</v>
      </c>
      <c r="H56" s="249" t="s">
        <v>228</v>
      </c>
      <c r="I56" s="37"/>
      <c r="J56" s="9"/>
      <c r="K56" s="9"/>
      <c r="L56" s="9"/>
      <c r="M56" s="9"/>
    </row>
    <row r="57" spans="1:13" s="365" customFormat="1" ht="18" customHeight="1" x14ac:dyDescent="0.2">
      <c r="A57" s="50"/>
      <c r="B57" s="376" t="s">
        <v>346</v>
      </c>
      <c r="C57" s="362">
        <v>-2.1161700509647897E-15</v>
      </c>
      <c r="D57" s="363">
        <v>-2.1517861243826537E-15</v>
      </c>
      <c r="E57" s="363">
        <v>-2.1667486989297364E-15</v>
      </c>
      <c r="F57" s="363">
        <v>-2.160768676128744E-15</v>
      </c>
      <c r="G57" s="363">
        <v>-2.1033154170743098E-15</v>
      </c>
      <c r="H57" s="362">
        <v>-1.0698788967480235E-14</v>
      </c>
      <c r="I57" s="377">
        <v>-2.2204460492503131E-16</v>
      </c>
      <c r="J57" s="50"/>
      <c r="K57" s="50"/>
      <c r="L57" s="50"/>
      <c r="M57" s="50"/>
    </row>
    <row r="58" spans="1:13" s="396" customFormat="1" ht="13.5" thickBot="1" x14ac:dyDescent="0.25">
      <c r="A58" s="224"/>
      <c r="B58" s="17" t="s">
        <v>347</v>
      </c>
      <c r="C58" s="79">
        <v>9.5303826529776305</v>
      </c>
      <c r="D58" s="78">
        <v>9.6907831879507231</v>
      </c>
      <c r="E58" s="78">
        <v>9.758168633105468</v>
      </c>
      <c r="F58" s="78">
        <v>9.7312370046472516</v>
      </c>
      <c r="G58" s="78">
        <v>9.4724905285784811</v>
      </c>
      <c r="H58" s="79">
        <v>48.183062007259558</v>
      </c>
      <c r="I58" s="397">
        <v>1</v>
      </c>
      <c r="J58" s="224"/>
      <c r="K58" s="224"/>
      <c r="L58" s="224"/>
      <c r="M58" s="224"/>
    </row>
    <row r="59" spans="1:13" s="365" customFormat="1" ht="18" customHeight="1" x14ac:dyDescent="0.2">
      <c r="A59" s="50"/>
      <c r="B59" s="372"/>
      <c r="C59" s="372"/>
      <c r="D59" s="372"/>
      <c r="E59" s="372"/>
      <c r="F59" s="372"/>
      <c r="G59" s="372"/>
      <c r="H59" s="372"/>
      <c r="I59" s="378">
        <v>0</v>
      </c>
      <c r="J59" s="50"/>
      <c r="K59" s="50"/>
      <c r="L59" s="50"/>
      <c r="M59" s="50"/>
    </row>
    <row r="60" spans="1:13" s="498" customFormat="1" ht="33.75" x14ac:dyDescent="0.25">
      <c r="A60" s="9"/>
      <c r="B60" s="72" t="s">
        <v>349</v>
      </c>
      <c r="C60" s="251" t="s">
        <v>229</v>
      </c>
      <c r="D60" s="250" t="s">
        <v>230</v>
      </c>
      <c r="E60" s="250" t="s">
        <v>231</v>
      </c>
      <c r="F60" s="250" t="s">
        <v>232</v>
      </c>
      <c r="G60" s="486" t="s">
        <v>233</v>
      </c>
      <c r="H60" s="249" t="s">
        <v>228</v>
      </c>
      <c r="I60" s="504"/>
      <c r="J60" s="9"/>
      <c r="K60" s="9"/>
      <c r="L60" s="9"/>
      <c r="M60" s="9"/>
    </row>
    <row r="61" spans="1:13" s="396" customFormat="1" ht="18" customHeight="1" thickBot="1" x14ac:dyDescent="0.25">
      <c r="A61" s="224"/>
      <c r="B61" s="17" t="s">
        <v>350</v>
      </c>
      <c r="C61" s="79">
        <v>-2.0650694273834619E-15</v>
      </c>
      <c r="D61" s="78">
        <v>-2.0998254548138395E-15</v>
      </c>
      <c r="E61" s="78">
        <v>-2.1144267177123666E-15</v>
      </c>
      <c r="F61" s="78">
        <v>-2.1085910986628697E-15</v>
      </c>
      <c r="G61" s="78">
        <v>-2.0525252032388403E-15</v>
      </c>
      <c r="H61" s="79">
        <v>-1.0440437901811377E-14</v>
      </c>
      <c r="I61" s="397"/>
      <c r="J61" s="224"/>
      <c r="K61" s="224"/>
      <c r="L61" s="224"/>
      <c r="M61" s="224"/>
    </row>
    <row r="62" spans="1:13" ht="18" customHeight="1" x14ac:dyDescent="0.2">
      <c r="A62" s="21"/>
      <c r="B62" s="324"/>
      <c r="C62" s="21"/>
      <c r="D62" s="21"/>
      <c r="E62" s="21"/>
      <c r="F62" s="21"/>
      <c r="G62" s="21"/>
      <c r="H62" s="21"/>
      <c r="I62" s="21"/>
      <c r="J62" s="21"/>
      <c r="K62" s="21"/>
      <c r="L62" s="21"/>
      <c r="M62" s="21"/>
    </row>
    <row r="63" spans="1:13" x14ac:dyDescent="0.2">
      <c r="B63" s="360"/>
    </row>
    <row r="64" spans="1:13" ht="18" customHeight="1" x14ac:dyDescent="0.2">
      <c r="B64" s="360"/>
    </row>
    <row r="65" spans="2:2" ht="18" customHeight="1" x14ac:dyDescent="0.2">
      <c r="B65" s="360"/>
    </row>
    <row r="66" spans="2:2" ht="18" customHeight="1" x14ac:dyDescent="0.2">
      <c r="B66" s="360"/>
    </row>
    <row r="67" spans="2:2" ht="18" customHeight="1" x14ac:dyDescent="0.2">
      <c r="B67" s="360"/>
    </row>
    <row r="68" spans="2:2" ht="18" customHeight="1" x14ac:dyDescent="0.2">
      <c r="B68" s="360"/>
    </row>
    <row r="69" spans="2:2" x14ac:dyDescent="0.2">
      <c r="B69" s="360"/>
    </row>
    <row r="81" ht="18" customHeight="1" x14ac:dyDescent="0.2"/>
  </sheetData>
  <mergeCells count="5">
    <mergeCell ref="I30:J30"/>
    <mergeCell ref="K30:L30"/>
    <mergeCell ref="C30:D30"/>
    <mergeCell ref="E30:F30"/>
    <mergeCell ref="G30:H30"/>
  </mergeCells>
  <hyperlinks>
    <hyperlink ref="B3" location="Contents!A1" display="Contents!A1"/>
  </hyperlinks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A3E0"/>
  </sheetPr>
  <dimension ref="A1"/>
  <sheetViews>
    <sheetView zoomScale="90" zoomScaleNormal="90" workbookViewId="0"/>
  </sheetViews>
  <sheetFormatPr defaultColWidth="9.140625" defaultRowHeight="15" x14ac:dyDescent="0.25"/>
  <cols>
    <col min="1" max="16384" width="9.140625" style="419"/>
  </cols>
  <sheetData/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  <pageSetUpPr fitToPage="1"/>
  </sheetPr>
  <dimension ref="A1:AM84"/>
  <sheetViews>
    <sheetView topLeftCell="R1" zoomScale="90" zoomScaleNormal="90" workbookViewId="0">
      <pane ySplit="3" topLeftCell="A4" activePane="bottomLeft" state="frozen"/>
      <selection sqref="A1:XFD1048576"/>
      <selection pane="bottomLeft" activeCell="AA10" sqref="AA10:AA11"/>
    </sheetView>
  </sheetViews>
  <sheetFormatPr defaultColWidth="9.140625" defaultRowHeight="14.25" x14ac:dyDescent="0.2"/>
  <cols>
    <col min="1" max="1" width="2.28515625" style="33" customWidth="1"/>
    <col min="2" max="2" width="4.42578125" style="33" customWidth="1"/>
    <col min="3" max="3" width="45.7109375" style="33" customWidth="1"/>
    <col min="4" max="4" width="12.7109375" style="33" bestFit="1" customWidth="1"/>
    <col min="5" max="8" width="9.85546875" style="33" bestFit="1" customWidth="1"/>
    <col min="9" max="9" width="10.7109375" style="33" bestFit="1" customWidth="1"/>
    <col min="10" max="10" width="4.28515625" style="33" customWidth="1"/>
    <col min="11" max="11" width="4.5703125" style="33" customWidth="1"/>
    <col min="12" max="12" width="41.85546875" style="33" bestFit="1" customWidth="1"/>
    <col min="13" max="13" width="12.7109375" style="33" bestFit="1" customWidth="1"/>
    <col min="14" max="17" width="9.85546875" style="33" bestFit="1" customWidth="1"/>
    <col min="18" max="18" width="10.7109375" style="33" bestFit="1" customWidth="1"/>
    <col min="19" max="19" width="4.28515625" style="33" customWidth="1"/>
    <col min="20" max="20" width="4.5703125" style="33" customWidth="1"/>
    <col min="21" max="21" width="41.85546875" style="33" bestFit="1" customWidth="1"/>
    <col min="22" max="26" width="9.140625" style="33"/>
    <col min="27" max="27" width="11" style="33" customWidth="1"/>
    <col min="28" max="28" width="3.7109375" style="33" customWidth="1"/>
    <col min="29" max="29" width="4" style="33" customWidth="1"/>
    <col min="30" max="30" width="41.85546875" style="33" bestFit="1" customWidth="1"/>
    <col min="31" max="35" width="9.140625" style="33"/>
    <col min="36" max="36" width="13.42578125" style="33" customWidth="1"/>
    <col min="37" max="37" width="3.140625" style="33" customWidth="1"/>
    <col min="38" max="16384" width="9.140625" style="33"/>
  </cols>
  <sheetData>
    <row r="1" spans="1:37" x14ac:dyDescent="0.2">
      <c r="A1" s="21"/>
      <c r="B1" s="21"/>
      <c r="C1" s="21"/>
      <c r="D1" s="21"/>
      <c r="E1" s="21"/>
      <c r="F1" s="21"/>
      <c r="G1" s="21"/>
      <c r="H1" s="21"/>
      <c r="I1" s="21"/>
      <c r="J1" s="21"/>
      <c r="K1" s="21"/>
      <c r="L1" s="21"/>
      <c r="M1" s="21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  <c r="AA1" s="21"/>
      <c r="AB1" s="21"/>
      <c r="AC1" s="21"/>
      <c r="AD1" s="21"/>
      <c r="AE1" s="21"/>
      <c r="AF1" s="21"/>
      <c r="AG1" s="21"/>
      <c r="AH1" s="21"/>
      <c r="AI1" s="21"/>
      <c r="AJ1" s="21"/>
      <c r="AK1" s="21"/>
    </row>
    <row r="2" spans="1:37" ht="27.95" customHeight="1" x14ac:dyDescent="0.25">
      <c r="A2" s="47"/>
      <c r="B2" s="201" t="s">
        <v>433</v>
      </c>
      <c r="C2" s="201"/>
      <c r="D2" s="202"/>
      <c r="E2" s="202"/>
      <c r="F2" s="202"/>
      <c r="G2" s="202"/>
      <c r="H2" s="202"/>
      <c r="I2" s="202"/>
      <c r="J2" s="202"/>
      <c r="K2" s="202"/>
      <c r="L2" s="202"/>
      <c r="M2" s="202"/>
      <c r="N2" s="202"/>
      <c r="O2" s="202"/>
      <c r="P2" s="202"/>
      <c r="Q2" s="202"/>
      <c r="R2" s="202"/>
      <c r="S2" s="202"/>
      <c r="T2" s="202"/>
      <c r="U2" s="202"/>
      <c r="V2" s="202"/>
      <c r="W2" s="202"/>
      <c r="X2" s="202"/>
      <c r="Y2" s="202"/>
      <c r="Z2" s="202"/>
      <c r="AA2" s="202"/>
      <c r="AB2" s="202"/>
      <c r="AC2" s="202"/>
      <c r="AD2" s="202"/>
      <c r="AE2" s="202"/>
      <c r="AF2" s="202"/>
      <c r="AG2" s="202"/>
      <c r="AH2" s="202"/>
      <c r="AI2" s="202"/>
      <c r="AJ2" s="202"/>
      <c r="AK2" s="21"/>
    </row>
    <row r="3" spans="1:37" s="51" customFormat="1" ht="18" customHeight="1" x14ac:dyDescent="0.2">
      <c r="A3" s="50"/>
      <c r="B3" s="35" t="s">
        <v>15</v>
      </c>
      <c r="C3" s="35"/>
      <c r="D3" s="50"/>
      <c r="E3" s="50"/>
      <c r="F3" s="50"/>
      <c r="G3" s="50"/>
      <c r="H3" s="50"/>
      <c r="I3" s="50"/>
      <c r="J3" s="50"/>
      <c r="K3" s="50"/>
      <c r="L3" s="50"/>
      <c r="M3" s="50"/>
      <c r="N3" s="50"/>
      <c r="O3" s="50"/>
      <c r="P3" s="50"/>
      <c r="Q3" s="50"/>
      <c r="R3" s="50"/>
      <c r="S3" s="50"/>
      <c r="T3" s="50"/>
      <c r="U3" s="50"/>
      <c r="V3" s="50"/>
      <c r="W3" s="50"/>
      <c r="X3" s="50"/>
      <c r="Y3" s="50"/>
      <c r="Z3" s="50"/>
      <c r="AA3" s="50"/>
      <c r="AB3" s="50"/>
      <c r="AC3" s="50"/>
      <c r="AD3" s="50"/>
      <c r="AE3" s="50"/>
      <c r="AF3" s="50"/>
      <c r="AG3" s="50"/>
      <c r="AH3" s="50"/>
      <c r="AI3" s="50"/>
      <c r="AJ3" s="50"/>
      <c r="AK3" s="21"/>
    </row>
    <row r="4" spans="1:37" s="51" customFormat="1" ht="18" customHeight="1" x14ac:dyDescent="0.2">
      <c r="A4" s="50"/>
      <c r="B4" s="52"/>
      <c r="C4" s="52"/>
      <c r="D4" s="50"/>
      <c r="E4" s="50"/>
      <c r="F4" s="50"/>
      <c r="G4" s="50"/>
      <c r="H4" s="50"/>
      <c r="I4" s="50"/>
      <c r="J4" s="50"/>
      <c r="K4" s="50"/>
      <c r="L4" s="50"/>
      <c r="M4" s="50"/>
      <c r="N4" s="50"/>
      <c r="O4" s="50"/>
      <c r="P4" s="50"/>
      <c r="Q4" s="50"/>
      <c r="R4" s="50"/>
      <c r="S4" s="50"/>
      <c r="T4" s="50"/>
      <c r="U4" s="50"/>
      <c r="V4" s="50"/>
      <c r="W4" s="50"/>
      <c r="X4" s="50"/>
      <c r="Y4" s="50"/>
      <c r="Z4" s="50"/>
      <c r="AA4" s="50"/>
      <c r="AB4" s="50"/>
      <c r="AC4" s="50"/>
      <c r="AD4" s="50"/>
      <c r="AE4" s="50"/>
      <c r="AF4" s="50"/>
      <c r="AG4" s="50"/>
      <c r="AH4" s="50"/>
      <c r="AI4" s="50"/>
      <c r="AJ4" s="50"/>
      <c r="AK4" s="21"/>
    </row>
    <row r="5" spans="1:37" s="51" customFormat="1" ht="24" customHeight="1" x14ac:dyDescent="0.2">
      <c r="A5" s="50"/>
      <c r="B5" s="417" t="s">
        <v>142</v>
      </c>
      <c r="C5" s="417"/>
      <c r="D5" s="418"/>
      <c r="E5" s="418"/>
      <c r="F5" s="418"/>
      <c r="G5" s="418"/>
      <c r="H5" s="418"/>
      <c r="I5" s="418"/>
      <c r="J5" s="418"/>
      <c r="K5" s="418"/>
      <c r="L5" s="418"/>
      <c r="M5" s="418"/>
      <c r="N5" s="418"/>
      <c r="O5" s="418"/>
      <c r="P5" s="418"/>
      <c r="Q5" s="418"/>
      <c r="R5" s="418"/>
      <c r="S5" s="418"/>
      <c r="T5" s="418"/>
      <c r="U5" s="418"/>
      <c r="V5" s="418"/>
      <c r="W5" s="418"/>
      <c r="X5" s="418"/>
      <c r="Y5" s="418"/>
      <c r="Z5" s="418"/>
      <c r="AA5" s="418"/>
      <c r="AB5" s="418"/>
      <c r="AC5" s="418"/>
      <c r="AD5" s="418"/>
      <c r="AE5" s="418"/>
      <c r="AF5" s="418"/>
      <c r="AG5" s="418"/>
      <c r="AH5" s="418"/>
      <c r="AI5" s="418"/>
      <c r="AJ5" s="418"/>
      <c r="AK5" s="21"/>
    </row>
    <row r="6" spans="1:37" s="51" customFormat="1" ht="18" customHeight="1" x14ac:dyDescent="0.2">
      <c r="A6" s="50"/>
      <c r="B6" s="52"/>
      <c r="C6" s="52"/>
      <c r="D6" s="50"/>
      <c r="E6" s="50"/>
      <c r="F6" s="50"/>
      <c r="G6" s="50"/>
      <c r="H6" s="50"/>
      <c r="I6" s="50"/>
      <c r="J6" s="50"/>
      <c r="K6" s="50"/>
      <c r="L6" s="50"/>
      <c r="M6" s="50"/>
      <c r="N6" s="50"/>
      <c r="O6" s="50"/>
      <c r="P6" s="50"/>
      <c r="Q6" s="50"/>
      <c r="R6" s="50"/>
      <c r="S6" s="50"/>
      <c r="T6" s="50"/>
      <c r="U6" s="50"/>
      <c r="V6" s="50"/>
      <c r="W6" s="50"/>
      <c r="X6" s="50"/>
      <c r="Y6" s="50"/>
      <c r="Z6" s="50"/>
      <c r="AA6" s="50"/>
      <c r="AB6" s="50"/>
      <c r="AC6" s="50"/>
      <c r="AD6" s="50"/>
      <c r="AE6" s="50"/>
      <c r="AF6" s="50"/>
      <c r="AG6" s="50"/>
      <c r="AH6" s="50"/>
      <c r="AI6" s="50"/>
      <c r="AJ6" s="50"/>
      <c r="AK6" s="21"/>
    </row>
    <row r="7" spans="1:37" s="51" customFormat="1" ht="24.75" customHeight="1" x14ac:dyDescent="0.2">
      <c r="A7" s="50"/>
      <c r="B7" s="210" t="s">
        <v>443</v>
      </c>
      <c r="C7" s="210"/>
      <c r="D7" s="211"/>
      <c r="E7" s="211"/>
      <c r="F7" s="211"/>
      <c r="G7" s="211"/>
      <c r="H7" s="211"/>
      <c r="I7" s="211"/>
      <c r="J7" s="21"/>
      <c r="K7" s="210" t="s">
        <v>445</v>
      </c>
      <c r="L7" s="210"/>
      <c r="M7" s="211"/>
      <c r="N7" s="211"/>
      <c r="O7" s="211"/>
      <c r="P7" s="211"/>
      <c r="Q7" s="211"/>
      <c r="R7" s="211"/>
      <c r="S7" s="21"/>
      <c r="T7" s="210" t="s">
        <v>446</v>
      </c>
      <c r="U7" s="210"/>
      <c r="V7" s="211"/>
      <c r="W7" s="211"/>
      <c r="X7" s="211"/>
      <c r="Y7" s="211"/>
      <c r="Z7" s="211"/>
      <c r="AA7" s="211"/>
      <c r="AB7" s="50"/>
      <c r="AC7" s="210" t="s">
        <v>434</v>
      </c>
      <c r="AD7" s="210"/>
      <c r="AE7" s="211"/>
      <c r="AF7" s="211"/>
      <c r="AG7" s="211"/>
      <c r="AH7" s="211"/>
      <c r="AI7" s="211"/>
      <c r="AJ7" s="211"/>
      <c r="AK7" s="21"/>
    </row>
    <row r="8" spans="1:37" s="51" customFormat="1" ht="18" customHeight="1" x14ac:dyDescent="0.2">
      <c r="A8" s="50"/>
      <c r="B8" s="56"/>
      <c r="C8" s="57"/>
      <c r="D8" s="9"/>
      <c r="E8" s="9"/>
      <c r="F8" s="9"/>
      <c r="G8" s="9"/>
      <c r="H8" s="9"/>
      <c r="I8" s="9"/>
      <c r="J8" s="21"/>
      <c r="K8" s="56"/>
      <c r="L8" s="57"/>
      <c r="M8" s="9"/>
      <c r="N8" s="9"/>
      <c r="O8" s="9"/>
      <c r="P8" s="9"/>
      <c r="Q8" s="9"/>
      <c r="R8" s="9"/>
      <c r="S8" s="21"/>
      <c r="T8" s="56"/>
      <c r="U8" s="57"/>
      <c r="V8" s="9"/>
      <c r="W8" s="9"/>
      <c r="X8" s="9"/>
      <c r="Y8" s="9"/>
      <c r="Z8" s="9"/>
      <c r="AA8" s="9"/>
      <c r="AB8" s="50"/>
      <c r="AC8" s="56"/>
      <c r="AD8" s="57"/>
      <c r="AE8" s="9"/>
      <c r="AF8" s="9"/>
      <c r="AG8" s="9"/>
      <c r="AH8" s="9"/>
      <c r="AI8" s="9"/>
      <c r="AJ8" s="9"/>
      <c r="AK8" s="21"/>
    </row>
    <row r="9" spans="1:37" s="252" customFormat="1" ht="33.75" x14ac:dyDescent="0.25">
      <c r="A9" s="9"/>
      <c r="B9" s="7"/>
      <c r="C9" s="8"/>
      <c r="D9" s="251" t="s">
        <v>229</v>
      </c>
      <c r="E9" s="250" t="s">
        <v>230</v>
      </c>
      <c r="F9" s="250" t="s">
        <v>231</v>
      </c>
      <c r="G9" s="250" t="s">
        <v>232</v>
      </c>
      <c r="H9" s="486" t="s">
        <v>233</v>
      </c>
      <c r="I9" s="249" t="s">
        <v>228</v>
      </c>
      <c r="J9" s="34"/>
      <c r="K9" s="7"/>
      <c r="L9" s="8"/>
      <c r="M9" s="251" t="s">
        <v>229</v>
      </c>
      <c r="N9" s="250" t="s">
        <v>230</v>
      </c>
      <c r="O9" s="250" t="s">
        <v>231</v>
      </c>
      <c r="P9" s="250" t="s">
        <v>232</v>
      </c>
      <c r="Q9" s="486" t="s">
        <v>233</v>
      </c>
      <c r="R9" s="249" t="s">
        <v>228</v>
      </c>
      <c r="S9" s="34"/>
      <c r="T9" s="7"/>
      <c r="U9" s="8"/>
      <c r="V9" s="251" t="s">
        <v>229</v>
      </c>
      <c r="W9" s="250" t="s">
        <v>230</v>
      </c>
      <c r="X9" s="250" t="s">
        <v>231</v>
      </c>
      <c r="Y9" s="250" t="s">
        <v>232</v>
      </c>
      <c r="Z9" s="486" t="s">
        <v>233</v>
      </c>
      <c r="AA9" s="249" t="s">
        <v>228</v>
      </c>
      <c r="AB9" s="9"/>
      <c r="AC9" s="137"/>
      <c r="AD9" s="212"/>
      <c r="AE9" s="251" t="s">
        <v>229</v>
      </c>
      <c r="AF9" s="250" t="s">
        <v>230</v>
      </c>
      <c r="AG9" s="250" t="s">
        <v>231</v>
      </c>
      <c r="AH9" s="250" t="s">
        <v>232</v>
      </c>
      <c r="AI9" s="486" t="s">
        <v>233</v>
      </c>
      <c r="AJ9" s="249" t="s">
        <v>228</v>
      </c>
      <c r="AK9" s="34"/>
    </row>
    <row r="10" spans="1:37" s="51" customFormat="1" ht="18" customHeight="1" x14ac:dyDescent="0.2">
      <c r="A10" s="50"/>
      <c r="B10" s="20" t="s">
        <v>19</v>
      </c>
      <c r="C10" s="465" t="s">
        <v>471</v>
      </c>
      <c r="D10" s="544" t="s">
        <v>473</v>
      </c>
      <c r="E10" s="545" t="s">
        <v>473</v>
      </c>
      <c r="F10" s="545" t="s">
        <v>473</v>
      </c>
      <c r="G10" s="545" t="s">
        <v>473</v>
      </c>
      <c r="H10" s="546" t="s">
        <v>473</v>
      </c>
      <c r="I10" s="547" t="s">
        <v>473</v>
      </c>
      <c r="J10" s="21"/>
      <c r="K10" s="20" t="s">
        <v>19</v>
      </c>
      <c r="L10" s="20" t="s">
        <v>471</v>
      </c>
      <c r="M10" s="544" t="s">
        <v>473</v>
      </c>
      <c r="N10" s="545" t="s">
        <v>473</v>
      </c>
      <c r="O10" s="545" t="s">
        <v>473</v>
      </c>
      <c r="P10" s="545" t="s">
        <v>473</v>
      </c>
      <c r="Q10" s="546" t="s">
        <v>473</v>
      </c>
      <c r="R10" s="547" t="s">
        <v>473</v>
      </c>
      <c r="S10" s="21"/>
      <c r="T10" s="20" t="s">
        <v>19</v>
      </c>
      <c r="U10" s="20" t="s">
        <v>471</v>
      </c>
      <c r="V10" s="549" t="s">
        <v>473</v>
      </c>
      <c r="W10" s="545" t="s">
        <v>473</v>
      </c>
      <c r="X10" s="545" t="s">
        <v>473</v>
      </c>
      <c r="Y10" s="545" t="s">
        <v>473</v>
      </c>
      <c r="Z10" s="546" t="s">
        <v>473</v>
      </c>
      <c r="AA10" s="547" t="s">
        <v>473</v>
      </c>
      <c r="AB10" s="50"/>
      <c r="AC10" s="214" t="s">
        <v>19</v>
      </c>
      <c r="AD10" s="465" t="s">
        <v>471</v>
      </c>
      <c r="AE10" s="550" t="s">
        <v>473</v>
      </c>
      <c r="AF10" s="545" t="s">
        <v>473</v>
      </c>
      <c r="AG10" s="545" t="s">
        <v>473</v>
      </c>
      <c r="AH10" s="545" t="s">
        <v>473</v>
      </c>
      <c r="AI10" s="546" t="s">
        <v>473</v>
      </c>
      <c r="AJ10" s="547" t="s">
        <v>473</v>
      </c>
      <c r="AK10" s="21"/>
    </row>
    <row r="11" spans="1:37" s="51" customFormat="1" ht="18" customHeight="1" x14ac:dyDescent="0.2">
      <c r="A11" s="50"/>
      <c r="B11" s="20" t="s">
        <v>20</v>
      </c>
      <c r="C11" s="468" t="s">
        <v>472</v>
      </c>
      <c r="D11" s="548" t="s">
        <v>473</v>
      </c>
      <c r="E11" s="545" t="s">
        <v>473</v>
      </c>
      <c r="F11" s="545" t="s">
        <v>473</v>
      </c>
      <c r="G11" s="545" t="s">
        <v>473</v>
      </c>
      <c r="H11" s="546" t="s">
        <v>473</v>
      </c>
      <c r="I11" s="547" t="s">
        <v>473</v>
      </c>
      <c r="J11" s="21"/>
      <c r="K11" s="20" t="s">
        <v>20</v>
      </c>
      <c r="L11" s="20" t="s">
        <v>472</v>
      </c>
      <c r="M11" s="548" t="s">
        <v>473</v>
      </c>
      <c r="N11" s="545" t="s">
        <v>473</v>
      </c>
      <c r="O11" s="545" t="s">
        <v>473</v>
      </c>
      <c r="P11" s="545" t="s">
        <v>473</v>
      </c>
      <c r="Q11" s="546" t="s">
        <v>473</v>
      </c>
      <c r="R11" s="547" t="s">
        <v>473</v>
      </c>
      <c r="S11" s="21"/>
      <c r="T11" s="20" t="s">
        <v>20</v>
      </c>
      <c r="U11" s="20" t="s">
        <v>472</v>
      </c>
      <c r="V11" s="549" t="s">
        <v>473</v>
      </c>
      <c r="W11" s="545" t="s">
        <v>473</v>
      </c>
      <c r="X11" s="545" t="s">
        <v>473</v>
      </c>
      <c r="Y11" s="545" t="s">
        <v>473</v>
      </c>
      <c r="Z11" s="546" t="s">
        <v>473</v>
      </c>
      <c r="AA11" s="547" t="s">
        <v>473</v>
      </c>
      <c r="AB11" s="50"/>
      <c r="AC11" s="215" t="s">
        <v>20</v>
      </c>
      <c r="AD11" s="468" t="s">
        <v>472</v>
      </c>
      <c r="AE11" s="548" t="s">
        <v>473</v>
      </c>
      <c r="AF11" s="545" t="s">
        <v>473</v>
      </c>
      <c r="AG11" s="545" t="s">
        <v>473</v>
      </c>
      <c r="AH11" s="545" t="s">
        <v>473</v>
      </c>
      <c r="AI11" s="546" t="s">
        <v>473</v>
      </c>
      <c r="AJ11" s="547" t="s">
        <v>473</v>
      </c>
      <c r="AK11" s="21"/>
    </row>
    <row r="12" spans="1:37" s="323" customFormat="1" ht="18" customHeight="1" thickBot="1" x14ac:dyDescent="0.25">
      <c r="A12" s="224"/>
      <c r="B12" s="18"/>
      <c r="C12" s="18" t="s">
        <v>69</v>
      </c>
      <c r="D12" s="526">
        <v>3.0795999199999997</v>
      </c>
      <c r="E12" s="527">
        <v>2.98941949</v>
      </c>
      <c r="F12" s="527">
        <v>4.3117059700000011</v>
      </c>
      <c r="G12" s="527">
        <v>3.57751967</v>
      </c>
      <c r="H12" s="528">
        <v>4.1966203000000002</v>
      </c>
      <c r="I12" s="527">
        <v>18.154865350000001</v>
      </c>
      <c r="J12" s="224"/>
      <c r="K12" s="18"/>
      <c r="L12" s="18" t="s">
        <v>69</v>
      </c>
      <c r="M12" s="526">
        <v>3.155805336731389</v>
      </c>
      <c r="N12" s="527">
        <v>3.0633933710034733</v>
      </c>
      <c r="O12" s="527">
        <v>4.4184001376849595</v>
      </c>
      <c r="P12" s="527">
        <v>3.6660462268253067</v>
      </c>
      <c r="Q12" s="528">
        <v>4.3004666459970826</v>
      </c>
      <c r="R12" s="527">
        <v>18.604111718242212</v>
      </c>
      <c r="S12" s="224"/>
      <c r="T12" s="18"/>
      <c r="U12" s="18" t="s">
        <v>69</v>
      </c>
      <c r="V12" s="526">
        <v>3.1834112412452891</v>
      </c>
      <c r="W12" s="527">
        <v>3.1050139226672844</v>
      </c>
      <c r="X12" s="527">
        <v>4.5049209291907619</v>
      </c>
      <c r="Y12" s="527">
        <v>3.7584129631190151</v>
      </c>
      <c r="Z12" s="528">
        <v>4.4304872546021503</v>
      </c>
      <c r="AA12" s="527">
        <v>18.982246310824497</v>
      </c>
      <c r="AB12" s="224"/>
      <c r="AC12" s="213"/>
      <c r="AD12" s="213" t="s">
        <v>69</v>
      </c>
      <c r="AE12" s="526">
        <v>2.7605904513899993E-2</v>
      </c>
      <c r="AF12" s="527">
        <v>4.1620551663811345E-2</v>
      </c>
      <c r="AG12" s="527">
        <v>8.652079150580258E-2</v>
      </c>
      <c r="AH12" s="527">
        <v>9.2366736293708285E-2</v>
      </c>
      <c r="AI12" s="528">
        <v>0.1300206086050677</v>
      </c>
      <c r="AJ12" s="527">
        <v>0.37813459258228987</v>
      </c>
      <c r="AK12" s="224"/>
    </row>
    <row r="13" spans="1:37" s="51" customFormat="1" ht="18" customHeight="1" x14ac:dyDescent="0.2">
      <c r="A13" s="50"/>
      <c r="B13" s="52"/>
      <c r="C13" s="52"/>
      <c r="D13" s="50"/>
      <c r="E13" s="50"/>
      <c r="F13" s="50"/>
      <c r="G13" s="50"/>
      <c r="H13" s="50"/>
      <c r="I13" s="50"/>
      <c r="J13" s="21"/>
      <c r="K13" s="50"/>
      <c r="L13" s="50"/>
      <c r="M13" s="50"/>
      <c r="N13" s="50"/>
      <c r="O13" s="50"/>
      <c r="P13" s="50"/>
      <c r="Q13" s="50"/>
      <c r="R13" s="50"/>
      <c r="S13" s="21"/>
      <c r="T13" s="50"/>
      <c r="U13" s="50"/>
      <c r="V13" s="50"/>
      <c r="W13" s="50"/>
      <c r="X13" s="50"/>
      <c r="Y13" s="50"/>
      <c r="Z13" s="50"/>
      <c r="AA13" s="50"/>
      <c r="AB13" s="50"/>
      <c r="AC13" s="50"/>
      <c r="AD13" s="50"/>
      <c r="AE13" s="50"/>
      <c r="AF13" s="50"/>
      <c r="AG13" s="50"/>
      <c r="AH13" s="50"/>
      <c r="AI13" s="50"/>
      <c r="AJ13" s="50"/>
      <c r="AK13" s="21"/>
    </row>
    <row r="14" spans="1:37" s="55" customFormat="1" ht="24" customHeight="1" x14ac:dyDescent="0.2">
      <c r="A14" s="53"/>
      <c r="B14" s="210" t="s">
        <v>444</v>
      </c>
      <c r="C14" s="210"/>
      <c r="D14" s="211"/>
      <c r="E14" s="211"/>
      <c r="F14" s="211"/>
      <c r="G14" s="211"/>
      <c r="H14" s="211"/>
      <c r="I14" s="211"/>
      <c r="J14" s="21"/>
      <c r="K14" s="210" t="s">
        <v>454</v>
      </c>
      <c r="L14" s="210"/>
      <c r="M14" s="211"/>
      <c r="N14" s="211"/>
      <c r="O14" s="211"/>
      <c r="P14" s="211"/>
      <c r="Q14" s="211"/>
      <c r="R14" s="211"/>
      <c r="S14" s="21"/>
      <c r="T14" s="210" t="s">
        <v>462</v>
      </c>
      <c r="U14" s="210"/>
      <c r="V14" s="211"/>
      <c r="W14" s="211"/>
      <c r="X14" s="211"/>
      <c r="Y14" s="211"/>
      <c r="Z14" s="211"/>
      <c r="AA14" s="211"/>
      <c r="AB14" s="50"/>
      <c r="AC14" s="210" t="s">
        <v>435</v>
      </c>
      <c r="AD14" s="210"/>
      <c r="AE14" s="211"/>
      <c r="AF14" s="211"/>
      <c r="AG14" s="211"/>
      <c r="AH14" s="211"/>
      <c r="AI14" s="211"/>
      <c r="AJ14" s="211"/>
      <c r="AK14" s="21"/>
    </row>
    <row r="15" spans="1:37" s="51" customFormat="1" ht="18" customHeight="1" x14ac:dyDescent="0.2">
      <c r="A15" s="50"/>
      <c r="B15" s="9"/>
      <c r="C15" s="9"/>
      <c r="D15" s="9"/>
      <c r="E15" s="9"/>
      <c r="F15" s="9"/>
      <c r="G15" s="9"/>
      <c r="H15" s="9"/>
      <c r="I15" s="9"/>
      <c r="J15" s="21"/>
      <c r="K15" s="9"/>
      <c r="L15" s="9"/>
      <c r="M15" s="9"/>
      <c r="N15" s="9"/>
      <c r="O15" s="9"/>
      <c r="P15" s="9"/>
      <c r="Q15" s="9"/>
      <c r="R15" s="9"/>
      <c r="S15" s="21"/>
      <c r="T15" s="9"/>
      <c r="U15" s="9"/>
      <c r="V15" s="9"/>
      <c r="W15" s="9"/>
      <c r="X15" s="9"/>
      <c r="Y15" s="9"/>
      <c r="Z15" s="9"/>
      <c r="AA15" s="9"/>
      <c r="AB15" s="50"/>
      <c r="AC15" s="9"/>
      <c r="AD15" s="9"/>
      <c r="AE15" s="9"/>
      <c r="AF15" s="9"/>
      <c r="AG15" s="9"/>
      <c r="AH15" s="9"/>
      <c r="AI15" s="9"/>
      <c r="AJ15" s="9"/>
      <c r="AK15" s="21"/>
    </row>
    <row r="16" spans="1:37" s="252" customFormat="1" ht="33.75" x14ac:dyDescent="0.25">
      <c r="A16" s="9"/>
      <c r="B16" s="7"/>
      <c r="C16" s="8"/>
      <c r="D16" s="251" t="s">
        <v>229</v>
      </c>
      <c r="E16" s="250" t="s">
        <v>230</v>
      </c>
      <c r="F16" s="250" t="s">
        <v>231</v>
      </c>
      <c r="G16" s="250" t="s">
        <v>232</v>
      </c>
      <c r="H16" s="486" t="s">
        <v>233</v>
      </c>
      <c r="I16" s="249" t="s">
        <v>228</v>
      </c>
      <c r="J16" s="34"/>
      <c r="K16" s="7"/>
      <c r="L16" s="8"/>
      <c r="M16" s="251" t="s">
        <v>229</v>
      </c>
      <c r="N16" s="250" t="s">
        <v>230</v>
      </c>
      <c r="O16" s="250" t="s">
        <v>231</v>
      </c>
      <c r="P16" s="250" t="s">
        <v>232</v>
      </c>
      <c r="Q16" s="486" t="s">
        <v>233</v>
      </c>
      <c r="R16" s="249" t="s">
        <v>228</v>
      </c>
      <c r="S16" s="34"/>
      <c r="T16" s="7"/>
      <c r="U16" s="8"/>
      <c r="V16" s="251" t="s">
        <v>229</v>
      </c>
      <c r="W16" s="250" t="s">
        <v>230</v>
      </c>
      <c r="X16" s="250" t="s">
        <v>231</v>
      </c>
      <c r="Y16" s="250" t="s">
        <v>232</v>
      </c>
      <c r="Z16" s="486" t="s">
        <v>233</v>
      </c>
      <c r="AA16" s="249" t="s">
        <v>228</v>
      </c>
      <c r="AB16" s="9"/>
      <c r="AC16" s="7"/>
      <c r="AD16" s="8"/>
      <c r="AE16" s="251" t="s">
        <v>229</v>
      </c>
      <c r="AF16" s="250" t="s">
        <v>230</v>
      </c>
      <c r="AG16" s="250" t="s">
        <v>231</v>
      </c>
      <c r="AH16" s="250" t="s">
        <v>232</v>
      </c>
      <c r="AI16" s="486" t="s">
        <v>233</v>
      </c>
      <c r="AJ16" s="249" t="s">
        <v>228</v>
      </c>
      <c r="AK16" s="34"/>
    </row>
    <row r="17" spans="1:39" s="51" customFormat="1" ht="18" customHeight="1" x14ac:dyDescent="0.2">
      <c r="A17" s="50"/>
      <c r="B17" s="20" t="s">
        <v>21</v>
      </c>
      <c r="C17" s="465" t="s">
        <v>250</v>
      </c>
      <c r="D17" s="550" t="s">
        <v>473</v>
      </c>
      <c r="E17" s="545" t="s">
        <v>473</v>
      </c>
      <c r="F17" s="545" t="s">
        <v>473</v>
      </c>
      <c r="G17" s="545" t="s">
        <v>473</v>
      </c>
      <c r="H17" s="546" t="s">
        <v>473</v>
      </c>
      <c r="I17" s="547" t="s">
        <v>473</v>
      </c>
      <c r="J17" s="21"/>
      <c r="K17" s="20" t="s">
        <v>21</v>
      </c>
      <c r="L17" s="20" t="s">
        <v>250</v>
      </c>
      <c r="M17" s="550" t="s">
        <v>473</v>
      </c>
      <c r="N17" s="545" t="s">
        <v>473</v>
      </c>
      <c r="O17" s="545" t="s">
        <v>473</v>
      </c>
      <c r="P17" s="545" t="s">
        <v>473</v>
      </c>
      <c r="Q17" s="546" t="s">
        <v>473</v>
      </c>
      <c r="R17" s="547" t="s">
        <v>473</v>
      </c>
      <c r="S17" s="21"/>
      <c r="T17" s="20" t="s">
        <v>21</v>
      </c>
      <c r="U17" s="20" t="s">
        <v>250</v>
      </c>
      <c r="V17" s="549" t="s">
        <v>473</v>
      </c>
      <c r="W17" s="545" t="s">
        <v>473</v>
      </c>
      <c r="X17" s="545" t="s">
        <v>473</v>
      </c>
      <c r="Y17" s="545" t="s">
        <v>473</v>
      </c>
      <c r="Z17" s="546" t="s">
        <v>473</v>
      </c>
      <c r="AA17" s="547" t="s">
        <v>473</v>
      </c>
      <c r="AB17" s="50"/>
      <c r="AC17" s="20" t="s">
        <v>21</v>
      </c>
      <c r="AD17" s="20" t="s">
        <v>250</v>
      </c>
      <c r="AE17" s="549" t="s">
        <v>473</v>
      </c>
      <c r="AF17" s="545" t="s">
        <v>473</v>
      </c>
      <c r="AG17" s="545" t="s">
        <v>473</v>
      </c>
      <c r="AH17" s="545" t="s">
        <v>473</v>
      </c>
      <c r="AI17" s="546" t="s">
        <v>473</v>
      </c>
      <c r="AJ17" s="547" t="s">
        <v>473</v>
      </c>
      <c r="AK17" s="21"/>
    </row>
    <row r="18" spans="1:39" s="51" customFormat="1" ht="18" customHeight="1" x14ac:dyDescent="0.2">
      <c r="A18" s="50"/>
      <c r="B18" s="20" t="s">
        <v>22</v>
      </c>
      <c r="C18" s="466" t="s">
        <v>251</v>
      </c>
      <c r="D18" s="549" t="s">
        <v>473</v>
      </c>
      <c r="E18" s="545" t="s">
        <v>473</v>
      </c>
      <c r="F18" s="545" t="s">
        <v>473</v>
      </c>
      <c r="G18" s="545" t="s">
        <v>473</v>
      </c>
      <c r="H18" s="546" t="s">
        <v>473</v>
      </c>
      <c r="I18" s="547" t="s">
        <v>473</v>
      </c>
      <c r="J18" s="21"/>
      <c r="K18" s="20" t="s">
        <v>22</v>
      </c>
      <c r="L18" s="20" t="s">
        <v>251</v>
      </c>
      <c r="M18" s="549" t="s">
        <v>473</v>
      </c>
      <c r="N18" s="545" t="s">
        <v>473</v>
      </c>
      <c r="O18" s="545" t="s">
        <v>473</v>
      </c>
      <c r="P18" s="545" t="s">
        <v>473</v>
      </c>
      <c r="Q18" s="546" t="s">
        <v>473</v>
      </c>
      <c r="R18" s="547" t="s">
        <v>473</v>
      </c>
      <c r="S18" s="21"/>
      <c r="T18" s="20" t="s">
        <v>22</v>
      </c>
      <c r="U18" s="20" t="s">
        <v>251</v>
      </c>
      <c r="V18" s="549" t="s">
        <v>473</v>
      </c>
      <c r="W18" s="545" t="s">
        <v>473</v>
      </c>
      <c r="X18" s="545" t="s">
        <v>473</v>
      </c>
      <c r="Y18" s="545" t="s">
        <v>473</v>
      </c>
      <c r="Z18" s="546" t="s">
        <v>473</v>
      </c>
      <c r="AA18" s="547" t="s">
        <v>473</v>
      </c>
      <c r="AB18" s="50"/>
      <c r="AC18" s="20" t="s">
        <v>22</v>
      </c>
      <c r="AD18" s="20" t="s">
        <v>251</v>
      </c>
      <c r="AE18" s="549" t="s">
        <v>473</v>
      </c>
      <c r="AF18" s="545" t="s">
        <v>473</v>
      </c>
      <c r="AG18" s="545" t="s">
        <v>473</v>
      </c>
      <c r="AH18" s="545" t="s">
        <v>473</v>
      </c>
      <c r="AI18" s="546" t="s">
        <v>473</v>
      </c>
      <c r="AJ18" s="547" t="s">
        <v>473</v>
      </c>
      <c r="AK18" s="21"/>
    </row>
    <row r="19" spans="1:39" s="51" customFormat="1" ht="18" customHeight="1" x14ac:dyDescent="0.2">
      <c r="A19" s="50"/>
      <c r="B19" s="20" t="s">
        <v>23</v>
      </c>
      <c r="C19" s="466" t="s">
        <v>150</v>
      </c>
      <c r="D19" s="549" t="s">
        <v>473</v>
      </c>
      <c r="E19" s="545" t="s">
        <v>473</v>
      </c>
      <c r="F19" s="545" t="s">
        <v>473</v>
      </c>
      <c r="G19" s="545" t="s">
        <v>473</v>
      </c>
      <c r="H19" s="546" t="s">
        <v>473</v>
      </c>
      <c r="I19" s="547" t="s">
        <v>473</v>
      </c>
      <c r="J19" s="21"/>
      <c r="K19" s="20" t="s">
        <v>23</v>
      </c>
      <c r="L19" s="20" t="s">
        <v>150</v>
      </c>
      <c r="M19" s="549" t="s">
        <v>473</v>
      </c>
      <c r="N19" s="545" t="s">
        <v>473</v>
      </c>
      <c r="O19" s="545" t="s">
        <v>473</v>
      </c>
      <c r="P19" s="545" t="s">
        <v>473</v>
      </c>
      <c r="Q19" s="546" t="s">
        <v>473</v>
      </c>
      <c r="R19" s="547" t="s">
        <v>473</v>
      </c>
      <c r="S19" s="21"/>
      <c r="T19" s="20" t="s">
        <v>23</v>
      </c>
      <c r="U19" s="20" t="s">
        <v>150</v>
      </c>
      <c r="V19" s="549" t="s">
        <v>473</v>
      </c>
      <c r="W19" s="545" t="s">
        <v>473</v>
      </c>
      <c r="X19" s="545" t="s">
        <v>473</v>
      </c>
      <c r="Y19" s="545" t="s">
        <v>473</v>
      </c>
      <c r="Z19" s="546" t="s">
        <v>473</v>
      </c>
      <c r="AA19" s="547" t="s">
        <v>473</v>
      </c>
      <c r="AB19" s="50"/>
      <c r="AC19" s="20" t="s">
        <v>23</v>
      </c>
      <c r="AD19" s="20" t="s">
        <v>150</v>
      </c>
      <c r="AE19" s="549" t="s">
        <v>473</v>
      </c>
      <c r="AF19" s="545" t="s">
        <v>473</v>
      </c>
      <c r="AG19" s="545" t="s">
        <v>473</v>
      </c>
      <c r="AH19" s="545" t="s">
        <v>473</v>
      </c>
      <c r="AI19" s="546" t="s">
        <v>473</v>
      </c>
      <c r="AJ19" s="547" t="s">
        <v>473</v>
      </c>
      <c r="AK19" s="21"/>
    </row>
    <row r="20" spans="1:39" s="51" customFormat="1" ht="18" customHeight="1" x14ac:dyDescent="0.2">
      <c r="A20" s="50"/>
      <c r="B20" s="20" t="s">
        <v>24</v>
      </c>
      <c r="C20" s="466" t="s">
        <v>252</v>
      </c>
      <c r="D20" s="549" t="s">
        <v>473</v>
      </c>
      <c r="E20" s="545" t="s">
        <v>473</v>
      </c>
      <c r="F20" s="545" t="s">
        <v>473</v>
      </c>
      <c r="G20" s="545" t="s">
        <v>473</v>
      </c>
      <c r="H20" s="546" t="s">
        <v>473</v>
      </c>
      <c r="I20" s="547" t="s">
        <v>473</v>
      </c>
      <c r="J20" s="21"/>
      <c r="K20" s="20" t="s">
        <v>24</v>
      </c>
      <c r="L20" s="20" t="s">
        <v>252</v>
      </c>
      <c r="M20" s="549" t="s">
        <v>473</v>
      </c>
      <c r="N20" s="545" t="s">
        <v>473</v>
      </c>
      <c r="O20" s="545" t="s">
        <v>473</v>
      </c>
      <c r="P20" s="545" t="s">
        <v>473</v>
      </c>
      <c r="Q20" s="546" t="s">
        <v>473</v>
      </c>
      <c r="R20" s="547" t="s">
        <v>473</v>
      </c>
      <c r="S20" s="21"/>
      <c r="T20" s="20" t="s">
        <v>24</v>
      </c>
      <c r="U20" s="20" t="s">
        <v>252</v>
      </c>
      <c r="V20" s="549" t="s">
        <v>473</v>
      </c>
      <c r="W20" s="545" t="s">
        <v>473</v>
      </c>
      <c r="X20" s="545" t="s">
        <v>473</v>
      </c>
      <c r="Y20" s="545" t="s">
        <v>473</v>
      </c>
      <c r="Z20" s="546" t="s">
        <v>473</v>
      </c>
      <c r="AA20" s="547" t="s">
        <v>473</v>
      </c>
      <c r="AB20" s="50"/>
      <c r="AC20" s="20" t="s">
        <v>24</v>
      </c>
      <c r="AD20" s="20" t="s">
        <v>252</v>
      </c>
      <c r="AE20" s="549" t="s">
        <v>473</v>
      </c>
      <c r="AF20" s="545" t="s">
        <v>473</v>
      </c>
      <c r="AG20" s="545" t="s">
        <v>473</v>
      </c>
      <c r="AH20" s="545" t="s">
        <v>473</v>
      </c>
      <c r="AI20" s="546" t="s">
        <v>473</v>
      </c>
      <c r="AJ20" s="547" t="s">
        <v>473</v>
      </c>
      <c r="AK20" s="21"/>
    </row>
    <row r="21" spans="1:39" s="51" customFormat="1" ht="18" customHeight="1" x14ac:dyDescent="0.2">
      <c r="A21" s="50"/>
      <c r="B21" s="20" t="s">
        <v>25</v>
      </c>
      <c r="C21" s="466" t="s">
        <v>422</v>
      </c>
      <c r="D21" s="549" t="s">
        <v>473</v>
      </c>
      <c r="E21" s="545" t="s">
        <v>473</v>
      </c>
      <c r="F21" s="545" t="s">
        <v>473</v>
      </c>
      <c r="G21" s="545" t="s">
        <v>473</v>
      </c>
      <c r="H21" s="546" t="s">
        <v>473</v>
      </c>
      <c r="I21" s="547" t="s">
        <v>473</v>
      </c>
      <c r="J21" s="21"/>
      <c r="K21" s="20" t="s">
        <v>25</v>
      </c>
      <c r="L21" s="20" t="s">
        <v>422</v>
      </c>
      <c r="M21" s="549" t="s">
        <v>473</v>
      </c>
      <c r="N21" s="545" t="s">
        <v>473</v>
      </c>
      <c r="O21" s="545" t="s">
        <v>473</v>
      </c>
      <c r="P21" s="545" t="s">
        <v>473</v>
      </c>
      <c r="Q21" s="546" t="s">
        <v>473</v>
      </c>
      <c r="R21" s="547" t="s">
        <v>473</v>
      </c>
      <c r="S21" s="21"/>
      <c r="T21" s="20" t="s">
        <v>25</v>
      </c>
      <c r="U21" s="20" t="s">
        <v>422</v>
      </c>
      <c r="V21" s="549" t="s">
        <v>473</v>
      </c>
      <c r="W21" s="545" t="s">
        <v>473</v>
      </c>
      <c r="X21" s="545" t="s">
        <v>473</v>
      </c>
      <c r="Y21" s="545" t="s">
        <v>473</v>
      </c>
      <c r="Z21" s="546" t="s">
        <v>473</v>
      </c>
      <c r="AA21" s="547" t="s">
        <v>473</v>
      </c>
      <c r="AB21" s="50"/>
      <c r="AC21" s="20" t="s">
        <v>25</v>
      </c>
      <c r="AD21" s="20" t="s">
        <v>422</v>
      </c>
      <c r="AE21" s="549" t="s">
        <v>473</v>
      </c>
      <c r="AF21" s="545" t="s">
        <v>473</v>
      </c>
      <c r="AG21" s="545" t="s">
        <v>473</v>
      </c>
      <c r="AH21" s="545" t="s">
        <v>473</v>
      </c>
      <c r="AI21" s="546" t="s">
        <v>473</v>
      </c>
      <c r="AJ21" s="547" t="s">
        <v>473</v>
      </c>
      <c r="AK21" s="21"/>
    </row>
    <row r="22" spans="1:39" s="51" customFormat="1" ht="18" customHeight="1" x14ac:dyDescent="0.2">
      <c r="A22" s="50"/>
      <c r="B22" s="20" t="s">
        <v>26</v>
      </c>
      <c r="C22" s="468" t="s">
        <v>423</v>
      </c>
      <c r="D22" s="548" t="s">
        <v>473</v>
      </c>
      <c r="E22" s="545" t="s">
        <v>473</v>
      </c>
      <c r="F22" s="545" t="s">
        <v>473</v>
      </c>
      <c r="G22" s="545" t="s">
        <v>473</v>
      </c>
      <c r="H22" s="546" t="s">
        <v>473</v>
      </c>
      <c r="I22" s="547" t="s">
        <v>473</v>
      </c>
      <c r="J22" s="21"/>
      <c r="K22" s="20" t="s">
        <v>26</v>
      </c>
      <c r="L22" s="20" t="s">
        <v>423</v>
      </c>
      <c r="M22" s="548" t="s">
        <v>473</v>
      </c>
      <c r="N22" s="545" t="s">
        <v>473</v>
      </c>
      <c r="O22" s="545" t="s">
        <v>473</v>
      </c>
      <c r="P22" s="545" t="s">
        <v>473</v>
      </c>
      <c r="Q22" s="546" t="s">
        <v>473</v>
      </c>
      <c r="R22" s="547" t="s">
        <v>473</v>
      </c>
      <c r="S22" s="21"/>
      <c r="T22" s="20" t="s">
        <v>26</v>
      </c>
      <c r="U22" s="20" t="s">
        <v>423</v>
      </c>
      <c r="V22" s="549" t="s">
        <v>473</v>
      </c>
      <c r="W22" s="545" t="s">
        <v>473</v>
      </c>
      <c r="X22" s="545" t="s">
        <v>473</v>
      </c>
      <c r="Y22" s="545" t="s">
        <v>473</v>
      </c>
      <c r="Z22" s="546" t="s">
        <v>473</v>
      </c>
      <c r="AA22" s="547" t="s">
        <v>473</v>
      </c>
      <c r="AB22" s="50"/>
      <c r="AC22" s="20" t="s">
        <v>26</v>
      </c>
      <c r="AD22" s="20" t="s">
        <v>423</v>
      </c>
      <c r="AE22" s="549" t="s">
        <v>473</v>
      </c>
      <c r="AF22" s="545" t="s">
        <v>473</v>
      </c>
      <c r="AG22" s="545" t="s">
        <v>473</v>
      </c>
      <c r="AH22" s="545" t="s">
        <v>473</v>
      </c>
      <c r="AI22" s="546" t="s">
        <v>473</v>
      </c>
      <c r="AJ22" s="547" t="s">
        <v>473</v>
      </c>
      <c r="AK22" s="21"/>
    </row>
    <row r="23" spans="1:39" s="323" customFormat="1" ht="18" customHeight="1" thickBot="1" x14ac:dyDescent="0.25">
      <c r="A23" s="224"/>
      <c r="B23" s="16"/>
      <c r="C23" s="17" t="s">
        <v>68</v>
      </c>
      <c r="D23" s="526">
        <v>47.285450000000004</v>
      </c>
      <c r="E23" s="527">
        <v>47.285450000000004</v>
      </c>
      <c r="F23" s="527">
        <v>49.686160000000008</v>
      </c>
      <c r="G23" s="527">
        <v>50.267380000000003</v>
      </c>
      <c r="H23" s="528">
        <v>43.587780000000002</v>
      </c>
      <c r="I23" s="527">
        <v>238.11221999999998</v>
      </c>
      <c r="J23" s="224"/>
      <c r="K23" s="16"/>
      <c r="L23" s="17" t="s">
        <v>68</v>
      </c>
      <c r="M23" s="526">
        <v>48.455539464926758</v>
      </c>
      <c r="N23" s="527">
        <v>48.455539464926758</v>
      </c>
      <c r="O23" s="527">
        <v>50.915655592590639</v>
      </c>
      <c r="P23" s="527">
        <v>51.511258016757139</v>
      </c>
      <c r="Q23" s="528">
        <v>44.666369760223169</v>
      </c>
      <c r="R23" s="527">
        <v>244.00436229942443</v>
      </c>
      <c r="S23" s="224"/>
      <c r="T23" s="16"/>
      <c r="U23" s="17" t="s">
        <v>68</v>
      </c>
      <c r="V23" s="526">
        <v>48.87941193261949</v>
      </c>
      <c r="W23" s="527">
        <v>49.113876818133598</v>
      </c>
      <c r="X23" s="527">
        <v>51.912682272979964</v>
      </c>
      <c r="Y23" s="527">
        <v>52.809094020726803</v>
      </c>
      <c r="Z23" s="528">
        <v>46.016815899785477</v>
      </c>
      <c r="AA23" s="527">
        <v>248.73188094424535</v>
      </c>
      <c r="AB23" s="224"/>
      <c r="AC23" s="16"/>
      <c r="AD23" s="17" t="s">
        <v>68</v>
      </c>
      <c r="AE23" s="400">
        <v>0.42387246769274678</v>
      </c>
      <c r="AF23" s="322">
        <v>0.65833735320685061</v>
      </c>
      <c r="AG23" s="322">
        <v>0.9970266803893324</v>
      </c>
      <c r="AH23" s="322">
        <v>1.297836003969655</v>
      </c>
      <c r="AI23" s="401">
        <v>1.3504461395623046</v>
      </c>
      <c r="AJ23" s="527">
        <v>4.7275186448208899</v>
      </c>
      <c r="AK23" s="224"/>
    </row>
    <row r="24" spans="1:39" s="51" customFormat="1" ht="18" customHeight="1" x14ac:dyDescent="0.2">
      <c r="A24" s="50"/>
      <c r="B24" s="56"/>
      <c r="C24" s="57"/>
      <c r="D24" s="9"/>
      <c r="E24" s="9"/>
      <c r="F24" s="9"/>
      <c r="G24" s="9"/>
      <c r="H24" s="9"/>
      <c r="I24" s="9"/>
      <c r="J24" s="21"/>
      <c r="K24" s="56"/>
      <c r="L24" s="57"/>
      <c r="M24" s="9"/>
      <c r="N24" s="9"/>
      <c r="O24" s="9"/>
      <c r="P24" s="9"/>
      <c r="Q24" s="9"/>
      <c r="R24" s="9"/>
      <c r="S24" s="21"/>
      <c r="T24" s="56"/>
      <c r="U24" s="57"/>
      <c r="V24" s="9"/>
      <c r="W24" s="9"/>
      <c r="X24" s="9"/>
      <c r="Y24" s="9"/>
      <c r="Z24" s="9"/>
      <c r="AA24" s="9"/>
      <c r="AB24" s="50"/>
      <c r="AC24" s="56"/>
      <c r="AD24" s="57"/>
      <c r="AE24" s="9"/>
      <c r="AF24" s="9"/>
      <c r="AG24" s="9"/>
      <c r="AH24" s="9"/>
      <c r="AI24" s="9"/>
      <c r="AJ24" s="9"/>
      <c r="AK24" s="21"/>
    </row>
    <row r="25" spans="1:39" s="55" customFormat="1" ht="24" customHeight="1" x14ac:dyDescent="0.2">
      <c r="A25" s="53"/>
      <c r="B25" s="210" t="s">
        <v>447</v>
      </c>
      <c r="C25" s="210"/>
      <c r="D25" s="211"/>
      <c r="E25" s="211"/>
      <c r="F25" s="211"/>
      <c r="G25" s="211"/>
      <c r="H25" s="211"/>
      <c r="I25" s="211"/>
      <c r="J25" s="21"/>
      <c r="K25" s="210" t="s">
        <v>455</v>
      </c>
      <c r="L25" s="210"/>
      <c r="M25" s="211"/>
      <c r="N25" s="211"/>
      <c r="O25" s="211"/>
      <c r="P25" s="211"/>
      <c r="Q25" s="211"/>
      <c r="R25" s="211"/>
      <c r="S25" s="21"/>
      <c r="T25" s="210" t="s">
        <v>463</v>
      </c>
      <c r="U25" s="210"/>
      <c r="V25" s="211"/>
      <c r="W25" s="211"/>
      <c r="X25" s="211"/>
      <c r="Y25" s="211"/>
      <c r="Z25" s="211"/>
      <c r="AA25" s="211"/>
      <c r="AB25" s="50"/>
      <c r="AC25" s="210" t="s">
        <v>436</v>
      </c>
      <c r="AD25" s="210"/>
      <c r="AE25" s="211"/>
      <c r="AF25" s="211"/>
      <c r="AG25" s="211"/>
      <c r="AH25" s="211"/>
      <c r="AI25" s="211"/>
      <c r="AJ25" s="211"/>
      <c r="AK25" s="21"/>
    </row>
    <row r="26" spans="1:39" s="51" customFormat="1" ht="18" customHeight="1" x14ac:dyDescent="0.2">
      <c r="A26" s="50"/>
      <c r="B26" s="56"/>
      <c r="C26" s="57"/>
      <c r="D26" s="9"/>
      <c r="E26" s="9"/>
      <c r="F26" s="9"/>
      <c r="G26" s="9"/>
      <c r="H26" s="9"/>
      <c r="I26" s="9"/>
      <c r="J26" s="21"/>
      <c r="K26" s="56"/>
      <c r="L26" s="57"/>
      <c r="M26" s="9"/>
      <c r="N26" s="9"/>
      <c r="O26" s="9"/>
      <c r="P26" s="9"/>
      <c r="Q26" s="9"/>
      <c r="R26" s="9"/>
      <c r="S26" s="21"/>
      <c r="T26" s="56"/>
      <c r="U26" s="57"/>
      <c r="V26" s="9"/>
      <c r="W26" s="9"/>
      <c r="X26" s="9"/>
      <c r="Y26" s="9"/>
      <c r="Z26" s="9"/>
      <c r="AA26" s="9"/>
      <c r="AB26" s="50"/>
      <c r="AC26" s="56"/>
      <c r="AD26" s="57"/>
      <c r="AE26" s="9"/>
      <c r="AF26" s="9"/>
      <c r="AG26" s="9"/>
      <c r="AH26" s="9"/>
      <c r="AI26" s="9"/>
      <c r="AJ26" s="9"/>
      <c r="AK26" s="21"/>
    </row>
    <row r="27" spans="1:39" s="252" customFormat="1" ht="33.75" x14ac:dyDescent="0.25">
      <c r="A27" s="9"/>
      <c r="B27" s="7"/>
      <c r="C27" s="8"/>
      <c r="D27" s="251" t="s">
        <v>229</v>
      </c>
      <c r="E27" s="250" t="s">
        <v>230</v>
      </c>
      <c r="F27" s="250" t="s">
        <v>231</v>
      </c>
      <c r="G27" s="250" t="s">
        <v>232</v>
      </c>
      <c r="H27" s="486" t="s">
        <v>233</v>
      </c>
      <c r="I27" s="249" t="s">
        <v>228</v>
      </c>
      <c r="J27" s="34"/>
      <c r="K27" s="7"/>
      <c r="L27" s="8"/>
      <c r="M27" s="251" t="s">
        <v>229</v>
      </c>
      <c r="N27" s="250" t="s">
        <v>230</v>
      </c>
      <c r="O27" s="250" t="s">
        <v>231</v>
      </c>
      <c r="P27" s="250" t="s">
        <v>232</v>
      </c>
      <c r="Q27" s="486" t="s">
        <v>233</v>
      </c>
      <c r="R27" s="249" t="s">
        <v>228</v>
      </c>
      <c r="S27" s="34"/>
      <c r="T27" s="7"/>
      <c r="U27" s="8"/>
      <c r="V27" s="251" t="s">
        <v>229</v>
      </c>
      <c r="W27" s="250" t="s">
        <v>230</v>
      </c>
      <c r="X27" s="250" t="s">
        <v>231</v>
      </c>
      <c r="Y27" s="250" t="s">
        <v>232</v>
      </c>
      <c r="Z27" s="486" t="s">
        <v>233</v>
      </c>
      <c r="AA27" s="249" t="s">
        <v>228</v>
      </c>
      <c r="AB27" s="9"/>
      <c r="AC27" s="7"/>
      <c r="AD27" s="8"/>
      <c r="AE27" s="251" t="s">
        <v>229</v>
      </c>
      <c r="AF27" s="250" t="s">
        <v>230</v>
      </c>
      <c r="AG27" s="250" t="s">
        <v>231</v>
      </c>
      <c r="AH27" s="250" t="s">
        <v>232</v>
      </c>
      <c r="AI27" s="486" t="s">
        <v>233</v>
      </c>
      <c r="AJ27" s="249" t="s">
        <v>228</v>
      </c>
      <c r="AK27" s="34"/>
    </row>
    <row r="28" spans="1:39" s="51" customFormat="1" ht="18" customHeight="1" x14ac:dyDescent="0.2">
      <c r="A28" s="50"/>
      <c r="B28" s="20" t="s">
        <v>27</v>
      </c>
      <c r="C28" s="469" t="s">
        <v>253</v>
      </c>
      <c r="D28" s="554" t="s">
        <v>473</v>
      </c>
      <c r="E28" s="545" t="s">
        <v>473</v>
      </c>
      <c r="F28" s="545" t="s">
        <v>473</v>
      </c>
      <c r="G28" s="545" t="s">
        <v>473</v>
      </c>
      <c r="H28" s="546" t="s">
        <v>473</v>
      </c>
      <c r="I28" s="547" t="s">
        <v>473</v>
      </c>
      <c r="J28" s="21"/>
      <c r="K28" s="20" t="s">
        <v>27</v>
      </c>
      <c r="L28" s="20" t="s">
        <v>253</v>
      </c>
      <c r="M28" s="554" t="s">
        <v>473</v>
      </c>
      <c r="N28" s="545" t="s">
        <v>473</v>
      </c>
      <c r="O28" s="545" t="s">
        <v>473</v>
      </c>
      <c r="P28" s="545" t="s">
        <v>473</v>
      </c>
      <c r="Q28" s="546" t="s">
        <v>473</v>
      </c>
      <c r="R28" s="547" t="s">
        <v>473</v>
      </c>
      <c r="S28" s="21"/>
      <c r="T28" s="20" t="s">
        <v>27</v>
      </c>
      <c r="U28" s="20" t="s">
        <v>253</v>
      </c>
      <c r="V28" s="549" t="s">
        <v>473</v>
      </c>
      <c r="W28" s="545" t="s">
        <v>473</v>
      </c>
      <c r="X28" s="545" t="s">
        <v>473</v>
      </c>
      <c r="Y28" s="545" t="s">
        <v>473</v>
      </c>
      <c r="Z28" s="546" t="s">
        <v>473</v>
      </c>
      <c r="AA28" s="547" t="s">
        <v>473</v>
      </c>
      <c r="AB28" s="50"/>
      <c r="AC28" s="20" t="s">
        <v>27</v>
      </c>
      <c r="AD28" s="20" t="s">
        <v>253</v>
      </c>
      <c r="AE28" s="549" t="s">
        <v>473</v>
      </c>
      <c r="AF28" s="545" t="s">
        <v>473</v>
      </c>
      <c r="AG28" s="545" t="s">
        <v>473</v>
      </c>
      <c r="AH28" s="545" t="s">
        <v>473</v>
      </c>
      <c r="AI28" s="546" t="s">
        <v>473</v>
      </c>
      <c r="AJ28" s="547" t="s">
        <v>473</v>
      </c>
      <c r="AK28" s="21"/>
    </row>
    <row r="29" spans="1:39" s="323" customFormat="1" ht="18" customHeight="1" thickBot="1" x14ac:dyDescent="0.25">
      <c r="A29" s="224"/>
      <c r="B29" s="18"/>
      <c r="C29" s="18" t="s">
        <v>324</v>
      </c>
      <c r="D29" s="551" t="s">
        <v>473</v>
      </c>
      <c r="E29" s="552" t="s">
        <v>473</v>
      </c>
      <c r="F29" s="552" t="s">
        <v>473</v>
      </c>
      <c r="G29" s="552" t="s">
        <v>473</v>
      </c>
      <c r="H29" s="553" t="s">
        <v>473</v>
      </c>
      <c r="I29" s="552" t="s">
        <v>473</v>
      </c>
      <c r="J29" s="224"/>
      <c r="K29" s="18"/>
      <c r="L29" s="18" t="s">
        <v>324</v>
      </c>
      <c r="M29" s="551" t="s">
        <v>473</v>
      </c>
      <c r="N29" s="552" t="s">
        <v>473</v>
      </c>
      <c r="O29" s="552" t="s">
        <v>473</v>
      </c>
      <c r="P29" s="552" t="s">
        <v>473</v>
      </c>
      <c r="Q29" s="553" t="s">
        <v>473</v>
      </c>
      <c r="R29" s="552" t="s">
        <v>473</v>
      </c>
      <c r="S29" s="224"/>
      <c r="T29" s="18"/>
      <c r="U29" s="18" t="s">
        <v>324</v>
      </c>
      <c r="V29" s="551" t="s">
        <v>473</v>
      </c>
      <c r="W29" s="552" t="s">
        <v>473</v>
      </c>
      <c r="X29" s="552" t="s">
        <v>473</v>
      </c>
      <c r="Y29" s="552" t="s">
        <v>473</v>
      </c>
      <c r="Z29" s="553" t="s">
        <v>473</v>
      </c>
      <c r="AA29" s="552" t="s">
        <v>473</v>
      </c>
      <c r="AB29" s="224"/>
      <c r="AC29" s="18"/>
      <c r="AD29" s="18" t="s">
        <v>324</v>
      </c>
      <c r="AE29" s="551" t="s">
        <v>473</v>
      </c>
      <c r="AF29" s="552" t="s">
        <v>473</v>
      </c>
      <c r="AG29" s="552" t="s">
        <v>473</v>
      </c>
      <c r="AH29" s="552" t="s">
        <v>473</v>
      </c>
      <c r="AI29" s="553" t="s">
        <v>473</v>
      </c>
      <c r="AJ29" s="552" t="s">
        <v>473</v>
      </c>
      <c r="AK29" s="224"/>
    </row>
    <row r="30" spans="1:39" s="51" customFormat="1" ht="18" customHeight="1" x14ac:dyDescent="0.2">
      <c r="A30" s="50"/>
      <c r="B30" s="56"/>
      <c r="C30" s="57"/>
      <c r="D30" s="9"/>
      <c r="E30" s="9"/>
      <c r="F30" s="9"/>
      <c r="G30" s="9"/>
      <c r="H30" s="9"/>
      <c r="I30" s="9"/>
      <c r="J30" s="21"/>
      <c r="K30" s="56"/>
      <c r="L30" s="57"/>
      <c r="M30" s="9"/>
      <c r="N30" s="9"/>
      <c r="O30" s="9"/>
      <c r="P30" s="9"/>
      <c r="Q30" s="9"/>
      <c r="R30" s="9"/>
      <c r="S30" s="21"/>
      <c r="T30" s="56"/>
      <c r="U30" s="57"/>
      <c r="V30" s="9"/>
      <c r="W30" s="9"/>
      <c r="X30" s="9"/>
      <c r="Y30" s="9"/>
      <c r="Z30" s="9"/>
      <c r="AA30" s="9"/>
      <c r="AB30" s="50"/>
      <c r="AC30" s="56"/>
      <c r="AD30" s="57"/>
      <c r="AE30" s="9"/>
      <c r="AF30" s="9"/>
      <c r="AG30" s="9"/>
      <c r="AH30" s="9"/>
      <c r="AI30" s="9"/>
      <c r="AJ30" s="9"/>
      <c r="AK30" s="21"/>
    </row>
    <row r="31" spans="1:39" s="55" customFormat="1" ht="24" customHeight="1" x14ac:dyDescent="0.2">
      <c r="A31" s="53"/>
      <c r="B31" s="210" t="s">
        <v>448</v>
      </c>
      <c r="C31" s="210"/>
      <c r="D31" s="211"/>
      <c r="E31" s="211"/>
      <c r="F31" s="211"/>
      <c r="G31" s="211"/>
      <c r="H31" s="211"/>
      <c r="I31" s="211"/>
      <c r="J31" s="21"/>
      <c r="K31" s="210" t="s">
        <v>456</v>
      </c>
      <c r="L31" s="210"/>
      <c r="M31" s="211"/>
      <c r="N31" s="211"/>
      <c r="O31" s="211"/>
      <c r="P31" s="211"/>
      <c r="Q31" s="211"/>
      <c r="R31" s="211"/>
      <c r="S31" s="21"/>
      <c r="T31" s="210" t="s">
        <v>464</v>
      </c>
      <c r="U31" s="210"/>
      <c r="V31" s="211"/>
      <c r="W31" s="211"/>
      <c r="X31" s="211"/>
      <c r="Y31" s="211"/>
      <c r="Z31" s="211"/>
      <c r="AA31" s="211"/>
      <c r="AB31" s="50"/>
      <c r="AC31" s="210" t="s">
        <v>437</v>
      </c>
      <c r="AD31" s="210"/>
      <c r="AE31" s="211"/>
      <c r="AF31" s="211"/>
      <c r="AG31" s="211"/>
      <c r="AH31" s="211"/>
      <c r="AI31" s="211"/>
      <c r="AJ31" s="211"/>
      <c r="AK31" s="21"/>
      <c r="AL31" s="51"/>
      <c r="AM31" s="51"/>
    </row>
    <row r="32" spans="1:39" s="51" customFormat="1" ht="18" customHeight="1" x14ac:dyDescent="0.2">
      <c r="A32" s="50"/>
      <c r="B32" s="56"/>
      <c r="C32" s="57"/>
      <c r="D32" s="9"/>
      <c r="E32" s="9"/>
      <c r="F32" s="9"/>
      <c r="G32" s="9"/>
      <c r="H32" s="9"/>
      <c r="I32" s="9"/>
      <c r="J32" s="21"/>
      <c r="K32" s="56"/>
      <c r="L32" s="57"/>
      <c r="M32" s="9"/>
      <c r="N32" s="9"/>
      <c r="O32" s="9"/>
      <c r="P32" s="9"/>
      <c r="Q32" s="9"/>
      <c r="R32" s="9"/>
      <c r="S32" s="21"/>
      <c r="T32" s="56"/>
      <c r="U32" s="57"/>
      <c r="V32" s="9"/>
      <c r="W32" s="9"/>
      <c r="X32" s="9"/>
      <c r="Y32" s="9"/>
      <c r="Z32" s="9"/>
      <c r="AA32" s="9"/>
      <c r="AB32" s="50"/>
      <c r="AC32" s="56"/>
      <c r="AD32" s="57"/>
      <c r="AE32" s="9"/>
      <c r="AF32" s="9"/>
      <c r="AG32" s="9"/>
      <c r="AH32" s="9"/>
      <c r="AI32" s="9"/>
      <c r="AJ32" s="9"/>
      <c r="AK32" s="21"/>
    </row>
    <row r="33" spans="1:39" s="252" customFormat="1" ht="33.75" x14ac:dyDescent="0.25">
      <c r="A33" s="9"/>
      <c r="B33" s="7"/>
      <c r="C33" s="8"/>
      <c r="D33" s="251" t="s">
        <v>229</v>
      </c>
      <c r="E33" s="250" t="s">
        <v>230</v>
      </c>
      <c r="F33" s="250" t="s">
        <v>231</v>
      </c>
      <c r="G33" s="250" t="s">
        <v>232</v>
      </c>
      <c r="H33" s="486" t="s">
        <v>233</v>
      </c>
      <c r="I33" s="249" t="s">
        <v>228</v>
      </c>
      <c r="J33" s="34"/>
      <c r="K33" s="7"/>
      <c r="L33" s="8"/>
      <c r="M33" s="251" t="s">
        <v>229</v>
      </c>
      <c r="N33" s="250" t="s">
        <v>230</v>
      </c>
      <c r="O33" s="250" t="s">
        <v>231</v>
      </c>
      <c r="P33" s="250" t="s">
        <v>232</v>
      </c>
      <c r="Q33" s="486" t="s">
        <v>233</v>
      </c>
      <c r="R33" s="249" t="s">
        <v>228</v>
      </c>
      <c r="S33" s="34"/>
      <c r="T33" s="7"/>
      <c r="U33" s="8"/>
      <c r="V33" s="487" t="s">
        <v>229</v>
      </c>
      <c r="W33" s="249" t="s">
        <v>230</v>
      </c>
      <c r="X33" s="249" t="s">
        <v>231</v>
      </c>
      <c r="Y33" s="249" t="s">
        <v>232</v>
      </c>
      <c r="Z33" s="488" t="s">
        <v>233</v>
      </c>
      <c r="AA33" s="249" t="s">
        <v>228</v>
      </c>
      <c r="AB33" s="9"/>
      <c r="AC33" s="7"/>
      <c r="AD33" s="8"/>
      <c r="AE33" s="487" t="s">
        <v>229</v>
      </c>
      <c r="AF33" s="249" t="s">
        <v>230</v>
      </c>
      <c r="AG33" s="249" t="s">
        <v>231</v>
      </c>
      <c r="AH33" s="249" t="s">
        <v>232</v>
      </c>
      <c r="AI33" s="488" t="s">
        <v>233</v>
      </c>
      <c r="AJ33" s="249" t="s">
        <v>228</v>
      </c>
      <c r="AK33" s="34"/>
    </row>
    <row r="34" spans="1:39" s="51" customFormat="1" ht="18" customHeight="1" x14ac:dyDescent="0.2">
      <c r="A34" s="50"/>
      <c r="B34" s="20" t="s">
        <v>28</v>
      </c>
      <c r="C34" s="465" t="s">
        <v>312</v>
      </c>
      <c r="D34" s="550" t="s">
        <v>473</v>
      </c>
      <c r="E34" s="545" t="s">
        <v>473</v>
      </c>
      <c r="F34" s="545" t="s">
        <v>473</v>
      </c>
      <c r="G34" s="545" t="s">
        <v>473</v>
      </c>
      <c r="H34" s="546" t="s">
        <v>473</v>
      </c>
      <c r="I34" s="547" t="s">
        <v>473</v>
      </c>
      <c r="J34" s="21"/>
      <c r="K34" s="20" t="s">
        <v>28</v>
      </c>
      <c r="L34" s="20" t="s">
        <v>312</v>
      </c>
      <c r="M34" s="550" t="s">
        <v>473</v>
      </c>
      <c r="N34" s="545" t="s">
        <v>473</v>
      </c>
      <c r="O34" s="545" t="s">
        <v>473</v>
      </c>
      <c r="P34" s="545" t="s">
        <v>473</v>
      </c>
      <c r="Q34" s="546" t="s">
        <v>473</v>
      </c>
      <c r="R34" s="547" t="s">
        <v>473</v>
      </c>
      <c r="S34" s="21"/>
      <c r="T34" s="20" t="s">
        <v>28</v>
      </c>
      <c r="U34" s="20" t="s">
        <v>312</v>
      </c>
      <c r="V34" s="549" t="s">
        <v>473</v>
      </c>
      <c r="W34" s="545" t="s">
        <v>473</v>
      </c>
      <c r="X34" s="545" t="s">
        <v>473</v>
      </c>
      <c r="Y34" s="545" t="s">
        <v>473</v>
      </c>
      <c r="Z34" s="546" t="s">
        <v>473</v>
      </c>
      <c r="AA34" s="547" t="s">
        <v>473</v>
      </c>
      <c r="AB34" s="50"/>
      <c r="AC34" s="20" t="s">
        <v>28</v>
      </c>
      <c r="AD34" s="20" t="s">
        <v>312</v>
      </c>
      <c r="AE34" s="549" t="s">
        <v>473</v>
      </c>
      <c r="AF34" s="545" t="s">
        <v>473</v>
      </c>
      <c r="AG34" s="545" t="s">
        <v>473</v>
      </c>
      <c r="AH34" s="545" t="s">
        <v>473</v>
      </c>
      <c r="AI34" s="546" t="s">
        <v>473</v>
      </c>
      <c r="AJ34" s="547" t="s">
        <v>473</v>
      </c>
      <c r="AK34" s="21"/>
    </row>
    <row r="35" spans="1:39" s="51" customFormat="1" ht="18" customHeight="1" x14ac:dyDescent="0.2">
      <c r="A35" s="50"/>
      <c r="B35" s="20" t="s">
        <v>29</v>
      </c>
      <c r="C35" s="468" t="s">
        <v>345</v>
      </c>
      <c r="D35" s="548" t="s">
        <v>473</v>
      </c>
      <c r="E35" s="545" t="s">
        <v>473</v>
      </c>
      <c r="F35" s="545" t="s">
        <v>473</v>
      </c>
      <c r="G35" s="545" t="s">
        <v>473</v>
      </c>
      <c r="H35" s="546" t="s">
        <v>473</v>
      </c>
      <c r="I35" s="547" t="s">
        <v>473</v>
      </c>
      <c r="J35" s="21"/>
      <c r="K35" s="20" t="s">
        <v>29</v>
      </c>
      <c r="L35" s="20" t="s">
        <v>345</v>
      </c>
      <c r="M35" s="548" t="s">
        <v>473</v>
      </c>
      <c r="N35" s="545" t="s">
        <v>473</v>
      </c>
      <c r="O35" s="545" t="s">
        <v>473</v>
      </c>
      <c r="P35" s="545" t="s">
        <v>473</v>
      </c>
      <c r="Q35" s="546" t="s">
        <v>473</v>
      </c>
      <c r="R35" s="547" t="s">
        <v>473</v>
      </c>
      <c r="S35" s="21"/>
      <c r="T35" s="20" t="s">
        <v>29</v>
      </c>
      <c r="U35" s="20" t="s">
        <v>345</v>
      </c>
      <c r="V35" s="549" t="s">
        <v>473</v>
      </c>
      <c r="W35" s="545" t="s">
        <v>473</v>
      </c>
      <c r="X35" s="545" t="s">
        <v>473</v>
      </c>
      <c r="Y35" s="545" t="s">
        <v>473</v>
      </c>
      <c r="Z35" s="546" t="s">
        <v>473</v>
      </c>
      <c r="AA35" s="547" t="s">
        <v>473</v>
      </c>
      <c r="AB35" s="50"/>
      <c r="AC35" s="20" t="s">
        <v>29</v>
      </c>
      <c r="AD35" s="20" t="s">
        <v>345</v>
      </c>
      <c r="AE35" s="549" t="s">
        <v>473</v>
      </c>
      <c r="AF35" s="545" t="s">
        <v>473</v>
      </c>
      <c r="AG35" s="545" t="s">
        <v>473</v>
      </c>
      <c r="AH35" s="545" t="s">
        <v>473</v>
      </c>
      <c r="AI35" s="546" t="s">
        <v>473</v>
      </c>
      <c r="AJ35" s="547" t="s">
        <v>473</v>
      </c>
      <c r="AK35" s="21"/>
    </row>
    <row r="36" spans="1:39" s="323" customFormat="1" ht="18" customHeight="1" thickBot="1" x14ac:dyDescent="0.25">
      <c r="A36" s="224"/>
      <c r="B36" s="18"/>
      <c r="C36" s="18" t="s">
        <v>110</v>
      </c>
      <c r="D36" s="526">
        <v>2.3563526000000001</v>
      </c>
      <c r="E36" s="527">
        <v>2.3563526000000001</v>
      </c>
      <c r="F36" s="527">
        <v>2.3415336</v>
      </c>
      <c r="G36" s="527">
        <v>2.3415336</v>
      </c>
      <c r="H36" s="528">
        <v>2.3415336</v>
      </c>
      <c r="I36" s="527">
        <v>11.737306</v>
      </c>
      <c r="J36" s="224"/>
      <c r="K36" s="18"/>
      <c r="L36" s="18" t="s">
        <v>110</v>
      </c>
      <c r="M36" s="526">
        <v>2.4146610934776498</v>
      </c>
      <c r="N36" s="527">
        <v>2.4146610934776498</v>
      </c>
      <c r="O36" s="527">
        <v>2.3994753938738445</v>
      </c>
      <c r="P36" s="527">
        <v>2.3994753938738445</v>
      </c>
      <c r="Q36" s="528">
        <v>2.3994753938738445</v>
      </c>
      <c r="R36" s="527">
        <v>12.027748368576834</v>
      </c>
      <c r="S36" s="224"/>
      <c r="T36" s="18"/>
      <c r="U36" s="18" t="s">
        <v>110</v>
      </c>
      <c r="V36" s="526">
        <v>2.4357837219250098</v>
      </c>
      <c r="W36" s="527">
        <v>2.4474676953796317</v>
      </c>
      <c r="X36" s="527">
        <v>2.446461747261349</v>
      </c>
      <c r="Y36" s="527">
        <v>2.4599306356346977</v>
      </c>
      <c r="Z36" s="528">
        <v>2.4720213003360554</v>
      </c>
      <c r="AA36" s="527">
        <v>12.261665100536744</v>
      </c>
      <c r="AB36" s="224"/>
      <c r="AC36" s="18"/>
      <c r="AD36" s="18" t="s">
        <v>110</v>
      </c>
      <c r="AE36" s="526">
        <v>2.1122628447360015E-2</v>
      </c>
      <c r="AF36" s="527">
        <v>3.2806601901982146E-2</v>
      </c>
      <c r="AG36" s="527">
        <v>4.6986353387504343E-2</v>
      </c>
      <c r="AH36" s="527">
        <v>6.0455241760853262E-2</v>
      </c>
      <c r="AI36" s="528">
        <v>7.254590646221093E-2</v>
      </c>
      <c r="AJ36" s="527">
        <v>0.2339167319599107</v>
      </c>
      <c r="AK36" s="224"/>
    </row>
    <row r="37" spans="1:39" s="51" customFormat="1" ht="18" customHeight="1" x14ac:dyDescent="0.2">
      <c r="A37" s="50"/>
      <c r="B37" s="56"/>
      <c r="C37" s="57"/>
      <c r="D37" s="9"/>
      <c r="E37" s="9"/>
      <c r="F37" s="9"/>
      <c r="G37" s="9"/>
      <c r="H37" s="9"/>
      <c r="I37" s="9"/>
      <c r="J37" s="21"/>
      <c r="K37" s="56"/>
      <c r="L37" s="57"/>
      <c r="M37" s="9"/>
      <c r="N37" s="9"/>
      <c r="O37" s="9"/>
      <c r="P37" s="9"/>
      <c r="Q37" s="9"/>
      <c r="R37" s="9"/>
      <c r="S37" s="21"/>
      <c r="T37" s="56"/>
      <c r="U37" s="57"/>
      <c r="V37" s="9"/>
      <c r="W37" s="9"/>
      <c r="X37" s="9"/>
      <c r="Y37" s="9"/>
      <c r="Z37" s="9"/>
      <c r="AA37" s="9"/>
      <c r="AB37" s="50"/>
      <c r="AC37" s="56"/>
      <c r="AD37" s="57"/>
      <c r="AE37" s="9"/>
      <c r="AF37" s="9"/>
      <c r="AG37" s="9"/>
      <c r="AH37" s="9"/>
      <c r="AI37" s="9"/>
      <c r="AJ37" s="9"/>
      <c r="AK37" s="21"/>
    </row>
    <row r="38" spans="1:39" s="55" customFormat="1" ht="24" customHeight="1" x14ac:dyDescent="0.2">
      <c r="A38" s="53"/>
      <c r="B38" s="210" t="s">
        <v>449</v>
      </c>
      <c r="C38" s="210"/>
      <c r="D38" s="211"/>
      <c r="E38" s="211"/>
      <c r="F38" s="211"/>
      <c r="G38" s="211"/>
      <c r="H38" s="211"/>
      <c r="I38" s="211"/>
      <c r="J38" s="21"/>
      <c r="K38" s="210" t="s">
        <v>457</v>
      </c>
      <c r="L38" s="210"/>
      <c r="M38" s="211"/>
      <c r="N38" s="211"/>
      <c r="O38" s="211"/>
      <c r="P38" s="211"/>
      <c r="Q38" s="211"/>
      <c r="R38" s="211"/>
      <c r="S38" s="21"/>
      <c r="T38" s="210" t="s">
        <v>465</v>
      </c>
      <c r="U38" s="210"/>
      <c r="V38" s="211"/>
      <c r="W38" s="211"/>
      <c r="X38" s="211"/>
      <c r="Y38" s="211"/>
      <c r="Z38" s="211"/>
      <c r="AA38" s="211"/>
      <c r="AB38" s="50"/>
      <c r="AC38" s="210" t="s">
        <v>438</v>
      </c>
      <c r="AD38" s="210"/>
      <c r="AE38" s="211"/>
      <c r="AF38" s="211"/>
      <c r="AG38" s="211"/>
      <c r="AH38" s="211"/>
      <c r="AI38" s="211"/>
      <c r="AJ38" s="211"/>
      <c r="AK38" s="21"/>
      <c r="AL38" s="51"/>
      <c r="AM38" s="51"/>
    </row>
    <row r="39" spans="1:39" x14ac:dyDescent="0.2">
      <c r="A39" s="50"/>
      <c r="B39" s="56"/>
      <c r="C39" s="57"/>
      <c r="D39" s="9"/>
      <c r="E39" s="9"/>
      <c r="F39" s="9"/>
      <c r="G39" s="9"/>
      <c r="H39" s="9"/>
      <c r="I39" s="9"/>
      <c r="J39" s="21"/>
      <c r="K39" s="56"/>
      <c r="L39" s="57"/>
      <c r="M39" s="9"/>
      <c r="N39" s="9"/>
      <c r="O39" s="9"/>
      <c r="P39" s="9"/>
      <c r="Q39" s="9"/>
      <c r="R39" s="9"/>
      <c r="S39" s="21"/>
      <c r="T39" s="56"/>
      <c r="U39" s="57"/>
      <c r="V39" s="9"/>
      <c r="W39" s="9"/>
      <c r="X39" s="9"/>
      <c r="Y39" s="9"/>
      <c r="Z39" s="9"/>
      <c r="AA39" s="9"/>
      <c r="AB39" s="50"/>
      <c r="AC39" s="56"/>
      <c r="AD39" s="57"/>
      <c r="AE39" s="9"/>
      <c r="AF39" s="9"/>
      <c r="AG39" s="9"/>
      <c r="AH39" s="9"/>
      <c r="AI39" s="9"/>
      <c r="AJ39" s="9"/>
      <c r="AK39" s="21"/>
      <c r="AL39" s="51"/>
      <c r="AM39" s="51"/>
    </row>
    <row r="40" spans="1:39" s="92" customFormat="1" ht="33.75" x14ac:dyDescent="0.25">
      <c r="A40" s="9"/>
      <c r="B40" s="7"/>
      <c r="C40" s="8"/>
      <c r="D40" s="251" t="s">
        <v>229</v>
      </c>
      <c r="E40" s="250" t="s">
        <v>230</v>
      </c>
      <c r="F40" s="250" t="s">
        <v>231</v>
      </c>
      <c r="G40" s="250" t="s">
        <v>232</v>
      </c>
      <c r="H40" s="486" t="s">
        <v>233</v>
      </c>
      <c r="I40" s="249" t="s">
        <v>228</v>
      </c>
      <c r="J40" s="34"/>
      <c r="K40" s="7"/>
      <c r="L40" s="8"/>
      <c r="M40" s="251" t="s">
        <v>229</v>
      </c>
      <c r="N40" s="250" t="s">
        <v>230</v>
      </c>
      <c r="O40" s="250" t="s">
        <v>231</v>
      </c>
      <c r="P40" s="250" t="s">
        <v>232</v>
      </c>
      <c r="Q40" s="486" t="s">
        <v>233</v>
      </c>
      <c r="R40" s="249" t="s">
        <v>228</v>
      </c>
      <c r="S40" s="34"/>
      <c r="T40" s="7"/>
      <c r="U40" s="8"/>
      <c r="V40" s="251" t="s">
        <v>229</v>
      </c>
      <c r="W40" s="250" t="s">
        <v>230</v>
      </c>
      <c r="X40" s="250" t="s">
        <v>231</v>
      </c>
      <c r="Y40" s="250" t="s">
        <v>232</v>
      </c>
      <c r="Z40" s="486" t="s">
        <v>233</v>
      </c>
      <c r="AA40" s="249" t="s">
        <v>228</v>
      </c>
      <c r="AB40" s="9"/>
      <c r="AC40" s="7"/>
      <c r="AD40" s="8"/>
      <c r="AE40" s="251" t="s">
        <v>229</v>
      </c>
      <c r="AF40" s="250" t="s">
        <v>230</v>
      </c>
      <c r="AG40" s="250" t="s">
        <v>231</v>
      </c>
      <c r="AH40" s="250" t="s">
        <v>232</v>
      </c>
      <c r="AI40" s="486" t="s">
        <v>233</v>
      </c>
      <c r="AJ40" s="249" t="s">
        <v>228</v>
      </c>
      <c r="AK40" s="34"/>
      <c r="AL40" s="252"/>
      <c r="AM40" s="252"/>
    </row>
    <row r="41" spans="1:39" ht="18" customHeight="1" x14ac:dyDescent="0.2">
      <c r="A41" s="50"/>
      <c r="B41" s="20" t="s">
        <v>30</v>
      </c>
      <c r="C41" s="465" t="s">
        <v>5</v>
      </c>
      <c r="D41" s="550" t="s">
        <v>473</v>
      </c>
      <c r="E41" s="545" t="s">
        <v>473</v>
      </c>
      <c r="F41" s="545" t="s">
        <v>473</v>
      </c>
      <c r="G41" s="545" t="s">
        <v>473</v>
      </c>
      <c r="H41" s="546" t="s">
        <v>473</v>
      </c>
      <c r="I41" s="547" t="s">
        <v>473</v>
      </c>
      <c r="J41" s="21"/>
      <c r="K41" s="20" t="s">
        <v>30</v>
      </c>
      <c r="L41" s="20" t="s">
        <v>5</v>
      </c>
      <c r="M41" s="550" t="s">
        <v>473</v>
      </c>
      <c r="N41" s="545" t="s">
        <v>473</v>
      </c>
      <c r="O41" s="545" t="s">
        <v>473</v>
      </c>
      <c r="P41" s="545" t="s">
        <v>473</v>
      </c>
      <c r="Q41" s="546" t="s">
        <v>473</v>
      </c>
      <c r="R41" s="547" t="s">
        <v>473</v>
      </c>
      <c r="S41" s="21"/>
      <c r="T41" s="20" t="s">
        <v>30</v>
      </c>
      <c r="U41" s="20" t="s">
        <v>5</v>
      </c>
      <c r="V41" s="549" t="s">
        <v>473</v>
      </c>
      <c r="W41" s="545" t="s">
        <v>473</v>
      </c>
      <c r="X41" s="545" t="s">
        <v>473</v>
      </c>
      <c r="Y41" s="545" t="s">
        <v>473</v>
      </c>
      <c r="Z41" s="546" t="s">
        <v>473</v>
      </c>
      <c r="AA41" s="547" t="s">
        <v>473</v>
      </c>
      <c r="AB41" s="50"/>
      <c r="AC41" s="20" t="s">
        <v>30</v>
      </c>
      <c r="AD41" s="20" t="s">
        <v>5</v>
      </c>
      <c r="AE41" s="549" t="s">
        <v>473</v>
      </c>
      <c r="AF41" s="545" t="s">
        <v>473</v>
      </c>
      <c r="AG41" s="545" t="s">
        <v>473</v>
      </c>
      <c r="AH41" s="545" t="s">
        <v>473</v>
      </c>
      <c r="AI41" s="546" t="s">
        <v>473</v>
      </c>
      <c r="AJ41" s="547" t="s">
        <v>473</v>
      </c>
      <c r="AK41" s="21"/>
      <c r="AL41" s="51"/>
      <c r="AM41" s="51"/>
    </row>
    <row r="42" spans="1:39" ht="18" customHeight="1" x14ac:dyDescent="0.2">
      <c r="A42" s="50"/>
      <c r="B42" s="20" t="s">
        <v>31</v>
      </c>
      <c r="C42" s="466" t="s">
        <v>6</v>
      </c>
      <c r="D42" s="549" t="s">
        <v>473</v>
      </c>
      <c r="E42" s="545" t="s">
        <v>473</v>
      </c>
      <c r="F42" s="545" t="s">
        <v>473</v>
      </c>
      <c r="G42" s="545" t="s">
        <v>473</v>
      </c>
      <c r="H42" s="546" t="s">
        <v>473</v>
      </c>
      <c r="I42" s="547" t="s">
        <v>473</v>
      </c>
      <c r="J42" s="21"/>
      <c r="K42" s="20" t="s">
        <v>31</v>
      </c>
      <c r="L42" s="20" t="s">
        <v>6</v>
      </c>
      <c r="M42" s="549" t="s">
        <v>473</v>
      </c>
      <c r="N42" s="545" t="s">
        <v>473</v>
      </c>
      <c r="O42" s="545" t="s">
        <v>473</v>
      </c>
      <c r="P42" s="545" t="s">
        <v>473</v>
      </c>
      <c r="Q42" s="546" t="s">
        <v>473</v>
      </c>
      <c r="R42" s="547" t="s">
        <v>473</v>
      </c>
      <c r="S42" s="21"/>
      <c r="T42" s="20" t="s">
        <v>31</v>
      </c>
      <c r="U42" s="20" t="s">
        <v>6</v>
      </c>
      <c r="V42" s="549" t="s">
        <v>473</v>
      </c>
      <c r="W42" s="545" t="s">
        <v>473</v>
      </c>
      <c r="X42" s="545" t="s">
        <v>473</v>
      </c>
      <c r="Y42" s="545" t="s">
        <v>473</v>
      </c>
      <c r="Z42" s="546" t="s">
        <v>473</v>
      </c>
      <c r="AA42" s="547" t="s">
        <v>473</v>
      </c>
      <c r="AB42" s="50"/>
      <c r="AC42" s="20" t="s">
        <v>31</v>
      </c>
      <c r="AD42" s="20" t="s">
        <v>6</v>
      </c>
      <c r="AE42" s="549" t="s">
        <v>473</v>
      </c>
      <c r="AF42" s="545" t="s">
        <v>473</v>
      </c>
      <c r="AG42" s="545" t="s">
        <v>473</v>
      </c>
      <c r="AH42" s="545" t="s">
        <v>473</v>
      </c>
      <c r="AI42" s="546" t="s">
        <v>473</v>
      </c>
      <c r="AJ42" s="547" t="s">
        <v>473</v>
      </c>
      <c r="AK42" s="21"/>
      <c r="AL42" s="51"/>
      <c r="AM42" s="51"/>
    </row>
    <row r="43" spans="1:39" ht="18" customHeight="1" x14ac:dyDescent="0.2">
      <c r="A43" s="50"/>
      <c r="B43" s="20" t="s">
        <v>32</v>
      </c>
      <c r="C43" s="466" t="s">
        <v>14</v>
      </c>
      <c r="D43" s="549" t="s">
        <v>473</v>
      </c>
      <c r="E43" s="545" t="s">
        <v>473</v>
      </c>
      <c r="F43" s="545" t="s">
        <v>473</v>
      </c>
      <c r="G43" s="545" t="s">
        <v>473</v>
      </c>
      <c r="H43" s="546" t="s">
        <v>473</v>
      </c>
      <c r="I43" s="547" t="s">
        <v>473</v>
      </c>
      <c r="J43" s="21"/>
      <c r="K43" s="20" t="s">
        <v>32</v>
      </c>
      <c r="L43" s="20" t="s">
        <v>14</v>
      </c>
      <c r="M43" s="549" t="s">
        <v>473</v>
      </c>
      <c r="N43" s="545" t="s">
        <v>473</v>
      </c>
      <c r="O43" s="545" t="s">
        <v>473</v>
      </c>
      <c r="P43" s="545" t="s">
        <v>473</v>
      </c>
      <c r="Q43" s="546" t="s">
        <v>473</v>
      </c>
      <c r="R43" s="547" t="s">
        <v>473</v>
      </c>
      <c r="S43" s="21"/>
      <c r="T43" s="20" t="s">
        <v>32</v>
      </c>
      <c r="U43" s="20" t="s">
        <v>14</v>
      </c>
      <c r="V43" s="549" t="s">
        <v>473</v>
      </c>
      <c r="W43" s="545" t="s">
        <v>473</v>
      </c>
      <c r="X43" s="545" t="s">
        <v>473</v>
      </c>
      <c r="Y43" s="545" t="s">
        <v>473</v>
      </c>
      <c r="Z43" s="546" t="s">
        <v>473</v>
      </c>
      <c r="AA43" s="547" t="s">
        <v>473</v>
      </c>
      <c r="AB43" s="50"/>
      <c r="AC43" s="20" t="s">
        <v>32</v>
      </c>
      <c r="AD43" s="20" t="s">
        <v>14</v>
      </c>
      <c r="AE43" s="549" t="s">
        <v>473</v>
      </c>
      <c r="AF43" s="545" t="s">
        <v>473</v>
      </c>
      <c r="AG43" s="545" t="s">
        <v>473</v>
      </c>
      <c r="AH43" s="545" t="s">
        <v>473</v>
      </c>
      <c r="AI43" s="546" t="s">
        <v>473</v>
      </c>
      <c r="AJ43" s="547" t="s">
        <v>473</v>
      </c>
      <c r="AK43" s="21"/>
      <c r="AL43" s="51"/>
      <c r="AM43" s="51"/>
    </row>
    <row r="44" spans="1:39" s="323" customFormat="1" ht="18" customHeight="1" thickBot="1" x14ac:dyDescent="0.25">
      <c r="A44" s="224"/>
      <c r="B44" s="18"/>
      <c r="C44" s="467" t="s">
        <v>72</v>
      </c>
      <c r="D44" s="526">
        <v>3.2581164420627879</v>
      </c>
      <c r="E44" s="527">
        <v>4.0910737313422096</v>
      </c>
      <c r="F44" s="527">
        <v>4.3620997737483638</v>
      </c>
      <c r="G44" s="527">
        <v>4.6316747722545468</v>
      </c>
      <c r="H44" s="528">
        <v>4.5773987725100671</v>
      </c>
      <c r="I44" s="526">
        <v>20.920363491917975</v>
      </c>
      <c r="J44" s="224"/>
      <c r="K44" s="18"/>
      <c r="L44" s="18" t="s">
        <v>72</v>
      </c>
      <c r="M44" s="526">
        <v>3.3387392916785212</v>
      </c>
      <c r="N44" s="527">
        <v>4.1923083029341495</v>
      </c>
      <c r="O44" s="527">
        <v>4.4700409478351553</v>
      </c>
      <c r="P44" s="527">
        <v>4.7462866424171866</v>
      </c>
      <c r="Q44" s="528">
        <v>4.6906675704274523</v>
      </c>
      <c r="R44" s="526">
        <v>21.44</v>
      </c>
      <c r="S44" s="224"/>
      <c r="T44" s="18"/>
      <c r="U44" s="18" t="s">
        <v>72</v>
      </c>
      <c r="V44" s="526">
        <v>3.367945439792317</v>
      </c>
      <c r="W44" s="527">
        <v>4.2492667680024931</v>
      </c>
      <c r="X44" s="527">
        <v>4.5575729659453774</v>
      </c>
      <c r="Y44" s="527">
        <v>4.8658702427184135</v>
      </c>
      <c r="Z44" s="528">
        <v>4.8324855410048357</v>
      </c>
      <c r="AA44" s="526">
        <v>21.873140957463438</v>
      </c>
      <c r="AB44" s="224"/>
      <c r="AC44" s="18"/>
      <c r="AD44" s="18" t="s">
        <v>72</v>
      </c>
      <c r="AE44" s="526">
        <v>2.920614811379546E-2</v>
      </c>
      <c r="AF44" s="527">
        <v>5.6958465068343567E-2</v>
      </c>
      <c r="AG44" s="527">
        <v>8.7532018110222265E-2</v>
      </c>
      <c r="AH44" s="527">
        <v>0.11958360030122683</v>
      </c>
      <c r="AI44" s="528">
        <v>0.14181797057738343</v>
      </c>
      <c r="AJ44" s="526">
        <v>0.43509820217097156</v>
      </c>
      <c r="AK44" s="224"/>
    </row>
    <row r="45" spans="1:39" x14ac:dyDescent="0.2">
      <c r="A45" s="50"/>
      <c r="B45" s="21"/>
      <c r="C45" s="21"/>
      <c r="D45" s="26"/>
      <c r="E45" s="26"/>
      <c r="F45" s="26"/>
      <c r="G45" s="26"/>
      <c r="H45" s="26"/>
      <c r="I45" s="21"/>
      <c r="J45" s="21"/>
      <c r="K45" s="21"/>
      <c r="L45" s="21"/>
      <c r="M45" s="26"/>
      <c r="N45" s="26"/>
      <c r="O45" s="26"/>
      <c r="P45" s="26"/>
      <c r="Q45" s="26"/>
      <c r="R45" s="21"/>
      <c r="S45" s="21"/>
      <c r="T45" s="21"/>
      <c r="U45" s="21"/>
      <c r="V45" s="21"/>
      <c r="W45" s="21"/>
      <c r="X45" s="21"/>
      <c r="Y45" s="21"/>
      <c r="Z45" s="21"/>
      <c r="AA45" s="21"/>
      <c r="AB45" s="50"/>
      <c r="AC45" s="21"/>
      <c r="AD45" s="21"/>
      <c r="AE45" s="21"/>
      <c r="AF45" s="21"/>
      <c r="AG45" s="21"/>
      <c r="AH45" s="21"/>
      <c r="AI45" s="21"/>
      <c r="AJ45" s="21"/>
      <c r="AK45" s="21"/>
      <c r="AL45" s="51"/>
      <c r="AM45" s="51"/>
    </row>
    <row r="46" spans="1:39" s="55" customFormat="1" ht="24" customHeight="1" x14ac:dyDescent="0.2">
      <c r="A46" s="53"/>
      <c r="B46" s="210" t="s">
        <v>450</v>
      </c>
      <c r="C46" s="210"/>
      <c r="D46" s="211"/>
      <c r="E46" s="211"/>
      <c r="F46" s="211"/>
      <c r="G46" s="211"/>
      <c r="H46" s="211"/>
      <c r="I46" s="211"/>
      <c r="J46" s="21"/>
      <c r="K46" s="210" t="s">
        <v>458</v>
      </c>
      <c r="L46" s="210"/>
      <c r="M46" s="211"/>
      <c r="N46" s="211"/>
      <c r="O46" s="211"/>
      <c r="P46" s="211"/>
      <c r="Q46" s="211"/>
      <c r="R46" s="211"/>
      <c r="S46" s="21"/>
      <c r="T46" s="210" t="s">
        <v>466</v>
      </c>
      <c r="U46" s="210"/>
      <c r="V46" s="211"/>
      <c r="W46" s="211"/>
      <c r="X46" s="211"/>
      <c r="Y46" s="211"/>
      <c r="Z46" s="211"/>
      <c r="AA46" s="211"/>
      <c r="AB46" s="50"/>
      <c r="AC46" s="210" t="s">
        <v>439</v>
      </c>
      <c r="AD46" s="210"/>
      <c r="AE46" s="211"/>
      <c r="AF46" s="211"/>
      <c r="AG46" s="211"/>
      <c r="AH46" s="211"/>
      <c r="AI46" s="211"/>
      <c r="AJ46" s="211"/>
      <c r="AK46" s="21"/>
      <c r="AL46" s="51"/>
      <c r="AM46" s="51"/>
    </row>
    <row r="47" spans="1:39" x14ac:dyDescent="0.2">
      <c r="A47" s="50"/>
      <c r="B47" s="56"/>
      <c r="C47" s="57"/>
      <c r="D47" s="9"/>
      <c r="E47" s="9"/>
      <c r="F47" s="9"/>
      <c r="G47" s="9"/>
      <c r="H47" s="9"/>
      <c r="I47" s="9"/>
      <c r="J47" s="21"/>
      <c r="K47" s="56"/>
      <c r="L47" s="57"/>
      <c r="M47" s="9"/>
      <c r="N47" s="9"/>
      <c r="O47" s="9"/>
      <c r="P47" s="9"/>
      <c r="Q47" s="9"/>
      <c r="R47" s="9"/>
      <c r="S47" s="21"/>
      <c r="T47" s="56"/>
      <c r="U47" s="57"/>
      <c r="V47" s="9"/>
      <c r="W47" s="9"/>
      <c r="X47" s="9"/>
      <c r="Y47" s="9"/>
      <c r="Z47" s="9"/>
      <c r="AA47" s="9"/>
      <c r="AB47" s="50"/>
      <c r="AC47" s="56"/>
      <c r="AD47" s="57"/>
      <c r="AE47" s="9"/>
      <c r="AF47" s="9"/>
      <c r="AG47" s="9"/>
      <c r="AH47" s="9"/>
      <c r="AI47" s="9"/>
      <c r="AJ47" s="9"/>
      <c r="AK47" s="21"/>
      <c r="AL47" s="51"/>
      <c r="AM47" s="51"/>
    </row>
    <row r="48" spans="1:39" s="92" customFormat="1" ht="33.75" x14ac:dyDescent="0.25">
      <c r="A48" s="9"/>
      <c r="B48" s="7"/>
      <c r="C48" s="8"/>
      <c r="D48" s="251" t="s">
        <v>229</v>
      </c>
      <c r="E48" s="250" t="s">
        <v>230</v>
      </c>
      <c r="F48" s="250" t="s">
        <v>231</v>
      </c>
      <c r="G48" s="250" t="s">
        <v>232</v>
      </c>
      <c r="H48" s="486" t="s">
        <v>233</v>
      </c>
      <c r="I48" s="249" t="s">
        <v>228</v>
      </c>
      <c r="J48" s="34"/>
      <c r="K48" s="7"/>
      <c r="L48" s="8"/>
      <c r="M48" s="251" t="s">
        <v>229</v>
      </c>
      <c r="N48" s="250" t="s">
        <v>230</v>
      </c>
      <c r="O48" s="250" t="s">
        <v>231</v>
      </c>
      <c r="P48" s="250" t="s">
        <v>232</v>
      </c>
      <c r="Q48" s="486" t="s">
        <v>233</v>
      </c>
      <c r="R48" s="249" t="s">
        <v>228</v>
      </c>
      <c r="S48" s="34"/>
      <c r="T48" s="7"/>
      <c r="U48" s="8"/>
      <c r="V48" s="251" t="s">
        <v>229</v>
      </c>
      <c r="W48" s="250" t="s">
        <v>230</v>
      </c>
      <c r="X48" s="250" t="s">
        <v>231</v>
      </c>
      <c r="Y48" s="250" t="s">
        <v>232</v>
      </c>
      <c r="Z48" s="486" t="s">
        <v>233</v>
      </c>
      <c r="AA48" s="249" t="s">
        <v>228</v>
      </c>
      <c r="AB48" s="9"/>
      <c r="AC48" s="7"/>
      <c r="AD48" s="8"/>
      <c r="AE48" s="251" t="s">
        <v>229</v>
      </c>
      <c r="AF48" s="250" t="s">
        <v>230</v>
      </c>
      <c r="AG48" s="250" t="s">
        <v>231</v>
      </c>
      <c r="AH48" s="250" t="s">
        <v>232</v>
      </c>
      <c r="AI48" s="486" t="s">
        <v>233</v>
      </c>
      <c r="AJ48" s="249" t="s">
        <v>228</v>
      </c>
      <c r="AK48" s="34"/>
      <c r="AL48" s="252"/>
      <c r="AM48" s="252"/>
    </row>
    <row r="49" spans="1:39" x14ac:dyDescent="0.2">
      <c r="A49" s="50"/>
      <c r="B49" s="20" t="s">
        <v>33</v>
      </c>
      <c r="C49" s="465" t="s">
        <v>148</v>
      </c>
      <c r="D49" s="550" t="s">
        <v>473</v>
      </c>
      <c r="E49" s="545" t="s">
        <v>473</v>
      </c>
      <c r="F49" s="545" t="s">
        <v>473</v>
      </c>
      <c r="G49" s="545" t="s">
        <v>473</v>
      </c>
      <c r="H49" s="546" t="s">
        <v>473</v>
      </c>
      <c r="I49" s="547" t="s">
        <v>473</v>
      </c>
      <c r="J49" s="21"/>
      <c r="K49" s="20" t="s">
        <v>33</v>
      </c>
      <c r="L49" s="20" t="s">
        <v>148</v>
      </c>
      <c r="M49" s="550" t="s">
        <v>473</v>
      </c>
      <c r="N49" s="545" t="s">
        <v>473</v>
      </c>
      <c r="O49" s="545" t="s">
        <v>473</v>
      </c>
      <c r="P49" s="545" t="s">
        <v>473</v>
      </c>
      <c r="Q49" s="546" t="s">
        <v>473</v>
      </c>
      <c r="R49" s="547" t="s">
        <v>473</v>
      </c>
      <c r="S49" s="21"/>
      <c r="T49" s="20" t="s">
        <v>33</v>
      </c>
      <c r="U49" s="20" t="s">
        <v>148</v>
      </c>
      <c r="V49" s="549" t="s">
        <v>473</v>
      </c>
      <c r="W49" s="545" t="s">
        <v>473</v>
      </c>
      <c r="X49" s="545" t="s">
        <v>473</v>
      </c>
      <c r="Y49" s="545" t="s">
        <v>473</v>
      </c>
      <c r="Z49" s="546" t="s">
        <v>473</v>
      </c>
      <c r="AA49" s="547" t="s">
        <v>473</v>
      </c>
      <c r="AB49" s="50"/>
      <c r="AC49" s="20" t="s">
        <v>33</v>
      </c>
      <c r="AD49" s="20" t="s">
        <v>148</v>
      </c>
      <c r="AE49" s="549" t="s">
        <v>473</v>
      </c>
      <c r="AF49" s="545" t="s">
        <v>473</v>
      </c>
      <c r="AG49" s="545" t="s">
        <v>473</v>
      </c>
      <c r="AH49" s="545" t="s">
        <v>473</v>
      </c>
      <c r="AI49" s="546" t="s">
        <v>473</v>
      </c>
      <c r="AJ49" s="547" t="s">
        <v>473</v>
      </c>
      <c r="AK49" s="21"/>
      <c r="AL49" s="51"/>
      <c r="AM49" s="51"/>
    </row>
    <row r="50" spans="1:39" x14ac:dyDescent="0.2">
      <c r="A50" s="50"/>
      <c r="B50" s="20" t="s">
        <v>34</v>
      </c>
      <c r="C50" s="466" t="s">
        <v>149</v>
      </c>
      <c r="D50" s="549" t="s">
        <v>473</v>
      </c>
      <c r="E50" s="545" t="s">
        <v>473</v>
      </c>
      <c r="F50" s="545" t="s">
        <v>473</v>
      </c>
      <c r="G50" s="545" t="s">
        <v>473</v>
      </c>
      <c r="H50" s="546" t="s">
        <v>473</v>
      </c>
      <c r="I50" s="547" t="s">
        <v>473</v>
      </c>
      <c r="J50" s="21"/>
      <c r="K50" s="20" t="s">
        <v>34</v>
      </c>
      <c r="L50" s="20" t="s">
        <v>149</v>
      </c>
      <c r="M50" s="548" t="s">
        <v>473</v>
      </c>
      <c r="N50" s="545" t="s">
        <v>473</v>
      </c>
      <c r="O50" s="545" t="s">
        <v>473</v>
      </c>
      <c r="P50" s="545" t="s">
        <v>473</v>
      </c>
      <c r="Q50" s="546" t="s">
        <v>473</v>
      </c>
      <c r="R50" s="547" t="s">
        <v>473</v>
      </c>
      <c r="S50" s="21"/>
      <c r="T50" s="20" t="s">
        <v>34</v>
      </c>
      <c r="U50" s="20" t="s">
        <v>149</v>
      </c>
      <c r="V50" s="549" t="s">
        <v>473</v>
      </c>
      <c r="W50" s="545" t="s">
        <v>473</v>
      </c>
      <c r="X50" s="545" t="s">
        <v>473</v>
      </c>
      <c r="Y50" s="545" t="s">
        <v>473</v>
      </c>
      <c r="Z50" s="546" t="s">
        <v>473</v>
      </c>
      <c r="AA50" s="547" t="s">
        <v>473</v>
      </c>
      <c r="AB50" s="50"/>
      <c r="AC50" s="20" t="s">
        <v>34</v>
      </c>
      <c r="AD50" s="20" t="s">
        <v>149</v>
      </c>
      <c r="AE50" s="549" t="s">
        <v>473</v>
      </c>
      <c r="AF50" s="545" t="s">
        <v>473</v>
      </c>
      <c r="AG50" s="545" t="s">
        <v>473</v>
      </c>
      <c r="AH50" s="545" t="s">
        <v>473</v>
      </c>
      <c r="AI50" s="546" t="s">
        <v>473</v>
      </c>
      <c r="AJ50" s="547" t="s">
        <v>473</v>
      </c>
      <c r="AK50" s="21"/>
      <c r="AL50" s="51"/>
      <c r="AM50" s="51"/>
    </row>
    <row r="51" spans="1:39" s="323" customFormat="1" ht="13.5" thickBot="1" x14ac:dyDescent="0.25">
      <c r="A51" s="224"/>
      <c r="B51" s="18"/>
      <c r="C51" s="18" t="s">
        <v>76</v>
      </c>
      <c r="D51" s="526">
        <v>1.768962148539162</v>
      </c>
      <c r="E51" s="527">
        <v>2.3889664000589894</v>
      </c>
      <c r="F51" s="527">
        <v>2.526867043165995</v>
      </c>
      <c r="G51" s="527">
        <v>2.6632886843848462</v>
      </c>
      <c r="H51" s="528">
        <v>2.6346732207967571</v>
      </c>
      <c r="I51" s="527">
        <v>11.982757496945752</v>
      </c>
      <c r="J51" s="224"/>
      <c r="K51" s="18"/>
      <c r="L51" s="18" t="s">
        <v>76</v>
      </c>
      <c r="M51" s="529">
        <v>1.8127355285928541</v>
      </c>
      <c r="N51" s="527">
        <v>2.4480819296092631</v>
      </c>
      <c r="O51" s="527">
        <v>2.5893949562233756</v>
      </c>
      <c r="P51" s="527">
        <v>2.7291923827034053</v>
      </c>
      <c r="Q51" s="528">
        <v>2.6998688228091923</v>
      </c>
      <c r="R51" s="527">
        <v>12.27927361993809</v>
      </c>
      <c r="S51" s="224"/>
      <c r="T51" s="18"/>
      <c r="U51" s="18" t="s">
        <v>76</v>
      </c>
      <c r="V51" s="526">
        <v>1.8285927183025081</v>
      </c>
      <c r="W51" s="527">
        <v>2.4813426010571384</v>
      </c>
      <c r="X51" s="527">
        <v>2.6401003007264121</v>
      </c>
      <c r="Y51" s="527">
        <v>2.7979549070991387</v>
      </c>
      <c r="Z51" s="528">
        <v>2.7814968451593365</v>
      </c>
      <c r="AA51" s="527">
        <v>12.529487372344535</v>
      </c>
      <c r="AB51" s="224"/>
      <c r="AC51" s="18"/>
      <c r="AD51" s="18" t="s">
        <v>76</v>
      </c>
      <c r="AE51" s="526">
        <v>1.5857189709653996E-2</v>
      </c>
      <c r="AF51" s="527">
        <v>3.3260671447875256E-2</v>
      </c>
      <c r="AG51" s="527">
        <v>5.0705344503036764E-2</v>
      </c>
      <c r="AH51" s="527">
        <v>6.8762524395733715E-2</v>
      </c>
      <c r="AI51" s="528">
        <v>8.1628022350144103E-2</v>
      </c>
      <c r="AJ51" s="527">
        <v>0.25021375240644383</v>
      </c>
      <c r="AK51" s="224"/>
    </row>
    <row r="52" spans="1:39" x14ac:dyDescent="0.2">
      <c r="A52" s="50"/>
      <c r="B52" s="21"/>
      <c r="C52" s="21"/>
      <c r="D52" s="21"/>
      <c r="E52" s="21"/>
      <c r="F52" s="21"/>
      <c r="G52" s="21"/>
      <c r="H52" s="21"/>
      <c r="I52" s="21"/>
      <c r="J52" s="21"/>
      <c r="K52" s="21"/>
      <c r="L52" s="21"/>
      <c r="M52" s="21"/>
      <c r="N52" s="21"/>
      <c r="O52" s="21"/>
      <c r="P52" s="21"/>
      <c r="Q52" s="21"/>
      <c r="R52" s="21"/>
      <c r="S52" s="21"/>
      <c r="T52" s="21"/>
      <c r="U52" s="21"/>
      <c r="V52" s="21"/>
      <c r="W52" s="21"/>
      <c r="X52" s="21"/>
      <c r="Y52" s="21"/>
      <c r="Z52" s="21"/>
      <c r="AA52" s="21"/>
      <c r="AB52" s="50"/>
      <c r="AC52" s="21"/>
      <c r="AD52" s="21"/>
      <c r="AE52" s="21"/>
      <c r="AF52" s="21"/>
      <c r="AG52" s="21"/>
      <c r="AH52" s="21"/>
      <c r="AI52" s="21"/>
      <c r="AJ52" s="21"/>
      <c r="AK52" s="21"/>
      <c r="AL52" s="51"/>
      <c r="AM52" s="51"/>
    </row>
    <row r="53" spans="1:39" s="55" customFormat="1" ht="24" customHeight="1" x14ac:dyDescent="0.2">
      <c r="A53" s="53"/>
      <c r="B53" s="210" t="s">
        <v>451</v>
      </c>
      <c r="C53" s="210"/>
      <c r="D53" s="211"/>
      <c r="E53" s="211"/>
      <c r="F53" s="211"/>
      <c r="G53" s="211"/>
      <c r="H53" s="211"/>
      <c r="I53" s="211"/>
      <c r="J53" s="21"/>
      <c r="K53" s="210" t="s">
        <v>459</v>
      </c>
      <c r="L53" s="210"/>
      <c r="M53" s="211"/>
      <c r="N53" s="211"/>
      <c r="O53" s="211"/>
      <c r="P53" s="211"/>
      <c r="Q53" s="211"/>
      <c r="R53" s="211"/>
      <c r="S53" s="21"/>
      <c r="T53" s="210" t="s">
        <v>467</v>
      </c>
      <c r="U53" s="210"/>
      <c r="V53" s="211"/>
      <c r="W53" s="211"/>
      <c r="X53" s="211"/>
      <c r="Y53" s="211"/>
      <c r="Z53" s="211"/>
      <c r="AA53" s="211"/>
      <c r="AB53" s="50"/>
      <c r="AC53" s="210" t="s">
        <v>440</v>
      </c>
      <c r="AD53" s="210"/>
      <c r="AE53" s="211"/>
      <c r="AF53" s="211"/>
      <c r="AG53" s="211"/>
      <c r="AH53" s="211"/>
      <c r="AI53" s="211"/>
      <c r="AJ53" s="211"/>
      <c r="AK53" s="21"/>
      <c r="AL53" s="51"/>
      <c r="AM53" s="51"/>
    </row>
    <row r="54" spans="1:39" x14ac:dyDescent="0.2">
      <c r="A54" s="50"/>
      <c r="B54" s="56"/>
      <c r="C54" s="57"/>
      <c r="D54" s="9"/>
      <c r="E54" s="9"/>
      <c r="F54" s="9"/>
      <c r="G54" s="9"/>
      <c r="H54" s="9"/>
      <c r="I54" s="9"/>
      <c r="J54" s="21"/>
      <c r="K54" s="56"/>
      <c r="L54" s="57"/>
      <c r="M54" s="9"/>
      <c r="N54" s="9"/>
      <c r="O54" s="9"/>
      <c r="P54" s="9"/>
      <c r="Q54" s="9"/>
      <c r="R54" s="9"/>
      <c r="S54" s="21"/>
      <c r="T54" s="56"/>
      <c r="U54" s="57"/>
      <c r="V54" s="9"/>
      <c r="W54" s="9"/>
      <c r="X54" s="9"/>
      <c r="Y54" s="9"/>
      <c r="Z54" s="9"/>
      <c r="AA54" s="9"/>
      <c r="AB54" s="50"/>
      <c r="AC54" s="56"/>
      <c r="AD54" s="57"/>
      <c r="AE54" s="9"/>
      <c r="AF54" s="9"/>
      <c r="AG54" s="9"/>
      <c r="AH54" s="9"/>
      <c r="AI54" s="9"/>
      <c r="AJ54" s="9"/>
      <c r="AK54" s="21"/>
      <c r="AL54" s="51"/>
      <c r="AM54" s="51"/>
    </row>
    <row r="55" spans="1:39" s="92" customFormat="1" ht="33.75" x14ac:dyDescent="0.25">
      <c r="A55" s="9"/>
      <c r="B55" s="7"/>
      <c r="C55" s="8"/>
      <c r="D55" s="251" t="s">
        <v>229</v>
      </c>
      <c r="E55" s="250" t="s">
        <v>230</v>
      </c>
      <c r="F55" s="250" t="s">
        <v>231</v>
      </c>
      <c r="G55" s="250" t="s">
        <v>232</v>
      </c>
      <c r="H55" s="486" t="s">
        <v>233</v>
      </c>
      <c r="I55" s="249" t="s">
        <v>228</v>
      </c>
      <c r="J55" s="34"/>
      <c r="K55" s="7"/>
      <c r="L55" s="8"/>
      <c r="M55" s="251" t="s">
        <v>229</v>
      </c>
      <c r="N55" s="250" t="s">
        <v>230</v>
      </c>
      <c r="O55" s="250" t="s">
        <v>231</v>
      </c>
      <c r="P55" s="250" t="s">
        <v>232</v>
      </c>
      <c r="Q55" s="486" t="s">
        <v>233</v>
      </c>
      <c r="R55" s="249" t="s">
        <v>228</v>
      </c>
      <c r="S55" s="34"/>
      <c r="T55" s="7"/>
      <c r="U55" s="8"/>
      <c r="V55" s="251" t="s">
        <v>229</v>
      </c>
      <c r="W55" s="250" t="s">
        <v>230</v>
      </c>
      <c r="X55" s="250" t="s">
        <v>231</v>
      </c>
      <c r="Y55" s="250" t="s">
        <v>232</v>
      </c>
      <c r="Z55" s="486" t="s">
        <v>233</v>
      </c>
      <c r="AA55" s="249" t="s">
        <v>228</v>
      </c>
      <c r="AB55" s="9"/>
      <c r="AC55" s="7"/>
      <c r="AD55" s="8"/>
      <c r="AE55" s="251" t="s">
        <v>229</v>
      </c>
      <c r="AF55" s="250" t="s">
        <v>230</v>
      </c>
      <c r="AG55" s="250" t="s">
        <v>231</v>
      </c>
      <c r="AH55" s="250" t="s">
        <v>232</v>
      </c>
      <c r="AI55" s="486" t="s">
        <v>233</v>
      </c>
      <c r="AJ55" s="249" t="s">
        <v>228</v>
      </c>
      <c r="AK55" s="34"/>
      <c r="AL55" s="252"/>
      <c r="AM55" s="252"/>
    </row>
    <row r="56" spans="1:39" ht="18" customHeight="1" x14ac:dyDescent="0.2">
      <c r="A56" s="50"/>
      <c r="B56" s="20" t="s">
        <v>35</v>
      </c>
      <c r="C56" s="465" t="s">
        <v>7</v>
      </c>
      <c r="D56" s="550" t="s">
        <v>473</v>
      </c>
      <c r="E56" s="545" t="s">
        <v>473</v>
      </c>
      <c r="F56" s="545" t="s">
        <v>473</v>
      </c>
      <c r="G56" s="545" t="s">
        <v>473</v>
      </c>
      <c r="H56" s="546" t="s">
        <v>473</v>
      </c>
      <c r="I56" s="547" t="s">
        <v>473</v>
      </c>
      <c r="J56" s="21"/>
      <c r="K56" s="20" t="s">
        <v>35</v>
      </c>
      <c r="L56" s="20" t="s">
        <v>7</v>
      </c>
      <c r="M56" s="550" t="s">
        <v>473</v>
      </c>
      <c r="N56" s="545" t="s">
        <v>473</v>
      </c>
      <c r="O56" s="545" t="s">
        <v>473</v>
      </c>
      <c r="P56" s="545" t="s">
        <v>473</v>
      </c>
      <c r="Q56" s="546" t="s">
        <v>473</v>
      </c>
      <c r="R56" s="547" t="s">
        <v>473</v>
      </c>
      <c r="S56" s="21"/>
      <c r="T56" s="20" t="s">
        <v>35</v>
      </c>
      <c r="U56" s="20" t="s">
        <v>7</v>
      </c>
      <c r="V56" s="549" t="s">
        <v>473</v>
      </c>
      <c r="W56" s="545" t="s">
        <v>473</v>
      </c>
      <c r="X56" s="545" t="s">
        <v>473</v>
      </c>
      <c r="Y56" s="545" t="s">
        <v>473</v>
      </c>
      <c r="Z56" s="546" t="s">
        <v>473</v>
      </c>
      <c r="AA56" s="547" t="s">
        <v>473</v>
      </c>
      <c r="AB56" s="50"/>
      <c r="AC56" s="20" t="s">
        <v>35</v>
      </c>
      <c r="AD56" s="20" t="s">
        <v>7</v>
      </c>
      <c r="AE56" s="549" t="s">
        <v>473</v>
      </c>
      <c r="AF56" s="545" t="s">
        <v>473</v>
      </c>
      <c r="AG56" s="545" t="s">
        <v>473</v>
      </c>
      <c r="AH56" s="545" t="s">
        <v>473</v>
      </c>
      <c r="AI56" s="546" t="s">
        <v>473</v>
      </c>
      <c r="AJ56" s="547" t="s">
        <v>473</v>
      </c>
      <c r="AK56" s="21"/>
      <c r="AL56" s="51"/>
      <c r="AM56" s="51"/>
    </row>
    <row r="57" spans="1:39" ht="18" customHeight="1" x14ac:dyDescent="0.2">
      <c r="A57" s="50"/>
      <c r="B57" s="20" t="s">
        <v>36</v>
      </c>
      <c r="C57" s="466" t="s">
        <v>8</v>
      </c>
      <c r="D57" s="549" t="s">
        <v>473</v>
      </c>
      <c r="E57" s="545" t="s">
        <v>473</v>
      </c>
      <c r="F57" s="545" t="s">
        <v>473</v>
      </c>
      <c r="G57" s="545" t="s">
        <v>473</v>
      </c>
      <c r="H57" s="546" t="s">
        <v>473</v>
      </c>
      <c r="I57" s="547" t="s">
        <v>473</v>
      </c>
      <c r="J57" s="21"/>
      <c r="K57" s="20" t="s">
        <v>36</v>
      </c>
      <c r="L57" s="20" t="s">
        <v>8</v>
      </c>
      <c r="M57" s="549" t="s">
        <v>473</v>
      </c>
      <c r="N57" s="545" t="s">
        <v>473</v>
      </c>
      <c r="O57" s="545" t="s">
        <v>473</v>
      </c>
      <c r="P57" s="545" t="s">
        <v>473</v>
      </c>
      <c r="Q57" s="546" t="s">
        <v>473</v>
      </c>
      <c r="R57" s="547" t="s">
        <v>473</v>
      </c>
      <c r="S57" s="21"/>
      <c r="T57" s="20" t="s">
        <v>36</v>
      </c>
      <c r="U57" s="20" t="s">
        <v>8</v>
      </c>
      <c r="V57" s="549" t="s">
        <v>473</v>
      </c>
      <c r="W57" s="545" t="s">
        <v>473</v>
      </c>
      <c r="X57" s="545" t="s">
        <v>473</v>
      </c>
      <c r="Y57" s="545" t="s">
        <v>473</v>
      </c>
      <c r="Z57" s="546" t="s">
        <v>473</v>
      </c>
      <c r="AA57" s="547" t="s">
        <v>473</v>
      </c>
      <c r="AB57" s="50"/>
      <c r="AC57" s="20" t="s">
        <v>36</v>
      </c>
      <c r="AD57" s="20" t="s">
        <v>8</v>
      </c>
      <c r="AE57" s="549" t="s">
        <v>473</v>
      </c>
      <c r="AF57" s="545" t="s">
        <v>473</v>
      </c>
      <c r="AG57" s="545" t="s">
        <v>473</v>
      </c>
      <c r="AH57" s="545" t="s">
        <v>473</v>
      </c>
      <c r="AI57" s="546" t="s">
        <v>473</v>
      </c>
      <c r="AJ57" s="547" t="s">
        <v>473</v>
      </c>
      <c r="AK57" s="21"/>
      <c r="AL57" s="51"/>
      <c r="AM57" s="51"/>
    </row>
    <row r="58" spans="1:39" ht="18" customHeight="1" x14ac:dyDescent="0.2">
      <c r="A58" s="50"/>
      <c r="B58" s="20" t="s">
        <v>37</v>
      </c>
      <c r="C58" s="466" t="s">
        <v>9</v>
      </c>
      <c r="D58" s="549" t="s">
        <v>473</v>
      </c>
      <c r="E58" s="545" t="s">
        <v>473</v>
      </c>
      <c r="F58" s="545" t="s">
        <v>473</v>
      </c>
      <c r="G58" s="545" t="s">
        <v>473</v>
      </c>
      <c r="H58" s="546" t="s">
        <v>473</v>
      </c>
      <c r="I58" s="547" t="s">
        <v>473</v>
      </c>
      <c r="J58" s="21"/>
      <c r="K58" s="20" t="s">
        <v>37</v>
      </c>
      <c r="L58" s="20" t="s">
        <v>9</v>
      </c>
      <c r="M58" s="549" t="s">
        <v>473</v>
      </c>
      <c r="N58" s="545" t="s">
        <v>473</v>
      </c>
      <c r="O58" s="545" t="s">
        <v>473</v>
      </c>
      <c r="P58" s="545" t="s">
        <v>473</v>
      </c>
      <c r="Q58" s="546" t="s">
        <v>473</v>
      </c>
      <c r="R58" s="547" t="s">
        <v>473</v>
      </c>
      <c r="S58" s="21"/>
      <c r="T58" s="20" t="s">
        <v>37</v>
      </c>
      <c r="U58" s="20" t="s">
        <v>9</v>
      </c>
      <c r="V58" s="549" t="s">
        <v>473</v>
      </c>
      <c r="W58" s="545" t="s">
        <v>473</v>
      </c>
      <c r="X58" s="545" t="s">
        <v>473</v>
      </c>
      <c r="Y58" s="545" t="s">
        <v>473</v>
      </c>
      <c r="Z58" s="546" t="s">
        <v>473</v>
      </c>
      <c r="AA58" s="547" t="s">
        <v>473</v>
      </c>
      <c r="AB58" s="50"/>
      <c r="AC58" s="20" t="s">
        <v>37</v>
      </c>
      <c r="AD58" s="20" t="s">
        <v>9</v>
      </c>
      <c r="AE58" s="549" t="s">
        <v>473</v>
      </c>
      <c r="AF58" s="545" t="s">
        <v>473</v>
      </c>
      <c r="AG58" s="545" t="s">
        <v>473</v>
      </c>
      <c r="AH58" s="545" t="s">
        <v>473</v>
      </c>
      <c r="AI58" s="546" t="s">
        <v>473</v>
      </c>
      <c r="AJ58" s="547" t="s">
        <v>473</v>
      </c>
      <c r="AK58" s="21"/>
      <c r="AL58" s="51"/>
      <c r="AM58" s="51"/>
    </row>
    <row r="59" spans="1:39" ht="18" customHeight="1" x14ac:dyDescent="0.2">
      <c r="A59" s="50"/>
      <c r="B59" s="20" t="s">
        <v>203</v>
      </c>
      <c r="C59" s="466" t="s">
        <v>424</v>
      </c>
      <c r="D59" s="549" t="s">
        <v>473</v>
      </c>
      <c r="E59" s="545" t="s">
        <v>473</v>
      </c>
      <c r="F59" s="545" t="s">
        <v>473</v>
      </c>
      <c r="G59" s="545" t="s">
        <v>473</v>
      </c>
      <c r="H59" s="546" t="s">
        <v>473</v>
      </c>
      <c r="I59" s="547" t="s">
        <v>473</v>
      </c>
      <c r="J59" s="21"/>
      <c r="K59" s="20" t="s">
        <v>203</v>
      </c>
      <c r="L59" s="20" t="s">
        <v>424</v>
      </c>
      <c r="M59" s="548" t="s">
        <v>473</v>
      </c>
      <c r="N59" s="545" t="s">
        <v>473</v>
      </c>
      <c r="O59" s="545" t="s">
        <v>473</v>
      </c>
      <c r="P59" s="545" t="s">
        <v>473</v>
      </c>
      <c r="Q59" s="546" t="s">
        <v>473</v>
      </c>
      <c r="R59" s="547" t="s">
        <v>473</v>
      </c>
      <c r="S59" s="21"/>
      <c r="T59" s="20" t="s">
        <v>203</v>
      </c>
      <c r="U59" s="20" t="s">
        <v>424</v>
      </c>
      <c r="V59" s="549" t="s">
        <v>473</v>
      </c>
      <c r="W59" s="545" t="s">
        <v>473</v>
      </c>
      <c r="X59" s="545" t="s">
        <v>473</v>
      </c>
      <c r="Y59" s="545" t="s">
        <v>473</v>
      </c>
      <c r="Z59" s="546" t="s">
        <v>473</v>
      </c>
      <c r="AA59" s="547" t="s">
        <v>473</v>
      </c>
      <c r="AB59" s="50"/>
      <c r="AC59" s="20" t="s">
        <v>203</v>
      </c>
      <c r="AD59" s="20" t="s">
        <v>424</v>
      </c>
      <c r="AE59" s="549" t="s">
        <v>473</v>
      </c>
      <c r="AF59" s="545" t="s">
        <v>473</v>
      </c>
      <c r="AG59" s="545" t="s">
        <v>473</v>
      </c>
      <c r="AH59" s="545" t="s">
        <v>473</v>
      </c>
      <c r="AI59" s="546" t="s">
        <v>473</v>
      </c>
      <c r="AJ59" s="547" t="s">
        <v>473</v>
      </c>
      <c r="AK59" s="21"/>
      <c r="AL59" s="51"/>
      <c r="AM59" s="51"/>
    </row>
    <row r="60" spans="1:39" s="323" customFormat="1" ht="18" customHeight="1" thickBot="1" x14ac:dyDescent="0.25">
      <c r="A60" s="224"/>
      <c r="B60" s="18"/>
      <c r="C60" s="18" t="s">
        <v>73</v>
      </c>
      <c r="D60" s="526">
        <v>10.726677572795262</v>
      </c>
      <c r="E60" s="527">
        <v>12.635127244753633</v>
      </c>
      <c r="F60" s="527">
        <v>13.573405802521599</v>
      </c>
      <c r="G60" s="527">
        <v>14.510342764821287</v>
      </c>
      <c r="H60" s="528">
        <v>14.327409362012853</v>
      </c>
      <c r="I60" s="527">
        <v>65.772962746904625</v>
      </c>
      <c r="J60" s="224"/>
      <c r="K60" s="18"/>
      <c r="L60" s="18" t="s">
        <v>73</v>
      </c>
      <c r="M60" s="529">
        <v>10.992111705738772</v>
      </c>
      <c r="N60" s="527">
        <v>12.94778640898058</v>
      </c>
      <c r="O60" s="527">
        <v>13.909282888024771</v>
      </c>
      <c r="P60" s="527">
        <v>14.869404573508602</v>
      </c>
      <c r="Q60" s="528">
        <v>14.68194444107383</v>
      </c>
      <c r="R60" s="527">
        <v>67.40053001732656</v>
      </c>
      <c r="S60" s="224"/>
      <c r="T60" s="18"/>
      <c r="U60" s="18" t="s">
        <v>73</v>
      </c>
      <c r="V60" s="526">
        <v>11.088266935157655</v>
      </c>
      <c r="W60" s="527">
        <v>13.123700484615746</v>
      </c>
      <c r="X60" s="527">
        <v>14.181653458196935</v>
      </c>
      <c r="Y60" s="527">
        <v>15.244042067448518</v>
      </c>
      <c r="Z60" s="528">
        <v>15.125839373618208</v>
      </c>
      <c r="AA60" s="527">
        <v>68.763502319037073</v>
      </c>
      <c r="AB60" s="224"/>
      <c r="AC60" s="18"/>
      <c r="AD60" s="18" t="s">
        <v>73</v>
      </c>
      <c r="AE60" s="526">
        <v>9.6155229418884103E-2</v>
      </c>
      <c r="AF60" s="527">
        <v>0.17591407563516648</v>
      </c>
      <c r="AG60" s="527">
        <v>0.27237057017216459</v>
      </c>
      <c r="AH60" s="527">
        <v>0.37463749393991908</v>
      </c>
      <c r="AI60" s="528">
        <v>0.44389493254437529</v>
      </c>
      <c r="AJ60" s="527">
        <v>1.3629723017105095</v>
      </c>
      <c r="AK60" s="224"/>
    </row>
    <row r="61" spans="1:39" x14ac:dyDescent="0.2">
      <c r="A61" s="50"/>
      <c r="B61" s="21"/>
      <c r="C61" s="21"/>
      <c r="D61" s="21"/>
      <c r="E61" s="21"/>
      <c r="F61" s="21"/>
      <c r="G61" s="21"/>
      <c r="H61" s="21"/>
      <c r="I61" s="21"/>
      <c r="J61" s="21"/>
      <c r="K61" s="21"/>
      <c r="L61" s="21"/>
      <c r="M61" s="21"/>
      <c r="N61" s="21"/>
      <c r="O61" s="21"/>
      <c r="P61" s="21"/>
      <c r="Q61" s="21"/>
      <c r="R61" s="21"/>
      <c r="S61" s="21"/>
      <c r="T61" s="21"/>
      <c r="U61" s="21"/>
      <c r="V61" s="21"/>
      <c r="W61" s="21"/>
      <c r="X61" s="21"/>
      <c r="Y61" s="21"/>
      <c r="Z61" s="21"/>
      <c r="AA61" s="21"/>
      <c r="AB61" s="21"/>
      <c r="AC61" s="21"/>
      <c r="AD61" s="21"/>
      <c r="AE61" s="21"/>
      <c r="AF61" s="21"/>
      <c r="AG61" s="21"/>
      <c r="AH61" s="21"/>
      <c r="AI61" s="21"/>
      <c r="AJ61" s="21"/>
      <c r="AK61" s="21"/>
      <c r="AL61" s="51"/>
      <c r="AM61" s="51"/>
    </row>
    <row r="62" spans="1:39" ht="24" customHeight="1" x14ac:dyDescent="0.2">
      <c r="A62" s="50"/>
      <c r="B62" s="417" t="s">
        <v>143</v>
      </c>
      <c r="C62" s="417"/>
      <c r="D62" s="417"/>
      <c r="E62" s="417"/>
      <c r="F62" s="417"/>
      <c r="G62" s="417"/>
      <c r="H62" s="417"/>
      <c r="I62" s="417"/>
      <c r="J62" s="417"/>
      <c r="K62" s="417" t="s">
        <v>143</v>
      </c>
      <c r="L62" s="417"/>
      <c r="M62" s="417"/>
      <c r="N62" s="417"/>
      <c r="O62" s="417"/>
      <c r="P62" s="417"/>
      <c r="Q62" s="417"/>
      <c r="R62" s="417"/>
      <c r="S62" s="417"/>
      <c r="T62" s="417"/>
      <c r="U62" s="417"/>
      <c r="V62" s="417"/>
      <c r="W62" s="417"/>
      <c r="X62" s="417"/>
      <c r="Y62" s="417"/>
      <c r="Z62" s="417"/>
      <c r="AA62" s="417"/>
      <c r="AB62" s="417"/>
      <c r="AC62" s="417"/>
      <c r="AD62" s="417"/>
      <c r="AE62" s="417"/>
      <c r="AF62" s="417"/>
      <c r="AG62" s="417"/>
      <c r="AH62" s="417"/>
      <c r="AI62" s="417"/>
      <c r="AJ62" s="417"/>
      <c r="AK62" s="21"/>
      <c r="AL62" s="51"/>
      <c r="AM62" s="51"/>
    </row>
    <row r="63" spans="1:39" x14ac:dyDescent="0.2">
      <c r="A63" s="50"/>
      <c r="B63" s="21"/>
      <c r="C63" s="21"/>
      <c r="D63" s="21"/>
      <c r="E63" s="21"/>
      <c r="F63" s="21"/>
      <c r="G63" s="21"/>
      <c r="H63" s="21"/>
      <c r="I63" s="21"/>
      <c r="J63" s="21"/>
      <c r="K63" s="21"/>
      <c r="L63" s="21"/>
      <c r="M63" s="21"/>
      <c r="N63" s="21"/>
      <c r="O63" s="21"/>
      <c r="P63" s="21"/>
      <c r="Q63" s="21"/>
      <c r="R63" s="21"/>
      <c r="S63" s="21"/>
      <c r="T63" s="21"/>
      <c r="U63" s="21"/>
      <c r="V63" s="21"/>
      <c r="W63" s="21"/>
      <c r="X63" s="21"/>
      <c r="Y63" s="21"/>
      <c r="Z63" s="21"/>
      <c r="AA63" s="21"/>
      <c r="AB63" s="21"/>
      <c r="AC63" s="21"/>
      <c r="AD63" s="21"/>
      <c r="AE63" s="21"/>
      <c r="AF63" s="21"/>
      <c r="AG63" s="21"/>
      <c r="AH63" s="21"/>
      <c r="AI63" s="21"/>
      <c r="AJ63" s="21"/>
      <c r="AK63" s="21"/>
      <c r="AL63" s="51"/>
      <c r="AM63" s="51"/>
    </row>
    <row r="64" spans="1:39" s="55" customFormat="1" ht="24" customHeight="1" x14ac:dyDescent="0.2">
      <c r="A64" s="53"/>
      <c r="B64" s="210" t="s">
        <v>452</v>
      </c>
      <c r="C64" s="210"/>
      <c r="D64" s="211"/>
      <c r="E64" s="211"/>
      <c r="F64" s="211"/>
      <c r="G64" s="211"/>
      <c r="H64" s="211"/>
      <c r="I64" s="354"/>
      <c r="J64" s="21"/>
      <c r="K64" s="210" t="s">
        <v>460</v>
      </c>
      <c r="L64" s="210"/>
      <c r="M64" s="211"/>
      <c r="N64" s="211"/>
      <c r="O64" s="211"/>
      <c r="P64" s="211"/>
      <c r="Q64" s="211"/>
      <c r="R64" s="354"/>
      <c r="S64" s="21"/>
      <c r="T64" s="210" t="s">
        <v>468</v>
      </c>
      <c r="U64" s="210"/>
      <c r="V64" s="211"/>
      <c r="W64" s="211"/>
      <c r="X64" s="211"/>
      <c r="Y64" s="211"/>
      <c r="Z64" s="211"/>
      <c r="AA64" s="211"/>
      <c r="AB64" s="50"/>
      <c r="AC64" s="210" t="s">
        <v>441</v>
      </c>
      <c r="AD64" s="210"/>
      <c r="AE64" s="211"/>
      <c r="AF64" s="211"/>
      <c r="AG64" s="211"/>
      <c r="AH64" s="211"/>
      <c r="AI64" s="211"/>
      <c r="AJ64" s="211"/>
      <c r="AK64" s="21"/>
      <c r="AL64" s="51"/>
      <c r="AM64" s="51"/>
    </row>
    <row r="65" spans="1:39" x14ac:dyDescent="0.2">
      <c r="A65" s="21"/>
      <c r="B65" s="21"/>
      <c r="C65" s="21"/>
      <c r="D65" s="21"/>
      <c r="E65" s="21"/>
      <c r="F65" s="21"/>
      <c r="G65" s="21"/>
      <c r="H65" s="21"/>
      <c r="I65" s="21"/>
      <c r="J65" s="21"/>
      <c r="K65" s="21"/>
      <c r="L65" s="21"/>
      <c r="M65" s="21"/>
      <c r="N65" s="21"/>
      <c r="O65" s="21"/>
      <c r="P65" s="21"/>
      <c r="Q65" s="21"/>
      <c r="R65" s="21"/>
      <c r="S65" s="21"/>
      <c r="T65" s="21"/>
      <c r="U65" s="21"/>
      <c r="V65" s="21"/>
      <c r="W65" s="21"/>
      <c r="X65" s="21"/>
      <c r="Y65" s="21"/>
      <c r="Z65" s="21"/>
      <c r="AA65" s="21"/>
      <c r="AB65" s="21"/>
      <c r="AC65" s="21"/>
      <c r="AD65" s="21"/>
      <c r="AE65" s="21"/>
      <c r="AF65" s="21"/>
      <c r="AG65" s="21"/>
      <c r="AH65" s="21"/>
      <c r="AI65" s="21"/>
      <c r="AJ65" s="21"/>
      <c r="AK65" s="21"/>
      <c r="AL65" s="51"/>
      <c r="AM65" s="51"/>
    </row>
    <row r="66" spans="1:39" s="92" customFormat="1" ht="33.75" x14ac:dyDescent="0.25">
      <c r="A66" s="34"/>
      <c r="B66" s="187"/>
      <c r="C66" s="124"/>
      <c r="D66" s="251" t="s">
        <v>229</v>
      </c>
      <c r="E66" s="250" t="s">
        <v>230</v>
      </c>
      <c r="F66" s="250" t="s">
        <v>231</v>
      </c>
      <c r="G66" s="250" t="s">
        <v>232</v>
      </c>
      <c r="H66" s="486" t="s">
        <v>233</v>
      </c>
      <c r="I66" s="249" t="s">
        <v>228</v>
      </c>
      <c r="J66" s="34"/>
      <c r="K66" s="7"/>
      <c r="L66" s="8"/>
      <c r="M66" s="251" t="s">
        <v>229</v>
      </c>
      <c r="N66" s="250" t="s">
        <v>230</v>
      </c>
      <c r="O66" s="250" t="s">
        <v>231</v>
      </c>
      <c r="P66" s="250" t="s">
        <v>232</v>
      </c>
      <c r="Q66" s="486" t="s">
        <v>233</v>
      </c>
      <c r="R66" s="249" t="s">
        <v>228</v>
      </c>
      <c r="S66" s="34"/>
      <c r="T66" s="7"/>
      <c r="U66" s="8"/>
      <c r="V66" s="251" t="s">
        <v>229</v>
      </c>
      <c r="W66" s="250" t="s">
        <v>230</v>
      </c>
      <c r="X66" s="250" t="s">
        <v>231</v>
      </c>
      <c r="Y66" s="250" t="s">
        <v>232</v>
      </c>
      <c r="Z66" s="486" t="s">
        <v>233</v>
      </c>
      <c r="AA66" s="249" t="s">
        <v>228</v>
      </c>
      <c r="AB66" s="34"/>
      <c r="AC66" s="7"/>
      <c r="AD66" s="8"/>
      <c r="AE66" s="251" t="s">
        <v>229</v>
      </c>
      <c r="AF66" s="250" t="s">
        <v>230</v>
      </c>
      <c r="AG66" s="250" t="s">
        <v>231</v>
      </c>
      <c r="AH66" s="250" t="s">
        <v>232</v>
      </c>
      <c r="AI66" s="486" t="s">
        <v>233</v>
      </c>
      <c r="AJ66" s="249" t="s">
        <v>228</v>
      </c>
      <c r="AK66" s="34"/>
      <c r="AL66" s="252"/>
      <c r="AM66" s="252"/>
    </row>
    <row r="67" spans="1:39" ht="18" customHeight="1" x14ac:dyDescent="0.2">
      <c r="A67" s="21"/>
      <c r="B67" s="20">
        <v>21</v>
      </c>
      <c r="C67" s="20" t="s">
        <v>1</v>
      </c>
      <c r="D67" s="151">
        <v>0.50469999999999993</v>
      </c>
      <c r="E67" s="152">
        <v>0.3448</v>
      </c>
      <c r="F67" s="152">
        <v>0.3448</v>
      </c>
      <c r="G67" s="152">
        <v>0.30869999999999997</v>
      </c>
      <c r="H67" s="42">
        <v>0.25459999999999999</v>
      </c>
      <c r="I67" s="153">
        <v>1.7575999999999998</v>
      </c>
      <c r="J67" s="21"/>
      <c r="K67" s="20">
        <v>21</v>
      </c>
      <c r="L67" s="20" t="s">
        <v>1</v>
      </c>
      <c r="M67" s="151">
        <v>0.51718891895812613</v>
      </c>
      <c r="N67" s="152">
        <v>0.3533321562448225</v>
      </c>
      <c r="O67" s="152">
        <v>0.3533321562448225</v>
      </c>
      <c r="P67" s="152">
        <v>0.3163388533433199</v>
      </c>
      <c r="Q67" s="42">
        <v>0.26090013625270247</v>
      </c>
      <c r="R67" s="153">
        <v>1.8010922210437936</v>
      </c>
      <c r="S67" s="21"/>
      <c r="T67" s="20">
        <v>21</v>
      </c>
      <c r="U67" s="20" t="s">
        <v>1</v>
      </c>
      <c r="V67" s="151">
        <v>0.52171311053173974</v>
      </c>
      <c r="W67" s="152">
        <v>0.35813267563050505</v>
      </c>
      <c r="X67" s="152">
        <v>0.36025108093930969</v>
      </c>
      <c r="Y67" s="152">
        <v>0.3243090712943138</v>
      </c>
      <c r="Z67" s="42">
        <v>0.2687882091743462</v>
      </c>
      <c r="AA67" s="153">
        <v>1.8331941475702145</v>
      </c>
      <c r="AB67" s="21"/>
      <c r="AC67" s="20">
        <v>21</v>
      </c>
      <c r="AD67" s="20" t="s">
        <v>1</v>
      </c>
      <c r="AE67" s="151">
        <v>4.5241915736136118E-3</v>
      </c>
      <c r="AF67" s="152">
        <v>4.8005193856825445E-3</v>
      </c>
      <c r="AG67" s="152">
        <v>6.9189246944871829E-3</v>
      </c>
      <c r="AH67" s="152">
        <v>7.9702179509938964E-3</v>
      </c>
      <c r="AI67" s="42">
        <v>7.8880729216437295E-3</v>
      </c>
      <c r="AJ67" s="153">
        <v>3.2101926526420965E-2</v>
      </c>
      <c r="AK67" s="21"/>
      <c r="AL67" s="51"/>
      <c r="AM67" s="51"/>
    </row>
    <row r="68" spans="1:39" ht="18" customHeight="1" x14ac:dyDescent="0.2">
      <c r="A68" s="21"/>
      <c r="B68" s="20">
        <v>22</v>
      </c>
      <c r="C68" s="20" t="s">
        <v>49</v>
      </c>
      <c r="D68" s="151">
        <v>0.70830000000000004</v>
      </c>
      <c r="E68" s="152">
        <v>0.79440000000000011</v>
      </c>
      <c r="F68" s="152">
        <v>1.1875</v>
      </c>
      <c r="G68" s="152">
        <v>1.1875</v>
      </c>
      <c r="H68" s="42">
        <v>1.1875</v>
      </c>
      <c r="I68" s="153">
        <v>5.0651999999999999</v>
      </c>
      <c r="J68" s="21"/>
      <c r="K68" s="20">
        <v>22</v>
      </c>
      <c r="L68" s="20" t="s">
        <v>49</v>
      </c>
      <c r="M68" s="151">
        <v>0.72582704834166989</v>
      </c>
      <c r="N68" s="152">
        <v>0.81405761287960277</v>
      </c>
      <c r="O68" s="152">
        <v>1.2168849638652168</v>
      </c>
      <c r="P68" s="152">
        <v>1.2168849638652168</v>
      </c>
      <c r="Q68" s="42">
        <v>1.2168849638652168</v>
      </c>
      <c r="R68" s="153">
        <v>5.1905395528169231</v>
      </c>
      <c r="S68" s="21"/>
      <c r="T68" s="20">
        <v>22</v>
      </c>
      <c r="U68" s="20" t="s">
        <v>49</v>
      </c>
      <c r="V68" s="151">
        <v>0.73217633483184341</v>
      </c>
      <c r="W68" s="152">
        <v>0.82511774222991074</v>
      </c>
      <c r="X68" s="152">
        <v>1.2407139170981156</v>
      </c>
      <c r="Y68" s="152">
        <v>1.2475446134175501</v>
      </c>
      <c r="Z68" s="42">
        <v>1.253676348760943</v>
      </c>
      <c r="AA68" s="153">
        <v>5.2992289563383634</v>
      </c>
      <c r="AB68" s="21"/>
      <c r="AC68" s="20">
        <v>22</v>
      </c>
      <c r="AD68" s="20" t="s">
        <v>49</v>
      </c>
      <c r="AE68" s="151">
        <v>6.3492864901735224E-3</v>
      </c>
      <c r="AF68" s="152">
        <v>1.1060129350307979E-2</v>
      </c>
      <c r="AG68" s="152">
        <v>2.3828953232898797E-2</v>
      </c>
      <c r="AH68" s="152">
        <v>3.0659649552333246E-2</v>
      </c>
      <c r="AI68" s="42">
        <v>3.6791384895726198E-2</v>
      </c>
      <c r="AJ68" s="153">
        <v>0.10868940352143974</v>
      </c>
      <c r="AK68" s="21"/>
      <c r="AL68" s="51"/>
      <c r="AM68" s="51"/>
    </row>
    <row r="69" spans="1:39" ht="18" customHeight="1" x14ac:dyDescent="0.2">
      <c r="A69" s="21"/>
      <c r="B69" s="20">
        <v>23</v>
      </c>
      <c r="C69" s="20" t="s">
        <v>2</v>
      </c>
      <c r="D69" s="151">
        <v>2.0972</v>
      </c>
      <c r="E69" s="152">
        <v>4.9149999999999991</v>
      </c>
      <c r="F69" s="152">
        <v>9.8771000000000022</v>
      </c>
      <c r="G69" s="152">
        <v>9.8653000000000013</v>
      </c>
      <c r="H69" s="42">
        <v>5.2423999999999999</v>
      </c>
      <c r="I69" s="153">
        <v>31.997000000000003</v>
      </c>
      <c r="J69" s="21"/>
      <c r="K69" s="20">
        <v>23</v>
      </c>
      <c r="L69" s="20" t="s">
        <v>2</v>
      </c>
      <c r="M69" s="151">
        <v>2.1490957020784274</v>
      </c>
      <c r="N69" s="152">
        <v>5.036622818861086</v>
      </c>
      <c r="O69" s="152">
        <v>10.12151113818369</v>
      </c>
      <c r="P69" s="152">
        <v>10.109419144437492</v>
      </c>
      <c r="Q69" s="42">
        <v>5.3721244080564308</v>
      </c>
      <c r="R69" s="153">
        <v>32.788773211617126</v>
      </c>
      <c r="S69" s="21"/>
      <c r="T69" s="20">
        <v>23</v>
      </c>
      <c r="U69" s="20" t="s">
        <v>2</v>
      </c>
      <c r="V69" s="151">
        <v>2.1678952554134434</v>
      </c>
      <c r="W69" s="152">
        <v>5.1050524962991073</v>
      </c>
      <c r="X69" s="152">
        <v>10.319709836269304</v>
      </c>
      <c r="Y69" s="152">
        <v>10.364127894524762</v>
      </c>
      <c r="Z69" s="42">
        <v>5.5345455922057827</v>
      </c>
      <c r="AA69" s="153">
        <v>33.491331074712399</v>
      </c>
      <c r="AB69" s="21"/>
      <c r="AC69" s="20">
        <v>23</v>
      </c>
      <c r="AD69" s="20" t="s">
        <v>2</v>
      </c>
      <c r="AE69" s="151">
        <v>1.8799553335016039E-2</v>
      </c>
      <c r="AF69" s="152">
        <v>6.8429677438021308E-2</v>
      </c>
      <c r="AG69" s="152">
        <v>0.19819869808561386</v>
      </c>
      <c r="AH69" s="152">
        <v>0.25470875008726956</v>
      </c>
      <c r="AI69" s="42">
        <v>0.16242118414935192</v>
      </c>
      <c r="AJ69" s="153">
        <v>0.70255786309527268</v>
      </c>
      <c r="AK69" s="21"/>
      <c r="AL69" s="51"/>
      <c r="AM69" s="51"/>
    </row>
    <row r="70" spans="1:39" ht="18" customHeight="1" x14ac:dyDescent="0.2">
      <c r="A70" s="21"/>
      <c r="B70" s="20">
        <v>24</v>
      </c>
      <c r="C70" s="20" t="s">
        <v>57</v>
      </c>
      <c r="D70" s="151">
        <v>7.3009000000000004</v>
      </c>
      <c r="E70" s="152">
        <v>11.200600000000001</v>
      </c>
      <c r="F70" s="152">
        <v>10.662799999999997</v>
      </c>
      <c r="G70" s="152">
        <v>10.047399999999998</v>
      </c>
      <c r="H70" s="42">
        <v>9.7051999999999978</v>
      </c>
      <c r="I70" s="151">
        <v>48.916899999999991</v>
      </c>
      <c r="J70" s="21"/>
      <c r="K70" s="20">
        <v>24</v>
      </c>
      <c r="L70" s="20" t="s">
        <v>57</v>
      </c>
      <c r="M70" s="151">
        <v>7.4815624696282619</v>
      </c>
      <c r="N70" s="152">
        <v>11.477761453699998</v>
      </c>
      <c r="O70" s="152">
        <v>10.926653467538554</v>
      </c>
      <c r="P70" s="152">
        <v>10.296025251317371</v>
      </c>
      <c r="Q70" s="42">
        <v>9.9453574326776408</v>
      </c>
      <c r="R70" s="151">
        <v>50.127360074861826</v>
      </c>
      <c r="S70" s="21"/>
      <c r="T70" s="20">
        <v>24</v>
      </c>
      <c r="U70" s="20" t="s">
        <v>57</v>
      </c>
      <c r="V70" s="151">
        <v>7.5470086163684957</v>
      </c>
      <c r="W70" s="152">
        <v>11.633703151586529</v>
      </c>
      <c r="X70" s="152">
        <v>11.1406184044074</v>
      </c>
      <c r="Y70" s="152">
        <v>10.555435577980202</v>
      </c>
      <c r="Z70" s="42">
        <v>10.246046063153432</v>
      </c>
      <c r="AA70" s="151">
        <v>51.122811813496057</v>
      </c>
      <c r="AB70" s="21"/>
      <c r="AC70" s="20">
        <v>24</v>
      </c>
      <c r="AD70" s="20" t="s">
        <v>57</v>
      </c>
      <c r="AE70" s="151">
        <v>6.5446146740233857E-2</v>
      </c>
      <c r="AF70" s="152">
        <v>0.15594169788653112</v>
      </c>
      <c r="AG70" s="152">
        <v>0.21396493686884632</v>
      </c>
      <c r="AH70" s="152">
        <v>0.25941032666283093</v>
      </c>
      <c r="AI70" s="42">
        <v>0.30068863047579164</v>
      </c>
      <c r="AJ70" s="151">
        <v>0.99545173863423386</v>
      </c>
      <c r="AK70" s="21"/>
      <c r="AL70" s="51"/>
      <c r="AM70" s="51"/>
    </row>
    <row r="71" spans="1:39" ht="18" customHeight="1" x14ac:dyDescent="0.2">
      <c r="A71" s="21"/>
      <c r="B71" s="20">
        <v>25</v>
      </c>
      <c r="C71" s="20" t="s">
        <v>58</v>
      </c>
      <c r="D71" s="151">
        <v>1.0775999999999999</v>
      </c>
      <c r="E71" s="152">
        <v>1.0775999999999999</v>
      </c>
      <c r="F71" s="152">
        <v>0.74760000000000004</v>
      </c>
      <c r="G71" s="152">
        <v>0.74760000000000004</v>
      </c>
      <c r="H71" s="42">
        <v>0.86760000000000004</v>
      </c>
      <c r="I71" s="151">
        <v>4.5180000000000007</v>
      </c>
      <c r="J71" s="21"/>
      <c r="K71" s="20">
        <v>25</v>
      </c>
      <c r="L71" s="20" t="s">
        <v>58</v>
      </c>
      <c r="M71" s="151">
        <v>1.104265462788343</v>
      </c>
      <c r="N71" s="152">
        <v>1.104265462788343</v>
      </c>
      <c r="O71" s="152">
        <v>0.76609953598790403</v>
      </c>
      <c r="P71" s="152">
        <v>0.76609953598790403</v>
      </c>
      <c r="Q71" s="42">
        <v>0.88906896391533641</v>
      </c>
      <c r="R71" s="151">
        <v>4.6297989614678308</v>
      </c>
      <c r="S71" s="21"/>
      <c r="T71" s="20">
        <v>25</v>
      </c>
      <c r="U71" s="20" t="s">
        <v>58</v>
      </c>
      <c r="V71" s="151">
        <v>1.1139251989478953</v>
      </c>
      <c r="W71" s="152">
        <v>1.1192684781306037</v>
      </c>
      <c r="X71" s="152">
        <v>0.78110124161899053</v>
      </c>
      <c r="Y71" s="152">
        <v>0.78540156041344034</v>
      </c>
      <c r="Z71" s="42">
        <v>0.91594913699788971</v>
      </c>
      <c r="AA71" s="151">
        <v>4.7156456161088194</v>
      </c>
      <c r="AB71" s="21"/>
      <c r="AC71" s="20">
        <v>25</v>
      </c>
      <c r="AD71" s="20" t="s">
        <v>58</v>
      </c>
      <c r="AE71" s="151">
        <v>9.6597361595522901E-3</v>
      </c>
      <c r="AF71" s="152">
        <v>1.5003015342260673E-2</v>
      </c>
      <c r="AG71" s="152">
        <v>1.5001705631086493E-2</v>
      </c>
      <c r="AH71" s="152">
        <v>1.9302024425536302E-2</v>
      </c>
      <c r="AI71" s="42">
        <v>2.6880173082553305E-2</v>
      </c>
      <c r="AJ71" s="151">
        <v>8.5846654640989062E-2</v>
      </c>
      <c r="AK71" s="21"/>
      <c r="AL71" s="51"/>
      <c r="AM71" s="51"/>
    </row>
    <row r="72" spans="1:39" ht="18" customHeight="1" x14ac:dyDescent="0.2">
      <c r="A72" s="21"/>
      <c r="B72" s="20">
        <v>26</v>
      </c>
      <c r="C72" s="20" t="s">
        <v>3</v>
      </c>
      <c r="D72" s="151">
        <v>0</v>
      </c>
      <c r="E72" s="152">
        <v>0</v>
      </c>
      <c r="F72" s="152">
        <v>0</v>
      </c>
      <c r="G72" s="152">
        <v>0</v>
      </c>
      <c r="H72" s="42">
        <v>0</v>
      </c>
      <c r="I72" s="151">
        <v>0</v>
      </c>
      <c r="J72" s="21"/>
      <c r="K72" s="20">
        <v>26</v>
      </c>
      <c r="L72" s="20" t="s">
        <v>3</v>
      </c>
      <c r="M72" s="151">
        <v>0</v>
      </c>
      <c r="N72" s="152">
        <v>0</v>
      </c>
      <c r="O72" s="152">
        <v>0</v>
      </c>
      <c r="P72" s="152">
        <v>0</v>
      </c>
      <c r="Q72" s="42">
        <v>0</v>
      </c>
      <c r="R72" s="151">
        <v>0</v>
      </c>
      <c r="S72" s="21"/>
      <c r="T72" s="20">
        <v>26</v>
      </c>
      <c r="U72" s="20" t="s">
        <v>3</v>
      </c>
      <c r="V72" s="151">
        <v>0</v>
      </c>
      <c r="W72" s="152">
        <v>0</v>
      </c>
      <c r="X72" s="152">
        <v>0</v>
      </c>
      <c r="Y72" s="152">
        <v>0</v>
      </c>
      <c r="Z72" s="42">
        <v>0</v>
      </c>
      <c r="AA72" s="151">
        <v>0</v>
      </c>
      <c r="AB72" s="21"/>
      <c r="AC72" s="20">
        <v>26</v>
      </c>
      <c r="AD72" s="20" t="s">
        <v>3</v>
      </c>
      <c r="AE72" s="151">
        <v>0</v>
      </c>
      <c r="AF72" s="152">
        <v>0</v>
      </c>
      <c r="AG72" s="152">
        <v>0</v>
      </c>
      <c r="AH72" s="152">
        <v>0</v>
      </c>
      <c r="AI72" s="42">
        <v>0</v>
      </c>
      <c r="AJ72" s="151">
        <v>0</v>
      </c>
      <c r="AK72" s="21"/>
      <c r="AL72" s="51"/>
      <c r="AM72" s="51"/>
    </row>
    <row r="73" spans="1:39" ht="18" customHeight="1" x14ac:dyDescent="0.2">
      <c r="A73" s="21"/>
      <c r="B73" s="20">
        <v>27</v>
      </c>
      <c r="C73" s="20" t="s">
        <v>0</v>
      </c>
      <c r="D73" s="151">
        <v>4.9101999999999997</v>
      </c>
      <c r="E73" s="152">
        <v>5.2948000000000004</v>
      </c>
      <c r="F73" s="152">
        <v>0</v>
      </c>
      <c r="G73" s="152">
        <v>0</v>
      </c>
      <c r="H73" s="42">
        <v>0</v>
      </c>
      <c r="I73" s="151">
        <v>10.205</v>
      </c>
      <c r="J73" s="21"/>
      <c r="K73" s="20">
        <v>27</v>
      </c>
      <c r="L73" s="20" t="s">
        <v>0</v>
      </c>
      <c r="M73" s="151">
        <v>5.0317040417439891</v>
      </c>
      <c r="N73" s="152">
        <v>5.4258210582514099</v>
      </c>
      <c r="O73" s="152">
        <v>0</v>
      </c>
      <c r="P73" s="152">
        <v>0</v>
      </c>
      <c r="Q73" s="42">
        <v>0</v>
      </c>
      <c r="R73" s="151">
        <v>10.457525099995399</v>
      </c>
      <c r="S73" s="21"/>
      <c r="T73" s="20">
        <v>27</v>
      </c>
      <c r="U73" s="20" t="s">
        <v>0</v>
      </c>
      <c r="V73" s="151">
        <v>5.0757196658073092</v>
      </c>
      <c r="W73" s="152">
        <v>5.4995385467760967</v>
      </c>
      <c r="X73" s="152">
        <v>0</v>
      </c>
      <c r="Y73" s="152">
        <v>0</v>
      </c>
      <c r="Z73" s="42">
        <v>0</v>
      </c>
      <c r="AA73" s="151">
        <v>10.575258212583407</v>
      </c>
      <c r="AB73" s="21"/>
      <c r="AC73" s="20">
        <v>27</v>
      </c>
      <c r="AD73" s="20" t="s">
        <v>0</v>
      </c>
      <c r="AE73" s="151">
        <v>4.4015624063320047E-2</v>
      </c>
      <c r="AF73" s="152">
        <v>7.3717488524686736E-2</v>
      </c>
      <c r="AG73" s="152">
        <v>0</v>
      </c>
      <c r="AH73" s="152">
        <v>0</v>
      </c>
      <c r="AI73" s="42">
        <v>0</v>
      </c>
      <c r="AJ73" s="151">
        <v>0.11773311258800678</v>
      </c>
      <c r="AK73" s="21"/>
      <c r="AL73" s="51"/>
      <c r="AM73" s="51"/>
    </row>
    <row r="74" spans="1:39" ht="18" customHeight="1" x14ac:dyDescent="0.2">
      <c r="A74" s="21"/>
      <c r="B74" s="20">
        <v>28</v>
      </c>
      <c r="C74" s="20" t="s">
        <v>4</v>
      </c>
      <c r="D74" s="151">
        <v>10.136584802610312</v>
      </c>
      <c r="E74" s="152">
        <v>7.4763715909467123</v>
      </c>
      <c r="F74" s="152">
        <v>5.9958546452755366</v>
      </c>
      <c r="G74" s="152">
        <v>3.6376450308314241</v>
      </c>
      <c r="H74" s="42">
        <v>3.4472037227663099</v>
      </c>
      <c r="I74" s="154">
        <v>30.693659792430296</v>
      </c>
      <c r="J74" s="21"/>
      <c r="K74" s="20">
        <v>28</v>
      </c>
      <c r="L74" s="20" t="s">
        <v>4</v>
      </c>
      <c r="M74" s="151">
        <v>10.387416952624129</v>
      </c>
      <c r="N74" s="152">
        <v>7.6613761459302081</v>
      </c>
      <c r="O74" s="152">
        <v>6.1442234638797579</v>
      </c>
      <c r="P74" s="152">
        <v>3.7276594037033961</v>
      </c>
      <c r="Q74" s="42">
        <v>3.5325055811490707</v>
      </c>
      <c r="R74" s="154">
        <v>31.453181547286562</v>
      </c>
      <c r="S74" s="21"/>
      <c r="T74" s="20">
        <v>28</v>
      </c>
      <c r="U74" s="20" t="s">
        <v>4</v>
      </c>
      <c r="V74" s="151">
        <v>10.478282519394863</v>
      </c>
      <c r="W74" s="152">
        <v>7.7654668267797033</v>
      </c>
      <c r="X74" s="152">
        <v>6.2645392027711519</v>
      </c>
      <c r="Y74" s="152">
        <v>3.8215784957800931</v>
      </c>
      <c r="Z74" s="42">
        <v>3.6393076013413026</v>
      </c>
      <c r="AA74" s="154">
        <v>31.969174646067117</v>
      </c>
      <c r="AB74" s="21"/>
      <c r="AC74" s="20">
        <v>28</v>
      </c>
      <c r="AD74" s="20" t="s">
        <v>4</v>
      </c>
      <c r="AE74" s="151">
        <v>9.0865566770734318E-2</v>
      </c>
      <c r="AF74" s="152">
        <v>0.10409068084949524</v>
      </c>
      <c r="AG74" s="152">
        <v>0.12031573889139402</v>
      </c>
      <c r="AH74" s="152">
        <v>9.3919092076697019E-2</v>
      </c>
      <c r="AI74" s="42">
        <v>0.10680202019223195</v>
      </c>
      <c r="AJ74" s="154">
        <v>0.51599309878055255</v>
      </c>
      <c r="AK74" s="21"/>
      <c r="AL74" s="51"/>
      <c r="AM74" s="51"/>
    </row>
    <row r="75" spans="1:39" s="323" customFormat="1" ht="18" customHeight="1" thickBot="1" x14ac:dyDescent="0.25">
      <c r="A75" s="224"/>
      <c r="B75" s="18"/>
      <c r="C75" s="18" t="s">
        <v>393</v>
      </c>
      <c r="D75" s="526">
        <v>26.735484802610312</v>
      </c>
      <c r="E75" s="527">
        <v>31.103571590946714</v>
      </c>
      <c r="F75" s="527">
        <v>28.815654645275533</v>
      </c>
      <c r="G75" s="527">
        <v>25.794145030831423</v>
      </c>
      <c r="H75" s="528">
        <v>20.704503722766308</v>
      </c>
      <c r="I75" s="527">
        <v>133.15335979243028</v>
      </c>
      <c r="J75" s="224"/>
      <c r="K75" s="18"/>
      <c r="L75" s="18" t="s">
        <v>393</v>
      </c>
      <c r="M75" s="526">
        <v>27.397060596162945</v>
      </c>
      <c r="N75" s="527">
        <v>31.873236708655472</v>
      </c>
      <c r="O75" s="527">
        <v>29.528704725699946</v>
      </c>
      <c r="P75" s="527">
        <v>26.4324271526547</v>
      </c>
      <c r="Q75" s="528">
        <v>21.216841485916397</v>
      </c>
      <c r="R75" s="527">
        <v>136.44827066908945</v>
      </c>
      <c r="S75" s="224"/>
      <c r="T75" s="18"/>
      <c r="U75" s="18" t="s">
        <v>393</v>
      </c>
      <c r="V75" s="526">
        <v>27.636720701295591</v>
      </c>
      <c r="W75" s="527">
        <v>32.306279917432455</v>
      </c>
      <c r="X75" s="527">
        <v>30.106933683104273</v>
      </c>
      <c r="Y75" s="527">
        <v>27.098397213410358</v>
      </c>
      <c r="Z75" s="528">
        <v>21.858312951633692</v>
      </c>
      <c r="AA75" s="530">
        <v>139.00664446687637</v>
      </c>
      <c r="AB75" s="224"/>
      <c r="AC75" s="18"/>
      <c r="AD75" s="18" t="s">
        <v>393</v>
      </c>
      <c r="AE75" s="526">
        <v>0.23966010513264369</v>
      </c>
      <c r="AF75" s="527">
        <v>0.4330432087769856</v>
      </c>
      <c r="AG75" s="527">
        <v>0.57822895740432667</v>
      </c>
      <c r="AH75" s="527">
        <v>0.66597006075566101</v>
      </c>
      <c r="AI75" s="528">
        <v>0.64147146571729874</v>
      </c>
      <c r="AJ75" s="530">
        <v>2.5583737977869156</v>
      </c>
      <c r="AK75" s="224"/>
    </row>
    <row r="76" spans="1:39" x14ac:dyDescent="0.2">
      <c r="A76" s="21"/>
      <c r="B76" s="21"/>
      <c r="C76" s="193" t="s">
        <v>10</v>
      </c>
      <c r="D76" s="36">
        <v>0</v>
      </c>
      <c r="E76" s="36">
        <v>0</v>
      </c>
      <c r="F76" s="36">
        <v>0</v>
      </c>
      <c r="G76" s="36">
        <v>0</v>
      </c>
      <c r="H76" s="36">
        <v>0</v>
      </c>
      <c r="I76" s="292"/>
      <c r="J76" s="21"/>
      <c r="K76" s="21"/>
      <c r="L76" s="279" t="s">
        <v>10</v>
      </c>
      <c r="M76" s="36">
        <v>0</v>
      </c>
      <c r="N76" s="36">
        <v>0</v>
      </c>
      <c r="O76" s="36">
        <v>0</v>
      </c>
      <c r="P76" s="36">
        <v>0</v>
      </c>
      <c r="Q76" s="36">
        <v>0</v>
      </c>
      <c r="R76" s="292"/>
      <c r="S76" s="21"/>
      <c r="T76" s="21"/>
      <c r="U76" s="279"/>
      <c r="V76" s="292"/>
      <c r="W76" s="292"/>
      <c r="X76" s="292"/>
      <c r="Y76" s="292"/>
      <c r="Z76" s="292"/>
      <c r="AA76" s="292"/>
      <c r="AB76" s="21"/>
      <c r="AC76" s="21"/>
      <c r="AD76" s="21"/>
      <c r="AE76" s="21"/>
      <c r="AF76" s="21"/>
      <c r="AG76" s="21"/>
      <c r="AH76" s="21"/>
      <c r="AI76" s="21"/>
      <c r="AJ76" s="21"/>
      <c r="AK76" s="21"/>
      <c r="AL76" s="51"/>
      <c r="AM76" s="51"/>
    </row>
    <row r="77" spans="1:39" x14ac:dyDescent="0.2">
      <c r="A77" s="21"/>
      <c r="B77" s="21"/>
      <c r="C77" s="21"/>
      <c r="D77" s="198"/>
      <c r="E77" s="198"/>
      <c r="F77" s="198"/>
      <c r="G77" s="198"/>
      <c r="H77" s="198"/>
      <c r="I77" s="198"/>
      <c r="J77" s="21"/>
      <c r="K77" s="21"/>
      <c r="L77" s="21"/>
      <c r="M77" s="198"/>
      <c r="N77" s="198"/>
      <c r="O77" s="198"/>
      <c r="P77" s="198"/>
      <c r="Q77" s="198"/>
      <c r="R77" s="198"/>
      <c r="S77" s="21"/>
      <c r="T77" s="21"/>
      <c r="U77" s="21"/>
      <c r="V77" s="21"/>
      <c r="W77" s="21"/>
      <c r="X77" s="21"/>
      <c r="Y77" s="21"/>
      <c r="Z77" s="21"/>
      <c r="AA77" s="21"/>
      <c r="AB77" s="21"/>
      <c r="AC77" s="21"/>
      <c r="AD77" s="21"/>
      <c r="AE77" s="21"/>
      <c r="AF77" s="21"/>
      <c r="AG77" s="21"/>
      <c r="AH77" s="21"/>
      <c r="AI77" s="21"/>
      <c r="AJ77" s="21"/>
      <c r="AK77" s="21"/>
      <c r="AL77" s="51"/>
      <c r="AM77" s="51"/>
    </row>
    <row r="78" spans="1:39" ht="24" customHeight="1" x14ac:dyDescent="0.2">
      <c r="A78" s="50"/>
      <c r="B78" s="417" t="s">
        <v>146</v>
      </c>
      <c r="C78" s="417"/>
      <c r="D78" s="417"/>
      <c r="E78" s="417"/>
      <c r="F78" s="417"/>
      <c r="G78" s="417"/>
      <c r="H78" s="417"/>
      <c r="I78" s="417"/>
      <c r="J78" s="417"/>
      <c r="K78" s="417" t="s">
        <v>146</v>
      </c>
      <c r="L78" s="417"/>
      <c r="M78" s="417"/>
      <c r="N78" s="417"/>
      <c r="O78" s="417"/>
      <c r="P78" s="417"/>
      <c r="Q78" s="417"/>
      <c r="R78" s="417"/>
      <c r="S78" s="417"/>
      <c r="T78" s="417"/>
      <c r="U78" s="417"/>
      <c r="V78" s="417"/>
      <c r="W78" s="417"/>
      <c r="X78" s="417"/>
      <c r="Y78" s="417"/>
      <c r="Z78" s="417"/>
      <c r="AA78" s="417"/>
      <c r="AB78" s="417"/>
      <c r="AC78" s="417"/>
      <c r="AD78" s="417"/>
      <c r="AE78" s="417"/>
      <c r="AF78" s="417"/>
      <c r="AG78" s="417"/>
      <c r="AH78" s="417"/>
      <c r="AI78" s="417"/>
      <c r="AJ78" s="417"/>
      <c r="AK78" s="21"/>
      <c r="AL78" s="51"/>
      <c r="AM78" s="51"/>
    </row>
    <row r="79" spans="1:39" x14ac:dyDescent="0.2">
      <c r="A79" s="50"/>
      <c r="B79" s="21"/>
      <c r="C79" s="21"/>
      <c r="D79" s="21"/>
      <c r="E79" s="21"/>
      <c r="F79" s="21"/>
      <c r="G79" s="21"/>
      <c r="H79" s="21"/>
      <c r="I79" s="21"/>
      <c r="J79" s="21"/>
      <c r="K79" s="21"/>
      <c r="L79" s="21"/>
      <c r="M79" s="21"/>
      <c r="N79" s="21"/>
      <c r="O79" s="21"/>
      <c r="P79" s="21"/>
      <c r="Q79" s="21"/>
      <c r="R79" s="21"/>
      <c r="S79" s="21"/>
      <c r="T79" s="21"/>
      <c r="U79" s="21"/>
      <c r="V79" s="21"/>
      <c r="W79" s="21"/>
      <c r="X79" s="21"/>
      <c r="Y79" s="21"/>
      <c r="Z79" s="21"/>
      <c r="AA79" s="21"/>
      <c r="AB79" s="21"/>
      <c r="AC79" s="21"/>
      <c r="AD79" s="21"/>
      <c r="AE79" s="21"/>
      <c r="AF79" s="21"/>
      <c r="AG79" s="21"/>
      <c r="AH79" s="21"/>
      <c r="AI79" s="21"/>
      <c r="AJ79" s="21"/>
      <c r="AK79" s="21"/>
      <c r="AL79" s="51"/>
      <c r="AM79" s="51"/>
    </row>
    <row r="80" spans="1:39" s="55" customFormat="1" ht="24" customHeight="1" x14ac:dyDescent="0.2">
      <c r="A80" s="53"/>
      <c r="B80" s="210" t="s">
        <v>453</v>
      </c>
      <c r="C80" s="210"/>
      <c r="D80" s="211"/>
      <c r="E80" s="211"/>
      <c r="F80" s="211"/>
      <c r="G80" s="211"/>
      <c r="H80" s="211"/>
      <c r="I80" s="354"/>
      <c r="J80" s="21"/>
      <c r="K80" s="210" t="s">
        <v>461</v>
      </c>
      <c r="L80" s="210"/>
      <c r="M80" s="211"/>
      <c r="N80" s="211"/>
      <c r="O80" s="211"/>
      <c r="P80" s="211"/>
      <c r="Q80" s="211"/>
      <c r="R80" s="354"/>
      <c r="S80" s="21"/>
      <c r="T80" s="210" t="s">
        <v>469</v>
      </c>
      <c r="U80" s="210"/>
      <c r="V80" s="211"/>
      <c r="W80" s="211"/>
      <c r="X80" s="211"/>
      <c r="Y80" s="211"/>
      <c r="Z80" s="211"/>
      <c r="AA80" s="211"/>
      <c r="AB80" s="50"/>
      <c r="AC80" s="210" t="s">
        <v>442</v>
      </c>
      <c r="AD80" s="210"/>
      <c r="AE80" s="211"/>
      <c r="AF80" s="211"/>
      <c r="AG80" s="211"/>
      <c r="AH80" s="211"/>
      <c r="AI80" s="211"/>
      <c r="AJ80" s="211"/>
      <c r="AK80" s="21"/>
      <c r="AL80" s="51"/>
      <c r="AM80" s="51"/>
    </row>
    <row r="81" spans="1:39" x14ac:dyDescent="0.2">
      <c r="A81" s="50"/>
      <c r="B81" s="21"/>
      <c r="C81" s="21"/>
      <c r="D81" s="21"/>
      <c r="E81" s="21"/>
      <c r="F81" s="21"/>
      <c r="G81" s="21"/>
      <c r="H81" s="21"/>
      <c r="I81" s="21"/>
      <c r="J81" s="21"/>
      <c r="K81" s="21"/>
      <c r="L81" s="21"/>
      <c r="M81" s="21"/>
      <c r="N81" s="21"/>
      <c r="O81" s="21"/>
      <c r="P81" s="21"/>
      <c r="Q81" s="21"/>
      <c r="R81" s="21"/>
      <c r="S81" s="21"/>
      <c r="T81" s="21"/>
      <c r="U81" s="21"/>
      <c r="V81" s="21"/>
      <c r="W81" s="21"/>
      <c r="X81" s="21"/>
      <c r="Y81" s="21"/>
      <c r="Z81" s="21"/>
      <c r="AA81" s="21"/>
      <c r="AB81" s="21"/>
      <c r="AC81" s="21"/>
      <c r="AD81" s="21"/>
      <c r="AE81" s="21"/>
      <c r="AF81" s="21"/>
      <c r="AG81" s="21"/>
      <c r="AH81" s="21"/>
      <c r="AI81" s="21"/>
      <c r="AJ81" s="21"/>
      <c r="AK81" s="21"/>
      <c r="AL81" s="51"/>
      <c r="AM81" s="51"/>
    </row>
    <row r="82" spans="1:39" s="92" customFormat="1" ht="33.75" x14ac:dyDescent="0.25">
      <c r="A82" s="9"/>
      <c r="B82" s="9"/>
      <c r="C82" s="34"/>
      <c r="D82" s="251" t="s">
        <v>229</v>
      </c>
      <c r="E82" s="250" t="s">
        <v>230</v>
      </c>
      <c r="F82" s="250" t="s">
        <v>231</v>
      </c>
      <c r="G82" s="250" t="s">
        <v>232</v>
      </c>
      <c r="H82" s="486" t="s">
        <v>233</v>
      </c>
      <c r="I82" s="249" t="s">
        <v>228</v>
      </c>
      <c r="J82" s="34"/>
      <c r="K82" s="7"/>
      <c r="L82" s="8"/>
      <c r="M82" s="251" t="s">
        <v>229</v>
      </c>
      <c r="N82" s="250" t="s">
        <v>230</v>
      </c>
      <c r="O82" s="250" t="s">
        <v>231</v>
      </c>
      <c r="P82" s="250" t="s">
        <v>232</v>
      </c>
      <c r="Q82" s="486" t="s">
        <v>233</v>
      </c>
      <c r="R82" s="249" t="s">
        <v>228</v>
      </c>
      <c r="S82" s="34"/>
      <c r="T82" s="7"/>
      <c r="U82" s="8"/>
      <c r="V82" s="251" t="s">
        <v>229</v>
      </c>
      <c r="W82" s="250" t="s">
        <v>230</v>
      </c>
      <c r="X82" s="250" t="s">
        <v>231</v>
      </c>
      <c r="Y82" s="250" t="s">
        <v>232</v>
      </c>
      <c r="Z82" s="486" t="s">
        <v>233</v>
      </c>
      <c r="AA82" s="249" t="s">
        <v>228</v>
      </c>
      <c r="AB82" s="34"/>
      <c r="AC82" s="7"/>
      <c r="AD82" s="8"/>
      <c r="AE82" s="251" t="s">
        <v>229</v>
      </c>
      <c r="AF82" s="250" t="s">
        <v>230</v>
      </c>
      <c r="AG82" s="250" t="s">
        <v>231</v>
      </c>
      <c r="AH82" s="250" t="s">
        <v>232</v>
      </c>
      <c r="AI82" s="486" t="s">
        <v>233</v>
      </c>
      <c r="AJ82" s="249" t="s">
        <v>228</v>
      </c>
      <c r="AK82" s="34"/>
      <c r="AL82" s="252"/>
      <c r="AM82" s="252"/>
    </row>
    <row r="83" spans="1:39" s="323" customFormat="1" ht="18" customHeight="1" thickBot="1" x14ac:dyDescent="0.25">
      <c r="A83" s="224"/>
      <c r="B83" s="18"/>
      <c r="C83" s="18" t="s">
        <v>61</v>
      </c>
      <c r="D83" s="526">
        <v>97.27624348600753</v>
      </c>
      <c r="E83" s="527">
        <v>104.91556105710156</v>
      </c>
      <c r="F83" s="527">
        <v>107.6830268347115</v>
      </c>
      <c r="G83" s="527">
        <v>105.7482045222921</v>
      </c>
      <c r="H83" s="527">
        <v>92.369918978085977</v>
      </c>
      <c r="I83" s="526">
        <v>507.99295487819865</v>
      </c>
      <c r="J83" s="224"/>
      <c r="K83" s="531"/>
      <c r="L83" s="18" t="s">
        <v>61</v>
      </c>
      <c r="M83" s="526">
        <v>99.683366770033089</v>
      </c>
      <c r="N83" s="527">
        <v>107.51172103231154</v>
      </c>
      <c r="O83" s="527">
        <v>110.34766839465689</v>
      </c>
      <c r="P83" s="527">
        <v>108.36496845382817</v>
      </c>
      <c r="Q83" s="527">
        <v>94.655634120320968</v>
      </c>
      <c r="R83" s="526">
        <v>520.56335877115066</v>
      </c>
      <c r="S83" s="224"/>
      <c r="T83" s="531"/>
      <c r="U83" s="18" t="s">
        <v>61</v>
      </c>
      <c r="V83" s="526">
        <v>100.55536273019194</v>
      </c>
      <c r="W83" s="527">
        <v>108.97242052394253</v>
      </c>
      <c r="X83" s="527">
        <v>112.50848844553802</v>
      </c>
      <c r="Y83" s="527">
        <v>111.09524457293716</v>
      </c>
      <c r="Z83" s="528">
        <v>97.517459166139759</v>
      </c>
      <c r="AA83" s="526">
        <v>530.6489754387494</v>
      </c>
      <c r="AB83" s="224"/>
      <c r="AC83" s="531"/>
      <c r="AD83" s="18" t="s">
        <v>61</v>
      </c>
      <c r="AE83" s="526">
        <v>0.87199596015887582</v>
      </c>
      <c r="AF83" s="527">
        <v>1.4606994916310201</v>
      </c>
      <c r="AG83" s="527">
        <v>2.1608200508811271</v>
      </c>
      <c r="AH83" s="527">
        <v>2.7302761191089968</v>
      </c>
      <c r="AI83" s="527">
        <v>2.8618250458187848</v>
      </c>
      <c r="AJ83" s="526">
        <v>10.085616667598805</v>
      </c>
      <c r="AK83" s="224"/>
    </row>
    <row r="84" spans="1:39" x14ac:dyDescent="0.2">
      <c r="A84" s="50"/>
      <c r="B84" s="21"/>
      <c r="C84" s="21"/>
      <c r="D84" s="21"/>
      <c r="E84" s="21"/>
      <c r="F84" s="21"/>
      <c r="G84" s="21"/>
      <c r="H84" s="21"/>
      <c r="I84" s="21"/>
      <c r="J84" s="21"/>
      <c r="K84" s="21"/>
      <c r="L84" s="21"/>
      <c r="M84" s="21"/>
      <c r="N84" s="21"/>
      <c r="O84" s="21"/>
      <c r="P84" s="21"/>
      <c r="Q84" s="21"/>
      <c r="R84" s="21"/>
      <c r="S84" s="21"/>
      <c r="T84" s="21"/>
      <c r="U84" s="21"/>
      <c r="V84" s="21"/>
      <c r="W84" s="21"/>
      <c r="X84" s="21"/>
      <c r="Y84" s="21"/>
      <c r="Z84" s="21"/>
      <c r="AA84" s="21"/>
      <c r="AB84" s="21"/>
      <c r="AC84" s="21"/>
      <c r="AD84" s="21"/>
      <c r="AE84" s="21"/>
      <c r="AF84" s="21"/>
      <c r="AG84" s="21"/>
      <c r="AH84" s="21"/>
      <c r="AI84" s="21"/>
      <c r="AJ84" s="21"/>
      <c r="AK84" s="21"/>
      <c r="AL84" s="51"/>
      <c r="AM84" s="51"/>
    </row>
  </sheetData>
  <hyperlinks>
    <hyperlink ref="B3" location="Contents!A1" display="Contents!A1"/>
  </hyperlinks>
  <pageMargins left="0.7" right="0.7" top="0.75" bottom="0.75" header="0.3" footer="0.3"/>
  <pageSetup paperSize="8" scale="46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AN52"/>
  <sheetViews>
    <sheetView topLeftCell="Q1" zoomScale="90" zoomScaleNormal="90" workbookViewId="0">
      <pane ySplit="5" topLeftCell="A24" activePane="bottomLeft" state="frozen"/>
      <selection sqref="A1:XFD1048576"/>
      <selection pane="bottomLeft" activeCell="A6" sqref="A6"/>
    </sheetView>
  </sheetViews>
  <sheetFormatPr defaultColWidth="9.140625" defaultRowHeight="14.25" x14ac:dyDescent="0.2"/>
  <cols>
    <col min="1" max="1" width="3.85546875" style="33" customWidth="1"/>
    <col min="2" max="2" width="6.85546875" style="33" customWidth="1"/>
    <col min="3" max="3" width="46.7109375" style="33" bestFit="1" customWidth="1"/>
    <col min="4" max="7" width="9.5703125" style="33" bestFit="1" customWidth="1"/>
    <col min="8" max="8" width="9.140625" style="33" customWidth="1"/>
    <col min="9" max="9" width="12.28515625" style="33" customWidth="1"/>
    <col min="10" max="10" width="3.85546875" style="33" customWidth="1"/>
    <col min="11" max="11" width="4.7109375" style="33" customWidth="1"/>
    <col min="12" max="12" width="46.7109375" style="33" bestFit="1" customWidth="1"/>
    <col min="13" max="13" width="10.5703125" style="33" bestFit="1" customWidth="1"/>
    <col min="14" max="15" width="9.85546875" style="33" bestFit="1" customWidth="1"/>
    <col min="16" max="17" width="9.28515625" style="33" bestFit="1" customWidth="1"/>
    <col min="18" max="18" width="13.85546875" style="33" customWidth="1"/>
    <col min="19" max="19" width="4" style="33" customWidth="1"/>
    <col min="20" max="20" width="4.140625" style="33" customWidth="1"/>
    <col min="21" max="21" width="46.7109375" style="33" bestFit="1" customWidth="1"/>
    <col min="22" max="26" width="9.140625" style="33"/>
    <col min="27" max="27" width="11.28515625" style="33" customWidth="1"/>
    <col min="28" max="28" width="5.28515625" style="33" customWidth="1"/>
    <col min="29" max="29" width="4.42578125" style="33" customWidth="1"/>
    <col min="30" max="30" width="32" style="33" bestFit="1" customWidth="1"/>
    <col min="31" max="16384" width="9.140625" style="33"/>
  </cols>
  <sheetData>
    <row r="1" spans="1:28" x14ac:dyDescent="0.2">
      <c r="A1" s="21"/>
      <c r="B1" s="21"/>
      <c r="C1" s="21"/>
      <c r="D1" s="21"/>
      <c r="E1" s="21"/>
      <c r="F1" s="21"/>
      <c r="G1" s="21"/>
      <c r="H1" s="21"/>
      <c r="I1" s="21"/>
      <c r="J1" s="21"/>
      <c r="K1" s="21"/>
      <c r="L1" s="21"/>
      <c r="M1" s="21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  <c r="AA1" s="21"/>
      <c r="AB1" s="21"/>
    </row>
    <row r="2" spans="1:28" ht="24" customHeight="1" x14ac:dyDescent="0.25">
      <c r="A2" s="47"/>
      <c r="B2" s="48" t="s">
        <v>249</v>
      </c>
      <c r="C2" s="74"/>
      <c r="D2" s="74"/>
      <c r="E2" s="74"/>
      <c r="F2" s="74"/>
      <c r="G2" s="74"/>
      <c r="H2" s="74"/>
      <c r="I2" s="74"/>
      <c r="J2" s="74"/>
      <c r="K2" s="74"/>
      <c r="L2" s="74"/>
      <c r="M2" s="49"/>
      <c r="N2" s="49"/>
      <c r="O2" s="49"/>
      <c r="P2" s="49"/>
      <c r="Q2" s="49"/>
      <c r="R2" s="23"/>
      <c r="S2" s="23"/>
      <c r="T2" s="23"/>
      <c r="U2" s="23"/>
      <c r="V2" s="23"/>
      <c r="W2" s="23"/>
      <c r="X2" s="23"/>
      <c r="Y2" s="23"/>
      <c r="Z2" s="23"/>
      <c r="AA2" s="23"/>
      <c r="AB2" s="21"/>
    </row>
    <row r="3" spans="1:28" x14ac:dyDescent="0.2">
      <c r="A3" s="21"/>
      <c r="B3" s="35" t="s">
        <v>15</v>
      </c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</row>
    <row r="4" spans="1:28" x14ac:dyDescent="0.2">
      <c r="A4" s="21"/>
      <c r="B4" s="21"/>
      <c r="C4" s="21"/>
      <c r="D4" s="21"/>
      <c r="E4" s="21"/>
      <c r="F4" s="21"/>
      <c r="G4" s="21"/>
      <c r="H4" s="21"/>
      <c r="I4" s="21"/>
      <c r="J4" s="21"/>
      <c r="K4" s="21"/>
      <c r="L4" s="21"/>
      <c r="M4" s="21"/>
      <c r="N4" s="21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  <c r="AA4" s="21"/>
      <c r="AB4" s="21"/>
    </row>
    <row r="5" spans="1:28" ht="24" customHeight="1" x14ac:dyDescent="0.2">
      <c r="A5" s="21"/>
      <c r="B5" s="210" t="s">
        <v>140</v>
      </c>
      <c r="C5" s="210"/>
      <c r="D5" s="210"/>
      <c r="E5" s="210"/>
      <c r="F5" s="210"/>
      <c r="G5" s="210"/>
      <c r="H5" s="210"/>
      <c r="I5" s="210"/>
      <c r="J5" s="21"/>
      <c r="K5" s="210" t="s">
        <v>136</v>
      </c>
      <c r="L5" s="210"/>
      <c r="M5" s="210"/>
      <c r="N5" s="210"/>
      <c r="O5" s="210"/>
      <c r="P5" s="210"/>
      <c r="Q5" s="210"/>
      <c r="R5" s="210"/>
      <c r="S5" s="21"/>
      <c r="T5" s="210" t="s">
        <v>139</v>
      </c>
      <c r="U5" s="210"/>
      <c r="V5" s="210"/>
      <c r="W5" s="210"/>
      <c r="X5" s="210"/>
      <c r="Y5" s="210"/>
      <c r="Z5" s="210"/>
      <c r="AA5" s="210"/>
      <c r="AB5" s="21"/>
    </row>
    <row r="6" spans="1:28" ht="16.5" customHeight="1" x14ac:dyDescent="0.2">
      <c r="A6" s="194"/>
      <c r="B6" s="21"/>
      <c r="C6" s="21"/>
      <c r="D6" s="21"/>
      <c r="E6" s="21"/>
      <c r="F6" s="21"/>
      <c r="G6" s="21"/>
      <c r="H6" s="21"/>
      <c r="I6" s="21"/>
      <c r="J6" s="194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</row>
    <row r="7" spans="1:28" s="92" customFormat="1" ht="33.75" x14ac:dyDescent="0.25">
      <c r="A7" s="34"/>
      <c r="B7" s="124"/>
      <c r="C7" s="187"/>
      <c r="D7" s="251" t="s">
        <v>229</v>
      </c>
      <c r="E7" s="250" t="s">
        <v>230</v>
      </c>
      <c r="F7" s="250" t="s">
        <v>231</v>
      </c>
      <c r="G7" s="250" t="s">
        <v>232</v>
      </c>
      <c r="H7" s="486" t="s">
        <v>233</v>
      </c>
      <c r="I7" s="249" t="s">
        <v>228</v>
      </c>
      <c r="J7" s="34"/>
      <c r="K7" s="124"/>
      <c r="L7" s="187"/>
      <c r="M7" s="251" t="s">
        <v>229</v>
      </c>
      <c r="N7" s="250" t="s">
        <v>230</v>
      </c>
      <c r="O7" s="250" t="s">
        <v>231</v>
      </c>
      <c r="P7" s="250" t="s">
        <v>232</v>
      </c>
      <c r="Q7" s="486" t="s">
        <v>233</v>
      </c>
      <c r="R7" s="249" t="s">
        <v>228</v>
      </c>
      <c r="S7" s="34"/>
      <c r="T7" s="76"/>
      <c r="U7" s="62"/>
      <c r="V7" s="251" t="s">
        <v>229</v>
      </c>
      <c r="W7" s="250" t="s">
        <v>230</v>
      </c>
      <c r="X7" s="250" t="s">
        <v>231</v>
      </c>
      <c r="Y7" s="250" t="s">
        <v>232</v>
      </c>
      <c r="Z7" s="486" t="s">
        <v>233</v>
      </c>
      <c r="AA7" s="249" t="s">
        <v>228</v>
      </c>
      <c r="AB7" s="34"/>
    </row>
    <row r="8" spans="1:28" x14ac:dyDescent="0.2">
      <c r="A8" s="21"/>
      <c r="B8" s="25"/>
      <c r="C8" s="62"/>
      <c r="D8" s="6"/>
      <c r="E8" s="6"/>
      <c r="F8" s="6"/>
      <c r="G8" s="6"/>
      <c r="H8" s="6"/>
      <c r="I8" s="189"/>
      <c r="J8" s="21"/>
      <c r="K8" s="25"/>
      <c r="L8" s="62"/>
      <c r="M8" s="6"/>
      <c r="N8" s="6"/>
      <c r="O8" s="6"/>
      <c r="P8" s="6"/>
      <c r="Q8" s="6"/>
      <c r="R8" s="189"/>
      <c r="S8" s="34"/>
      <c r="T8" s="27"/>
      <c r="U8" s="135"/>
      <c r="V8" s="192"/>
      <c r="W8" s="192"/>
      <c r="X8" s="192"/>
      <c r="Y8" s="192"/>
      <c r="Z8" s="192"/>
      <c r="AA8" s="191"/>
      <c r="AB8" s="21"/>
    </row>
    <row r="9" spans="1:28" ht="18" customHeight="1" x14ac:dyDescent="0.2">
      <c r="A9" s="21"/>
      <c r="B9" s="190" t="s">
        <v>41</v>
      </c>
      <c r="C9" s="62"/>
      <c r="D9" s="40"/>
      <c r="E9" s="40"/>
      <c r="F9" s="40"/>
      <c r="G9" s="40"/>
      <c r="H9" s="40"/>
      <c r="I9" s="40"/>
      <c r="J9" s="21"/>
      <c r="K9" s="190" t="s">
        <v>41</v>
      </c>
      <c r="L9" s="62"/>
      <c r="M9" s="40"/>
      <c r="N9" s="40"/>
      <c r="O9" s="40"/>
      <c r="P9" s="40"/>
      <c r="Q9" s="40"/>
      <c r="R9" s="40"/>
      <c r="S9" s="34"/>
      <c r="T9" s="190" t="s">
        <v>41</v>
      </c>
      <c r="U9" s="62"/>
      <c r="V9" s="40"/>
      <c r="W9" s="40"/>
      <c r="X9" s="40"/>
      <c r="Y9" s="40"/>
      <c r="Z9" s="40"/>
      <c r="AA9" s="40"/>
      <c r="AB9" s="21"/>
    </row>
    <row r="10" spans="1:28" ht="18" customHeight="1" x14ac:dyDescent="0.2">
      <c r="A10" s="21"/>
      <c r="B10" s="144" t="s">
        <v>19</v>
      </c>
      <c r="C10" s="144" t="s">
        <v>471</v>
      </c>
      <c r="D10" s="557" t="s">
        <v>473</v>
      </c>
      <c r="E10" s="558" t="s">
        <v>473</v>
      </c>
      <c r="F10" s="558" t="s">
        <v>473</v>
      </c>
      <c r="G10" s="558" t="s">
        <v>473</v>
      </c>
      <c r="H10" s="559" t="s">
        <v>473</v>
      </c>
      <c r="I10" s="560" t="s">
        <v>473</v>
      </c>
      <c r="J10" s="21"/>
      <c r="K10" s="144" t="s">
        <v>19</v>
      </c>
      <c r="L10" s="144" t="s">
        <v>471</v>
      </c>
      <c r="M10" s="557" t="s">
        <v>473</v>
      </c>
      <c r="N10" s="558" t="s">
        <v>473</v>
      </c>
      <c r="O10" s="558" t="s">
        <v>473</v>
      </c>
      <c r="P10" s="558" t="s">
        <v>473</v>
      </c>
      <c r="Q10" s="559" t="s">
        <v>473</v>
      </c>
      <c r="R10" s="560" t="s">
        <v>473</v>
      </c>
      <c r="S10" s="34"/>
      <c r="T10" s="144" t="s">
        <v>19</v>
      </c>
      <c r="U10" s="144" t="s">
        <v>471</v>
      </c>
      <c r="V10" s="557" t="s">
        <v>473</v>
      </c>
      <c r="W10" s="558" t="s">
        <v>473</v>
      </c>
      <c r="X10" s="558" t="s">
        <v>473</v>
      </c>
      <c r="Y10" s="558" t="s">
        <v>473</v>
      </c>
      <c r="Z10" s="559" t="s">
        <v>473</v>
      </c>
      <c r="AA10" s="560" t="s">
        <v>473</v>
      </c>
      <c r="AB10" s="21"/>
    </row>
    <row r="11" spans="1:28" ht="18" customHeight="1" x14ac:dyDescent="0.2">
      <c r="A11" s="21"/>
      <c r="B11" s="144" t="s">
        <v>20</v>
      </c>
      <c r="C11" s="144" t="s">
        <v>472</v>
      </c>
      <c r="D11" s="557" t="s">
        <v>473</v>
      </c>
      <c r="E11" s="558" t="s">
        <v>473</v>
      </c>
      <c r="F11" s="558" t="s">
        <v>473</v>
      </c>
      <c r="G11" s="558" t="s">
        <v>473</v>
      </c>
      <c r="H11" s="559" t="s">
        <v>473</v>
      </c>
      <c r="I11" s="560" t="s">
        <v>473</v>
      </c>
      <c r="J11" s="21"/>
      <c r="K11" s="144" t="s">
        <v>20</v>
      </c>
      <c r="L11" s="144" t="s">
        <v>472</v>
      </c>
      <c r="M11" s="557" t="s">
        <v>473</v>
      </c>
      <c r="N11" s="558" t="s">
        <v>473</v>
      </c>
      <c r="O11" s="558" t="s">
        <v>473</v>
      </c>
      <c r="P11" s="558" t="s">
        <v>473</v>
      </c>
      <c r="Q11" s="559" t="s">
        <v>473</v>
      </c>
      <c r="R11" s="560" t="s">
        <v>473</v>
      </c>
      <c r="S11" s="34"/>
      <c r="T11" s="144" t="s">
        <v>20</v>
      </c>
      <c r="U11" s="144" t="s">
        <v>472</v>
      </c>
      <c r="V11" s="557" t="s">
        <v>473</v>
      </c>
      <c r="W11" s="558" t="s">
        <v>473</v>
      </c>
      <c r="X11" s="558" t="s">
        <v>473</v>
      </c>
      <c r="Y11" s="558" t="s">
        <v>473</v>
      </c>
      <c r="Z11" s="559" t="s">
        <v>473</v>
      </c>
      <c r="AA11" s="560" t="s">
        <v>473</v>
      </c>
      <c r="AB11" s="21"/>
    </row>
    <row r="12" spans="1:28" ht="18" customHeight="1" x14ac:dyDescent="0.2">
      <c r="A12" s="21"/>
      <c r="B12" s="144" t="s">
        <v>21</v>
      </c>
      <c r="C12" s="144" t="s">
        <v>250</v>
      </c>
      <c r="D12" s="557" t="s">
        <v>473</v>
      </c>
      <c r="E12" s="558" t="s">
        <v>473</v>
      </c>
      <c r="F12" s="558" t="s">
        <v>473</v>
      </c>
      <c r="G12" s="558" t="s">
        <v>473</v>
      </c>
      <c r="H12" s="559" t="s">
        <v>473</v>
      </c>
      <c r="I12" s="560" t="s">
        <v>473</v>
      </c>
      <c r="J12" s="21"/>
      <c r="K12" s="144" t="s">
        <v>21</v>
      </c>
      <c r="L12" s="144" t="s">
        <v>250</v>
      </c>
      <c r="M12" s="557" t="s">
        <v>473</v>
      </c>
      <c r="N12" s="558" t="s">
        <v>473</v>
      </c>
      <c r="O12" s="558" t="s">
        <v>473</v>
      </c>
      <c r="P12" s="558" t="s">
        <v>473</v>
      </c>
      <c r="Q12" s="559" t="s">
        <v>473</v>
      </c>
      <c r="R12" s="560" t="s">
        <v>473</v>
      </c>
      <c r="S12" s="34"/>
      <c r="T12" s="144" t="s">
        <v>21</v>
      </c>
      <c r="U12" s="144" t="s">
        <v>250</v>
      </c>
      <c r="V12" s="557" t="s">
        <v>473</v>
      </c>
      <c r="W12" s="558" t="s">
        <v>473</v>
      </c>
      <c r="X12" s="558" t="s">
        <v>473</v>
      </c>
      <c r="Y12" s="558" t="s">
        <v>473</v>
      </c>
      <c r="Z12" s="559" t="s">
        <v>473</v>
      </c>
      <c r="AA12" s="560" t="s">
        <v>473</v>
      </c>
      <c r="AB12" s="21"/>
    </row>
    <row r="13" spans="1:28" ht="18" customHeight="1" x14ac:dyDescent="0.2">
      <c r="A13" s="21"/>
      <c r="B13" s="144" t="s">
        <v>22</v>
      </c>
      <c r="C13" s="144" t="s">
        <v>251</v>
      </c>
      <c r="D13" s="557" t="s">
        <v>473</v>
      </c>
      <c r="E13" s="558" t="s">
        <v>473</v>
      </c>
      <c r="F13" s="558" t="s">
        <v>473</v>
      </c>
      <c r="G13" s="558" t="s">
        <v>473</v>
      </c>
      <c r="H13" s="559" t="s">
        <v>473</v>
      </c>
      <c r="I13" s="560" t="s">
        <v>473</v>
      </c>
      <c r="J13" s="21"/>
      <c r="K13" s="144" t="s">
        <v>22</v>
      </c>
      <c r="L13" s="144" t="s">
        <v>251</v>
      </c>
      <c r="M13" s="557" t="s">
        <v>473</v>
      </c>
      <c r="N13" s="558" t="s">
        <v>473</v>
      </c>
      <c r="O13" s="558" t="s">
        <v>473</v>
      </c>
      <c r="P13" s="558" t="s">
        <v>473</v>
      </c>
      <c r="Q13" s="559" t="s">
        <v>473</v>
      </c>
      <c r="R13" s="560" t="s">
        <v>473</v>
      </c>
      <c r="S13" s="34"/>
      <c r="T13" s="144" t="s">
        <v>22</v>
      </c>
      <c r="U13" s="144" t="s">
        <v>251</v>
      </c>
      <c r="V13" s="557" t="s">
        <v>473</v>
      </c>
      <c r="W13" s="558" t="s">
        <v>473</v>
      </c>
      <c r="X13" s="558" t="s">
        <v>473</v>
      </c>
      <c r="Y13" s="558" t="s">
        <v>473</v>
      </c>
      <c r="Z13" s="559" t="s">
        <v>473</v>
      </c>
      <c r="AA13" s="560" t="s">
        <v>473</v>
      </c>
      <c r="AB13" s="21"/>
    </row>
    <row r="14" spans="1:28" ht="18" customHeight="1" x14ac:dyDescent="0.2">
      <c r="A14" s="21"/>
      <c r="B14" s="144" t="s">
        <v>23</v>
      </c>
      <c r="C14" s="144" t="s">
        <v>150</v>
      </c>
      <c r="D14" s="557" t="s">
        <v>473</v>
      </c>
      <c r="E14" s="558" t="s">
        <v>473</v>
      </c>
      <c r="F14" s="558" t="s">
        <v>473</v>
      </c>
      <c r="G14" s="558" t="s">
        <v>473</v>
      </c>
      <c r="H14" s="559" t="s">
        <v>473</v>
      </c>
      <c r="I14" s="560" t="s">
        <v>473</v>
      </c>
      <c r="J14" s="21"/>
      <c r="K14" s="144" t="s">
        <v>23</v>
      </c>
      <c r="L14" s="144" t="s">
        <v>150</v>
      </c>
      <c r="M14" s="557" t="s">
        <v>473</v>
      </c>
      <c r="N14" s="558" t="s">
        <v>473</v>
      </c>
      <c r="O14" s="558" t="s">
        <v>473</v>
      </c>
      <c r="P14" s="558" t="s">
        <v>473</v>
      </c>
      <c r="Q14" s="559" t="s">
        <v>473</v>
      </c>
      <c r="R14" s="560" t="s">
        <v>473</v>
      </c>
      <c r="S14" s="34"/>
      <c r="T14" s="144" t="s">
        <v>23</v>
      </c>
      <c r="U14" s="144" t="s">
        <v>150</v>
      </c>
      <c r="V14" s="557" t="s">
        <v>473</v>
      </c>
      <c r="W14" s="558" t="s">
        <v>473</v>
      </c>
      <c r="X14" s="558" t="s">
        <v>473</v>
      </c>
      <c r="Y14" s="558" t="s">
        <v>473</v>
      </c>
      <c r="Z14" s="559" t="s">
        <v>473</v>
      </c>
      <c r="AA14" s="560" t="s">
        <v>473</v>
      </c>
      <c r="AB14" s="21"/>
    </row>
    <row r="15" spans="1:28" ht="18" customHeight="1" x14ac:dyDescent="0.2">
      <c r="A15" s="21"/>
      <c r="B15" s="144" t="s">
        <v>24</v>
      </c>
      <c r="C15" s="144" t="s">
        <v>252</v>
      </c>
      <c r="D15" s="557" t="s">
        <v>473</v>
      </c>
      <c r="E15" s="558" t="s">
        <v>473</v>
      </c>
      <c r="F15" s="558" t="s">
        <v>473</v>
      </c>
      <c r="G15" s="558" t="s">
        <v>473</v>
      </c>
      <c r="H15" s="559" t="s">
        <v>473</v>
      </c>
      <c r="I15" s="560" t="s">
        <v>473</v>
      </c>
      <c r="J15" s="21"/>
      <c r="K15" s="144" t="s">
        <v>24</v>
      </c>
      <c r="L15" s="144" t="s">
        <v>252</v>
      </c>
      <c r="M15" s="557" t="s">
        <v>473</v>
      </c>
      <c r="N15" s="558" t="s">
        <v>473</v>
      </c>
      <c r="O15" s="558" t="s">
        <v>473</v>
      </c>
      <c r="P15" s="558" t="s">
        <v>473</v>
      </c>
      <c r="Q15" s="559" t="s">
        <v>473</v>
      </c>
      <c r="R15" s="560" t="s">
        <v>473</v>
      </c>
      <c r="S15" s="34"/>
      <c r="T15" s="144" t="s">
        <v>24</v>
      </c>
      <c r="U15" s="144" t="s">
        <v>252</v>
      </c>
      <c r="V15" s="557" t="s">
        <v>473</v>
      </c>
      <c r="W15" s="558" t="s">
        <v>473</v>
      </c>
      <c r="X15" s="558" t="s">
        <v>473</v>
      </c>
      <c r="Y15" s="558" t="s">
        <v>473</v>
      </c>
      <c r="Z15" s="559" t="s">
        <v>473</v>
      </c>
      <c r="AA15" s="560" t="s">
        <v>473</v>
      </c>
      <c r="AB15" s="21"/>
    </row>
    <row r="16" spans="1:28" ht="18" customHeight="1" x14ac:dyDescent="0.2">
      <c r="A16" s="21"/>
      <c r="B16" s="144" t="s">
        <v>25</v>
      </c>
      <c r="C16" s="144" t="s">
        <v>422</v>
      </c>
      <c r="D16" s="557" t="s">
        <v>473</v>
      </c>
      <c r="E16" s="558" t="s">
        <v>473</v>
      </c>
      <c r="F16" s="558" t="s">
        <v>473</v>
      </c>
      <c r="G16" s="558" t="s">
        <v>473</v>
      </c>
      <c r="H16" s="559" t="s">
        <v>473</v>
      </c>
      <c r="I16" s="560" t="s">
        <v>473</v>
      </c>
      <c r="J16" s="21"/>
      <c r="K16" s="144" t="s">
        <v>25</v>
      </c>
      <c r="L16" s="144" t="s">
        <v>422</v>
      </c>
      <c r="M16" s="557" t="s">
        <v>473</v>
      </c>
      <c r="N16" s="558" t="s">
        <v>473</v>
      </c>
      <c r="O16" s="558" t="s">
        <v>473</v>
      </c>
      <c r="P16" s="558" t="s">
        <v>473</v>
      </c>
      <c r="Q16" s="559" t="s">
        <v>473</v>
      </c>
      <c r="R16" s="560" t="s">
        <v>473</v>
      </c>
      <c r="S16" s="34"/>
      <c r="T16" s="144" t="s">
        <v>25</v>
      </c>
      <c r="U16" s="144" t="s">
        <v>422</v>
      </c>
      <c r="V16" s="557" t="s">
        <v>473</v>
      </c>
      <c r="W16" s="558" t="s">
        <v>473</v>
      </c>
      <c r="X16" s="558" t="s">
        <v>473</v>
      </c>
      <c r="Y16" s="558" t="s">
        <v>473</v>
      </c>
      <c r="Z16" s="559" t="s">
        <v>473</v>
      </c>
      <c r="AA16" s="560" t="s">
        <v>473</v>
      </c>
      <c r="AB16" s="21"/>
    </row>
    <row r="17" spans="1:40" ht="18" customHeight="1" x14ac:dyDescent="0.2">
      <c r="A17" s="21"/>
      <c r="B17" s="144" t="s">
        <v>26</v>
      </c>
      <c r="C17" s="144" t="s">
        <v>423</v>
      </c>
      <c r="D17" s="557" t="s">
        <v>473</v>
      </c>
      <c r="E17" s="558" t="s">
        <v>473</v>
      </c>
      <c r="F17" s="558" t="s">
        <v>473</v>
      </c>
      <c r="G17" s="558" t="s">
        <v>473</v>
      </c>
      <c r="H17" s="559" t="s">
        <v>473</v>
      </c>
      <c r="I17" s="560" t="s">
        <v>473</v>
      </c>
      <c r="J17" s="21"/>
      <c r="K17" s="144" t="s">
        <v>26</v>
      </c>
      <c r="L17" s="144" t="s">
        <v>423</v>
      </c>
      <c r="M17" s="557" t="s">
        <v>473</v>
      </c>
      <c r="N17" s="558" t="s">
        <v>473</v>
      </c>
      <c r="O17" s="558" t="s">
        <v>473</v>
      </c>
      <c r="P17" s="558" t="s">
        <v>473</v>
      </c>
      <c r="Q17" s="559" t="s">
        <v>473</v>
      </c>
      <c r="R17" s="560" t="s">
        <v>473</v>
      </c>
      <c r="S17" s="34"/>
      <c r="T17" s="144" t="s">
        <v>26</v>
      </c>
      <c r="U17" s="144" t="s">
        <v>423</v>
      </c>
      <c r="V17" s="557" t="s">
        <v>473</v>
      </c>
      <c r="W17" s="558" t="s">
        <v>473</v>
      </c>
      <c r="X17" s="558" t="s">
        <v>473</v>
      </c>
      <c r="Y17" s="558" t="s">
        <v>473</v>
      </c>
      <c r="Z17" s="559" t="s">
        <v>473</v>
      </c>
      <c r="AA17" s="560" t="s">
        <v>473</v>
      </c>
      <c r="AB17" s="21"/>
    </row>
    <row r="18" spans="1:40" ht="18" customHeight="1" x14ac:dyDescent="0.2">
      <c r="A18" s="21"/>
      <c r="B18" s="144" t="s">
        <v>27</v>
      </c>
      <c r="C18" s="144" t="s">
        <v>253</v>
      </c>
      <c r="D18" s="557" t="s">
        <v>473</v>
      </c>
      <c r="E18" s="558" t="s">
        <v>473</v>
      </c>
      <c r="F18" s="558" t="s">
        <v>473</v>
      </c>
      <c r="G18" s="558" t="s">
        <v>473</v>
      </c>
      <c r="H18" s="559" t="s">
        <v>473</v>
      </c>
      <c r="I18" s="560" t="s">
        <v>473</v>
      </c>
      <c r="J18" s="21"/>
      <c r="K18" s="144" t="s">
        <v>27</v>
      </c>
      <c r="L18" s="144" t="s">
        <v>253</v>
      </c>
      <c r="M18" s="557" t="s">
        <v>473</v>
      </c>
      <c r="N18" s="558" t="s">
        <v>473</v>
      </c>
      <c r="O18" s="558" t="s">
        <v>473</v>
      </c>
      <c r="P18" s="558" t="s">
        <v>473</v>
      </c>
      <c r="Q18" s="559" t="s">
        <v>473</v>
      </c>
      <c r="R18" s="560" t="s">
        <v>473</v>
      </c>
      <c r="S18" s="34"/>
      <c r="T18" s="144" t="s">
        <v>27</v>
      </c>
      <c r="U18" s="144" t="s">
        <v>253</v>
      </c>
      <c r="V18" s="557" t="s">
        <v>473</v>
      </c>
      <c r="W18" s="558" t="s">
        <v>473</v>
      </c>
      <c r="X18" s="558" t="s">
        <v>473</v>
      </c>
      <c r="Y18" s="558" t="s">
        <v>473</v>
      </c>
      <c r="Z18" s="559" t="s">
        <v>473</v>
      </c>
      <c r="AA18" s="560" t="s">
        <v>473</v>
      </c>
      <c r="AB18" s="21"/>
    </row>
    <row r="19" spans="1:40" ht="18" customHeight="1" x14ac:dyDescent="0.2">
      <c r="A19" s="21"/>
      <c r="B19" s="144" t="s">
        <v>28</v>
      </c>
      <c r="C19" s="144" t="s">
        <v>312</v>
      </c>
      <c r="D19" s="557" t="s">
        <v>473</v>
      </c>
      <c r="E19" s="558" t="s">
        <v>473</v>
      </c>
      <c r="F19" s="558" t="s">
        <v>473</v>
      </c>
      <c r="G19" s="558" t="s">
        <v>473</v>
      </c>
      <c r="H19" s="559" t="s">
        <v>473</v>
      </c>
      <c r="I19" s="560" t="s">
        <v>473</v>
      </c>
      <c r="J19" s="21"/>
      <c r="K19" s="144" t="s">
        <v>28</v>
      </c>
      <c r="L19" s="144" t="s">
        <v>312</v>
      </c>
      <c r="M19" s="557" t="s">
        <v>473</v>
      </c>
      <c r="N19" s="558" t="s">
        <v>473</v>
      </c>
      <c r="O19" s="558" t="s">
        <v>473</v>
      </c>
      <c r="P19" s="558" t="s">
        <v>473</v>
      </c>
      <c r="Q19" s="559" t="s">
        <v>473</v>
      </c>
      <c r="R19" s="560" t="s">
        <v>473</v>
      </c>
      <c r="S19" s="34"/>
      <c r="T19" s="144" t="s">
        <v>28</v>
      </c>
      <c r="U19" s="144" t="s">
        <v>312</v>
      </c>
      <c r="V19" s="557" t="s">
        <v>473</v>
      </c>
      <c r="W19" s="558" t="s">
        <v>473</v>
      </c>
      <c r="X19" s="558" t="s">
        <v>473</v>
      </c>
      <c r="Y19" s="558" t="s">
        <v>473</v>
      </c>
      <c r="Z19" s="559" t="s">
        <v>473</v>
      </c>
      <c r="AA19" s="560" t="s">
        <v>473</v>
      </c>
      <c r="AB19" s="21"/>
    </row>
    <row r="20" spans="1:40" ht="18" customHeight="1" x14ac:dyDescent="0.2">
      <c r="A20" s="21"/>
      <c r="B20" s="144" t="s">
        <v>29</v>
      </c>
      <c r="C20" s="144" t="s">
        <v>345</v>
      </c>
      <c r="D20" s="557" t="s">
        <v>473</v>
      </c>
      <c r="E20" s="558" t="s">
        <v>473</v>
      </c>
      <c r="F20" s="558" t="s">
        <v>473</v>
      </c>
      <c r="G20" s="558" t="s">
        <v>473</v>
      </c>
      <c r="H20" s="559" t="s">
        <v>473</v>
      </c>
      <c r="I20" s="560" t="s">
        <v>473</v>
      </c>
      <c r="J20" s="21"/>
      <c r="K20" s="144" t="s">
        <v>29</v>
      </c>
      <c r="L20" s="144" t="s">
        <v>345</v>
      </c>
      <c r="M20" s="557" t="s">
        <v>473</v>
      </c>
      <c r="N20" s="558" t="s">
        <v>473</v>
      </c>
      <c r="O20" s="558" t="s">
        <v>473</v>
      </c>
      <c r="P20" s="558" t="s">
        <v>473</v>
      </c>
      <c r="Q20" s="559" t="s">
        <v>473</v>
      </c>
      <c r="R20" s="560" t="s">
        <v>473</v>
      </c>
      <c r="S20" s="34"/>
      <c r="T20" s="144" t="s">
        <v>29</v>
      </c>
      <c r="U20" s="144" t="s">
        <v>345</v>
      </c>
      <c r="V20" s="557" t="s">
        <v>473</v>
      </c>
      <c r="W20" s="558" t="s">
        <v>473</v>
      </c>
      <c r="X20" s="558" t="s">
        <v>473</v>
      </c>
      <c r="Y20" s="558" t="s">
        <v>473</v>
      </c>
      <c r="Z20" s="559" t="s">
        <v>473</v>
      </c>
      <c r="AA20" s="560" t="s">
        <v>473</v>
      </c>
      <c r="AB20" s="21"/>
    </row>
    <row r="21" spans="1:40" ht="18" customHeight="1" x14ac:dyDescent="0.2">
      <c r="A21" s="21"/>
      <c r="B21" s="144" t="s">
        <v>30</v>
      </c>
      <c r="C21" s="144" t="s">
        <v>5</v>
      </c>
      <c r="D21" s="557" t="s">
        <v>473</v>
      </c>
      <c r="E21" s="558" t="s">
        <v>473</v>
      </c>
      <c r="F21" s="558" t="s">
        <v>473</v>
      </c>
      <c r="G21" s="558" t="s">
        <v>473</v>
      </c>
      <c r="H21" s="559" t="s">
        <v>473</v>
      </c>
      <c r="I21" s="560" t="s">
        <v>473</v>
      </c>
      <c r="J21" s="21"/>
      <c r="K21" s="144" t="s">
        <v>30</v>
      </c>
      <c r="L21" s="144" t="s">
        <v>5</v>
      </c>
      <c r="M21" s="557" t="s">
        <v>473</v>
      </c>
      <c r="N21" s="558" t="s">
        <v>473</v>
      </c>
      <c r="O21" s="558" t="s">
        <v>473</v>
      </c>
      <c r="P21" s="558" t="s">
        <v>473</v>
      </c>
      <c r="Q21" s="559" t="s">
        <v>473</v>
      </c>
      <c r="R21" s="560" t="s">
        <v>473</v>
      </c>
      <c r="S21" s="34"/>
      <c r="T21" s="144" t="s">
        <v>30</v>
      </c>
      <c r="U21" s="144" t="s">
        <v>5</v>
      </c>
      <c r="V21" s="557" t="s">
        <v>473</v>
      </c>
      <c r="W21" s="558" t="s">
        <v>473</v>
      </c>
      <c r="X21" s="558" t="s">
        <v>473</v>
      </c>
      <c r="Y21" s="558" t="s">
        <v>473</v>
      </c>
      <c r="Z21" s="559" t="s">
        <v>473</v>
      </c>
      <c r="AA21" s="560" t="s">
        <v>473</v>
      </c>
      <c r="AB21" s="21"/>
    </row>
    <row r="22" spans="1:40" ht="18" customHeight="1" x14ac:dyDescent="0.2">
      <c r="A22" s="21"/>
      <c r="B22" s="144" t="s">
        <v>31</v>
      </c>
      <c r="C22" s="144" t="s">
        <v>6</v>
      </c>
      <c r="D22" s="557" t="s">
        <v>473</v>
      </c>
      <c r="E22" s="558" t="s">
        <v>473</v>
      </c>
      <c r="F22" s="558" t="s">
        <v>473</v>
      </c>
      <c r="G22" s="558" t="s">
        <v>473</v>
      </c>
      <c r="H22" s="559" t="s">
        <v>473</v>
      </c>
      <c r="I22" s="560" t="s">
        <v>473</v>
      </c>
      <c r="J22" s="21"/>
      <c r="K22" s="144" t="s">
        <v>31</v>
      </c>
      <c r="L22" s="144" t="s">
        <v>6</v>
      </c>
      <c r="M22" s="557" t="s">
        <v>473</v>
      </c>
      <c r="N22" s="558" t="s">
        <v>473</v>
      </c>
      <c r="O22" s="558" t="s">
        <v>473</v>
      </c>
      <c r="P22" s="558" t="s">
        <v>473</v>
      </c>
      <c r="Q22" s="559" t="s">
        <v>473</v>
      </c>
      <c r="R22" s="560" t="s">
        <v>473</v>
      </c>
      <c r="S22" s="34"/>
      <c r="T22" s="144" t="s">
        <v>31</v>
      </c>
      <c r="U22" s="144" t="s">
        <v>6</v>
      </c>
      <c r="V22" s="557" t="s">
        <v>473</v>
      </c>
      <c r="W22" s="558" t="s">
        <v>473</v>
      </c>
      <c r="X22" s="558" t="s">
        <v>473</v>
      </c>
      <c r="Y22" s="558" t="s">
        <v>473</v>
      </c>
      <c r="Z22" s="559" t="s">
        <v>473</v>
      </c>
      <c r="AA22" s="560" t="s">
        <v>473</v>
      </c>
      <c r="AB22" s="21"/>
    </row>
    <row r="23" spans="1:40" ht="18" customHeight="1" x14ac:dyDescent="0.2">
      <c r="A23" s="21"/>
      <c r="B23" s="144" t="s">
        <v>32</v>
      </c>
      <c r="C23" s="144" t="s">
        <v>14</v>
      </c>
      <c r="D23" s="557" t="s">
        <v>473</v>
      </c>
      <c r="E23" s="558" t="s">
        <v>473</v>
      </c>
      <c r="F23" s="558" t="s">
        <v>473</v>
      </c>
      <c r="G23" s="558" t="s">
        <v>473</v>
      </c>
      <c r="H23" s="559" t="s">
        <v>473</v>
      </c>
      <c r="I23" s="560" t="s">
        <v>473</v>
      </c>
      <c r="J23" s="21"/>
      <c r="K23" s="144" t="s">
        <v>32</v>
      </c>
      <c r="L23" s="144" t="s">
        <v>14</v>
      </c>
      <c r="M23" s="557" t="s">
        <v>473</v>
      </c>
      <c r="N23" s="558" t="s">
        <v>473</v>
      </c>
      <c r="O23" s="558" t="s">
        <v>473</v>
      </c>
      <c r="P23" s="558" t="s">
        <v>473</v>
      </c>
      <c r="Q23" s="559" t="s">
        <v>473</v>
      </c>
      <c r="R23" s="560" t="s">
        <v>473</v>
      </c>
      <c r="S23" s="34"/>
      <c r="T23" s="144" t="s">
        <v>32</v>
      </c>
      <c r="U23" s="144" t="s">
        <v>14</v>
      </c>
      <c r="V23" s="557" t="s">
        <v>473</v>
      </c>
      <c r="W23" s="558" t="s">
        <v>473</v>
      </c>
      <c r="X23" s="558" t="s">
        <v>473</v>
      </c>
      <c r="Y23" s="558" t="s">
        <v>473</v>
      </c>
      <c r="Z23" s="559" t="s">
        <v>473</v>
      </c>
      <c r="AA23" s="560" t="s">
        <v>473</v>
      </c>
      <c r="AB23" s="21"/>
    </row>
    <row r="24" spans="1:40" ht="18" customHeight="1" x14ac:dyDescent="0.2">
      <c r="A24" s="21"/>
      <c r="B24" s="144" t="s">
        <v>33</v>
      </c>
      <c r="C24" s="144" t="s">
        <v>148</v>
      </c>
      <c r="D24" s="557" t="s">
        <v>473</v>
      </c>
      <c r="E24" s="558" t="s">
        <v>473</v>
      </c>
      <c r="F24" s="558" t="s">
        <v>473</v>
      </c>
      <c r="G24" s="558" t="s">
        <v>473</v>
      </c>
      <c r="H24" s="559" t="s">
        <v>473</v>
      </c>
      <c r="I24" s="560" t="s">
        <v>473</v>
      </c>
      <c r="J24" s="21"/>
      <c r="K24" s="144" t="s">
        <v>33</v>
      </c>
      <c r="L24" s="144" t="s">
        <v>148</v>
      </c>
      <c r="M24" s="557" t="s">
        <v>473</v>
      </c>
      <c r="N24" s="558" t="s">
        <v>473</v>
      </c>
      <c r="O24" s="558" t="s">
        <v>473</v>
      </c>
      <c r="P24" s="558" t="s">
        <v>473</v>
      </c>
      <c r="Q24" s="559" t="s">
        <v>473</v>
      </c>
      <c r="R24" s="560" t="s">
        <v>473</v>
      </c>
      <c r="S24" s="34"/>
      <c r="T24" s="144" t="s">
        <v>33</v>
      </c>
      <c r="U24" s="144" t="s">
        <v>148</v>
      </c>
      <c r="V24" s="557" t="s">
        <v>473</v>
      </c>
      <c r="W24" s="558" t="s">
        <v>473</v>
      </c>
      <c r="X24" s="558" t="s">
        <v>473</v>
      </c>
      <c r="Y24" s="558" t="s">
        <v>473</v>
      </c>
      <c r="Z24" s="559" t="s">
        <v>473</v>
      </c>
      <c r="AA24" s="560" t="s">
        <v>473</v>
      </c>
      <c r="AB24" s="21"/>
    </row>
    <row r="25" spans="1:40" ht="18" customHeight="1" x14ac:dyDescent="0.2">
      <c r="A25" s="21"/>
      <c r="B25" s="144" t="s">
        <v>34</v>
      </c>
      <c r="C25" s="144" t="s">
        <v>149</v>
      </c>
      <c r="D25" s="557" t="s">
        <v>473</v>
      </c>
      <c r="E25" s="558" t="s">
        <v>473</v>
      </c>
      <c r="F25" s="558" t="s">
        <v>473</v>
      </c>
      <c r="G25" s="558" t="s">
        <v>473</v>
      </c>
      <c r="H25" s="559" t="s">
        <v>473</v>
      </c>
      <c r="I25" s="560" t="s">
        <v>473</v>
      </c>
      <c r="J25" s="21"/>
      <c r="K25" s="144" t="s">
        <v>34</v>
      </c>
      <c r="L25" s="144" t="s">
        <v>149</v>
      </c>
      <c r="M25" s="557" t="s">
        <v>473</v>
      </c>
      <c r="N25" s="558" t="s">
        <v>473</v>
      </c>
      <c r="O25" s="558" t="s">
        <v>473</v>
      </c>
      <c r="P25" s="558" t="s">
        <v>473</v>
      </c>
      <c r="Q25" s="559" t="s">
        <v>473</v>
      </c>
      <c r="R25" s="560" t="s">
        <v>473</v>
      </c>
      <c r="S25" s="34"/>
      <c r="T25" s="144" t="s">
        <v>34</v>
      </c>
      <c r="U25" s="144" t="s">
        <v>149</v>
      </c>
      <c r="V25" s="557" t="s">
        <v>473</v>
      </c>
      <c r="W25" s="558" t="s">
        <v>473</v>
      </c>
      <c r="X25" s="558" t="s">
        <v>473</v>
      </c>
      <c r="Y25" s="558" t="s">
        <v>473</v>
      </c>
      <c r="Z25" s="559" t="s">
        <v>473</v>
      </c>
      <c r="AA25" s="560" t="s">
        <v>473</v>
      </c>
      <c r="AB25" s="21"/>
    </row>
    <row r="26" spans="1:40" ht="18" customHeight="1" x14ac:dyDescent="0.2">
      <c r="A26" s="21"/>
      <c r="B26" s="144" t="s">
        <v>35</v>
      </c>
      <c r="C26" s="144" t="s">
        <v>7</v>
      </c>
      <c r="D26" s="557" t="s">
        <v>473</v>
      </c>
      <c r="E26" s="558" t="s">
        <v>473</v>
      </c>
      <c r="F26" s="558" t="s">
        <v>473</v>
      </c>
      <c r="G26" s="558" t="s">
        <v>473</v>
      </c>
      <c r="H26" s="559" t="s">
        <v>473</v>
      </c>
      <c r="I26" s="560" t="s">
        <v>473</v>
      </c>
      <c r="J26" s="21"/>
      <c r="K26" s="144" t="s">
        <v>35</v>
      </c>
      <c r="L26" s="144" t="s">
        <v>7</v>
      </c>
      <c r="M26" s="557" t="s">
        <v>473</v>
      </c>
      <c r="N26" s="558" t="s">
        <v>473</v>
      </c>
      <c r="O26" s="558" t="s">
        <v>473</v>
      </c>
      <c r="P26" s="558" t="s">
        <v>473</v>
      </c>
      <c r="Q26" s="559" t="s">
        <v>473</v>
      </c>
      <c r="R26" s="560" t="s">
        <v>473</v>
      </c>
      <c r="S26" s="34"/>
      <c r="T26" s="144" t="s">
        <v>35</v>
      </c>
      <c r="U26" s="144" t="s">
        <v>7</v>
      </c>
      <c r="V26" s="557" t="s">
        <v>473</v>
      </c>
      <c r="W26" s="558" t="s">
        <v>473</v>
      </c>
      <c r="X26" s="558" t="s">
        <v>473</v>
      </c>
      <c r="Y26" s="558" t="s">
        <v>473</v>
      </c>
      <c r="Z26" s="559" t="s">
        <v>473</v>
      </c>
      <c r="AA26" s="560" t="s">
        <v>473</v>
      </c>
      <c r="AB26" s="21"/>
    </row>
    <row r="27" spans="1:40" ht="18" customHeight="1" x14ac:dyDescent="0.2">
      <c r="A27" s="21"/>
      <c r="B27" s="144" t="s">
        <v>36</v>
      </c>
      <c r="C27" s="144" t="s">
        <v>8</v>
      </c>
      <c r="D27" s="557" t="s">
        <v>473</v>
      </c>
      <c r="E27" s="558" t="s">
        <v>473</v>
      </c>
      <c r="F27" s="558" t="s">
        <v>473</v>
      </c>
      <c r="G27" s="558" t="s">
        <v>473</v>
      </c>
      <c r="H27" s="559" t="s">
        <v>473</v>
      </c>
      <c r="I27" s="560" t="s">
        <v>473</v>
      </c>
      <c r="J27" s="21"/>
      <c r="K27" s="144" t="s">
        <v>36</v>
      </c>
      <c r="L27" s="144" t="s">
        <v>8</v>
      </c>
      <c r="M27" s="557" t="s">
        <v>473</v>
      </c>
      <c r="N27" s="558" t="s">
        <v>473</v>
      </c>
      <c r="O27" s="558" t="s">
        <v>473</v>
      </c>
      <c r="P27" s="558" t="s">
        <v>473</v>
      </c>
      <c r="Q27" s="559" t="s">
        <v>473</v>
      </c>
      <c r="R27" s="560" t="s">
        <v>473</v>
      </c>
      <c r="S27" s="34"/>
      <c r="T27" s="144" t="s">
        <v>36</v>
      </c>
      <c r="U27" s="144" t="s">
        <v>8</v>
      </c>
      <c r="V27" s="557" t="s">
        <v>473</v>
      </c>
      <c r="W27" s="558" t="s">
        <v>473</v>
      </c>
      <c r="X27" s="558" t="s">
        <v>473</v>
      </c>
      <c r="Y27" s="558" t="s">
        <v>473</v>
      </c>
      <c r="Z27" s="559" t="s">
        <v>473</v>
      </c>
      <c r="AA27" s="560" t="s">
        <v>473</v>
      </c>
      <c r="AB27" s="21"/>
    </row>
    <row r="28" spans="1:40" ht="18" customHeight="1" x14ac:dyDescent="0.2">
      <c r="A28" s="21"/>
      <c r="B28" s="144" t="s">
        <v>37</v>
      </c>
      <c r="C28" s="144" t="s">
        <v>9</v>
      </c>
      <c r="D28" s="557" t="s">
        <v>473</v>
      </c>
      <c r="E28" s="558" t="s">
        <v>473</v>
      </c>
      <c r="F28" s="558" t="s">
        <v>473</v>
      </c>
      <c r="G28" s="558" t="s">
        <v>473</v>
      </c>
      <c r="H28" s="559" t="s">
        <v>473</v>
      </c>
      <c r="I28" s="560" t="s">
        <v>473</v>
      </c>
      <c r="J28" s="21"/>
      <c r="K28" s="144" t="s">
        <v>37</v>
      </c>
      <c r="L28" s="144" t="s">
        <v>9</v>
      </c>
      <c r="M28" s="557" t="s">
        <v>473</v>
      </c>
      <c r="N28" s="558" t="s">
        <v>473</v>
      </c>
      <c r="O28" s="558" t="s">
        <v>473</v>
      </c>
      <c r="P28" s="558" t="s">
        <v>473</v>
      </c>
      <c r="Q28" s="559" t="s">
        <v>473</v>
      </c>
      <c r="R28" s="560" t="s">
        <v>473</v>
      </c>
      <c r="S28" s="34"/>
      <c r="T28" s="144" t="s">
        <v>37</v>
      </c>
      <c r="U28" s="144" t="s">
        <v>9</v>
      </c>
      <c r="V28" s="557" t="s">
        <v>473</v>
      </c>
      <c r="W28" s="558" t="s">
        <v>473</v>
      </c>
      <c r="X28" s="558" t="s">
        <v>473</v>
      </c>
      <c r="Y28" s="558" t="s">
        <v>473</v>
      </c>
      <c r="Z28" s="559" t="s">
        <v>473</v>
      </c>
      <c r="AA28" s="560" t="s">
        <v>473</v>
      </c>
      <c r="AB28" s="21"/>
    </row>
    <row r="29" spans="1:40" ht="18" customHeight="1" x14ac:dyDescent="0.2">
      <c r="A29" s="21"/>
      <c r="B29" s="144" t="s">
        <v>203</v>
      </c>
      <c r="C29" s="144" t="s">
        <v>424</v>
      </c>
      <c r="D29" s="557" t="s">
        <v>473</v>
      </c>
      <c r="E29" s="558" t="s">
        <v>473</v>
      </c>
      <c r="F29" s="558" t="s">
        <v>473</v>
      </c>
      <c r="G29" s="558" t="s">
        <v>473</v>
      </c>
      <c r="H29" s="559" t="s">
        <v>473</v>
      </c>
      <c r="I29" s="560" t="s">
        <v>473</v>
      </c>
      <c r="J29" s="21"/>
      <c r="K29" s="144" t="s">
        <v>203</v>
      </c>
      <c r="L29" s="144" t="s">
        <v>424</v>
      </c>
      <c r="M29" s="557" t="s">
        <v>473</v>
      </c>
      <c r="N29" s="558" t="s">
        <v>473</v>
      </c>
      <c r="O29" s="558" t="s">
        <v>473</v>
      </c>
      <c r="P29" s="558" t="s">
        <v>473</v>
      </c>
      <c r="Q29" s="559" t="s">
        <v>473</v>
      </c>
      <c r="R29" s="560" t="s">
        <v>473</v>
      </c>
      <c r="S29" s="76"/>
      <c r="T29" s="144" t="s">
        <v>203</v>
      </c>
      <c r="U29" s="144" t="s">
        <v>424</v>
      </c>
      <c r="V29" s="561" t="s">
        <v>473</v>
      </c>
      <c r="W29" s="562" t="s">
        <v>473</v>
      </c>
      <c r="X29" s="562" t="s">
        <v>473</v>
      </c>
      <c r="Y29" s="562" t="s">
        <v>473</v>
      </c>
      <c r="Z29" s="563" t="s">
        <v>473</v>
      </c>
      <c r="AA29" s="560" t="s">
        <v>473</v>
      </c>
      <c r="AB29" s="21"/>
    </row>
    <row r="30" spans="1:40" s="195" customFormat="1" ht="18" customHeight="1" thickBot="1" x14ac:dyDescent="0.25">
      <c r="A30" s="184"/>
      <c r="B30" s="77"/>
      <c r="C30" s="77" t="s">
        <v>44</v>
      </c>
      <c r="D30" s="79">
        <v>79.829686275591939</v>
      </c>
      <c r="E30" s="78">
        <v>83.483966097606725</v>
      </c>
      <c r="F30" s="78">
        <v>89.548466769798736</v>
      </c>
      <c r="G30" s="78">
        <v>91.354437078518757</v>
      </c>
      <c r="H30" s="80">
        <v>83.008399897338791</v>
      </c>
      <c r="I30" s="78">
        <v>427.22495611885495</v>
      </c>
      <c r="J30" s="184"/>
      <c r="K30" s="77"/>
      <c r="L30" s="77" t="s">
        <v>44</v>
      </c>
      <c r="M30" s="79">
        <v>72.918642028896372</v>
      </c>
      <c r="N30" s="78">
        <v>76.666140606510098</v>
      </c>
      <c r="O30" s="78">
        <v>82.401554762433733</v>
      </c>
      <c r="P30" s="78">
        <v>83.996847359526825</v>
      </c>
      <c r="Q30" s="80">
        <v>75.659146214506066</v>
      </c>
      <c r="R30" s="78">
        <v>391.64233097187309</v>
      </c>
      <c r="S30" s="81"/>
      <c r="T30" s="77"/>
      <c r="U30" s="77" t="s">
        <v>44</v>
      </c>
      <c r="V30" s="79">
        <v>6.9110442466955737</v>
      </c>
      <c r="W30" s="78">
        <v>6.8178254910966052</v>
      </c>
      <c r="X30" s="78">
        <v>7.1469120073650148</v>
      </c>
      <c r="Y30" s="78">
        <v>7.3575897189919086</v>
      </c>
      <c r="Z30" s="80">
        <v>7.3492536828327317</v>
      </c>
      <c r="AA30" s="78">
        <v>35.582625146981833</v>
      </c>
      <c r="AB30" s="21"/>
      <c r="AC30" s="33"/>
      <c r="AD30" s="33"/>
      <c r="AE30" s="33"/>
      <c r="AF30" s="33"/>
      <c r="AG30" s="33"/>
      <c r="AH30" s="33"/>
      <c r="AI30" s="33"/>
      <c r="AJ30" s="33"/>
      <c r="AK30" s="33"/>
      <c r="AL30" s="33"/>
      <c r="AM30" s="33"/>
      <c r="AN30" s="33"/>
    </row>
    <row r="31" spans="1:40" x14ac:dyDescent="0.2">
      <c r="A31" s="21"/>
      <c r="B31" s="82"/>
      <c r="C31" s="82"/>
      <c r="D31" s="82"/>
      <c r="E31" s="82"/>
      <c r="F31" s="82"/>
      <c r="G31" s="82"/>
      <c r="H31" s="82"/>
      <c r="I31" s="82"/>
      <c r="J31" s="21"/>
      <c r="K31" s="82"/>
      <c r="L31" s="82"/>
      <c r="M31" s="82"/>
      <c r="N31" s="82"/>
      <c r="O31" s="82"/>
      <c r="P31" s="82"/>
      <c r="Q31" s="82"/>
      <c r="R31" s="82"/>
      <c r="S31" s="76"/>
      <c r="T31" s="82"/>
      <c r="U31" s="82"/>
      <c r="V31" s="40"/>
      <c r="W31" s="40"/>
      <c r="X31" s="40"/>
      <c r="Y31" s="40"/>
      <c r="Z31" s="40"/>
      <c r="AA31" s="40"/>
      <c r="AB31" s="21"/>
    </row>
    <row r="32" spans="1:40" ht="18" customHeight="1" x14ac:dyDescent="0.2">
      <c r="A32" s="21"/>
      <c r="B32" s="93" t="s">
        <v>42</v>
      </c>
      <c r="C32" s="83"/>
      <c r="D32" s="83"/>
      <c r="E32" s="83"/>
      <c r="F32" s="83"/>
      <c r="G32" s="83"/>
      <c r="H32" s="83"/>
      <c r="I32" s="83"/>
      <c r="J32" s="21"/>
      <c r="K32" s="93" t="s">
        <v>42</v>
      </c>
      <c r="L32" s="83"/>
      <c r="M32" s="83"/>
      <c r="N32" s="83"/>
      <c r="O32" s="83"/>
      <c r="P32" s="83"/>
      <c r="Q32" s="83"/>
      <c r="R32" s="254"/>
      <c r="S32" s="76"/>
      <c r="T32" s="93" t="s">
        <v>42</v>
      </c>
      <c r="U32" s="83"/>
      <c r="V32" s="38"/>
      <c r="W32" s="38"/>
      <c r="X32" s="38"/>
      <c r="Y32" s="38"/>
      <c r="Z32" s="38"/>
      <c r="AA32" s="38"/>
      <c r="AB32" s="21"/>
    </row>
    <row r="33" spans="1:40" s="92" customFormat="1" ht="33.75" x14ac:dyDescent="0.25">
      <c r="A33" s="34"/>
      <c r="B33" s="124"/>
      <c r="C33" s="187"/>
      <c r="D33" s="251" t="s">
        <v>229</v>
      </c>
      <c r="E33" s="250" t="s">
        <v>230</v>
      </c>
      <c r="F33" s="250" t="s">
        <v>231</v>
      </c>
      <c r="G33" s="250" t="s">
        <v>232</v>
      </c>
      <c r="H33" s="486" t="s">
        <v>233</v>
      </c>
      <c r="I33" s="249" t="s">
        <v>228</v>
      </c>
      <c r="J33" s="34"/>
      <c r="K33" s="124"/>
      <c r="L33" s="187"/>
      <c r="M33" s="251" t="s">
        <v>229</v>
      </c>
      <c r="N33" s="250" t="s">
        <v>230</v>
      </c>
      <c r="O33" s="250" t="s">
        <v>231</v>
      </c>
      <c r="P33" s="250" t="s">
        <v>232</v>
      </c>
      <c r="Q33" s="486" t="s">
        <v>233</v>
      </c>
      <c r="R33" s="249" t="s">
        <v>228</v>
      </c>
      <c r="S33" s="34"/>
      <c r="T33" s="76"/>
      <c r="U33" s="62"/>
      <c r="V33" s="251" t="s">
        <v>229</v>
      </c>
      <c r="W33" s="250" t="s">
        <v>230</v>
      </c>
      <c r="X33" s="250" t="s">
        <v>231</v>
      </c>
      <c r="Y33" s="250" t="s">
        <v>232</v>
      </c>
      <c r="Z33" s="486" t="s">
        <v>233</v>
      </c>
      <c r="AA33" s="249" t="s">
        <v>228</v>
      </c>
      <c r="AB33" s="34"/>
    </row>
    <row r="34" spans="1:40" ht="18" customHeight="1" x14ac:dyDescent="0.2">
      <c r="A34" s="21"/>
      <c r="B34" s="287">
        <v>21</v>
      </c>
      <c r="C34" s="144" t="s">
        <v>1</v>
      </c>
      <c r="D34" s="41">
        <v>0.57115975806444064</v>
      </c>
      <c r="E34" s="40">
        <v>0.38998097353349032</v>
      </c>
      <c r="F34" s="40">
        <v>0.39149664157774994</v>
      </c>
      <c r="G34" s="40">
        <v>0.35271648375966064</v>
      </c>
      <c r="H34" s="75">
        <v>0.29489731607037195</v>
      </c>
      <c r="I34" s="38">
        <v>2.0002511730057133</v>
      </c>
      <c r="J34" s="21"/>
      <c r="K34" s="287">
        <v>21</v>
      </c>
      <c r="L34" s="144" t="s">
        <v>1</v>
      </c>
      <c r="M34" s="41">
        <v>0.52171311053173974</v>
      </c>
      <c r="N34" s="40">
        <v>0.35813267563050505</v>
      </c>
      <c r="O34" s="40">
        <v>0.36025108093930969</v>
      </c>
      <c r="P34" s="40">
        <v>0.3243090712943138</v>
      </c>
      <c r="Q34" s="75">
        <v>0.2687882091743462</v>
      </c>
      <c r="R34" s="38">
        <v>1.8331941475702145</v>
      </c>
      <c r="S34" s="76"/>
      <c r="T34" s="287">
        <v>21</v>
      </c>
      <c r="U34" s="144" t="s">
        <v>1</v>
      </c>
      <c r="V34" s="41">
        <v>4.9446647532700942E-2</v>
      </c>
      <c r="W34" s="40">
        <v>3.1848297902985268E-2</v>
      </c>
      <c r="X34" s="40">
        <v>3.1245560638440247E-2</v>
      </c>
      <c r="Y34" s="40">
        <v>2.840741246534683E-2</v>
      </c>
      <c r="Z34" s="75">
        <v>2.6109106896025722E-2</v>
      </c>
      <c r="AA34" s="38">
        <v>0.16705702543549902</v>
      </c>
      <c r="AB34" s="21"/>
    </row>
    <row r="35" spans="1:40" ht="18" customHeight="1" x14ac:dyDescent="0.2">
      <c r="A35" s="21"/>
      <c r="B35" s="287">
        <v>22</v>
      </c>
      <c r="C35" s="144" t="s">
        <v>49</v>
      </c>
      <c r="D35" s="41">
        <v>0.8015701538281027</v>
      </c>
      <c r="E35" s="40">
        <v>0.89849444714328519</v>
      </c>
      <c r="F35" s="40">
        <v>1.3483244253874074</v>
      </c>
      <c r="G35" s="40">
        <v>1.3568215888065989</v>
      </c>
      <c r="H35" s="75">
        <v>1.3754538995819585</v>
      </c>
      <c r="I35" s="38">
        <v>5.780664514747353</v>
      </c>
      <c r="J35" s="21"/>
      <c r="K35" s="287">
        <v>22</v>
      </c>
      <c r="L35" s="144" t="s">
        <v>49</v>
      </c>
      <c r="M35" s="41">
        <v>0.73217633483184341</v>
      </c>
      <c r="N35" s="40">
        <v>0.82511774222991074</v>
      </c>
      <c r="O35" s="40">
        <v>1.2407139170981156</v>
      </c>
      <c r="P35" s="40">
        <v>1.2475446134175501</v>
      </c>
      <c r="Q35" s="75">
        <v>1.253676348760943</v>
      </c>
      <c r="R35" s="38">
        <v>5.2992289563383634</v>
      </c>
      <c r="S35" s="76"/>
      <c r="T35" s="287">
        <v>22</v>
      </c>
      <c r="U35" s="144" t="s">
        <v>49</v>
      </c>
      <c r="V35" s="41">
        <v>6.9393818996259335E-2</v>
      </c>
      <c r="W35" s="40">
        <v>7.3376704913374419E-2</v>
      </c>
      <c r="X35" s="40">
        <v>0.10761050828929174</v>
      </c>
      <c r="Y35" s="40">
        <v>0.10927697538904881</v>
      </c>
      <c r="Z35" s="75">
        <v>0.1217775508210155</v>
      </c>
      <c r="AA35" s="38">
        <v>0.48143555840898977</v>
      </c>
      <c r="AB35" s="21"/>
    </row>
    <row r="36" spans="1:40" ht="18" customHeight="1" x14ac:dyDescent="0.2">
      <c r="A36" s="21"/>
      <c r="B36" s="287">
        <v>23</v>
      </c>
      <c r="C36" s="144" t="s">
        <v>2</v>
      </c>
      <c r="D36" s="41">
        <v>2.3733628781706861</v>
      </c>
      <c r="E36" s="40">
        <v>5.5590385293419509</v>
      </c>
      <c r="F36" s="40">
        <v>11.214766469047547</v>
      </c>
      <c r="G36" s="40">
        <v>11.271959595834726</v>
      </c>
      <c r="H36" s="75">
        <v>6.0721511774050176</v>
      </c>
      <c r="I36" s="38">
        <v>36.491278649799924</v>
      </c>
      <c r="J36" s="21"/>
      <c r="K36" s="287">
        <v>23</v>
      </c>
      <c r="L36" s="144" t="s">
        <v>2</v>
      </c>
      <c r="M36" s="41">
        <v>2.1678952554134434</v>
      </c>
      <c r="N36" s="40">
        <v>5.1050524962991073</v>
      </c>
      <c r="O36" s="40">
        <v>10.319709836269304</v>
      </c>
      <c r="P36" s="40">
        <v>10.364127894524762</v>
      </c>
      <c r="Q36" s="75">
        <v>5.5345455922057827</v>
      </c>
      <c r="R36" s="38">
        <v>33.491331074712399</v>
      </c>
      <c r="S36" s="76"/>
      <c r="T36" s="287">
        <v>23</v>
      </c>
      <c r="U36" s="144" t="s">
        <v>2</v>
      </c>
      <c r="V36" s="41">
        <v>0.20546762275724281</v>
      </c>
      <c r="W36" s="40">
        <v>0.45398603304284396</v>
      </c>
      <c r="X36" s="40">
        <v>0.89505663277824288</v>
      </c>
      <c r="Y36" s="40">
        <v>0.9078317013099646</v>
      </c>
      <c r="Z36" s="75">
        <v>0.53760558519923496</v>
      </c>
      <c r="AA36" s="38">
        <v>2.9999475750875293</v>
      </c>
      <c r="AB36" s="21"/>
    </row>
    <row r="37" spans="1:40" ht="18" customHeight="1" x14ac:dyDescent="0.2">
      <c r="A37" s="21"/>
      <c r="B37" s="287">
        <v>24</v>
      </c>
      <c r="C37" s="144" t="s">
        <v>57</v>
      </c>
      <c r="D37" s="41">
        <v>8.2622949824701326</v>
      </c>
      <c r="E37" s="40">
        <v>12.66827404918565</v>
      </c>
      <c r="F37" s="40">
        <v>12.106874680438608</v>
      </c>
      <c r="G37" s="40">
        <v>11.48002461589509</v>
      </c>
      <c r="H37" s="75">
        <v>11.241309630503428</v>
      </c>
      <c r="I37" s="38">
        <v>55.758777958492907</v>
      </c>
      <c r="J37" s="21"/>
      <c r="K37" s="287">
        <v>24</v>
      </c>
      <c r="L37" s="144" t="s">
        <v>57</v>
      </c>
      <c r="M37" s="41">
        <v>7.5470086163684957</v>
      </c>
      <c r="N37" s="40">
        <v>11.633703151586529</v>
      </c>
      <c r="O37" s="40">
        <v>11.1406184044074</v>
      </c>
      <c r="P37" s="40">
        <v>10.555435577980202</v>
      </c>
      <c r="Q37" s="75">
        <v>10.246046063153432</v>
      </c>
      <c r="R37" s="38">
        <v>51.122811813496057</v>
      </c>
      <c r="S37" s="76"/>
      <c r="T37" s="287">
        <v>24</v>
      </c>
      <c r="U37" s="144" t="s">
        <v>57</v>
      </c>
      <c r="V37" s="41">
        <v>0.71528636610163743</v>
      </c>
      <c r="W37" s="40">
        <v>1.0345708975991208</v>
      </c>
      <c r="X37" s="40">
        <v>0.96625627603120845</v>
      </c>
      <c r="Y37" s="40">
        <v>0.92458903791488734</v>
      </c>
      <c r="Z37" s="75">
        <v>0.99526356734999522</v>
      </c>
      <c r="AA37" s="38">
        <v>4.635966144996849</v>
      </c>
      <c r="AB37" s="21"/>
    </row>
    <row r="38" spans="1:40" ht="18" customHeight="1" x14ac:dyDescent="0.2">
      <c r="A38" s="21"/>
      <c r="B38" s="287">
        <v>25</v>
      </c>
      <c r="C38" s="144" t="s">
        <v>58</v>
      </c>
      <c r="D38" s="41">
        <v>1.2195002086194597</v>
      </c>
      <c r="E38" s="40">
        <v>1.2188036458227642</v>
      </c>
      <c r="F38" s="40">
        <v>0.84884828666915857</v>
      </c>
      <c r="G38" s="40">
        <v>0.85419774298257956</v>
      </c>
      <c r="H38" s="75">
        <v>1.0049210974966796</v>
      </c>
      <c r="I38" s="38">
        <v>5.146270981590642</v>
      </c>
      <c r="J38" s="21"/>
      <c r="K38" s="287">
        <v>25</v>
      </c>
      <c r="L38" s="144" t="s">
        <v>58</v>
      </c>
      <c r="M38" s="41">
        <v>1.1139251989478953</v>
      </c>
      <c r="N38" s="40">
        <v>1.1192684781306037</v>
      </c>
      <c r="O38" s="40">
        <v>0.78110124161899053</v>
      </c>
      <c r="P38" s="40">
        <v>0.78540156041344034</v>
      </c>
      <c r="Q38" s="75">
        <v>0.91594913699788971</v>
      </c>
      <c r="R38" s="38">
        <v>4.7156456161088194</v>
      </c>
      <c r="S38" s="76"/>
      <c r="T38" s="287">
        <v>25</v>
      </c>
      <c r="U38" s="144" t="s">
        <v>58</v>
      </c>
      <c r="V38" s="41">
        <v>0.10557500967156437</v>
      </c>
      <c r="W38" s="40">
        <v>9.9535167692160434E-2</v>
      </c>
      <c r="X38" s="40">
        <v>6.7747045050168014E-2</v>
      </c>
      <c r="Y38" s="40">
        <v>6.8796182569139275E-2</v>
      </c>
      <c r="Z38" s="75">
        <v>8.8971960498789915E-2</v>
      </c>
      <c r="AA38" s="38">
        <v>0.43062536548182201</v>
      </c>
      <c r="AB38" s="21"/>
    </row>
    <row r="39" spans="1:40" ht="18" customHeight="1" x14ac:dyDescent="0.2">
      <c r="A39" s="21"/>
      <c r="B39" s="287">
        <v>26</v>
      </c>
      <c r="C39" s="144" t="s">
        <v>3</v>
      </c>
      <c r="D39" s="41">
        <v>0</v>
      </c>
      <c r="E39" s="40">
        <v>0</v>
      </c>
      <c r="F39" s="40">
        <v>0</v>
      </c>
      <c r="G39" s="40">
        <v>0</v>
      </c>
      <c r="H39" s="75">
        <v>0</v>
      </c>
      <c r="I39" s="38">
        <v>0</v>
      </c>
      <c r="J39" s="21"/>
      <c r="K39" s="287">
        <v>26</v>
      </c>
      <c r="L39" s="144" t="s">
        <v>3</v>
      </c>
      <c r="M39" s="41">
        <v>0</v>
      </c>
      <c r="N39" s="40">
        <v>0</v>
      </c>
      <c r="O39" s="40">
        <v>0</v>
      </c>
      <c r="P39" s="40">
        <v>0</v>
      </c>
      <c r="Q39" s="75">
        <v>0</v>
      </c>
      <c r="R39" s="38">
        <v>0</v>
      </c>
      <c r="S39" s="76"/>
      <c r="T39" s="287">
        <v>26</v>
      </c>
      <c r="U39" s="144" t="s">
        <v>3</v>
      </c>
      <c r="V39" s="41">
        <v>0</v>
      </c>
      <c r="W39" s="40">
        <v>0</v>
      </c>
      <c r="X39" s="40">
        <v>0</v>
      </c>
      <c r="Y39" s="40">
        <v>0</v>
      </c>
      <c r="Z39" s="75">
        <v>0</v>
      </c>
      <c r="AA39" s="38">
        <v>0</v>
      </c>
      <c r="AB39" s="21"/>
    </row>
    <row r="40" spans="1:40" ht="18" customHeight="1" x14ac:dyDescent="0.2">
      <c r="A40" s="21"/>
      <c r="B40" s="287">
        <v>27</v>
      </c>
      <c r="C40" s="144" t="s">
        <v>0</v>
      </c>
      <c r="D40" s="41">
        <v>5.5567835229800222</v>
      </c>
      <c r="E40" s="40">
        <v>5.9886057385879479</v>
      </c>
      <c r="F40" s="40">
        <v>0</v>
      </c>
      <c r="G40" s="40">
        <v>0</v>
      </c>
      <c r="H40" s="75">
        <v>0</v>
      </c>
      <c r="I40" s="38">
        <v>11.545389261567969</v>
      </c>
      <c r="J40" s="21"/>
      <c r="K40" s="287">
        <v>27</v>
      </c>
      <c r="L40" s="144" t="s">
        <v>0</v>
      </c>
      <c r="M40" s="41">
        <v>5.0757196658073092</v>
      </c>
      <c r="N40" s="40">
        <v>5.4995385467760967</v>
      </c>
      <c r="O40" s="40">
        <v>0</v>
      </c>
      <c r="P40" s="40">
        <v>0</v>
      </c>
      <c r="Q40" s="75">
        <v>0</v>
      </c>
      <c r="R40" s="38">
        <v>10.575258212583407</v>
      </c>
      <c r="S40" s="76"/>
      <c r="T40" s="287">
        <v>27</v>
      </c>
      <c r="U40" s="144" t="s">
        <v>0</v>
      </c>
      <c r="V40" s="41">
        <v>0.48106385717271294</v>
      </c>
      <c r="W40" s="40">
        <v>0.48906719181185154</v>
      </c>
      <c r="X40" s="40">
        <v>0</v>
      </c>
      <c r="Y40" s="40">
        <v>0</v>
      </c>
      <c r="Z40" s="75">
        <v>0</v>
      </c>
      <c r="AA40" s="38">
        <v>0.97013104898456448</v>
      </c>
      <c r="AB40" s="21"/>
    </row>
    <row r="41" spans="1:40" ht="18" customHeight="1" x14ac:dyDescent="0.2">
      <c r="A41" s="21"/>
      <c r="B41" s="287">
        <v>28</v>
      </c>
      <c r="C41" s="144" t="s">
        <v>4</v>
      </c>
      <c r="D41" s="41">
        <v>11.471387603444803</v>
      </c>
      <c r="E41" s="40">
        <v>8.456040230671487</v>
      </c>
      <c r="F41" s="40">
        <v>6.807879805724256</v>
      </c>
      <c r="G41" s="40">
        <v>4.15632447178705</v>
      </c>
      <c r="H41" s="75">
        <v>3.9928166763219917</v>
      </c>
      <c r="I41" s="38">
        <v>34.884448787949587</v>
      </c>
      <c r="J41" s="21"/>
      <c r="K41" s="287">
        <v>28</v>
      </c>
      <c r="L41" s="144" t="s">
        <v>4</v>
      </c>
      <c r="M41" s="41">
        <v>10.478282519394863</v>
      </c>
      <c r="N41" s="40">
        <v>7.7654668267797033</v>
      </c>
      <c r="O41" s="40">
        <v>6.2645392027711519</v>
      </c>
      <c r="P41" s="40">
        <v>3.8215784957800931</v>
      </c>
      <c r="Q41" s="75">
        <v>3.6393076013413026</v>
      </c>
      <c r="R41" s="38">
        <v>31.969174646067117</v>
      </c>
      <c r="S41" s="76"/>
      <c r="T41" s="287">
        <v>28</v>
      </c>
      <c r="U41" s="144" t="s">
        <v>4</v>
      </c>
      <c r="V41" s="106">
        <v>0.9931050840499408</v>
      </c>
      <c r="W41" s="105">
        <v>0.69057340389178301</v>
      </c>
      <c r="X41" s="105">
        <v>0.54334060295310438</v>
      </c>
      <c r="Y41" s="105">
        <v>0.33474597600695677</v>
      </c>
      <c r="Z41" s="107">
        <v>0.3535090749806889</v>
      </c>
      <c r="AA41" s="38">
        <v>2.9152741418824744</v>
      </c>
      <c r="AB41" s="21"/>
    </row>
    <row r="42" spans="1:40" s="195" customFormat="1" ht="18" customHeight="1" thickBot="1" x14ac:dyDescent="0.25">
      <c r="A42" s="184"/>
      <c r="B42" s="77"/>
      <c r="C42" s="77" t="s">
        <v>44</v>
      </c>
      <c r="D42" s="79">
        <v>30.256059107577649</v>
      </c>
      <c r="E42" s="78">
        <v>35.179237614286578</v>
      </c>
      <c r="F42" s="78">
        <v>32.718190308844726</v>
      </c>
      <c r="G42" s="78">
        <v>29.472044499065703</v>
      </c>
      <c r="H42" s="80">
        <v>23.981549797379451</v>
      </c>
      <c r="I42" s="78">
        <v>151.60708132715411</v>
      </c>
      <c r="J42" s="184"/>
      <c r="K42" s="77"/>
      <c r="L42" s="77" t="s">
        <v>44</v>
      </c>
      <c r="M42" s="79">
        <v>27.636720701295591</v>
      </c>
      <c r="N42" s="78">
        <v>32.306279917432455</v>
      </c>
      <c r="O42" s="78">
        <v>30.106933683104273</v>
      </c>
      <c r="P42" s="78">
        <v>27.098397213410358</v>
      </c>
      <c r="Q42" s="80">
        <v>21.858312951633692</v>
      </c>
      <c r="R42" s="78">
        <v>139.00664446687637</v>
      </c>
      <c r="S42" s="81"/>
      <c r="T42" s="77"/>
      <c r="U42" s="77" t="s">
        <v>44</v>
      </c>
      <c r="V42" s="116">
        <v>2.6193384062820586</v>
      </c>
      <c r="W42" s="117">
        <v>2.8729576968541197</v>
      </c>
      <c r="X42" s="117">
        <v>2.6112566257404555</v>
      </c>
      <c r="Y42" s="117">
        <v>2.3736472856553439</v>
      </c>
      <c r="Z42" s="188">
        <v>2.1232368457457502</v>
      </c>
      <c r="AA42" s="78">
        <v>12.600436860277728</v>
      </c>
      <c r="AB42" s="21"/>
      <c r="AC42" s="33"/>
      <c r="AD42" s="33"/>
      <c r="AE42" s="33"/>
      <c r="AF42" s="33"/>
      <c r="AG42" s="33"/>
      <c r="AH42" s="33"/>
      <c r="AI42" s="33"/>
      <c r="AJ42" s="33"/>
      <c r="AK42" s="33"/>
      <c r="AL42" s="33"/>
      <c r="AM42" s="33"/>
      <c r="AN42" s="33"/>
    </row>
    <row r="43" spans="1:40" ht="15" x14ac:dyDescent="0.25">
      <c r="A43" s="21"/>
      <c r="B43" s="84"/>
      <c r="C43" s="84"/>
      <c r="D43" s="43"/>
      <c r="E43" s="43"/>
      <c r="F43" s="43"/>
      <c r="G43" s="43"/>
      <c r="H43" s="43"/>
      <c r="I43" s="43"/>
      <c r="J43" s="21"/>
      <c r="K43" s="84"/>
      <c r="L43" s="84"/>
      <c r="M43" s="43"/>
      <c r="N43" s="43"/>
      <c r="O43" s="43"/>
      <c r="P43" s="43"/>
      <c r="Q43" s="43"/>
      <c r="R43" s="43"/>
      <c r="S43" s="85"/>
      <c r="T43" s="84"/>
      <c r="U43" s="84"/>
      <c r="V43" s="43"/>
      <c r="W43" s="43"/>
      <c r="X43" s="43"/>
      <c r="Y43" s="43"/>
      <c r="Z43" s="43"/>
      <c r="AA43" s="43"/>
      <c r="AB43" s="21"/>
    </row>
    <row r="44" spans="1:40" ht="15.75" thickBot="1" x14ac:dyDescent="0.25">
      <c r="A44" s="21"/>
      <c r="B44" s="77"/>
      <c r="C44" s="119" t="s">
        <v>138</v>
      </c>
      <c r="D44" s="79">
        <v>110.08574538316958</v>
      </c>
      <c r="E44" s="78">
        <v>118.6632037118933</v>
      </c>
      <c r="F44" s="78">
        <v>122.26665707864346</v>
      </c>
      <c r="G44" s="78">
        <v>120.82648157758446</v>
      </c>
      <c r="H44" s="80">
        <v>106.98994969471823</v>
      </c>
      <c r="I44" s="78">
        <v>578.83203744600905</v>
      </c>
      <c r="J44" s="21"/>
      <c r="K44" s="77"/>
      <c r="L44" s="119" t="s">
        <v>137</v>
      </c>
      <c r="M44" s="79">
        <v>100.55536273019196</v>
      </c>
      <c r="N44" s="78">
        <v>108.97242052394256</v>
      </c>
      <c r="O44" s="78">
        <v>112.50848844553801</v>
      </c>
      <c r="P44" s="78">
        <v>111.09524457293719</v>
      </c>
      <c r="Q44" s="80">
        <v>97.517459166139759</v>
      </c>
      <c r="R44" s="78">
        <v>530.6489754387494</v>
      </c>
      <c r="S44" s="85"/>
      <c r="T44" s="77"/>
      <c r="U44" s="119" t="s">
        <v>128</v>
      </c>
      <c r="V44" s="78">
        <v>9.5303826529776323</v>
      </c>
      <c r="W44" s="78">
        <v>9.6907831879507249</v>
      </c>
      <c r="X44" s="78">
        <v>9.7581686331054698</v>
      </c>
      <c r="Y44" s="78">
        <v>9.7312370046472516</v>
      </c>
      <c r="Z44" s="78">
        <v>9.4724905285784828</v>
      </c>
      <c r="AA44" s="79">
        <v>48.183062007259558</v>
      </c>
      <c r="AB44" s="21"/>
    </row>
    <row r="45" spans="1:40" ht="15" x14ac:dyDescent="0.25">
      <c r="A45" s="21"/>
      <c r="B45" s="193"/>
      <c r="C45" s="193" t="s">
        <v>10</v>
      </c>
      <c r="D45" s="36">
        <v>0</v>
      </c>
      <c r="E45" s="36">
        <v>0</v>
      </c>
      <c r="F45" s="36">
        <v>0</v>
      </c>
      <c r="G45" s="36">
        <v>0</v>
      </c>
      <c r="H45" s="36">
        <v>0</v>
      </c>
      <c r="I45" s="43"/>
      <c r="J45" s="21"/>
      <c r="K45" s="84"/>
      <c r="L45" s="193" t="s">
        <v>10</v>
      </c>
      <c r="M45" s="43">
        <v>0</v>
      </c>
      <c r="N45" s="43">
        <v>0</v>
      </c>
      <c r="O45" s="43">
        <v>0</v>
      </c>
      <c r="P45" s="43">
        <v>0</v>
      </c>
      <c r="Q45" s="43">
        <v>0</v>
      </c>
      <c r="R45" s="43">
        <v>0</v>
      </c>
      <c r="S45" s="85"/>
      <c r="T45" s="84"/>
      <c r="U45" s="193" t="s">
        <v>10</v>
      </c>
      <c r="V45" s="36">
        <v>0</v>
      </c>
      <c r="W45" s="36">
        <v>0</v>
      </c>
      <c r="X45" s="36">
        <v>0</v>
      </c>
      <c r="Y45" s="36">
        <v>0</v>
      </c>
      <c r="Z45" s="36">
        <v>0</v>
      </c>
      <c r="AA45" s="36">
        <v>0</v>
      </c>
      <c r="AB45" s="21"/>
    </row>
    <row r="46" spans="1:40" ht="15" x14ac:dyDescent="0.25">
      <c r="A46" s="21"/>
      <c r="B46" s="193"/>
      <c r="C46" s="193"/>
      <c r="D46" s="36"/>
      <c r="E46" s="36"/>
      <c r="F46" s="36"/>
      <c r="G46" s="36"/>
      <c r="H46" s="36"/>
      <c r="I46" s="43"/>
      <c r="J46" s="21"/>
      <c r="K46" s="84"/>
      <c r="L46" s="84"/>
      <c r="M46" s="43"/>
      <c r="N46" s="43"/>
      <c r="O46" s="43"/>
      <c r="P46" s="43"/>
      <c r="Q46" s="43"/>
      <c r="R46" s="43"/>
      <c r="S46" s="85"/>
      <c r="T46" s="84"/>
      <c r="U46" s="193"/>
      <c r="V46" s="36"/>
      <c r="W46" s="36"/>
      <c r="X46" s="36"/>
      <c r="Y46" s="36"/>
      <c r="Z46" s="36"/>
      <c r="AA46" s="36"/>
      <c r="AB46" s="21"/>
    </row>
    <row r="47" spans="1:40" ht="19.5" customHeight="1" thickBot="1" x14ac:dyDescent="0.25">
      <c r="A47" s="21"/>
      <c r="B47" s="21"/>
      <c r="C47" s="21"/>
      <c r="D47" s="21"/>
      <c r="E47" s="21"/>
      <c r="F47" s="21"/>
      <c r="G47" s="21"/>
      <c r="H47" s="21"/>
      <c r="I47" s="21"/>
      <c r="J47" s="21"/>
      <c r="K47" s="77"/>
      <c r="L47" s="119" t="s">
        <v>59</v>
      </c>
      <c r="M47" s="79">
        <v>9.5303826529776323</v>
      </c>
      <c r="N47" s="78">
        <v>9.6907831879507249</v>
      </c>
      <c r="O47" s="78">
        <v>9.7581686331054698</v>
      </c>
      <c r="P47" s="78">
        <v>9.7312370046472534</v>
      </c>
      <c r="Q47" s="80">
        <v>9.4724905285784828</v>
      </c>
      <c r="R47" s="78">
        <v>48.183062007259565</v>
      </c>
      <c r="S47" s="85"/>
      <c r="T47" s="85"/>
      <c r="U47" s="85"/>
      <c r="V47" s="85"/>
      <c r="W47" s="85"/>
      <c r="X47" s="85"/>
      <c r="Y47" s="85"/>
      <c r="Z47" s="85"/>
      <c r="AA47" s="85"/>
      <c r="AB47" s="21"/>
    </row>
    <row r="48" spans="1:40" ht="15" x14ac:dyDescent="0.25">
      <c r="A48" s="21"/>
      <c r="B48" s="21"/>
      <c r="C48" s="21"/>
      <c r="D48" s="21"/>
      <c r="E48" s="21"/>
      <c r="F48" s="21"/>
      <c r="G48" s="21"/>
      <c r="H48" s="21"/>
      <c r="I48" s="21"/>
      <c r="J48" s="21"/>
      <c r="K48" s="84"/>
      <c r="L48" s="84"/>
      <c r="M48" s="43"/>
      <c r="N48" s="43"/>
      <c r="O48" s="43"/>
      <c r="P48" s="43"/>
      <c r="Q48" s="43"/>
      <c r="R48" s="43"/>
      <c r="S48" s="85"/>
      <c r="T48" s="85"/>
      <c r="U48" s="85"/>
      <c r="V48" s="85"/>
      <c r="W48" s="85"/>
      <c r="X48" s="85"/>
      <c r="Y48" s="85"/>
      <c r="Z48" s="85"/>
      <c r="AA48" s="85"/>
      <c r="AB48" s="21"/>
    </row>
    <row r="49" spans="1:40" s="195" customFormat="1" ht="18.75" customHeight="1" thickBot="1" x14ac:dyDescent="0.25">
      <c r="A49" s="184"/>
      <c r="B49" s="184"/>
      <c r="C49" s="184"/>
      <c r="D49" s="184"/>
      <c r="E49" s="184"/>
      <c r="F49" s="184"/>
      <c r="G49" s="184"/>
      <c r="H49" s="184"/>
      <c r="I49" s="184"/>
      <c r="J49" s="184"/>
      <c r="K49" s="77"/>
      <c r="L49" s="119" t="s">
        <v>138</v>
      </c>
      <c r="M49" s="79">
        <v>110.08574538316959</v>
      </c>
      <c r="N49" s="78">
        <v>118.66320371189329</v>
      </c>
      <c r="O49" s="78">
        <v>122.26665707864348</v>
      </c>
      <c r="P49" s="78">
        <v>120.82648157758445</v>
      </c>
      <c r="Q49" s="80">
        <v>106.98994969471823</v>
      </c>
      <c r="R49" s="78">
        <v>578.83203744600905</v>
      </c>
      <c r="S49" s="81"/>
      <c r="T49" s="81"/>
      <c r="U49" s="81"/>
      <c r="V49" s="81"/>
      <c r="W49" s="81"/>
      <c r="X49" s="81"/>
      <c r="Y49" s="81"/>
      <c r="Z49" s="81"/>
      <c r="AA49" s="81"/>
      <c r="AB49" s="21"/>
      <c r="AC49" s="33"/>
      <c r="AD49" s="33"/>
      <c r="AE49" s="33"/>
      <c r="AF49" s="33"/>
      <c r="AG49" s="33"/>
      <c r="AH49" s="33"/>
      <c r="AI49" s="33"/>
      <c r="AJ49" s="33"/>
      <c r="AK49" s="33"/>
      <c r="AL49" s="33"/>
      <c r="AM49" s="33"/>
      <c r="AN49" s="33"/>
    </row>
    <row r="50" spans="1:40" ht="15" x14ac:dyDescent="0.25">
      <c r="A50" s="21"/>
      <c r="B50" s="21"/>
      <c r="C50" s="21"/>
      <c r="D50" s="21"/>
      <c r="E50" s="21"/>
      <c r="F50" s="21"/>
      <c r="G50" s="21"/>
      <c r="H50" s="21"/>
      <c r="I50" s="21"/>
      <c r="J50" s="21"/>
      <c r="K50" s="84"/>
      <c r="L50" s="84"/>
      <c r="M50" s="43"/>
      <c r="N50" s="43"/>
      <c r="O50" s="43"/>
      <c r="P50" s="43"/>
      <c r="Q50" s="43"/>
      <c r="R50" s="43"/>
      <c r="S50" s="85"/>
      <c r="T50" s="85"/>
      <c r="U50" s="85"/>
      <c r="V50" s="85"/>
      <c r="W50" s="85"/>
      <c r="X50" s="85"/>
      <c r="Y50" s="85"/>
      <c r="Z50" s="85"/>
      <c r="AA50" s="85"/>
      <c r="AB50" s="21"/>
    </row>
    <row r="51" spans="1:40" ht="15" x14ac:dyDescent="0.25">
      <c r="K51" s="86"/>
      <c r="L51" s="86"/>
      <c r="M51" s="87"/>
      <c r="N51" s="87"/>
      <c r="O51" s="87"/>
      <c r="P51" s="87"/>
      <c r="Q51" s="87"/>
      <c r="R51" s="87"/>
      <c r="S51" s="88"/>
    </row>
    <row r="52" spans="1:40" x14ac:dyDescent="0.2">
      <c r="K52" s="89"/>
      <c r="L52" s="89"/>
      <c r="M52" s="91"/>
      <c r="N52" s="91"/>
      <c r="O52" s="91"/>
      <c r="P52" s="91"/>
      <c r="Q52" s="91"/>
      <c r="R52" s="91"/>
      <c r="S52" s="92"/>
    </row>
  </sheetData>
  <hyperlinks>
    <hyperlink ref="B3" location="Contents!A1" display="Contents!A1"/>
  </hyperlinks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M88"/>
  <sheetViews>
    <sheetView zoomScale="90" zoomScaleNormal="90" workbookViewId="0">
      <pane xSplit="4" ySplit="4" topLeftCell="E5" activePane="bottomRight" state="frozen"/>
      <selection sqref="A1:XFD1048576"/>
      <selection pane="topRight" sqref="A1:XFD1048576"/>
      <selection pane="bottomLeft" sqref="A1:XFD1048576"/>
      <selection pane="bottomRight" activeCell="E5" sqref="E5"/>
    </sheetView>
  </sheetViews>
  <sheetFormatPr defaultColWidth="9.140625" defaultRowHeight="14.25" x14ac:dyDescent="0.2"/>
  <cols>
    <col min="1" max="1" width="2.85546875" style="33" customWidth="1"/>
    <col min="2" max="2" width="3.85546875" style="33" customWidth="1"/>
    <col min="3" max="3" width="32.5703125" style="33" customWidth="1"/>
    <col min="4" max="4" width="22.85546875" style="33" bestFit="1" customWidth="1"/>
    <col min="5" max="5" width="11.42578125" style="33" customWidth="1"/>
    <col min="6" max="9" width="11.5703125" style="33" bestFit="1" customWidth="1"/>
    <col min="10" max="10" width="12.7109375" style="33" customWidth="1"/>
    <col min="11" max="11" width="4.28515625" style="33" customWidth="1"/>
    <col min="12" max="16384" width="9.140625" style="33"/>
  </cols>
  <sheetData>
    <row r="1" spans="1:11" x14ac:dyDescent="0.2">
      <c r="A1" s="21"/>
      <c r="B1" s="21"/>
      <c r="C1" s="21"/>
      <c r="D1" s="21"/>
      <c r="E1" s="21"/>
      <c r="F1" s="21"/>
      <c r="G1" s="21"/>
      <c r="H1" s="21"/>
      <c r="I1" s="21"/>
      <c r="J1" s="21"/>
      <c r="K1" s="21"/>
    </row>
    <row r="2" spans="1:11" ht="28.5" customHeight="1" x14ac:dyDescent="0.25">
      <c r="A2" s="47"/>
      <c r="B2" s="201" t="s">
        <v>432</v>
      </c>
      <c r="C2" s="209"/>
      <c r="D2" s="209"/>
      <c r="E2" s="202"/>
      <c r="F2" s="202"/>
      <c r="G2" s="202"/>
      <c r="H2" s="202"/>
      <c r="I2" s="202"/>
      <c r="J2" s="207"/>
      <c r="K2" s="47"/>
    </row>
    <row r="3" spans="1:11" x14ac:dyDescent="0.2">
      <c r="A3" s="21"/>
      <c r="B3" s="35" t="s">
        <v>15</v>
      </c>
      <c r="C3" s="21"/>
      <c r="D3" s="21"/>
      <c r="E3" s="21"/>
      <c r="F3" s="21"/>
      <c r="G3" s="21"/>
      <c r="H3" s="21"/>
      <c r="I3" s="21"/>
      <c r="J3" s="21"/>
      <c r="K3" s="21"/>
    </row>
    <row r="4" spans="1:11" s="92" customFormat="1" ht="33.75" x14ac:dyDescent="0.25">
      <c r="A4" s="34"/>
      <c r="B4" s="34"/>
      <c r="C4" s="9"/>
      <c r="D4" s="249" t="s">
        <v>173</v>
      </c>
      <c r="E4" s="251" t="s">
        <v>229</v>
      </c>
      <c r="F4" s="250" t="s">
        <v>230</v>
      </c>
      <c r="G4" s="250" t="s">
        <v>231</v>
      </c>
      <c r="H4" s="250" t="s">
        <v>232</v>
      </c>
      <c r="I4" s="486" t="s">
        <v>233</v>
      </c>
      <c r="J4" s="249" t="s">
        <v>228</v>
      </c>
      <c r="K4" s="34"/>
    </row>
    <row r="5" spans="1:11" x14ac:dyDescent="0.2">
      <c r="A5" s="21"/>
      <c r="B5" s="21"/>
      <c r="C5" s="50"/>
      <c r="D5" s="50"/>
      <c r="E5" s="50"/>
      <c r="F5" s="50"/>
      <c r="G5" s="50"/>
      <c r="H5" s="50"/>
      <c r="I5" s="50"/>
      <c r="J5" s="50"/>
      <c r="K5" s="21"/>
    </row>
    <row r="6" spans="1:11" ht="24" customHeight="1" x14ac:dyDescent="0.2">
      <c r="A6" s="21"/>
      <c r="B6" s="210" t="s">
        <v>96</v>
      </c>
      <c r="C6" s="210"/>
      <c r="D6" s="210"/>
      <c r="E6" s="210"/>
      <c r="F6" s="210"/>
      <c r="G6" s="210"/>
      <c r="H6" s="210"/>
      <c r="I6" s="210"/>
      <c r="J6" s="210"/>
      <c r="K6" s="21"/>
    </row>
    <row r="7" spans="1:11" x14ac:dyDescent="0.2">
      <c r="A7" s="21"/>
      <c r="B7" s="21"/>
      <c r="C7" s="50"/>
      <c r="D7" s="50"/>
      <c r="E7" s="50"/>
      <c r="F7" s="50"/>
      <c r="G7" s="50"/>
      <c r="H7" s="50"/>
      <c r="I7" s="50"/>
      <c r="J7" s="50"/>
      <c r="K7" s="21"/>
    </row>
    <row r="8" spans="1:11" ht="33.75" x14ac:dyDescent="0.2">
      <c r="A8" s="21"/>
      <c r="B8" s="21"/>
      <c r="C8" s="50"/>
      <c r="D8" s="2" t="s">
        <v>173</v>
      </c>
      <c r="E8" s="4" t="s">
        <v>229</v>
      </c>
      <c r="F8" s="3" t="s">
        <v>230</v>
      </c>
      <c r="G8" s="3" t="s">
        <v>231</v>
      </c>
      <c r="H8" s="3" t="s">
        <v>232</v>
      </c>
      <c r="I8" s="5" t="s">
        <v>233</v>
      </c>
      <c r="J8" s="2" t="s">
        <v>228</v>
      </c>
      <c r="K8" s="21"/>
    </row>
    <row r="9" spans="1:11" ht="18" customHeight="1" x14ac:dyDescent="0.2">
      <c r="A9" s="21"/>
      <c r="B9" s="9" t="s">
        <v>46</v>
      </c>
      <c r="C9" s="34"/>
      <c r="D9" s="261" t="s">
        <v>319</v>
      </c>
      <c r="E9" s="41">
        <v>52.986914311128608</v>
      </c>
      <c r="F9" s="40">
        <v>52.986914311128608</v>
      </c>
      <c r="G9" s="40">
        <v>55.431844739188683</v>
      </c>
      <c r="H9" s="40">
        <v>55.921611475718976</v>
      </c>
      <c r="I9" s="75">
        <v>47.065845154097012</v>
      </c>
      <c r="J9" s="38">
        <v>264.3931299912619</v>
      </c>
      <c r="K9" s="21"/>
    </row>
    <row r="10" spans="1:11" ht="18" customHeight="1" x14ac:dyDescent="0.2">
      <c r="A10" s="21"/>
      <c r="B10" s="118" t="s">
        <v>47</v>
      </c>
      <c r="C10" s="34"/>
      <c r="D10" s="262" t="s">
        <v>65</v>
      </c>
      <c r="E10" s="41">
        <v>3.155805336731389</v>
      </c>
      <c r="F10" s="40">
        <v>3.0633933710034733</v>
      </c>
      <c r="G10" s="40">
        <v>4.4184001376849595</v>
      </c>
      <c r="H10" s="40">
        <v>3.6660462268253067</v>
      </c>
      <c r="I10" s="75">
        <v>4.3004666459970826</v>
      </c>
      <c r="J10" s="38">
        <v>18.604111718242212</v>
      </c>
      <c r="K10" s="21"/>
    </row>
    <row r="11" spans="1:11" ht="18" customHeight="1" x14ac:dyDescent="0.2">
      <c r="A11" s="21"/>
      <c r="B11" s="118" t="s">
        <v>48</v>
      </c>
      <c r="C11" s="34"/>
      <c r="D11" s="261" t="s">
        <v>319</v>
      </c>
      <c r="E11" s="41">
        <v>5.0317040417439891</v>
      </c>
      <c r="F11" s="40">
        <v>5.4258210582514099</v>
      </c>
      <c r="G11" s="40">
        <v>0</v>
      </c>
      <c r="H11" s="40">
        <v>0</v>
      </c>
      <c r="I11" s="75">
        <v>0</v>
      </c>
      <c r="J11" s="38">
        <v>10.457525099995399</v>
      </c>
      <c r="K11" s="21"/>
    </row>
    <row r="12" spans="1:11" ht="18" customHeight="1" x14ac:dyDescent="0.2">
      <c r="A12" s="21"/>
      <c r="B12" s="118" t="s">
        <v>1</v>
      </c>
      <c r="C12" s="34"/>
      <c r="D12" s="261" t="s">
        <v>1</v>
      </c>
      <c r="E12" s="41">
        <v>0.51718891895812613</v>
      </c>
      <c r="F12" s="40">
        <v>0.3533321562448225</v>
      </c>
      <c r="G12" s="40">
        <v>0.3533321562448225</v>
      </c>
      <c r="H12" s="40">
        <v>0.3163388533433199</v>
      </c>
      <c r="I12" s="75">
        <v>0.26090013625270247</v>
      </c>
      <c r="J12" s="38">
        <v>1.8010922210437936</v>
      </c>
      <c r="K12" s="21"/>
    </row>
    <row r="13" spans="1:11" ht="18" customHeight="1" x14ac:dyDescent="0.2">
      <c r="A13" s="21"/>
      <c r="B13" s="118" t="s">
        <v>49</v>
      </c>
      <c r="C13" s="34"/>
      <c r="D13" s="261" t="s">
        <v>322</v>
      </c>
      <c r="E13" s="41">
        <v>0.72582704834166989</v>
      </c>
      <c r="F13" s="40">
        <v>0.81405761287960277</v>
      </c>
      <c r="G13" s="40">
        <v>1.2168849638652168</v>
      </c>
      <c r="H13" s="40">
        <v>1.2168849638652168</v>
      </c>
      <c r="I13" s="75">
        <v>1.2168849638652168</v>
      </c>
      <c r="J13" s="38">
        <v>5.1905395528169231</v>
      </c>
      <c r="K13" s="21"/>
    </row>
    <row r="14" spans="1:11" ht="18" customHeight="1" x14ac:dyDescent="0.2">
      <c r="A14" s="21"/>
      <c r="B14" s="118" t="s">
        <v>50</v>
      </c>
      <c r="C14" s="34"/>
      <c r="D14" s="261" t="s">
        <v>323</v>
      </c>
      <c r="E14" s="41">
        <v>2.1490957020784274</v>
      </c>
      <c r="F14" s="40">
        <v>5.036622818861086</v>
      </c>
      <c r="G14" s="40">
        <v>10.12151113818369</v>
      </c>
      <c r="H14" s="40">
        <v>10.109419144437492</v>
      </c>
      <c r="I14" s="75">
        <v>5.3721244080564308</v>
      </c>
      <c r="J14" s="38">
        <v>32.788773211617126</v>
      </c>
      <c r="K14" s="21"/>
    </row>
    <row r="15" spans="1:11" ht="18" customHeight="1" x14ac:dyDescent="0.2">
      <c r="A15" s="21"/>
      <c r="B15" s="121" t="s">
        <v>51</v>
      </c>
      <c r="C15" s="34"/>
      <c r="D15" s="261"/>
      <c r="E15" s="41">
        <v>26.531003478634275</v>
      </c>
      <c r="F15" s="40">
        <v>27.249552787454199</v>
      </c>
      <c r="G15" s="40">
        <v>27.112942255963063</v>
      </c>
      <c r="H15" s="40">
        <v>26.072543002332591</v>
      </c>
      <c r="I15" s="75">
        <v>25.604986415459546</v>
      </c>
      <c r="J15" s="38">
        <v>132.57102793984367</v>
      </c>
      <c r="K15" s="26"/>
    </row>
    <row r="16" spans="1:11" ht="18" customHeight="1" x14ac:dyDescent="0.2">
      <c r="A16" s="21"/>
      <c r="B16" s="34"/>
      <c r="C16" s="122" t="s">
        <v>52</v>
      </c>
      <c r="D16" s="263" t="s">
        <v>319</v>
      </c>
      <c r="E16" s="100">
        <v>3.3387392916785212</v>
      </c>
      <c r="F16" s="101">
        <v>4.1923083029341495</v>
      </c>
      <c r="G16" s="101">
        <v>4.4700409478351553</v>
      </c>
      <c r="H16" s="101">
        <v>4.7462866424171866</v>
      </c>
      <c r="I16" s="102">
        <v>4.6906675704274523</v>
      </c>
      <c r="J16" s="99">
        <v>21.438042755292464</v>
      </c>
      <c r="K16" s="21"/>
    </row>
    <row r="17" spans="1:11" ht="18" customHeight="1" x14ac:dyDescent="0.2">
      <c r="A17" s="21"/>
      <c r="B17" s="34"/>
      <c r="C17" s="123" t="s">
        <v>53</v>
      </c>
      <c r="D17" s="264" t="s">
        <v>318</v>
      </c>
      <c r="E17" s="103">
        <v>10.992111705738772</v>
      </c>
      <c r="F17" s="36">
        <v>12.94778640898058</v>
      </c>
      <c r="G17" s="36">
        <v>13.909282888024771</v>
      </c>
      <c r="H17" s="36">
        <v>14.869404573508602</v>
      </c>
      <c r="I17" s="104">
        <v>14.68194444107383</v>
      </c>
      <c r="J17" s="40">
        <v>67.40053001732656</v>
      </c>
      <c r="K17" s="21"/>
    </row>
    <row r="18" spans="1:11" ht="18" customHeight="1" x14ac:dyDescent="0.2">
      <c r="A18" s="21"/>
      <c r="B18" s="34"/>
      <c r="C18" s="123" t="s">
        <v>54</v>
      </c>
      <c r="D18" s="264" t="s">
        <v>65</v>
      </c>
      <c r="E18" s="103">
        <v>1.8127355285928541</v>
      </c>
      <c r="F18" s="36">
        <v>2.4480819296092631</v>
      </c>
      <c r="G18" s="36">
        <v>2.5893949562233756</v>
      </c>
      <c r="H18" s="36">
        <v>2.7291923827034053</v>
      </c>
      <c r="I18" s="104">
        <v>2.6998688228091923</v>
      </c>
      <c r="J18" s="40">
        <v>12.27927361993809</v>
      </c>
      <c r="K18" s="21"/>
    </row>
    <row r="19" spans="1:11" ht="18" customHeight="1" x14ac:dyDescent="0.2">
      <c r="A19" s="21"/>
      <c r="B19" s="124"/>
      <c r="C19" s="125" t="s">
        <v>56</v>
      </c>
      <c r="D19" s="261" t="s">
        <v>319</v>
      </c>
      <c r="E19" s="103">
        <v>10.387416952624129</v>
      </c>
      <c r="F19" s="36">
        <v>7.6613761459302081</v>
      </c>
      <c r="G19" s="36">
        <v>6.1442234638797579</v>
      </c>
      <c r="H19" s="36">
        <v>3.7276594037033961</v>
      </c>
      <c r="I19" s="104">
        <v>3.5325055811490707</v>
      </c>
      <c r="J19" s="105">
        <v>31.453181547286562</v>
      </c>
      <c r="K19" s="21"/>
    </row>
    <row r="20" spans="1:11" ht="18" customHeight="1" x14ac:dyDescent="0.2">
      <c r="A20" s="21"/>
      <c r="B20" s="330" t="s">
        <v>57</v>
      </c>
      <c r="C20" s="331"/>
      <c r="D20" s="332" t="s">
        <v>322</v>
      </c>
      <c r="E20" s="113">
        <v>7.4815624696282619</v>
      </c>
      <c r="F20" s="114">
        <v>11.477761453699998</v>
      </c>
      <c r="G20" s="114">
        <v>10.926653467538554</v>
      </c>
      <c r="H20" s="114">
        <v>10.296025251317371</v>
      </c>
      <c r="I20" s="115">
        <v>9.9453574326776408</v>
      </c>
      <c r="J20" s="114">
        <v>50.127360074861826</v>
      </c>
      <c r="K20" s="21"/>
    </row>
    <row r="21" spans="1:11" ht="18" customHeight="1" x14ac:dyDescent="0.2">
      <c r="A21" s="21"/>
      <c r="B21" s="330" t="s">
        <v>58</v>
      </c>
      <c r="C21" s="331"/>
      <c r="D21" s="332" t="s">
        <v>91</v>
      </c>
      <c r="E21" s="113">
        <v>1.104265462788343</v>
      </c>
      <c r="F21" s="114">
        <v>1.104265462788343</v>
      </c>
      <c r="G21" s="114">
        <v>0.76609953598790403</v>
      </c>
      <c r="H21" s="114">
        <v>0.76609953598790403</v>
      </c>
      <c r="I21" s="115">
        <v>0.88906896391533641</v>
      </c>
      <c r="J21" s="114">
        <v>4.6297989614678308</v>
      </c>
      <c r="K21" s="21"/>
    </row>
    <row r="22" spans="1:11" ht="18" customHeight="1" x14ac:dyDescent="0.2">
      <c r="A22" s="21"/>
      <c r="B22" s="330" t="s">
        <v>55</v>
      </c>
      <c r="C22" s="331"/>
      <c r="D22" s="332" t="s">
        <v>65</v>
      </c>
      <c r="E22" s="113">
        <v>0</v>
      </c>
      <c r="F22" s="114">
        <v>0</v>
      </c>
      <c r="G22" s="114">
        <v>0</v>
      </c>
      <c r="H22" s="114">
        <v>0</v>
      </c>
      <c r="I22" s="115">
        <v>0</v>
      </c>
      <c r="J22" s="114">
        <v>0</v>
      </c>
      <c r="K22" s="21"/>
    </row>
    <row r="23" spans="1:11" ht="18" customHeight="1" thickBot="1" x14ac:dyDescent="0.25">
      <c r="A23" s="21"/>
      <c r="B23" s="119" t="s">
        <v>43</v>
      </c>
      <c r="C23" s="120"/>
      <c r="D23" s="120"/>
      <c r="E23" s="116">
        <v>99.683366770033089</v>
      </c>
      <c r="F23" s="117">
        <v>107.51172103231154</v>
      </c>
      <c r="G23" s="117">
        <v>110.34766839465691</v>
      </c>
      <c r="H23" s="117">
        <v>108.36496845382818</v>
      </c>
      <c r="I23" s="117">
        <v>94.655634120320968</v>
      </c>
      <c r="J23" s="79">
        <v>520.56335877115066</v>
      </c>
      <c r="K23" s="21"/>
    </row>
    <row r="24" spans="1:11" x14ac:dyDescent="0.2">
      <c r="A24" s="21"/>
      <c r="B24" s="36" t="s">
        <v>10</v>
      </c>
      <c r="C24" s="50"/>
      <c r="D24" s="50"/>
      <c r="E24" s="292">
        <v>0</v>
      </c>
      <c r="F24" s="292">
        <v>0</v>
      </c>
      <c r="G24" s="292">
        <v>0</v>
      </c>
      <c r="H24" s="292">
        <v>0</v>
      </c>
      <c r="I24" s="292">
        <v>0</v>
      </c>
      <c r="J24" s="292">
        <v>0</v>
      </c>
      <c r="K24" s="21"/>
    </row>
    <row r="25" spans="1:11" x14ac:dyDescent="0.2">
      <c r="A25" s="21"/>
      <c r="B25" s="21"/>
      <c r="C25" s="50"/>
      <c r="D25" s="50"/>
      <c r="E25" s="292"/>
      <c r="F25" s="292"/>
      <c r="G25" s="292"/>
      <c r="H25" s="292"/>
      <c r="I25" s="292"/>
      <c r="J25" s="292"/>
      <c r="K25" s="21"/>
    </row>
    <row r="26" spans="1:11" ht="24" customHeight="1" x14ac:dyDescent="0.2">
      <c r="A26" s="21"/>
      <c r="B26" s="210" t="s">
        <v>123</v>
      </c>
      <c r="C26" s="210"/>
      <c r="D26" s="210"/>
      <c r="E26" s="210"/>
      <c r="F26" s="210"/>
      <c r="G26" s="210"/>
      <c r="H26" s="210"/>
      <c r="I26" s="210"/>
      <c r="J26" s="210"/>
      <c r="K26" s="21"/>
    </row>
    <row r="27" spans="1:11" x14ac:dyDescent="0.2">
      <c r="A27" s="21"/>
      <c r="B27" s="21"/>
      <c r="C27" s="50"/>
      <c r="D27" s="50"/>
      <c r="E27" s="50"/>
      <c r="F27" s="50"/>
      <c r="G27" s="50"/>
      <c r="H27" s="50"/>
      <c r="I27" s="50"/>
      <c r="J27" s="50"/>
      <c r="K27" s="21"/>
    </row>
    <row r="28" spans="1:11" s="92" customFormat="1" ht="33.75" x14ac:dyDescent="0.25">
      <c r="A28" s="34"/>
      <c r="B28" s="124"/>
      <c r="C28" s="187"/>
      <c r="D28" s="488" t="s">
        <v>173</v>
      </c>
      <c r="E28" s="251" t="s">
        <v>229</v>
      </c>
      <c r="F28" s="250" t="s">
        <v>230</v>
      </c>
      <c r="G28" s="250" t="s">
        <v>231</v>
      </c>
      <c r="H28" s="250" t="s">
        <v>232</v>
      </c>
      <c r="I28" s="486" t="s">
        <v>233</v>
      </c>
      <c r="J28" s="249" t="s">
        <v>228</v>
      </c>
      <c r="K28" s="34"/>
    </row>
    <row r="29" spans="1:11" ht="18" customHeight="1" x14ac:dyDescent="0.2">
      <c r="A29" s="21"/>
      <c r="B29" s="9" t="s">
        <v>46</v>
      </c>
      <c r="C29" s="34"/>
      <c r="D29" s="261" t="s">
        <v>319</v>
      </c>
      <c r="E29" s="41">
        <v>53.450425694398596</v>
      </c>
      <c r="F29" s="40">
        <v>53.706816830167433</v>
      </c>
      <c r="G29" s="40">
        <v>56.517307108374254</v>
      </c>
      <c r="H29" s="40">
        <v>57.330567179141731</v>
      </c>
      <c r="I29" s="75">
        <v>48.48883720012153</v>
      </c>
      <c r="J29" s="38">
        <v>269.49395401220352</v>
      </c>
      <c r="K29" s="21"/>
    </row>
    <row r="30" spans="1:11" ht="18" customHeight="1" x14ac:dyDescent="0.2">
      <c r="A30" s="21"/>
      <c r="B30" s="118" t="s">
        <v>47</v>
      </c>
      <c r="C30" s="34"/>
      <c r="D30" s="262" t="s">
        <v>65</v>
      </c>
      <c r="E30" s="41">
        <v>3.1834112412452891</v>
      </c>
      <c r="F30" s="40">
        <v>3.1050139226672844</v>
      </c>
      <c r="G30" s="40">
        <v>4.5049209291907619</v>
      </c>
      <c r="H30" s="40">
        <v>3.7584129631190151</v>
      </c>
      <c r="I30" s="75">
        <v>4.4304872546021503</v>
      </c>
      <c r="J30" s="38">
        <v>18.9822463108245</v>
      </c>
      <c r="K30" s="21"/>
    </row>
    <row r="31" spans="1:11" ht="18" customHeight="1" x14ac:dyDescent="0.2">
      <c r="A31" s="21"/>
      <c r="B31" s="118" t="s">
        <v>48</v>
      </c>
      <c r="C31" s="34"/>
      <c r="D31" s="261" t="s">
        <v>319</v>
      </c>
      <c r="E31" s="41">
        <v>5.0757196658073092</v>
      </c>
      <c r="F31" s="40">
        <v>5.4995385467760967</v>
      </c>
      <c r="G31" s="40">
        <v>0</v>
      </c>
      <c r="H31" s="40">
        <v>0</v>
      </c>
      <c r="I31" s="75">
        <v>0</v>
      </c>
      <c r="J31" s="38">
        <v>10.575258212583407</v>
      </c>
      <c r="K31" s="21"/>
    </row>
    <row r="32" spans="1:11" ht="18" customHeight="1" x14ac:dyDescent="0.2">
      <c r="A32" s="21"/>
      <c r="B32" s="118" t="s">
        <v>1</v>
      </c>
      <c r="C32" s="34"/>
      <c r="D32" s="261" t="s">
        <v>1</v>
      </c>
      <c r="E32" s="41">
        <v>0.52171311053173974</v>
      </c>
      <c r="F32" s="40">
        <v>0.35813267563050505</v>
      </c>
      <c r="G32" s="40">
        <v>0.36025108093930969</v>
      </c>
      <c r="H32" s="40">
        <v>0.3243090712943138</v>
      </c>
      <c r="I32" s="75">
        <v>0.2687882091743462</v>
      </c>
      <c r="J32" s="38">
        <v>1.8331941475702145</v>
      </c>
      <c r="K32" s="21"/>
    </row>
    <row r="33" spans="1:11" ht="18" customHeight="1" x14ac:dyDescent="0.2">
      <c r="A33" s="21"/>
      <c r="B33" s="118" t="s">
        <v>49</v>
      </c>
      <c r="C33" s="34"/>
      <c r="D33" s="261" t="s">
        <v>322</v>
      </c>
      <c r="E33" s="41">
        <v>0.73217633483184341</v>
      </c>
      <c r="F33" s="40">
        <v>0.82511774222991074</v>
      </c>
      <c r="G33" s="40">
        <v>1.2407139170981156</v>
      </c>
      <c r="H33" s="40">
        <v>1.2475446134175501</v>
      </c>
      <c r="I33" s="75">
        <v>1.253676348760943</v>
      </c>
      <c r="J33" s="38">
        <v>5.2992289563383634</v>
      </c>
      <c r="K33" s="21"/>
    </row>
    <row r="34" spans="1:11" ht="18" customHeight="1" x14ac:dyDescent="0.2">
      <c r="A34" s="21"/>
      <c r="B34" s="118" t="s">
        <v>50</v>
      </c>
      <c r="C34" s="34"/>
      <c r="D34" s="261" t="s">
        <v>323</v>
      </c>
      <c r="E34" s="41">
        <v>2.1678952554134434</v>
      </c>
      <c r="F34" s="40">
        <v>5.1050524962991073</v>
      </c>
      <c r="G34" s="40">
        <v>10.319709836269304</v>
      </c>
      <c r="H34" s="40">
        <v>10.364127894524762</v>
      </c>
      <c r="I34" s="75">
        <v>5.5345455922057827</v>
      </c>
      <c r="J34" s="38">
        <v>33.491331074712399</v>
      </c>
      <c r="K34" s="21"/>
    </row>
    <row r="35" spans="1:11" ht="18" customHeight="1" x14ac:dyDescent="0.2">
      <c r="A35" s="21"/>
      <c r="B35" s="121" t="s">
        <v>51</v>
      </c>
      <c r="C35" s="34"/>
      <c r="D35" s="261"/>
      <c r="E35" s="41">
        <v>26.763087612647343</v>
      </c>
      <c r="F35" s="40">
        <v>27.619776680455082</v>
      </c>
      <c r="G35" s="40">
        <v>27.643865927639879</v>
      </c>
      <c r="H35" s="40">
        <v>26.729445713046168</v>
      </c>
      <c r="I35" s="75">
        <v>26.379129361123681</v>
      </c>
      <c r="J35" s="38">
        <v>135.13530529491217</v>
      </c>
      <c r="K35" s="21"/>
    </row>
    <row r="36" spans="1:11" ht="18" customHeight="1" x14ac:dyDescent="0.2">
      <c r="A36" s="21"/>
      <c r="B36" s="34"/>
      <c r="C36" s="122" t="s">
        <v>52</v>
      </c>
      <c r="D36" s="263" t="s">
        <v>319</v>
      </c>
      <c r="E36" s="100">
        <v>3.367945439792317</v>
      </c>
      <c r="F36" s="101">
        <v>4.2492667680024931</v>
      </c>
      <c r="G36" s="101">
        <v>4.5575729659453774</v>
      </c>
      <c r="H36" s="101">
        <v>4.8658702427184135</v>
      </c>
      <c r="I36" s="102">
        <v>4.8324855410048357</v>
      </c>
      <c r="J36" s="99">
        <v>21.873140957463434</v>
      </c>
      <c r="K36" s="21"/>
    </row>
    <row r="37" spans="1:11" ht="18" customHeight="1" x14ac:dyDescent="0.2">
      <c r="A37" s="21"/>
      <c r="B37" s="34"/>
      <c r="C37" s="123" t="s">
        <v>53</v>
      </c>
      <c r="D37" s="264" t="s">
        <v>318</v>
      </c>
      <c r="E37" s="103">
        <v>11.088266935157655</v>
      </c>
      <c r="F37" s="36">
        <v>13.123700484615746</v>
      </c>
      <c r="G37" s="36">
        <v>14.181653458196935</v>
      </c>
      <c r="H37" s="36">
        <v>15.244042067448518</v>
      </c>
      <c r="I37" s="104">
        <v>15.125839373618208</v>
      </c>
      <c r="J37" s="40">
        <v>68.763502319037059</v>
      </c>
      <c r="K37" s="21"/>
    </row>
    <row r="38" spans="1:11" ht="18" customHeight="1" x14ac:dyDescent="0.2">
      <c r="A38" s="21"/>
      <c r="B38" s="34"/>
      <c r="C38" s="123" t="s">
        <v>54</v>
      </c>
      <c r="D38" s="264" t="s">
        <v>65</v>
      </c>
      <c r="E38" s="103">
        <v>1.8285927183025081</v>
      </c>
      <c r="F38" s="36">
        <v>2.4813426010571384</v>
      </c>
      <c r="G38" s="36">
        <v>2.6401003007264121</v>
      </c>
      <c r="H38" s="36">
        <v>2.7979549070991387</v>
      </c>
      <c r="I38" s="104">
        <v>2.7814968451593365</v>
      </c>
      <c r="J38" s="40">
        <v>12.529487372344535</v>
      </c>
      <c r="K38" s="21"/>
    </row>
    <row r="39" spans="1:11" ht="18" customHeight="1" x14ac:dyDescent="0.2">
      <c r="A39" s="21"/>
      <c r="B39" s="124"/>
      <c r="C39" s="125" t="s">
        <v>56</v>
      </c>
      <c r="D39" s="261" t="s">
        <v>319</v>
      </c>
      <c r="E39" s="103">
        <v>10.478282519394863</v>
      </c>
      <c r="F39" s="36">
        <v>7.7654668267797033</v>
      </c>
      <c r="G39" s="36">
        <v>6.2645392027711519</v>
      </c>
      <c r="H39" s="36">
        <v>3.8215784957800931</v>
      </c>
      <c r="I39" s="104">
        <v>3.6393076013413026</v>
      </c>
      <c r="J39" s="105">
        <v>31.969174646067117</v>
      </c>
      <c r="K39" s="21"/>
    </row>
    <row r="40" spans="1:11" ht="18" customHeight="1" x14ac:dyDescent="0.2">
      <c r="A40" s="21"/>
      <c r="B40" s="330" t="s">
        <v>57</v>
      </c>
      <c r="C40" s="331"/>
      <c r="D40" s="332" t="s">
        <v>322</v>
      </c>
      <c r="E40" s="113">
        <v>7.5470086163684957</v>
      </c>
      <c r="F40" s="114">
        <v>11.633703151586529</v>
      </c>
      <c r="G40" s="114">
        <v>11.1406184044074</v>
      </c>
      <c r="H40" s="114">
        <v>10.555435577980202</v>
      </c>
      <c r="I40" s="115">
        <v>10.246046063153432</v>
      </c>
      <c r="J40" s="114">
        <v>51.122811813496057</v>
      </c>
      <c r="K40" s="21"/>
    </row>
    <row r="41" spans="1:11" ht="18" customHeight="1" x14ac:dyDescent="0.2">
      <c r="A41" s="21"/>
      <c r="B41" s="330" t="s">
        <v>58</v>
      </c>
      <c r="C41" s="331"/>
      <c r="D41" s="332" t="s">
        <v>91</v>
      </c>
      <c r="E41" s="113">
        <v>1.1139251989478953</v>
      </c>
      <c r="F41" s="114">
        <v>1.1192684781306037</v>
      </c>
      <c r="G41" s="114">
        <v>0.78110124161899053</v>
      </c>
      <c r="H41" s="114">
        <v>0.78540156041344034</v>
      </c>
      <c r="I41" s="115">
        <v>0.91594913699788971</v>
      </c>
      <c r="J41" s="114">
        <v>4.7156456161088194</v>
      </c>
      <c r="K41" s="21"/>
    </row>
    <row r="42" spans="1:11" ht="18" customHeight="1" x14ac:dyDescent="0.2">
      <c r="A42" s="21"/>
      <c r="B42" s="330" t="s">
        <v>55</v>
      </c>
      <c r="C42" s="331"/>
      <c r="D42" s="332" t="s">
        <v>65</v>
      </c>
      <c r="E42" s="113">
        <v>0</v>
      </c>
      <c r="F42" s="114">
        <v>0</v>
      </c>
      <c r="G42" s="114">
        <v>0</v>
      </c>
      <c r="H42" s="114">
        <v>0</v>
      </c>
      <c r="I42" s="115">
        <v>0</v>
      </c>
      <c r="J42" s="114">
        <v>0</v>
      </c>
      <c r="K42" s="21"/>
    </row>
    <row r="43" spans="1:11" ht="18" customHeight="1" thickBot="1" x14ac:dyDescent="0.25">
      <c r="A43" s="21"/>
      <c r="B43" s="119" t="s">
        <v>43</v>
      </c>
      <c r="C43" s="120"/>
      <c r="D43" s="120"/>
      <c r="E43" s="116">
        <v>100.55536273019196</v>
      </c>
      <c r="F43" s="117">
        <v>108.97242052394256</v>
      </c>
      <c r="G43" s="117">
        <v>112.50848844553801</v>
      </c>
      <c r="H43" s="117">
        <v>111.09524457293719</v>
      </c>
      <c r="I43" s="117">
        <v>97.517459166139759</v>
      </c>
      <c r="J43" s="79">
        <v>530.64897543874952</v>
      </c>
      <c r="K43" s="21"/>
    </row>
    <row r="44" spans="1:11" x14ac:dyDescent="0.2">
      <c r="A44" s="21"/>
      <c r="B44" s="36" t="s">
        <v>10</v>
      </c>
      <c r="C44" s="50"/>
      <c r="D44" s="50"/>
      <c r="E44" s="292">
        <v>0</v>
      </c>
      <c r="F44" s="292">
        <v>0</v>
      </c>
      <c r="G44" s="292">
        <v>0</v>
      </c>
      <c r="H44" s="292">
        <v>0</v>
      </c>
      <c r="I44" s="292">
        <v>0</v>
      </c>
      <c r="J44" s="292">
        <v>0</v>
      </c>
      <c r="K44" s="21"/>
    </row>
    <row r="45" spans="1:11" x14ac:dyDescent="0.2">
      <c r="A45" s="21"/>
      <c r="B45" s="21"/>
      <c r="C45" s="50"/>
      <c r="D45" s="50"/>
      <c r="E45" s="292"/>
      <c r="F45" s="292"/>
      <c r="G45" s="292"/>
      <c r="H45" s="292"/>
      <c r="I45" s="292"/>
      <c r="J45" s="292"/>
      <c r="K45" s="21"/>
    </row>
    <row r="46" spans="1:11" ht="24" customHeight="1" x14ac:dyDescent="0.2">
      <c r="A46" s="53"/>
      <c r="B46" s="210" t="s">
        <v>124</v>
      </c>
      <c r="C46" s="210"/>
      <c r="D46" s="210"/>
      <c r="E46" s="210"/>
      <c r="F46" s="210"/>
      <c r="G46" s="210"/>
      <c r="H46" s="210"/>
      <c r="I46" s="210"/>
      <c r="J46" s="210"/>
      <c r="K46" s="53"/>
    </row>
    <row r="47" spans="1:11" x14ac:dyDescent="0.2">
      <c r="A47" s="21"/>
      <c r="B47" s="21"/>
      <c r="C47" s="50"/>
      <c r="D47" s="50"/>
      <c r="E47" s="50"/>
      <c r="F47" s="50"/>
      <c r="G47" s="50"/>
      <c r="H47" s="50"/>
      <c r="I47" s="50"/>
      <c r="J47" s="50"/>
      <c r="K47" s="21"/>
    </row>
    <row r="48" spans="1:11" s="92" customFormat="1" ht="33.75" x14ac:dyDescent="0.25">
      <c r="A48" s="34"/>
      <c r="B48" s="124"/>
      <c r="C48" s="187"/>
      <c r="D48" s="488" t="s">
        <v>173</v>
      </c>
      <c r="E48" s="251" t="s">
        <v>229</v>
      </c>
      <c r="F48" s="250" t="s">
        <v>230</v>
      </c>
      <c r="G48" s="250" t="s">
        <v>231</v>
      </c>
      <c r="H48" s="250" t="s">
        <v>232</v>
      </c>
      <c r="I48" s="486" t="s">
        <v>233</v>
      </c>
      <c r="J48" s="249" t="s">
        <v>228</v>
      </c>
      <c r="K48" s="34"/>
    </row>
    <row r="49" spans="1:13" ht="18" customHeight="1" x14ac:dyDescent="0.2">
      <c r="A49" s="21"/>
      <c r="B49" s="9" t="s">
        <v>46</v>
      </c>
      <c r="C49" s="34"/>
      <c r="D49" s="261" t="s">
        <v>319</v>
      </c>
      <c r="E49" s="41">
        <v>58.51632169438605</v>
      </c>
      <c r="F49" s="40">
        <v>58.482897925858843</v>
      </c>
      <c r="G49" s="40">
        <v>61.419207587816686</v>
      </c>
      <c r="H49" s="40">
        <v>62.35236031687414</v>
      </c>
      <c r="I49" s="75">
        <v>53.198866102099096</v>
      </c>
      <c r="J49" s="109">
        <v>293.9696536270348</v>
      </c>
      <c r="K49" s="34"/>
    </row>
    <row r="50" spans="1:13" ht="18" customHeight="1" x14ac:dyDescent="0.2">
      <c r="A50" s="21"/>
      <c r="B50" s="118" t="s">
        <v>47</v>
      </c>
      <c r="C50" s="34"/>
      <c r="D50" s="262" t="s">
        <v>65</v>
      </c>
      <c r="E50" s="41">
        <v>3.4851268976470604</v>
      </c>
      <c r="F50" s="40">
        <v>3.3811389878485789</v>
      </c>
      <c r="G50" s="40">
        <v>4.8956450311071187</v>
      </c>
      <c r="H50" s="40">
        <v>4.0876260401147437</v>
      </c>
      <c r="I50" s="75">
        <v>4.860848637220891</v>
      </c>
      <c r="J50" s="109">
        <v>20.710385593938394</v>
      </c>
      <c r="K50" s="34"/>
    </row>
    <row r="51" spans="1:13" ht="18" customHeight="1" x14ac:dyDescent="0.2">
      <c r="A51" s="21"/>
      <c r="B51" s="118" t="s">
        <v>48</v>
      </c>
      <c r="C51" s="34"/>
      <c r="D51" s="261" t="s">
        <v>319</v>
      </c>
      <c r="E51" s="41">
        <v>5.5567835229800222</v>
      </c>
      <c r="F51" s="40">
        <v>5.9886057385879479</v>
      </c>
      <c r="G51" s="40">
        <v>0</v>
      </c>
      <c r="H51" s="40">
        <v>0</v>
      </c>
      <c r="I51" s="75">
        <v>0</v>
      </c>
      <c r="J51" s="109">
        <v>11.545389261567969</v>
      </c>
      <c r="K51" s="34"/>
    </row>
    <row r="52" spans="1:13" ht="18" customHeight="1" x14ac:dyDescent="0.2">
      <c r="A52" s="21"/>
      <c r="B52" s="118" t="s">
        <v>1</v>
      </c>
      <c r="C52" s="34"/>
      <c r="D52" s="261" t="s">
        <v>1</v>
      </c>
      <c r="E52" s="41">
        <v>0.57115975806444064</v>
      </c>
      <c r="F52" s="40">
        <v>0.38998097353349032</v>
      </c>
      <c r="G52" s="40">
        <v>0.39149664157774994</v>
      </c>
      <c r="H52" s="40">
        <v>0.35271648375966064</v>
      </c>
      <c r="I52" s="75">
        <v>0.29489731607037195</v>
      </c>
      <c r="J52" s="109">
        <v>2.0002511730057133</v>
      </c>
      <c r="K52" s="34"/>
    </row>
    <row r="53" spans="1:13" ht="18" customHeight="1" x14ac:dyDescent="0.2">
      <c r="A53" s="21"/>
      <c r="B53" s="118" t="s">
        <v>49</v>
      </c>
      <c r="C53" s="34"/>
      <c r="D53" s="261" t="s">
        <v>322</v>
      </c>
      <c r="E53" s="41">
        <v>0.8015701538281027</v>
      </c>
      <c r="F53" s="40">
        <v>0.89849444714328519</v>
      </c>
      <c r="G53" s="40">
        <v>1.3483244253874074</v>
      </c>
      <c r="H53" s="40">
        <v>1.3568215888065989</v>
      </c>
      <c r="I53" s="75">
        <v>1.3754538995819585</v>
      </c>
      <c r="J53" s="109">
        <v>5.780664514747353</v>
      </c>
      <c r="K53" s="34"/>
    </row>
    <row r="54" spans="1:13" ht="18" customHeight="1" x14ac:dyDescent="0.2">
      <c r="A54" s="21"/>
      <c r="B54" s="118" t="s">
        <v>50</v>
      </c>
      <c r="C54" s="34"/>
      <c r="D54" s="261" t="s">
        <v>323</v>
      </c>
      <c r="E54" s="41">
        <v>2.3733628781706861</v>
      </c>
      <c r="F54" s="40">
        <v>5.5590385293419509</v>
      </c>
      <c r="G54" s="40">
        <v>11.214766469047547</v>
      </c>
      <c r="H54" s="40">
        <v>11.271959595834726</v>
      </c>
      <c r="I54" s="75">
        <v>6.0721511774050176</v>
      </c>
      <c r="J54" s="109">
        <v>36.491278649799924</v>
      </c>
      <c r="K54" s="34"/>
    </row>
    <row r="55" spans="1:13" ht="18" customHeight="1" x14ac:dyDescent="0.2">
      <c r="A55" s="21"/>
      <c r="B55" s="121" t="s">
        <v>51</v>
      </c>
      <c r="C55" s="34"/>
      <c r="D55" s="261"/>
      <c r="E55" s="41">
        <v>29.299625287003639</v>
      </c>
      <c r="F55" s="40">
        <v>30.075969414570778</v>
      </c>
      <c r="G55" s="40">
        <v>30.041493956599201</v>
      </c>
      <c r="H55" s="40">
        <v>29.070775193316898</v>
      </c>
      <c r="I55" s="75">
        <v>28.941501834340798</v>
      </c>
      <c r="J55" s="109">
        <v>147.42936568583133</v>
      </c>
      <c r="K55" s="34"/>
    </row>
    <row r="56" spans="1:13" ht="18" customHeight="1" x14ac:dyDescent="0.2">
      <c r="A56" s="21"/>
      <c r="B56" s="34"/>
      <c r="C56" s="122" t="s">
        <v>52</v>
      </c>
      <c r="D56" s="263" t="s">
        <v>319</v>
      </c>
      <c r="E56" s="100">
        <v>3.6871507802543264</v>
      </c>
      <c r="F56" s="101">
        <v>4.6271488298901504</v>
      </c>
      <c r="G56" s="101">
        <v>4.9528637228815171</v>
      </c>
      <c r="H56" s="101">
        <v>5.2920895354322983</v>
      </c>
      <c r="I56" s="102">
        <v>5.3018955718658036</v>
      </c>
      <c r="J56" s="110">
        <v>23.861148440324097</v>
      </c>
      <c r="K56" s="34"/>
    </row>
    <row r="57" spans="1:13" ht="18" customHeight="1" x14ac:dyDescent="0.2">
      <c r="A57" s="21"/>
      <c r="B57" s="34"/>
      <c r="C57" s="123" t="s">
        <v>53</v>
      </c>
      <c r="D57" s="264" t="s">
        <v>318</v>
      </c>
      <c r="E57" s="103">
        <v>12.139184797529236</v>
      </c>
      <c r="F57" s="36">
        <v>14.290775010523635</v>
      </c>
      <c r="G57" s="36">
        <v>15.411667014092659</v>
      </c>
      <c r="H57" s="36">
        <v>16.579323220457393</v>
      </c>
      <c r="I57" s="104">
        <v>16.595108276115901</v>
      </c>
      <c r="J57" s="108">
        <v>75.016058318718819</v>
      </c>
      <c r="K57" s="34"/>
    </row>
    <row r="58" spans="1:13" ht="18" customHeight="1" x14ac:dyDescent="0.2">
      <c r="A58" s="21"/>
      <c r="B58" s="34"/>
      <c r="C58" s="123" t="s">
        <v>54</v>
      </c>
      <c r="D58" s="264" t="s">
        <v>65</v>
      </c>
      <c r="E58" s="103">
        <v>2.0019021057752746</v>
      </c>
      <c r="F58" s="36">
        <v>2.7020053434855056</v>
      </c>
      <c r="G58" s="36">
        <v>2.8690834139007722</v>
      </c>
      <c r="H58" s="36">
        <v>3.0430379656401536</v>
      </c>
      <c r="I58" s="104">
        <v>3.0516813100371012</v>
      </c>
      <c r="J58" s="108">
        <v>13.667710138838807</v>
      </c>
      <c r="K58" s="34"/>
    </row>
    <row r="59" spans="1:13" ht="18" customHeight="1" x14ac:dyDescent="0.2">
      <c r="A59" s="21"/>
      <c r="B59" s="124"/>
      <c r="C59" s="125" t="s">
        <v>56</v>
      </c>
      <c r="D59" s="261" t="s">
        <v>319</v>
      </c>
      <c r="E59" s="103">
        <v>11.471387603444803</v>
      </c>
      <c r="F59" s="36">
        <v>8.456040230671487</v>
      </c>
      <c r="G59" s="36">
        <v>6.807879805724256</v>
      </c>
      <c r="H59" s="36">
        <v>4.15632447178705</v>
      </c>
      <c r="I59" s="104">
        <v>3.9928166763219917</v>
      </c>
      <c r="J59" s="111">
        <v>34.884448787949587</v>
      </c>
      <c r="K59" s="34"/>
    </row>
    <row r="60" spans="1:13" ht="18" customHeight="1" x14ac:dyDescent="0.2">
      <c r="A60" s="21"/>
      <c r="B60" s="330" t="s">
        <v>57</v>
      </c>
      <c r="C60" s="331"/>
      <c r="D60" s="332" t="s">
        <v>322</v>
      </c>
      <c r="E60" s="113">
        <v>8.2622949824701326</v>
      </c>
      <c r="F60" s="114">
        <v>12.66827404918565</v>
      </c>
      <c r="G60" s="114">
        <v>12.106874680438608</v>
      </c>
      <c r="H60" s="114">
        <v>11.48002461589509</v>
      </c>
      <c r="I60" s="115">
        <v>11.241309630503428</v>
      </c>
      <c r="J60" s="114">
        <v>55.758777958492907</v>
      </c>
      <c r="K60" s="21"/>
      <c r="L60" s="338"/>
      <c r="M60" s="157"/>
    </row>
    <row r="61" spans="1:13" ht="18" customHeight="1" x14ac:dyDescent="0.2">
      <c r="A61" s="21"/>
      <c r="B61" s="330" t="s">
        <v>58</v>
      </c>
      <c r="C61" s="331"/>
      <c r="D61" s="332" t="s">
        <v>91</v>
      </c>
      <c r="E61" s="113">
        <v>1.2195002086194597</v>
      </c>
      <c r="F61" s="114">
        <v>1.2188036458227642</v>
      </c>
      <c r="G61" s="114">
        <v>0.84884828666915857</v>
      </c>
      <c r="H61" s="114">
        <v>0.85419774298257956</v>
      </c>
      <c r="I61" s="115">
        <v>1.0049210974966796</v>
      </c>
      <c r="J61" s="114">
        <v>5.146270981590642</v>
      </c>
      <c r="K61" s="21"/>
    </row>
    <row r="62" spans="1:13" ht="18" customHeight="1" x14ac:dyDescent="0.2">
      <c r="A62" s="21"/>
      <c r="B62" s="330" t="s">
        <v>55</v>
      </c>
      <c r="C62" s="331"/>
      <c r="D62" s="332" t="s">
        <v>65</v>
      </c>
      <c r="E62" s="113">
        <v>0</v>
      </c>
      <c r="F62" s="114">
        <v>0</v>
      </c>
      <c r="G62" s="114">
        <v>0</v>
      </c>
      <c r="H62" s="114">
        <v>0</v>
      </c>
      <c r="I62" s="115">
        <v>0</v>
      </c>
      <c r="J62" s="114">
        <v>0</v>
      </c>
      <c r="K62" s="21"/>
    </row>
    <row r="63" spans="1:13" ht="18" customHeight="1" thickBot="1" x14ac:dyDescent="0.25">
      <c r="A63" s="21"/>
      <c r="B63" s="119" t="s">
        <v>43</v>
      </c>
      <c r="C63" s="120"/>
      <c r="D63" s="120"/>
      <c r="E63" s="116">
        <v>110.08574538316961</v>
      </c>
      <c r="F63" s="117">
        <v>118.66320371189329</v>
      </c>
      <c r="G63" s="117">
        <v>122.26665707864346</v>
      </c>
      <c r="H63" s="117">
        <v>120.82648157758445</v>
      </c>
      <c r="I63" s="117">
        <v>106.98994969471822</v>
      </c>
      <c r="J63" s="79">
        <v>578.83203744600905</v>
      </c>
      <c r="K63" s="85"/>
    </row>
    <row r="64" spans="1:13" s="51" customFormat="1" ht="15" x14ac:dyDescent="0.2">
      <c r="A64" s="50"/>
      <c r="B64" s="36" t="s">
        <v>10</v>
      </c>
      <c r="C64" s="112"/>
      <c r="D64" s="36"/>
      <c r="E64" s="36">
        <v>0</v>
      </c>
      <c r="F64" s="36">
        <v>0</v>
      </c>
      <c r="G64" s="36">
        <v>0</v>
      </c>
      <c r="H64" s="36">
        <v>0</v>
      </c>
      <c r="I64" s="36">
        <v>0</v>
      </c>
      <c r="J64" s="36">
        <v>0</v>
      </c>
      <c r="K64" s="137"/>
    </row>
    <row r="65" spans="1:11" ht="15" x14ac:dyDescent="0.25">
      <c r="A65" s="21"/>
      <c r="B65" s="84"/>
      <c r="C65" s="84"/>
      <c r="D65" s="84"/>
      <c r="E65" s="112"/>
      <c r="F65" s="112"/>
      <c r="G65" s="112"/>
      <c r="H65" s="112"/>
      <c r="I65" s="112"/>
      <c r="J65" s="112"/>
      <c r="K65" s="112"/>
    </row>
    <row r="66" spans="1:11" ht="15" x14ac:dyDescent="0.25">
      <c r="B66" s="86"/>
      <c r="C66" s="86"/>
      <c r="D66" s="86"/>
      <c r="E66" s="87"/>
      <c r="F66" s="87"/>
      <c r="G66" s="87"/>
      <c r="H66" s="87"/>
      <c r="I66" s="87"/>
      <c r="J66" s="87"/>
      <c r="K66" s="88"/>
    </row>
    <row r="67" spans="1:11" ht="15" x14ac:dyDescent="0.25">
      <c r="B67" s="86"/>
      <c r="C67" s="86"/>
      <c r="D67" s="86"/>
      <c r="E67" s="87"/>
      <c r="F67" s="87"/>
      <c r="G67" s="87"/>
      <c r="H67" s="87"/>
      <c r="I67" s="87"/>
      <c r="J67" s="87"/>
      <c r="K67" s="88"/>
    </row>
    <row r="68" spans="1:11" ht="15" x14ac:dyDescent="0.25">
      <c r="B68" s="86"/>
      <c r="C68" s="86"/>
      <c r="D68" s="86"/>
      <c r="E68" s="87"/>
      <c r="F68" s="87"/>
      <c r="G68" s="87"/>
      <c r="H68" s="87"/>
      <c r="I68" s="87"/>
      <c r="J68" s="87"/>
      <c r="K68" s="88"/>
    </row>
    <row r="69" spans="1:11" ht="15" x14ac:dyDescent="0.25">
      <c r="B69" s="86"/>
      <c r="C69" s="86"/>
      <c r="D69" s="86"/>
      <c r="E69" s="87"/>
      <c r="F69" s="87"/>
      <c r="G69" s="87"/>
      <c r="H69" s="87"/>
      <c r="I69" s="87"/>
      <c r="J69" s="87"/>
      <c r="K69" s="88"/>
    </row>
    <row r="70" spans="1:11" ht="15" x14ac:dyDescent="0.25">
      <c r="B70" s="86"/>
      <c r="C70" s="86"/>
      <c r="D70" s="86"/>
      <c r="E70" s="294"/>
      <c r="F70" s="294"/>
      <c r="G70" s="294"/>
      <c r="H70" s="294"/>
      <c r="I70" s="294"/>
      <c r="J70" s="87"/>
      <c r="K70" s="88"/>
    </row>
    <row r="71" spans="1:11" ht="15" x14ac:dyDescent="0.25">
      <c r="B71" s="86"/>
      <c r="C71" s="86"/>
      <c r="D71" s="86"/>
      <c r="E71" s="87"/>
      <c r="F71" s="87"/>
      <c r="G71" s="87"/>
      <c r="H71" s="87"/>
      <c r="I71" s="87"/>
      <c r="J71" s="87"/>
      <c r="K71" s="88"/>
    </row>
    <row r="72" spans="1:11" ht="15" x14ac:dyDescent="0.25">
      <c r="B72" s="86"/>
      <c r="C72" s="86"/>
      <c r="D72" s="86"/>
      <c r="E72" s="87"/>
      <c r="F72" s="87"/>
      <c r="G72" s="87"/>
      <c r="H72" s="87"/>
      <c r="I72" s="87"/>
      <c r="J72" s="87"/>
      <c r="K72" s="88"/>
    </row>
    <row r="73" spans="1:11" ht="15" x14ac:dyDescent="0.25">
      <c r="B73" s="86"/>
      <c r="C73" s="86"/>
      <c r="D73" s="86"/>
      <c r="E73" s="87"/>
      <c r="F73" s="87"/>
      <c r="G73" s="87"/>
      <c r="H73" s="87"/>
      <c r="I73" s="87"/>
      <c r="J73" s="87"/>
      <c r="K73" s="88"/>
    </row>
    <row r="74" spans="1:11" ht="15" x14ac:dyDescent="0.25">
      <c r="B74" s="86"/>
      <c r="C74" s="86"/>
      <c r="D74" s="86"/>
      <c r="E74" s="87"/>
      <c r="F74" s="87"/>
      <c r="G74" s="87"/>
      <c r="H74" s="87"/>
      <c r="I74" s="87"/>
      <c r="J74" s="87"/>
      <c r="K74" s="88"/>
    </row>
    <row r="75" spans="1:11" ht="15" x14ac:dyDescent="0.25">
      <c r="B75" s="86"/>
      <c r="C75" s="86"/>
      <c r="D75" s="86"/>
      <c r="E75" s="87"/>
      <c r="F75" s="87"/>
      <c r="G75" s="87"/>
      <c r="H75" s="87"/>
      <c r="I75" s="87"/>
      <c r="J75" s="87"/>
      <c r="K75" s="88"/>
    </row>
    <row r="76" spans="1:11" ht="15" x14ac:dyDescent="0.25">
      <c r="B76" s="86"/>
      <c r="C76" s="86"/>
      <c r="D76" s="86"/>
      <c r="E76" s="87"/>
      <c r="F76" s="87"/>
      <c r="G76" s="87"/>
      <c r="H76" s="87"/>
      <c r="I76" s="87"/>
      <c r="J76" s="87"/>
      <c r="K76" s="88"/>
    </row>
    <row r="77" spans="1:11" ht="15" x14ac:dyDescent="0.25">
      <c r="B77" s="86"/>
      <c r="C77" s="86"/>
      <c r="D77" s="86"/>
      <c r="E77" s="87"/>
      <c r="F77" s="87"/>
      <c r="G77" s="87"/>
      <c r="H77" s="87"/>
      <c r="I77" s="87"/>
      <c r="J77" s="87"/>
      <c r="K77" s="88"/>
    </row>
    <row r="78" spans="1:11" ht="15" x14ac:dyDescent="0.25">
      <c r="B78" s="86"/>
      <c r="C78" s="86"/>
      <c r="D78" s="86"/>
      <c r="E78" s="87"/>
      <c r="F78" s="87"/>
      <c r="G78" s="87"/>
      <c r="H78" s="87"/>
      <c r="I78" s="87"/>
      <c r="J78" s="87"/>
      <c r="K78" s="88"/>
    </row>
    <row r="79" spans="1:11" ht="15" x14ac:dyDescent="0.25">
      <c r="B79" s="86"/>
      <c r="C79" s="86"/>
      <c r="D79" s="86"/>
      <c r="E79" s="87"/>
      <c r="F79" s="87"/>
      <c r="G79" s="87"/>
      <c r="H79" s="87"/>
      <c r="I79" s="87"/>
      <c r="J79" s="87"/>
      <c r="K79" s="88"/>
    </row>
    <row r="80" spans="1:11" ht="15" x14ac:dyDescent="0.25">
      <c r="B80" s="86"/>
      <c r="C80" s="86"/>
      <c r="D80" s="86"/>
      <c r="E80" s="87"/>
      <c r="F80" s="87"/>
      <c r="G80" s="87"/>
      <c r="H80" s="87"/>
      <c r="I80" s="87"/>
      <c r="J80" s="87"/>
      <c r="K80" s="88"/>
    </row>
    <row r="81" spans="2:11" ht="15" x14ac:dyDescent="0.25">
      <c r="B81" s="86"/>
      <c r="C81" s="86"/>
      <c r="D81" s="86"/>
      <c r="E81" s="87"/>
      <c r="F81" s="87"/>
      <c r="G81" s="87"/>
      <c r="H81" s="87"/>
      <c r="I81" s="87"/>
      <c r="J81" s="87"/>
      <c r="K81" s="88"/>
    </row>
    <row r="82" spans="2:11" ht="15" x14ac:dyDescent="0.25">
      <c r="B82" s="86"/>
      <c r="C82" s="86"/>
      <c r="D82" s="86"/>
      <c r="E82" s="87"/>
      <c r="F82" s="87"/>
      <c r="G82" s="87"/>
      <c r="H82" s="87"/>
      <c r="I82" s="87"/>
      <c r="J82" s="87"/>
      <c r="K82" s="88"/>
    </row>
    <row r="83" spans="2:11" ht="15" x14ac:dyDescent="0.25">
      <c r="B83" s="86"/>
      <c r="C83" s="86"/>
      <c r="D83" s="86"/>
      <c r="E83" s="87"/>
      <c r="F83" s="87"/>
      <c r="G83" s="87"/>
      <c r="H83" s="87"/>
      <c r="I83" s="87"/>
      <c r="J83" s="87"/>
      <c r="K83" s="88"/>
    </row>
    <row r="84" spans="2:11" ht="15" x14ac:dyDescent="0.25">
      <c r="B84" s="86"/>
      <c r="C84" s="86"/>
      <c r="D84" s="86"/>
      <c r="E84" s="87"/>
      <c r="F84" s="87"/>
      <c r="G84" s="87"/>
      <c r="H84" s="87"/>
      <c r="I84" s="87"/>
      <c r="J84" s="87"/>
      <c r="K84" s="88"/>
    </row>
    <row r="85" spans="2:11" ht="15" x14ac:dyDescent="0.25">
      <c r="B85" s="86"/>
      <c r="C85" s="86"/>
      <c r="D85" s="86"/>
      <c r="E85" s="87"/>
      <c r="F85" s="87"/>
      <c r="G85" s="87"/>
      <c r="H85" s="87"/>
      <c r="I85" s="87"/>
      <c r="J85" s="87"/>
      <c r="K85" s="88"/>
    </row>
    <row r="86" spans="2:11" x14ac:dyDescent="0.2">
      <c r="B86" s="89"/>
      <c r="C86" s="89"/>
      <c r="D86" s="89"/>
      <c r="E86" s="91"/>
      <c r="F86" s="91"/>
      <c r="G86" s="91"/>
      <c r="H86" s="91"/>
      <c r="I86" s="91"/>
      <c r="J86" s="90"/>
      <c r="K86" s="92"/>
    </row>
    <row r="88" spans="2:11" x14ac:dyDescent="0.2">
      <c r="C88" s="89"/>
      <c r="D88" s="89"/>
    </row>
  </sheetData>
  <hyperlinks>
    <hyperlink ref="B3" location="Contents!A1" display="Contents!A1"/>
  </hyperlinks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A3E0"/>
  </sheetPr>
  <dimension ref="A1"/>
  <sheetViews>
    <sheetView zoomScale="90" zoomScaleNormal="90" workbookViewId="0"/>
  </sheetViews>
  <sheetFormatPr defaultColWidth="9.140625" defaultRowHeight="15" x14ac:dyDescent="0.25"/>
  <cols>
    <col min="1" max="16384" width="9.140625" style="419"/>
  </cols>
  <sheetData/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3C71"/>
  </sheetPr>
  <dimension ref="A1:O20"/>
  <sheetViews>
    <sheetView zoomScale="90" zoomScaleNormal="90" workbookViewId="0">
      <pane xSplit="5" ySplit="7" topLeftCell="F8" activePane="bottomRight" state="frozen"/>
      <selection pane="topRight" activeCell="F1" sqref="F1"/>
      <selection pane="bottomLeft" activeCell="A8" sqref="A8"/>
      <selection pane="bottomRight" activeCell="F8" sqref="F8"/>
    </sheetView>
  </sheetViews>
  <sheetFormatPr defaultColWidth="9.140625" defaultRowHeight="14.25" x14ac:dyDescent="0.2"/>
  <cols>
    <col min="1" max="1" width="2.85546875" style="33" customWidth="1"/>
    <col min="2" max="2" width="3.85546875" style="33" customWidth="1"/>
    <col min="3" max="3" width="32.5703125" style="33" customWidth="1"/>
    <col min="4" max="4" width="9.140625" style="33"/>
    <col min="5" max="5" width="11" style="33" bestFit="1" customWidth="1"/>
    <col min="6" max="9" width="9.85546875" style="33" bestFit="1" customWidth="1"/>
    <col min="10" max="10" width="9.28515625" style="33" bestFit="1" customWidth="1"/>
    <col min="11" max="11" width="11.7109375" style="33" customWidth="1"/>
    <col min="12" max="12" width="4" style="33" customWidth="1"/>
    <col min="13" max="16384" width="9.140625" style="33"/>
  </cols>
  <sheetData>
    <row r="1" spans="1:15" x14ac:dyDescent="0.2">
      <c r="A1" s="21"/>
      <c r="B1" s="21"/>
      <c r="C1" s="21"/>
      <c r="D1" s="21"/>
      <c r="E1" s="21"/>
      <c r="F1" s="21"/>
      <c r="G1" s="21"/>
      <c r="H1" s="21"/>
      <c r="I1" s="21"/>
      <c r="J1" s="21"/>
      <c r="K1" s="21"/>
      <c r="L1" s="21"/>
    </row>
    <row r="2" spans="1:15" ht="24" customHeight="1" x14ac:dyDescent="0.25">
      <c r="A2" s="47"/>
      <c r="B2" s="201" t="s">
        <v>417</v>
      </c>
      <c r="C2" s="209"/>
      <c r="D2" s="209"/>
      <c r="E2" s="202"/>
      <c r="F2" s="202"/>
      <c r="G2" s="202"/>
      <c r="H2" s="202"/>
      <c r="I2" s="202"/>
      <c r="J2" s="202"/>
      <c r="K2" s="207"/>
      <c r="L2" s="21"/>
    </row>
    <row r="3" spans="1:15" x14ac:dyDescent="0.2">
      <c r="A3" s="21"/>
      <c r="B3" s="35" t="s">
        <v>15</v>
      </c>
      <c r="C3" s="35"/>
      <c r="D3" s="21"/>
      <c r="E3" s="21"/>
      <c r="F3" s="21"/>
      <c r="G3" s="21"/>
      <c r="H3" s="21"/>
      <c r="I3" s="21"/>
      <c r="J3" s="21"/>
      <c r="K3" s="21"/>
      <c r="L3" s="21"/>
    </row>
    <row r="4" spans="1:15" x14ac:dyDescent="0.2">
      <c r="A4" s="21"/>
      <c r="B4" s="21"/>
      <c r="C4" s="35"/>
      <c r="D4" s="21"/>
      <c r="E4" s="21"/>
      <c r="F4" s="21"/>
      <c r="G4" s="21"/>
      <c r="H4" s="21"/>
      <c r="I4" s="21"/>
      <c r="J4" s="21"/>
      <c r="K4" s="21"/>
      <c r="L4" s="21"/>
    </row>
    <row r="5" spans="1:15" ht="24" customHeight="1" x14ac:dyDescent="0.2">
      <c r="A5" s="320"/>
      <c r="B5" s="210" t="s">
        <v>416</v>
      </c>
      <c r="C5" s="210"/>
      <c r="D5" s="210"/>
      <c r="E5" s="210"/>
      <c r="F5" s="210"/>
      <c r="G5" s="210"/>
      <c r="H5" s="210"/>
      <c r="I5" s="210"/>
      <c r="J5" s="210"/>
      <c r="K5" s="210"/>
      <c r="L5" s="21"/>
    </row>
    <row r="6" spans="1:15" x14ac:dyDescent="0.2">
      <c r="A6" s="21"/>
      <c r="B6" s="21"/>
      <c r="C6" s="9"/>
      <c r="D6" s="9"/>
      <c r="E6" s="9"/>
      <c r="F6" s="9"/>
      <c r="G6" s="9"/>
      <c r="H6" s="9"/>
      <c r="I6" s="9"/>
      <c r="J6" s="9"/>
      <c r="K6" s="9"/>
      <c r="L6" s="21"/>
    </row>
    <row r="7" spans="1:15" s="92" customFormat="1" ht="33.75" x14ac:dyDescent="0.25">
      <c r="A7" s="34"/>
      <c r="B7" s="124"/>
      <c r="C7" s="187"/>
      <c r="D7" s="250"/>
      <c r="E7" s="250" t="s">
        <v>237</v>
      </c>
      <c r="F7" s="251" t="s">
        <v>229</v>
      </c>
      <c r="G7" s="250" t="s">
        <v>230</v>
      </c>
      <c r="H7" s="250" t="s">
        <v>231</v>
      </c>
      <c r="I7" s="250" t="s">
        <v>232</v>
      </c>
      <c r="J7" s="486" t="s">
        <v>233</v>
      </c>
      <c r="K7" s="249" t="s">
        <v>228</v>
      </c>
      <c r="L7" s="34"/>
    </row>
    <row r="8" spans="1:15" ht="20.100000000000001" customHeight="1" x14ac:dyDescent="0.2">
      <c r="A8" s="21"/>
      <c r="B8" s="9" t="s">
        <v>319</v>
      </c>
      <c r="C8" s="34"/>
      <c r="D8" s="216"/>
      <c r="E8" s="355"/>
      <c r="F8" s="41">
        <f>'Consolidated Summary'!E49+'Consolidated Summary'!E51+'Consolidated Summary'!E56+'Consolidated Summary'!E59</f>
        <v>79.231643601065201</v>
      </c>
      <c r="G8" s="40">
        <f>'Consolidated Summary'!F49+'Consolidated Summary'!F51+'Consolidated Summary'!F56+'Consolidated Summary'!F59</f>
        <v>77.554692725008422</v>
      </c>
      <c r="H8" s="40">
        <f>'Consolidated Summary'!G49+'Consolidated Summary'!G51+'Consolidated Summary'!G56+'Consolidated Summary'!G59</f>
        <v>73.179951116422458</v>
      </c>
      <c r="I8" s="40">
        <f>'Consolidated Summary'!H49+'Consolidated Summary'!H51+'Consolidated Summary'!H56+'Consolidated Summary'!H59</f>
        <v>71.800774324093481</v>
      </c>
      <c r="J8" s="75">
        <f>'Consolidated Summary'!I49+'Consolidated Summary'!I51+'Consolidated Summary'!I56+'Consolidated Summary'!I59</f>
        <v>62.493578350286896</v>
      </c>
      <c r="K8" s="38">
        <f t="shared" ref="K8:K15" si="0">SUM(F8:J8)</f>
        <v>364.26064011687646</v>
      </c>
      <c r="L8" s="21"/>
    </row>
    <row r="9" spans="1:15" ht="20.100000000000001" customHeight="1" x14ac:dyDescent="0.2">
      <c r="A9" s="21"/>
      <c r="B9" s="9" t="s">
        <v>318</v>
      </c>
      <c r="C9" s="34"/>
      <c r="D9" s="216"/>
      <c r="E9" s="216"/>
      <c r="F9" s="41">
        <f>+'Consolidated Summary'!E57</f>
        <v>12.139184797529236</v>
      </c>
      <c r="G9" s="40">
        <f>+'Consolidated Summary'!F57</f>
        <v>14.290775010523635</v>
      </c>
      <c r="H9" s="40">
        <f>+'Consolidated Summary'!G57</f>
        <v>15.411667014092659</v>
      </c>
      <c r="I9" s="40">
        <f>+'Consolidated Summary'!H57</f>
        <v>16.579323220457393</v>
      </c>
      <c r="J9" s="75">
        <f>+'Consolidated Summary'!I57</f>
        <v>16.595108276115901</v>
      </c>
      <c r="K9" s="38">
        <f t="shared" si="0"/>
        <v>75.016058318718819</v>
      </c>
      <c r="L9" s="21"/>
    </row>
    <row r="10" spans="1:15" ht="20.100000000000001" customHeight="1" x14ac:dyDescent="0.2">
      <c r="A10" s="21"/>
      <c r="B10" s="118" t="s">
        <v>65</v>
      </c>
      <c r="C10" s="34"/>
      <c r="D10" s="321"/>
      <c r="E10" s="216"/>
      <c r="F10" s="41">
        <f>'Consolidated Summary'!E50+'Consolidated Summary'!E58+'Consolidated Summary'!E62</f>
        <v>5.487029003422335</v>
      </c>
      <c r="G10" s="40">
        <f>'Consolidated Summary'!F50+'Consolidated Summary'!F58+'Consolidated Summary'!F62</f>
        <v>6.0831443313340845</v>
      </c>
      <c r="H10" s="40">
        <f>'Consolidated Summary'!G50+'Consolidated Summary'!G58+'Consolidated Summary'!G62</f>
        <v>7.7647284450078908</v>
      </c>
      <c r="I10" s="40">
        <f>'Consolidated Summary'!H50+'Consolidated Summary'!H58+'Consolidated Summary'!H62</f>
        <v>7.1306640057548973</v>
      </c>
      <c r="J10" s="75">
        <f>'Consolidated Summary'!I50+'Consolidated Summary'!I58+'Consolidated Summary'!I62</f>
        <v>7.9125299472579922</v>
      </c>
      <c r="K10" s="38">
        <f t="shared" si="0"/>
        <v>34.378095732777197</v>
      </c>
      <c r="L10" s="21"/>
    </row>
    <row r="11" spans="1:15" ht="20.100000000000001" customHeight="1" x14ac:dyDescent="0.2">
      <c r="A11" s="21"/>
      <c r="B11" s="118" t="s">
        <v>1</v>
      </c>
      <c r="C11" s="34"/>
      <c r="D11" s="216"/>
      <c r="E11" s="216"/>
      <c r="F11" s="41">
        <f>'Consolidated Summary'!E52</f>
        <v>0.57115975806444064</v>
      </c>
      <c r="G11" s="40">
        <f>'Consolidated Summary'!F52</f>
        <v>0.38998097353349032</v>
      </c>
      <c r="H11" s="40">
        <f>'Consolidated Summary'!G52</f>
        <v>0.39149664157774994</v>
      </c>
      <c r="I11" s="40">
        <f>'Consolidated Summary'!H52</f>
        <v>0.35271648375966064</v>
      </c>
      <c r="J11" s="75">
        <f>'Consolidated Summary'!I52</f>
        <v>0.29489731607037195</v>
      </c>
      <c r="K11" s="38">
        <f t="shared" si="0"/>
        <v>2.0002511730057133</v>
      </c>
      <c r="L11" s="21"/>
    </row>
    <row r="12" spans="1:15" ht="20.100000000000001" customHeight="1" x14ac:dyDescent="0.2">
      <c r="A12" s="21"/>
      <c r="B12" s="118" t="s">
        <v>323</v>
      </c>
      <c r="C12" s="34"/>
      <c r="D12" s="216"/>
      <c r="E12" s="216"/>
      <c r="F12" s="41">
        <f>'Consolidated Summary'!E54</f>
        <v>2.3733628781706861</v>
      </c>
      <c r="G12" s="40">
        <f>'Consolidated Summary'!F54</f>
        <v>5.5590385293419509</v>
      </c>
      <c r="H12" s="40">
        <f>'Consolidated Summary'!G54</f>
        <v>11.214766469047547</v>
      </c>
      <c r="I12" s="40">
        <f>'Consolidated Summary'!H54</f>
        <v>11.271959595834726</v>
      </c>
      <c r="J12" s="75">
        <f>'Consolidated Summary'!I54</f>
        <v>6.0721511774050176</v>
      </c>
      <c r="K12" s="38">
        <f t="shared" si="0"/>
        <v>36.491278649799924</v>
      </c>
      <c r="L12" s="21"/>
    </row>
    <row r="13" spans="1:15" ht="20.100000000000001" customHeight="1" x14ac:dyDescent="0.2">
      <c r="A13" s="21"/>
      <c r="B13" s="118" t="s">
        <v>322</v>
      </c>
      <c r="C13" s="34"/>
      <c r="D13" s="216"/>
      <c r="E13" s="216"/>
      <c r="F13" s="41">
        <f>'Consolidated Summary'!E53+'Consolidated Summary'!E60</f>
        <v>9.0638651362982348</v>
      </c>
      <c r="G13" s="40">
        <f>'Consolidated Summary'!F53+'Consolidated Summary'!F60</f>
        <v>13.566768496328935</v>
      </c>
      <c r="H13" s="40">
        <f>'Consolidated Summary'!G53+'Consolidated Summary'!G60</f>
        <v>13.455199105826015</v>
      </c>
      <c r="I13" s="40">
        <f>'Consolidated Summary'!H53+'Consolidated Summary'!H60</f>
        <v>12.836846204701688</v>
      </c>
      <c r="J13" s="75">
        <f>'Consolidated Summary'!I53+'Consolidated Summary'!I60</f>
        <v>12.616763530085386</v>
      </c>
      <c r="K13" s="38">
        <f t="shared" si="0"/>
        <v>61.539442473240257</v>
      </c>
      <c r="L13" s="21"/>
    </row>
    <row r="14" spans="1:15" ht="20.100000000000001" customHeight="1" x14ac:dyDescent="0.2">
      <c r="A14" s="21"/>
      <c r="B14" s="118" t="s">
        <v>91</v>
      </c>
      <c r="C14" s="34"/>
      <c r="D14" s="216"/>
      <c r="E14" s="216"/>
      <c r="F14" s="41">
        <f>'Consolidated Summary'!E61</f>
        <v>1.2195002086194597</v>
      </c>
      <c r="G14" s="40">
        <f>'Consolidated Summary'!F61</f>
        <v>1.2188036458227642</v>
      </c>
      <c r="H14" s="40">
        <f>'Consolidated Summary'!G61</f>
        <v>0.84884828666915857</v>
      </c>
      <c r="I14" s="40">
        <f>'Consolidated Summary'!H61</f>
        <v>0.85419774298257956</v>
      </c>
      <c r="J14" s="75">
        <f>'Consolidated Summary'!I61</f>
        <v>1.0049210974966796</v>
      </c>
      <c r="K14" s="38">
        <f t="shared" si="0"/>
        <v>5.146270981590642</v>
      </c>
      <c r="L14" s="21"/>
    </row>
    <row r="15" spans="1:15" s="323" customFormat="1" ht="20.100000000000001" customHeight="1" thickBot="1" x14ac:dyDescent="0.25">
      <c r="A15" s="224"/>
      <c r="B15" s="119" t="s">
        <v>43</v>
      </c>
      <c r="C15" s="293"/>
      <c r="D15" s="322"/>
      <c r="E15" s="322">
        <f t="shared" ref="E15:J15" si="1">SUM(E8:E14)</f>
        <v>0</v>
      </c>
      <c r="F15" s="79">
        <f t="shared" si="1"/>
        <v>110.08574538316959</v>
      </c>
      <c r="G15" s="78">
        <f t="shared" si="1"/>
        <v>118.66320371189327</v>
      </c>
      <c r="H15" s="78">
        <f t="shared" si="1"/>
        <v>122.26665707864346</v>
      </c>
      <c r="I15" s="78">
        <f t="shared" si="1"/>
        <v>120.82648157758443</v>
      </c>
      <c r="J15" s="80">
        <f t="shared" si="1"/>
        <v>106.98994969471825</v>
      </c>
      <c r="K15" s="79">
        <f t="shared" si="0"/>
        <v>578.83203744600905</v>
      </c>
      <c r="L15" s="21"/>
      <c r="O15" s="323" t="s">
        <v>344</v>
      </c>
    </row>
    <row r="16" spans="1:15" ht="20.100000000000001" customHeight="1" x14ac:dyDescent="0.25">
      <c r="A16" s="21"/>
      <c r="B16" s="36" t="s">
        <v>10</v>
      </c>
      <c r="C16" s="84"/>
      <c r="D16" s="112"/>
      <c r="E16" s="36"/>
      <c r="F16" s="36">
        <f>F15-'Consolidated Summary'!E63</f>
        <v>0</v>
      </c>
      <c r="G16" s="36">
        <f>G15-'Consolidated Summary'!F63</f>
        <v>0</v>
      </c>
      <c r="H16" s="36">
        <f>H15-'Consolidated Summary'!G63</f>
        <v>0</v>
      </c>
      <c r="I16" s="36">
        <f>I15-'Consolidated Summary'!H63</f>
        <v>0</v>
      </c>
      <c r="J16" s="36">
        <f>J15-'Consolidated Summary'!I63</f>
        <v>0</v>
      </c>
      <c r="K16" s="36">
        <f>K15-'Consolidated Summary'!J63</f>
        <v>0</v>
      </c>
      <c r="L16" s="21"/>
    </row>
    <row r="17" spans="1:12" ht="20.100000000000001" customHeight="1" x14ac:dyDescent="0.2">
      <c r="A17" s="21"/>
      <c r="B17" s="21"/>
      <c r="C17" s="35"/>
      <c r="D17" s="21"/>
      <c r="E17" s="21"/>
      <c r="F17" s="21"/>
      <c r="G17" s="21"/>
      <c r="H17" s="21"/>
      <c r="I17" s="21"/>
      <c r="J17" s="21"/>
      <c r="K17" s="21"/>
      <c r="L17" s="21"/>
    </row>
    <row r="18" spans="1:12" x14ac:dyDescent="0.2">
      <c r="E18" s="348"/>
    </row>
    <row r="19" spans="1:12" ht="20.100000000000001" customHeight="1" x14ac:dyDescent="0.2">
      <c r="E19" s="348"/>
    </row>
    <row r="20" spans="1:12" x14ac:dyDescent="0.2">
      <c r="E20" s="348"/>
    </row>
  </sheetData>
  <hyperlinks>
    <hyperlink ref="B3" location="Contents!A1" display="Contents!A1"/>
  </hyperlink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3C71"/>
    <pageSetUpPr fitToPage="1"/>
  </sheetPr>
  <dimension ref="A1:S75"/>
  <sheetViews>
    <sheetView zoomScale="90" zoomScaleNormal="90" workbookViewId="0">
      <pane xSplit="3" ySplit="7" topLeftCell="D8" activePane="bottomRight" state="frozen"/>
      <selection activeCell="D53" sqref="D53:H53"/>
      <selection pane="topRight" activeCell="D53" sqref="D53:H53"/>
      <selection pane="bottomLeft" activeCell="D53" sqref="D53:H53"/>
      <selection pane="bottomRight" activeCell="D8" sqref="D8"/>
    </sheetView>
  </sheetViews>
  <sheetFormatPr defaultColWidth="9.140625" defaultRowHeight="14.25" x14ac:dyDescent="0.2"/>
  <cols>
    <col min="1" max="1" width="2.28515625" style="33" customWidth="1"/>
    <col min="2" max="2" width="6.7109375" style="33" customWidth="1"/>
    <col min="3" max="3" width="42.5703125" style="33" customWidth="1"/>
    <col min="4" max="9" width="12.28515625" style="458" customWidth="1"/>
    <col min="10" max="10" width="7.42578125" style="33" customWidth="1"/>
    <col min="11" max="11" width="10.5703125" style="458" customWidth="1"/>
    <col min="12" max="12" width="33.42578125" style="458" customWidth="1"/>
    <col min="13" max="18" width="12.140625" style="458" customWidth="1"/>
    <col min="19" max="19" width="4" style="33" customWidth="1"/>
    <col min="20" max="16384" width="9.140625" style="33"/>
  </cols>
  <sheetData>
    <row r="1" spans="1:19" x14ac:dyDescent="0.2">
      <c r="A1" s="21"/>
      <c r="B1" s="21"/>
      <c r="C1" s="21"/>
      <c r="D1" s="454"/>
      <c r="E1" s="454"/>
      <c r="F1" s="454"/>
      <c r="G1" s="454"/>
      <c r="H1" s="454"/>
      <c r="I1" s="454"/>
      <c r="J1" s="21"/>
      <c r="K1" s="454"/>
      <c r="L1" s="454"/>
      <c r="M1" s="454"/>
      <c r="N1" s="454"/>
      <c r="O1" s="454"/>
      <c r="P1" s="454"/>
      <c r="Q1" s="454"/>
      <c r="R1" s="454"/>
      <c r="S1" s="21"/>
    </row>
    <row r="2" spans="1:19" ht="27.95" customHeight="1" x14ac:dyDescent="0.25">
      <c r="A2" s="47"/>
      <c r="B2" s="201" t="s">
        <v>88</v>
      </c>
      <c r="C2" s="201"/>
      <c r="D2" s="455"/>
      <c r="E2" s="455"/>
      <c r="F2" s="455"/>
      <c r="G2" s="455"/>
      <c r="H2" s="455"/>
      <c r="I2" s="522"/>
      <c r="J2" s="523"/>
      <c r="K2" s="524"/>
      <c r="L2" s="524"/>
      <c r="M2" s="524"/>
      <c r="N2" s="524"/>
      <c r="O2" s="524"/>
      <c r="P2" s="524"/>
      <c r="Q2" s="524"/>
      <c r="R2" s="524"/>
      <c r="S2" s="21"/>
    </row>
    <row r="3" spans="1:19" s="51" customFormat="1" ht="18" customHeight="1" x14ac:dyDescent="0.2">
      <c r="A3" s="50"/>
      <c r="B3" s="35" t="s">
        <v>15</v>
      </c>
      <c r="C3" s="35"/>
      <c r="D3" s="315"/>
      <c r="E3" s="315"/>
      <c r="F3" s="315"/>
      <c r="G3" s="315"/>
      <c r="H3" s="315"/>
      <c r="I3" s="315"/>
      <c r="J3" s="21"/>
      <c r="K3" s="315"/>
      <c r="L3" s="315"/>
      <c r="M3" s="315"/>
      <c r="N3" s="315"/>
      <c r="O3" s="315"/>
      <c r="P3" s="315"/>
      <c r="Q3" s="315"/>
      <c r="R3" s="315"/>
      <c r="S3" s="50"/>
    </row>
    <row r="4" spans="1:19" s="51" customFormat="1" ht="18" customHeight="1" x14ac:dyDescent="0.2">
      <c r="A4" s="50"/>
      <c r="B4" s="52"/>
      <c r="C4" s="52"/>
      <c r="D4" s="216"/>
      <c r="E4" s="216"/>
      <c r="F4" s="216"/>
      <c r="G4" s="216"/>
      <c r="H4" s="216"/>
      <c r="I4" s="216"/>
      <c r="J4" s="21"/>
      <c r="K4" s="315"/>
      <c r="L4" s="315"/>
      <c r="M4" s="315"/>
      <c r="N4" s="315"/>
      <c r="O4" s="315"/>
      <c r="P4" s="315"/>
      <c r="Q4" s="315"/>
      <c r="R4" s="315"/>
      <c r="S4" s="50"/>
    </row>
    <row r="5" spans="1:19" s="206" customFormat="1" ht="24" customHeight="1" x14ac:dyDescent="0.2">
      <c r="A5" s="204"/>
      <c r="B5" s="388" t="s">
        <v>420</v>
      </c>
      <c r="C5" s="210"/>
      <c r="D5" s="456"/>
      <c r="E5" s="456"/>
      <c r="F5" s="456"/>
      <c r="G5" s="456"/>
      <c r="H5" s="456"/>
      <c r="I5" s="456"/>
      <c r="J5" s="205"/>
      <c r="K5" s="460" t="s">
        <v>470</v>
      </c>
      <c r="L5" s="461"/>
      <c r="M5" s="461"/>
      <c r="N5" s="461"/>
      <c r="O5" s="461"/>
      <c r="P5" s="461"/>
      <c r="Q5" s="461"/>
      <c r="R5" s="461"/>
      <c r="S5" s="386"/>
    </row>
    <row r="6" spans="1:19" s="51" customFormat="1" x14ac:dyDescent="0.2">
      <c r="A6" s="50"/>
      <c r="B6" s="9"/>
      <c r="C6" s="9"/>
      <c r="D6" s="216"/>
      <c r="E6" s="216"/>
      <c r="F6" s="216"/>
      <c r="G6" s="216"/>
      <c r="H6" s="216"/>
      <c r="I6" s="216"/>
      <c r="J6" s="21"/>
      <c r="K6" s="315"/>
      <c r="L6" s="315"/>
      <c r="M6" s="315"/>
      <c r="N6" s="315"/>
      <c r="O6" s="315"/>
      <c r="P6" s="315"/>
      <c r="Q6" s="315"/>
      <c r="R6" s="315"/>
      <c r="S6" s="50"/>
    </row>
    <row r="7" spans="1:19" s="252" customFormat="1" ht="33.75" x14ac:dyDescent="0.25">
      <c r="A7" s="9"/>
      <c r="B7" s="72" t="s">
        <v>89</v>
      </c>
      <c r="C7" s="7" t="s">
        <v>90</v>
      </c>
      <c r="D7" s="492" t="s">
        <v>229</v>
      </c>
      <c r="E7" s="493" t="s">
        <v>230</v>
      </c>
      <c r="F7" s="493" t="s">
        <v>231</v>
      </c>
      <c r="G7" s="493" t="s">
        <v>232</v>
      </c>
      <c r="H7" s="494" t="s">
        <v>233</v>
      </c>
      <c r="I7" s="495" t="s">
        <v>228</v>
      </c>
      <c r="J7" s="9"/>
      <c r="K7" s="462" t="s">
        <v>89</v>
      </c>
      <c r="L7" s="463" t="s">
        <v>90</v>
      </c>
      <c r="M7" s="492" t="s">
        <v>229</v>
      </c>
      <c r="N7" s="493" t="s">
        <v>230</v>
      </c>
      <c r="O7" s="493" t="s">
        <v>231</v>
      </c>
      <c r="P7" s="493" t="s">
        <v>232</v>
      </c>
      <c r="Q7" s="494" t="s">
        <v>233</v>
      </c>
      <c r="R7" s="495" t="s">
        <v>228</v>
      </c>
      <c r="S7" s="9"/>
    </row>
    <row r="8" spans="1:19" s="51" customFormat="1" ht="18" customHeight="1" x14ac:dyDescent="0.2">
      <c r="A8" s="50"/>
      <c r="B8" s="60"/>
      <c r="C8" s="60"/>
      <c r="D8" s="216"/>
      <c r="E8" s="216"/>
      <c r="F8" s="216"/>
      <c r="G8" s="216"/>
      <c r="H8" s="216"/>
      <c r="I8" s="216"/>
      <c r="J8" s="21"/>
      <c r="K8" s="464"/>
      <c r="L8" s="464"/>
      <c r="M8" s="216"/>
      <c r="N8" s="216"/>
      <c r="O8" s="216"/>
      <c r="P8" s="216"/>
      <c r="Q8" s="216"/>
      <c r="R8" s="216"/>
      <c r="S8" s="50"/>
    </row>
    <row r="9" spans="1:19" s="431" customFormat="1" ht="18" customHeight="1" x14ac:dyDescent="0.2">
      <c r="A9" s="139"/>
      <c r="B9" s="247" t="s">
        <v>48</v>
      </c>
      <c r="C9" s="247"/>
      <c r="D9" s="459"/>
      <c r="E9" s="459"/>
      <c r="F9" s="459"/>
      <c r="G9" s="459"/>
      <c r="H9" s="459"/>
      <c r="I9" s="459"/>
      <c r="J9" s="430"/>
      <c r="K9" s="459" t="s">
        <v>48</v>
      </c>
      <c r="L9" s="459"/>
      <c r="M9" s="459"/>
      <c r="N9" s="459"/>
      <c r="O9" s="459"/>
      <c r="P9" s="459"/>
      <c r="Q9" s="459"/>
      <c r="R9" s="459"/>
      <c r="S9" s="430"/>
    </row>
    <row r="10" spans="1:19" s="51" customFormat="1" x14ac:dyDescent="0.2">
      <c r="A10" s="50"/>
      <c r="B10" s="9"/>
      <c r="C10" s="9"/>
      <c r="D10" s="216"/>
      <c r="E10" s="216"/>
      <c r="F10" s="216"/>
      <c r="G10" s="216"/>
      <c r="H10" s="216"/>
      <c r="I10" s="216"/>
      <c r="J10" s="21"/>
      <c r="K10" s="315"/>
      <c r="L10" s="315"/>
      <c r="M10" s="315"/>
      <c r="N10" s="315"/>
      <c r="O10" s="315"/>
      <c r="P10" s="315"/>
      <c r="Q10" s="315"/>
      <c r="R10" s="315"/>
      <c r="S10" s="50"/>
    </row>
    <row r="11" spans="1:19" s="252" customFormat="1" ht="33.75" x14ac:dyDescent="0.25">
      <c r="A11" s="9"/>
      <c r="B11" s="72" t="s">
        <v>89</v>
      </c>
      <c r="C11" s="7" t="s">
        <v>90</v>
      </c>
      <c r="D11" s="492" t="s">
        <v>229</v>
      </c>
      <c r="E11" s="493" t="s">
        <v>230</v>
      </c>
      <c r="F11" s="493" t="s">
        <v>231</v>
      </c>
      <c r="G11" s="493" t="s">
        <v>232</v>
      </c>
      <c r="H11" s="494" t="s">
        <v>233</v>
      </c>
      <c r="I11" s="495" t="s">
        <v>228</v>
      </c>
      <c r="J11" s="9"/>
      <c r="K11" s="462" t="s">
        <v>89</v>
      </c>
      <c r="L11" s="463" t="s">
        <v>90</v>
      </c>
      <c r="M11" s="492" t="s">
        <v>229</v>
      </c>
      <c r="N11" s="493" t="s">
        <v>230</v>
      </c>
      <c r="O11" s="493" t="s">
        <v>231</v>
      </c>
      <c r="P11" s="493" t="s">
        <v>232</v>
      </c>
      <c r="Q11" s="494" t="s">
        <v>233</v>
      </c>
      <c r="R11" s="495" t="s">
        <v>228</v>
      </c>
      <c r="S11" s="9"/>
    </row>
    <row r="12" spans="1:19" s="51" customFormat="1" ht="18" customHeight="1" x14ac:dyDescent="0.2">
      <c r="A12" s="9"/>
      <c r="B12" s="9" t="str">
        <f>'Non Unit rate categories'!B12</f>
        <v>SA115</v>
      </c>
      <c r="C12" s="9" t="str">
        <f>'Non Unit rate categories'!C12</f>
        <v>Northern Metro HP Main and Gawler Gate Station</v>
      </c>
      <c r="D12" s="266">
        <f>'Non Unit rate categories'!D12+M12</f>
        <v>1.8978903723722496</v>
      </c>
      <c r="E12" s="265">
        <f>'Non Unit rate categories'!E12+N12</f>
        <v>5.4995385467760967</v>
      </c>
      <c r="F12" s="265">
        <f>'Non Unit rate categories'!F12+O12</f>
        <v>0</v>
      </c>
      <c r="G12" s="265">
        <f>'Non Unit rate categories'!G12+P12</f>
        <v>0</v>
      </c>
      <c r="H12" s="457">
        <f>'Non Unit rate categories'!H12+Q12</f>
        <v>0</v>
      </c>
      <c r="I12" s="216">
        <f>SUM(D12:H12)</f>
        <v>7.3974289191483464</v>
      </c>
      <c r="J12" s="21"/>
      <c r="K12" s="216" t="str">
        <f>B12</f>
        <v>SA115</v>
      </c>
      <c r="L12" s="216" t="str">
        <f>C12</f>
        <v>Northern Metro HP Main and Gawler Gate Station</v>
      </c>
      <c r="M12" s="266">
        <f>'Non Unit rate categories'!D12*((Dec19Jun21CPI)*(1+'Real Cost Escalation'!E$21)-1)</f>
        <v>6.1890372372249529E-2</v>
      </c>
      <c r="N12" s="265">
        <f>'Non Unit rate categories'!E12*((Dec19Jun21CPI)*(1+'Real Cost Escalation'!F$21)-1)</f>
        <v>0.20473854677609601</v>
      </c>
      <c r="O12" s="265">
        <f>'Non Unit rate categories'!F12*((Dec19Jun21CPI)*(1+'Real Cost Escalation'!G$21)-1)</f>
        <v>0</v>
      </c>
      <c r="P12" s="265">
        <f>'Non Unit rate categories'!G12*((Dec19Jun21CPI)*(1+'Real Cost Escalation'!H$21)-1)</f>
        <v>0</v>
      </c>
      <c r="Q12" s="457">
        <f>'Non Unit rate categories'!H12*((Dec19Jun21CPI)*(1+'Real Cost Escalation'!I$21)-1)</f>
        <v>0</v>
      </c>
      <c r="R12" s="216">
        <f>SUM(M12:Q12)</f>
        <v>0.26662891914834552</v>
      </c>
      <c r="S12" s="50"/>
    </row>
    <row r="13" spans="1:19" s="51" customFormat="1" ht="18" customHeight="1" x14ac:dyDescent="0.2">
      <c r="A13" s="9"/>
      <c r="B13" s="9" t="str">
        <f>'Non Unit rate categories'!B13</f>
        <v>SA116</v>
      </c>
      <c r="C13" s="9" t="str">
        <f>'Non Unit rate categories'!C13</f>
        <v>Southern Metro HP Augmentation</v>
      </c>
      <c r="D13" s="266">
        <f>'Non Unit rate categories'!D13+M13</f>
        <v>3.1778292934350594</v>
      </c>
      <c r="E13" s="265">
        <f>'Non Unit rate categories'!E13+N13</f>
        <v>0</v>
      </c>
      <c r="F13" s="265">
        <f>'Non Unit rate categories'!F13+O13</f>
        <v>0</v>
      </c>
      <c r="G13" s="265">
        <f>'Non Unit rate categories'!G13+P13</f>
        <v>0</v>
      </c>
      <c r="H13" s="457">
        <f>'Non Unit rate categories'!H13+Q13</f>
        <v>0</v>
      </c>
      <c r="I13" s="216">
        <f t="shared" ref="I13" si="0">SUM(D13:H13)</f>
        <v>3.1778292934350594</v>
      </c>
      <c r="J13" s="21"/>
      <c r="K13" s="216" t="str">
        <f>B13</f>
        <v>SA116</v>
      </c>
      <c r="L13" s="216" t="str">
        <f>C13</f>
        <v>Southern Metro HP Augmentation</v>
      </c>
      <c r="M13" s="266">
        <f>'Non Unit rate categories'!D13*((Dec19Jun21CPI)*(1+'Real Cost Escalation'!E$21)-1)</f>
        <v>0.10362929343505962</v>
      </c>
      <c r="N13" s="265">
        <f>'Non Unit rate categories'!E13*((Dec19Jun21CPI)*(1+'Real Cost Escalation'!F$21)-1)</f>
        <v>0</v>
      </c>
      <c r="O13" s="265">
        <f>'Non Unit rate categories'!F13*((Dec19Jun21CPI)*(1+'Real Cost Escalation'!G$21)-1)</f>
        <v>0</v>
      </c>
      <c r="P13" s="265">
        <f>'Non Unit rate categories'!G13*((Dec19Jun21CPI)*(1+'Real Cost Escalation'!H$21)-1)</f>
        <v>0</v>
      </c>
      <c r="Q13" s="457">
        <f>'Non Unit rate categories'!H13*((Dec19Jun21CPI)*(1+'Real Cost Escalation'!I$21)-1)</f>
        <v>0</v>
      </c>
      <c r="R13" s="216">
        <f t="shared" ref="R13" si="1">SUM(M13:Q13)</f>
        <v>0.10362929343505962</v>
      </c>
      <c r="S13" s="50"/>
    </row>
    <row r="14" spans="1:19" s="61" customFormat="1" ht="18" customHeight="1" thickBot="1" x14ac:dyDescent="0.25">
      <c r="A14" s="60"/>
      <c r="B14" s="19" t="s">
        <v>92</v>
      </c>
      <c r="C14" s="19"/>
      <c r="D14" s="168">
        <f t="shared" ref="D14:I14" si="2">SUM(D12:D13)</f>
        <v>5.0757196658073092</v>
      </c>
      <c r="E14" s="167">
        <f t="shared" si="2"/>
        <v>5.4995385467760967</v>
      </c>
      <c r="F14" s="167">
        <f t="shared" si="2"/>
        <v>0</v>
      </c>
      <c r="G14" s="167">
        <f t="shared" si="2"/>
        <v>0</v>
      </c>
      <c r="H14" s="169">
        <f t="shared" si="2"/>
        <v>0</v>
      </c>
      <c r="I14" s="167">
        <f t="shared" si="2"/>
        <v>10.575258212583407</v>
      </c>
      <c r="J14" s="21"/>
      <c r="K14" s="167" t="s">
        <v>92</v>
      </c>
      <c r="L14" s="167"/>
      <c r="M14" s="168">
        <f t="shared" ref="M14:R14" si="3">SUM(M12:M13)</f>
        <v>0.16551966580730915</v>
      </c>
      <c r="N14" s="167">
        <f t="shared" si="3"/>
        <v>0.20473854677609601</v>
      </c>
      <c r="O14" s="167">
        <f t="shared" si="3"/>
        <v>0</v>
      </c>
      <c r="P14" s="167">
        <f t="shared" si="3"/>
        <v>0</v>
      </c>
      <c r="Q14" s="169">
        <f t="shared" si="3"/>
        <v>0</v>
      </c>
      <c r="R14" s="167">
        <f t="shared" si="3"/>
        <v>0.37025821258340513</v>
      </c>
      <c r="S14" s="368"/>
    </row>
    <row r="15" spans="1:19" s="51" customFormat="1" ht="18" customHeight="1" x14ac:dyDescent="0.2">
      <c r="A15" s="9"/>
      <c r="B15" s="9"/>
      <c r="C15" s="9"/>
      <c r="D15" s="216"/>
      <c r="E15" s="216"/>
      <c r="F15" s="216"/>
      <c r="G15" s="216"/>
      <c r="H15" s="216"/>
      <c r="I15" s="216"/>
      <c r="J15" s="21"/>
      <c r="K15" s="216"/>
      <c r="L15" s="216"/>
      <c r="M15" s="216"/>
      <c r="N15" s="216"/>
      <c r="O15" s="216"/>
      <c r="P15" s="216"/>
      <c r="Q15" s="216"/>
      <c r="R15" s="216"/>
      <c r="S15" s="50"/>
    </row>
    <row r="16" spans="1:19" s="431" customFormat="1" ht="18" customHeight="1" x14ac:dyDescent="0.2">
      <c r="A16" s="139"/>
      <c r="B16" s="247" t="s">
        <v>2</v>
      </c>
      <c r="C16" s="247"/>
      <c r="D16" s="459"/>
      <c r="E16" s="459"/>
      <c r="F16" s="459"/>
      <c r="G16" s="459"/>
      <c r="H16" s="459"/>
      <c r="I16" s="459"/>
      <c r="J16" s="430"/>
      <c r="K16" s="459" t="s">
        <v>2</v>
      </c>
      <c r="L16" s="459"/>
      <c r="M16" s="459"/>
      <c r="N16" s="459"/>
      <c r="O16" s="459"/>
      <c r="P16" s="459"/>
      <c r="Q16" s="459"/>
      <c r="R16" s="459"/>
      <c r="S16" s="430"/>
    </row>
    <row r="17" spans="1:19" s="51" customFormat="1" x14ac:dyDescent="0.2">
      <c r="A17" s="50"/>
      <c r="B17" s="9"/>
      <c r="C17" s="9"/>
      <c r="D17" s="216"/>
      <c r="E17" s="216"/>
      <c r="F17" s="216"/>
      <c r="G17" s="216"/>
      <c r="H17" s="216"/>
      <c r="I17" s="216"/>
      <c r="J17" s="21"/>
      <c r="K17" s="315"/>
      <c r="L17" s="315"/>
      <c r="M17" s="315"/>
      <c r="N17" s="315"/>
      <c r="O17" s="315"/>
      <c r="P17" s="315"/>
      <c r="Q17" s="315"/>
      <c r="R17" s="315"/>
      <c r="S17" s="50"/>
    </row>
    <row r="18" spans="1:19" s="252" customFormat="1" ht="33.75" x14ac:dyDescent="0.25">
      <c r="A18" s="9"/>
      <c r="B18" s="72" t="s">
        <v>89</v>
      </c>
      <c r="C18" s="7" t="s">
        <v>90</v>
      </c>
      <c r="D18" s="492" t="s">
        <v>229</v>
      </c>
      <c r="E18" s="493" t="s">
        <v>230</v>
      </c>
      <c r="F18" s="493" t="s">
        <v>231</v>
      </c>
      <c r="G18" s="493" t="s">
        <v>232</v>
      </c>
      <c r="H18" s="494" t="s">
        <v>233</v>
      </c>
      <c r="I18" s="495" t="s">
        <v>228</v>
      </c>
      <c r="J18" s="9"/>
      <c r="K18" s="462" t="s">
        <v>89</v>
      </c>
      <c r="L18" s="463" t="s">
        <v>90</v>
      </c>
      <c r="M18" s="492" t="s">
        <v>229</v>
      </c>
      <c r="N18" s="493" t="s">
        <v>230</v>
      </c>
      <c r="O18" s="493" t="s">
        <v>231</v>
      </c>
      <c r="P18" s="493" t="s">
        <v>232</v>
      </c>
      <c r="Q18" s="494" t="s">
        <v>233</v>
      </c>
      <c r="R18" s="495" t="s">
        <v>228</v>
      </c>
      <c r="S18" s="9"/>
    </row>
    <row r="19" spans="1:19" s="51" customFormat="1" ht="18" customHeight="1" x14ac:dyDescent="0.2">
      <c r="A19" s="9"/>
      <c r="B19" s="9" t="str">
        <f>'Non Unit rate categories'!B19</f>
        <v>SA117</v>
      </c>
      <c r="C19" s="9" t="str">
        <f>'Non Unit rate categories'!C19</f>
        <v>Applications Renewal</v>
      </c>
      <c r="D19" s="266">
        <f>'Non Unit rate categories'!D19+M19</f>
        <v>1.011691343921961</v>
      </c>
      <c r="E19" s="265">
        <f>'Non Unit rate categories'!E19+N19</f>
        <v>2.8828226253261793</v>
      </c>
      <c r="F19" s="265">
        <f>'Non Unit rate categories'!F19+O19</f>
        <v>2.9563992419543812</v>
      </c>
      <c r="G19" s="265">
        <f>'Non Unit rate categories'!G19+P19</f>
        <v>4.2493208019800477</v>
      </c>
      <c r="H19" s="457">
        <f>'Non Unit rate categories'!H19+Q19</f>
        <v>3.373682644295132</v>
      </c>
      <c r="I19" s="216">
        <f t="shared" ref="I19:I23" si="4">SUM(D19:H19)</f>
        <v>14.4739166574777</v>
      </c>
      <c r="J19" s="21"/>
      <c r="K19" s="216" t="str">
        <f t="shared" ref="K19:K23" si="5">B19</f>
        <v>SA117</v>
      </c>
      <c r="L19" s="216" t="str">
        <f t="shared" ref="L19:L23" si="6">C19</f>
        <v>Applications Renewal</v>
      </c>
      <c r="M19" s="266">
        <f>'Non Unit rate categories'!D19*((Dec19Jun21CPI)*(1+'Real Cost Escalation'!E$21)-1)</f>
        <v>3.2991343921961118E-2</v>
      </c>
      <c r="N19" s="265">
        <f>'Non Unit rate categories'!E19*((Dec19Jun21CPI)*(1+'Real Cost Escalation'!F$21)-1)</f>
        <v>0.10732262532617937</v>
      </c>
      <c r="O19" s="265">
        <f>'Non Unit rate categories'!F19*((Dec19Jun21CPI)*(1+'Real Cost Escalation'!G$21)-1)</f>
        <v>0.12679924195438114</v>
      </c>
      <c r="P19" s="265">
        <f>'Non Unit rate categories'!G19*((Dec19Jun21CPI)*(1+'Real Cost Escalation'!H$21)-1)</f>
        <v>0.20452080198004727</v>
      </c>
      <c r="Q19" s="457">
        <f>'Non Unit rate categories'!H19*((Dec19Jun21CPI)*(1+'Real Cost Escalation'!I$21)-1)</f>
        <v>0.17808264429513207</v>
      </c>
      <c r="R19" s="216">
        <f t="shared" ref="R19:R20" si="7">SUM(M19:Q19)</f>
        <v>0.64971665747770102</v>
      </c>
      <c r="S19" s="50"/>
    </row>
    <row r="20" spans="1:19" s="51" customFormat="1" ht="18" customHeight="1" x14ac:dyDescent="0.2">
      <c r="A20" s="9"/>
      <c r="B20" s="9" t="str">
        <f>'Non Unit rate categories'!B20</f>
        <v>SA121</v>
      </c>
      <c r="C20" s="9" t="str">
        <f>'Non Unit rate categories'!C20</f>
        <v>AIPM Tool</v>
      </c>
      <c r="D20" s="266">
        <f>'Non Unit rate categories'!D20+M20</f>
        <v>0</v>
      </c>
      <c r="E20" s="265">
        <f>'Non Unit rate categories'!E20+N20</f>
        <v>0</v>
      </c>
      <c r="F20" s="265">
        <f>'Non Unit rate categories'!F20+O20</f>
        <v>2.4671139136368678</v>
      </c>
      <c r="G20" s="265">
        <f>'Non Unit rate categories'!G20+P20</f>
        <v>0</v>
      </c>
      <c r="H20" s="457">
        <f>'Non Unit rate categories'!H20+Q20</f>
        <v>0</v>
      </c>
      <c r="I20" s="216">
        <f t="shared" si="4"/>
        <v>2.4671139136368678</v>
      </c>
      <c r="J20" s="21"/>
      <c r="K20" s="216" t="str">
        <f t="shared" si="5"/>
        <v>SA121</v>
      </c>
      <c r="L20" s="216" t="str">
        <f t="shared" si="6"/>
        <v>AIPM Tool</v>
      </c>
      <c r="M20" s="266">
        <f>'Non Unit rate categories'!D20*((Dec19Jun21CPI)*(1+'Real Cost Escalation'!E$21)-1)</f>
        <v>0</v>
      </c>
      <c r="N20" s="265">
        <f>'Non Unit rate categories'!E20*((Dec19Jun21CPI)*(1+'Real Cost Escalation'!F$21)-1)</f>
        <v>0</v>
      </c>
      <c r="O20" s="265">
        <f>'Non Unit rate categories'!F20*((Dec19Jun21CPI)*(1+'Real Cost Escalation'!G$21)-1)</f>
        <v>0.10581391363686747</v>
      </c>
      <c r="P20" s="265">
        <f>'Non Unit rate categories'!G20*((Dec19Jun21CPI)*(1+'Real Cost Escalation'!H$21)-1)</f>
        <v>0</v>
      </c>
      <c r="Q20" s="457">
        <f>'Non Unit rate categories'!H20*((Dec19Jun21CPI)*(1+'Real Cost Escalation'!I$21)-1)</f>
        <v>0</v>
      </c>
      <c r="R20" s="216">
        <f t="shared" si="7"/>
        <v>0.10581391363686747</v>
      </c>
      <c r="S20" s="50"/>
    </row>
    <row r="21" spans="1:19" s="51" customFormat="1" ht="18" customHeight="1" x14ac:dyDescent="0.2">
      <c r="A21" s="9"/>
      <c r="B21" s="9" t="str">
        <f>'Non Unit rate categories'!B21</f>
        <v>SA137</v>
      </c>
      <c r="C21" s="9" t="str">
        <f>'Non Unit rate categories'!C21</f>
        <v>Digital customer experience</v>
      </c>
      <c r="D21" s="266">
        <f>'Non Unit rate categories'!D21+M21</f>
        <v>0.37637357547970379</v>
      </c>
      <c r="E21" s="265">
        <f>'Non Unit rate categories'!E21+N21</f>
        <v>1.1955066985229446</v>
      </c>
      <c r="F21" s="265">
        <f>'Non Unit rate categories'!F21+O21</f>
        <v>0.36296759141042972</v>
      </c>
      <c r="G21" s="265">
        <f>'Non Unit rate categories'!G21+P21</f>
        <v>0.30918095135055573</v>
      </c>
      <c r="H21" s="457">
        <f>'Non Unit rate categories'!H21+Q21</f>
        <v>0</v>
      </c>
      <c r="I21" s="216">
        <f>SUM(D21:H21)</f>
        <v>2.2440288167636337</v>
      </c>
      <c r="J21" s="21"/>
      <c r="K21" s="216" t="str">
        <f t="shared" si="5"/>
        <v>SA137</v>
      </c>
      <c r="L21" s="216" t="str">
        <f t="shared" si="6"/>
        <v>Digital customer experience</v>
      </c>
      <c r="M21" s="266">
        <f>'Non Unit rate categories'!D21*((Dec19Jun21CPI)*(1+'Real Cost Escalation'!E$21)-1)</f>
        <v>1.2273575479703733E-2</v>
      </c>
      <c r="N21" s="265">
        <f>'Non Unit rate categories'!E21*((Dec19Jun21CPI)*(1+'Real Cost Escalation'!F$21)-1)</f>
        <v>4.4506698522944491E-2</v>
      </c>
      <c r="O21" s="265">
        <f>'Non Unit rate categories'!F21*((Dec19Jun21CPI)*(1+'Real Cost Escalation'!G$21)-1)</f>
        <v>1.5567591410429743E-2</v>
      </c>
      <c r="P21" s="265">
        <f>'Non Unit rate categories'!G21*((Dec19Jun21CPI)*(1+'Real Cost Escalation'!H$21)-1)</f>
        <v>1.4880951350555751E-2</v>
      </c>
      <c r="Q21" s="457">
        <f>'Non Unit rate categories'!H21*((Dec19Jun21CPI)*(1+'Real Cost Escalation'!I$21)-1)</f>
        <v>0</v>
      </c>
      <c r="R21" s="216">
        <f>SUM(M21:Q21)</f>
        <v>8.7228816763633713E-2</v>
      </c>
      <c r="S21" s="50"/>
    </row>
    <row r="22" spans="1:19" s="51" customFormat="1" ht="18" customHeight="1" x14ac:dyDescent="0.2">
      <c r="A22" s="9"/>
      <c r="B22" s="9" t="str">
        <f>'Non Unit rate categories'!B22</f>
        <v>SA138</v>
      </c>
      <c r="C22" s="9" t="str">
        <f>'Non Unit rate categories'!C22</f>
        <v>AGIG IT Strategy &amp; Roadmap</v>
      </c>
      <c r="D22" s="266">
        <f>'Non Unit rate categories'!D22+M22</f>
        <v>0.7549179406010097</v>
      </c>
      <c r="E22" s="265">
        <f>'Non Unit rate categories'!E22+N22</f>
        <v>1.0150900924991082</v>
      </c>
      <c r="F22" s="265">
        <f>'Non Unit rate categories'!F22+O22</f>
        <v>4.4969741225953674</v>
      </c>
      <c r="G22" s="265">
        <f>'Non Unit rate categories'!G22+P22</f>
        <v>5.7803075515660653</v>
      </c>
      <c r="H22" s="457">
        <f>'Non Unit rate categories'!H22+Q22</f>
        <v>2.1042759565055258</v>
      </c>
      <c r="I22" s="216">
        <f>SUM(D22:H22)</f>
        <v>14.151565663767077</v>
      </c>
      <c r="J22" s="21"/>
      <c r="K22" s="216" t="str">
        <f t="shared" si="5"/>
        <v>SA138</v>
      </c>
      <c r="L22" s="216" t="str">
        <f t="shared" si="6"/>
        <v>AGIG IT Strategy &amp; Roadmap</v>
      </c>
      <c r="M22" s="266">
        <f>'Non Unit rate categories'!D22*((Dec19Jun21CPI)*(1+'Real Cost Escalation'!E$21)-1)</f>
        <v>2.4617940601009709E-2</v>
      </c>
      <c r="N22" s="265">
        <f>'Non Unit rate categories'!E22*((Dec19Jun21CPI)*(1+'Real Cost Escalation'!F$21)-1)</f>
        <v>3.7790092499108301E-2</v>
      </c>
      <c r="O22" s="265">
        <f>'Non Unit rate categories'!F22*((Dec19Jun21CPI)*(1+'Real Cost Escalation'!G$21)-1)</f>
        <v>0.19287412259536746</v>
      </c>
      <c r="P22" s="265">
        <f>'Non Unit rate categories'!G22*((Dec19Jun21CPI)*(1+'Real Cost Escalation'!H$21)-1)</f>
        <v>0.27820755156606458</v>
      </c>
      <c r="Q22" s="457">
        <f>'Non Unit rate categories'!H22*((Dec19Jun21CPI)*(1+'Real Cost Escalation'!I$21)-1)</f>
        <v>0.1110759565055255</v>
      </c>
      <c r="R22" s="216">
        <f>SUM(M22:Q22)</f>
        <v>0.64456566376707558</v>
      </c>
      <c r="S22" s="50"/>
    </row>
    <row r="23" spans="1:19" s="51" customFormat="1" ht="18" customHeight="1" x14ac:dyDescent="0.2">
      <c r="A23" s="9"/>
      <c r="B23" s="9" t="str">
        <f>'Non Unit rate categories'!B23</f>
        <v>SA139</v>
      </c>
      <c r="C23" s="9" t="str">
        <f>'Non Unit rate categories'!C23</f>
        <v>IT Infrastructure</v>
      </c>
      <c r="D23" s="266">
        <f>'Non Unit rate categories'!D23+M23</f>
        <v>2.4912395410768635E-2</v>
      </c>
      <c r="E23" s="265">
        <f>'Non Unit rate categories'!E23+N23</f>
        <v>1.1633079950874873E-2</v>
      </c>
      <c r="F23" s="265">
        <f>'Non Unit rate categories'!F23+O23</f>
        <v>3.6254966672256514E-2</v>
      </c>
      <c r="G23" s="265">
        <f>'Non Unit rate categories'!G23+P23</f>
        <v>2.531858962809512E-2</v>
      </c>
      <c r="H23" s="457">
        <f>'Non Unit rate categories'!H23+Q23</f>
        <v>5.6586991405125513E-2</v>
      </c>
      <c r="I23" s="216">
        <f t="shared" si="4"/>
        <v>0.15470602306712064</v>
      </c>
      <c r="J23" s="21"/>
      <c r="K23" s="216" t="str">
        <f t="shared" si="5"/>
        <v>SA139</v>
      </c>
      <c r="L23" s="216" t="str">
        <f t="shared" si="6"/>
        <v>IT Infrastructure</v>
      </c>
      <c r="M23" s="266">
        <f>'Non Unit rate categories'!D23*((Dec19Jun21CPI)*(1+'Real Cost Escalation'!E$21)-1)</f>
        <v>8.1239541076863486E-4</v>
      </c>
      <c r="N23" s="265">
        <f>'Non Unit rate categories'!E23*((Dec19Jun21CPI)*(1+'Real Cost Escalation'!F$21)-1)</f>
        <v>4.3307995087487255E-4</v>
      </c>
      <c r="O23" s="265">
        <f>'Non Unit rate categories'!F23*((Dec19Jun21CPI)*(1+'Real Cost Escalation'!G$21)-1)</f>
        <v>1.5549666722565116E-3</v>
      </c>
      <c r="P23" s="265">
        <f>'Non Unit rate categories'!G23*((Dec19Jun21CPI)*(1+'Real Cost Escalation'!H$21)-1)</f>
        <v>1.2185896280951193E-3</v>
      </c>
      <c r="Q23" s="457">
        <f>'Non Unit rate categories'!H23*((Dec19Jun21CPI)*(1+'Real Cost Escalation'!I$21)-1)</f>
        <v>2.98699140512551E-3</v>
      </c>
      <c r="R23" s="216">
        <f t="shared" ref="R23" si="8">SUM(M23:Q23)</f>
        <v>7.0060230671206486E-3</v>
      </c>
      <c r="S23" s="50"/>
    </row>
    <row r="24" spans="1:19" s="392" customFormat="1" ht="18" customHeight="1" thickBot="1" x14ac:dyDescent="0.25">
      <c r="A24" s="57"/>
      <c r="B24" s="17" t="s">
        <v>93</v>
      </c>
      <c r="C24" s="17"/>
      <c r="D24" s="400">
        <f t="shared" ref="D24:I24" si="9">SUM(D19:D23)</f>
        <v>2.167895255413443</v>
      </c>
      <c r="E24" s="322">
        <f t="shared" si="9"/>
        <v>5.1050524962991064</v>
      </c>
      <c r="F24" s="322">
        <f t="shared" si="9"/>
        <v>10.319709836269302</v>
      </c>
      <c r="G24" s="322">
        <f t="shared" si="9"/>
        <v>10.364127894524763</v>
      </c>
      <c r="H24" s="401">
        <f t="shared" si="9"/>
        <v>5.5345455922057836</v>
      </c>
      <c r="I24" s="322">
        <f t="shared" si="9"/>
        <v>33.491331074712399</v>
      </c>
      <c r="J24" s="224"/>
      <c r="K24" s="322" t="s">
        <v>93</v>
      </c>
      <c r="L24" s="322"/>
      <c r="M24" s="400">
        <f t="shared" ref="M24:R24" si="10">SUM(M19:M23)</f>
        <v>7.0695255413443195E-2</v>
      </c>
      <c r="N24" s="322">
        <f t="shared" si="10"/>
        <v>0.19005249629910703</v>
      </c>
      <c r="O24" s="322">
        <f t="shared" si="10"/>
        <v>0.44260983626930234</v>
      </c>
      <c r="P24" s="322">
        <f t="shared" si="10"/>
        <v>0.49882789452476273</v>
      </c>
      <c r="Q24" s="401">
        <f t="shared" si="10"/>
        <v>0.29214559220578307</v>
      </c>
      <c r="R24" s="322">
        <f t="shared" si="10"/>
        <v>1.4943310747123983</v>
      </c>
      <c r="S24" s="391"/>
    </row>
    <row r="25" spans="1:19" s="51" customFormat="1" ht="18" customHeight="1" x14ac:dyDescent="0.2">
      <c r="A25" s="9"/>
      <c r="B25" s="9"/>
      <c r="C25" s="9"/>
      <c r="D25" s="216"/>
      <c r="E25" s="216"/>
      <c r="F25" s="216"/>
      <c r="G25" s="216"/>
      <c r="H25" s="216"/>
      <c r="I25" s="216"/>
      <c r="J25" s="21"/>
      <c r="K25" s="216"/>
      <c r="L25" s="216"/>
      <c r="M25" s="216"/>
      <c r="N25" s="216"/>
      <c r="O25" s="216"/>
      <c r="P25" s="216"/>
      <c r="Q25" s="216"/>
      <c r="R25" s="216"/>
      <c r="S25" s="50"/>
    </row>
    <row r="26" spans="1:19" s="431" customFormat="1" ht="18" customHeight="1" x14ac:dyDescent="0.2">
      <c r="A26" s="139"/>
      <c r="B26" s="247" t="s">
        <v>102</v>
      </c>
      <c r="C26" s="247"/>
      <c r="D26" s="459"/>
      <c r="E26" s="459"/>
      <c r="F26" s="459"/>
      <c r="G26" s="459"/>
      <c r="H26" s="459"/>
      <c r="I26" s="459"/>
      <c r="J26" s="430"/>
      <c r="K26" s="459" t="s">
        <v>102</v>
      </c>
      <c r="L26" s="459"/>
      <c r="M26" s="459"/>
      <c r="N26" s="459"/>
      <c r="O26" s="459"/>
      <c r="P26" s="459"/>
      <c r="Q26" s="459"/>
      <c r="R26" s="459"/>
      <c r="S26" s="430"/>
    </row>
    <row r="27" spans="1:19" s="51" customFormat="1" x14ac:dyDescent="0.2">
      <c r="A27" s="50"/>
      <c r="B27" s="9"/>
      <c r="C27" s="9"/>
      <c r="D27" s="216"/>
      <c r="E27" s="216"/>
      <c r="F27" s="216"/>
      <c r="G27" s="216"/>
      <c r="H27" s="216"/>
      <c r="I27" s="216"/>
      <c r="J27" s="21"/>
      <c r="K27" s="315"/>
      <c r="L27" s="315"/>
      <c r="M27" s="315"/>
      <c r="N27" s="315"/>
      <c r="O27" s="315"/>
      <c r="P27" s="315"/>
      <c r="Q27" s="315"/>
      <c r="R27" s="315"/>
      <c r="S27" s="50"/>
    </row>
    <row r="28" spans="1:19" s="252" customFormat="1" ht="33.75" x14ac:dyDescent="0.25">
      <c r="A28" s="9"/>
      <c r="B28" s="72" t="s">
        <v>89</v>
      </c>
      <c r="C28" s="7" t="s">
        <v>90</v>
      </c>
      <c r="D28" s="492" t="s">
        <v>229</v>
      </c>
      <c r="E28" s="493" t="s">
        <v>230</v>
      </c>
      <c r="F28" s="493" t="s">
        <v>231</v>
      </c>
      <c r="G28" s="493" t="s">
        <v>232</v>
      </c>
      <c r="H28" s="494" t="s">
        <v>233</v>
      </c>
      <c r="I28" s="495" t="s">
        <v>228</v>
      </c>
      <c r="J28" s="9"/>
      <c r="K28" s="462" t="s">
        <v>89</v>
      </c>
      <c r="L28" s="463" t="s">
        <v>90</v>
      </c>
      <c r="M28" s="492" t="s">
        <v>229</v>
      </c>
      <c r="N28" s="493" t="s">
        <v>230</v>
      </c>
      <c r="O28" s="493" t="s">
        <v>231</v>
      </c>
      <c r="P28" s="493" t="s">
        <v>232</v>
      </c>
      <c r="Q28" s="494" t="s">
        <v>233</v>
      </c>
      <c r="R28" s="495" t="s">
        <v>228</v>
      </c>
      <c r="S28" s="9"/>
    </row>
    <row r="29" spans="1:19" s="51" customFormat="1" ht="18" customHeight="1" x14ac:dyDescent="0.2">
      <c r="A29" s="9"/>
      <c r="B29" s="9" t="str">
        <f>'Non Unit rate categories'!B29</f>
        <v>SA101</v>
      </c>
      <c r="C29" s="9" t="str">
        <f>'Non Unit rate categories'!C29</f>
        <v>DCVG Dig Up and Repair TP</v>
      </c>
      <c r="D29" s="266">
        <f>'Non Unit rate categories'!D29+M29</f>
        <v>0.24819361568985682</v>
      </c>
      <c r="E29" s="265">
        <f>'Non Unit rate categories'!E29+N29</f>
        <v>0.26859950672287874</v>
      </c>
      <c r="F29" s="265">
        <f>'Non Unit rate categories'!F29+O29</f>
        <v>0.27018831070448224</v>
      </c>
      <c r="G29" s="265">
        <f>'Non Unit rate categories'!G29+P29</f>
        <v>0.27167582065665552</v>
      </c>
      <c r="H29" s="457">
        <f>'Non Unit rate categories'!H29+Q29</f>
        <v>0.25348016112631783</v>
      </c>
      <c r="I29" s="216">
        <f t="shared" ref="I29:I52" si="11">SUM(D29:H29)</f>
        <v>1.312137414900191</v>
      </c>
      <c r="J29" s="21"/>
      <c r="K29" s="216" t="str">
        <f t="shared" ref="K29:K39" si="12">B29</f>
        <v>SA101</v>
      </c>
      <c r="L29" s="216" t="str">
        <f t="shared" ref="L29:L39" si="13">C29</f>
        <v>DCVG Dig Up and Repair TP</v>
      </c>
      <c r="M29" s="266">
        <f>'Non Unit rate categories'!D29*((Dec19Jun21CPI)*(1+'Real Cost Escalation'!E$21)-1)</f>
        <v>8.0936156898568142E-3</v>
      </c>
      <c r="N29" s="265">
        <f>'Non Unit rate categories'!E29*((Dec19Jun21CPI)*(1+'Real Cost Escalation'!F$21)-1)</f>
        <v>9.9995067228787534E-3</v>
      </c>
      <c r="O29" s="265">
        <f>'Non Unit rate categories'!F29*((Dec19Jun21CPI)*(1+'Real Cost Escalation'!G$21)-1)</f>
        <v>1.1588310704482244E-2</v>
      </c>
      <c r="P29" s="265">
        <f>'Non Unit rate categories'!G29*((Dec19Jun21CPI)*(1+'Real Cost Escalation'!H$21)-1)</f>
        <v>1.3075820656655511E-2</v>
      </c>
      <c r="Q29" s="457">
        <f>'Non Unit rate categories'!H29*((Dec19Jun21CPI)*(1+'Real Cost Escalation'!I$21)-1)</f>
        <v>1.3380161126317817E-2</v>
      </c>
      <c r="R29" s="216">
        <f t="shared" ref="R29" si="14">SUM(M29:Q29)</f>
        <v>5.613741490019114E-2</v>
      </c>
      <c r="S29" s="50"/>
    </row>
    <row r="30" spans="1:19" s="51" customFormat="1" ht="18" customHeight="1" x14ac:dyDescent="0.2">
      <c r="A30" s="9"/>
      <c r="B30" s="9" t="str">
        <f>'Non Unit rate categories'!B30</f>
        <v>SA103</v>
      </c>
      <c r="C30" s="9" t="str">
        <f>'Non Unit rate categories'!C30</f>
        <v>Replacement of Valves</v>
      </c>
      <c r="D30" s="266">
        <f>'Non Unit rate categories'!D30+M30</f>
        <v>0.64524137823243921</v>
      </c>
      <c r="E30" s="265">
        <f>'Non Unit rate categories'!E30+N30</f>
        <v>1.0523782684130734</v>
      </c>
      <c r="F30" s="265">
        <f>'Non Unit rate categories'!F30+O30</f>
        <v>1.5823673494274491</v>
      </c>
      <c r="G30" s="265">
        <f>'Non Unit rate categories'!G30+P30</f>
        <v>0.95580302255771532</v>
      </c>
      <c r="H30" s="457">
        <f>'Non Unit rate categories'!H30+Q30</f>
        <v>0.96050083545491016</v>
      </c>
      <c r="I30" s="216">
        <f>SUM(D30:H30)</f>
        <v>5.1962908540855874</v>
      </c>
      <c r="J30" s="21"/>
      <c r="K30" s="216" t="str">
        <f t="shared" si="12"/>
        <v>SA103</v>
      </c>
      <c r="L30" s="216" t="str">
        <f t="shared" si="13"/>
        <v>Replacement of Valves</v>
      </c>
      <c r="M30" s="266">
        <f>'Non Unit rate categories'!D30*((Dec19Jun21CPI)*(1+'Real Cost Escalation'!E$21)-1)</f>
        <v>2.1041378232439085E-2</v>
      </c>
      <c r="N30" s="265">
        <f>'Non Unit rate categories'!E30*((Dec19Jun21CPI)*(1+'Real Cost Escalation'!F$21)-1)</f>
        <v>3.91782684130733E-2</v>
      </c>
      <c r="O30" s="265">
        <f>'Non Unit rate categories'!F30*((Dec19Jun21CPI)*(1+'Real Cost Escalation'!G$21)-1)</f>
        <v>6.7867349427449181E-2</v>
      </c>
      <c r="P30" s="265">
        <f>'Non Unit rate categories'!G30*((Dec19Jun21CPI)*(1+'Real Cost Escalation'!H$21)-1)</f>
        <v>4.600302255771533E-2</v>
      </c>
      <c r="Q30" s="457">
        <f>'Non Unit rate categories'!H30*((Dec19Jun21CPI)*(1+'Real Cost Escalation'!I$21)-1)</f>
        <v>5.0700835454910241E-2</v>
      </c>
      <c r="R30" s="216">
        <f>SUM(M30:Q30)</f>
        <v>0.22479085408558713</v>
      </c>
      <c r="S30" s="50"/>
    </row>
    <row r="31" spans="1:19" s="51" customFormat="1" ht="18" customHeight="1" x14ac:dyDescent="0.2">
      <c r="A31" s="9"/>
      <c r="B31" s="9" t="str">
        <f>'Non Unit rate categories'!B31</f>
        <v>SA104</v>
      </c>
      <c r="C31" s="9" t="str">
        <f>'Non Unit rate categories'!C31</f>
        <v>TP M53 Replacement</v>
      </c>
      <c r="D31" s="266">
        <f>'Non Unit rate categories'!D31+M31</f>
        <v>0.38867471678211646</v>
      </c>
      <c r="E31" s="265">
        <f>'Non Unit rate categories'!E31+N31</f>
        <v>1.239546215479828</v>
      </c>
      <c r="F31" s="265">
        <f>'Non Unit rate categories'!F31+O31</f>
        <v>0</v>
      </c>
      <c r="G31" s="265">
        <f>'Non Unit rate categories'!G31+P31</f>
        <v>0</v>
      </c>
      <c r="H31" s="457">
        <f>'Non Unit rate categories'!H31+Q31</f>
        <v>0</v>
      </c>
      <c r="I31" s="216">
        <f t="shared" si="11"/>
        <v>1.6282209322619445</v>
      </c>
      <c r="J31" s="21"/>
      <c r="K31" s="216" t="str">
        <f t="shared" si="12"/>
        <v>SA104</v>
      </c>
      <c r="L31" s="216" t="str">
        <f t="shared" si="13"/>
        <v>TP M53 Replacement</v>
      </c>
      <c r="M31" s="266">
        <f>'Non Unit rate categories'!D31*((Dec19Jun21CPI)*(1+'Real Cost Escalation'!E$21)-1)</f>
        <v>1.2674716782116461E-2</v>
      </c>
      <c r="N31" s="265">
        <f>'Non Unit rate categories'!E31*((Dec19Jun21CPI)*(1+'Real Cost Escalation'!F$21)-1)</f>
        <v>4.6146215479827939E-2</v>
      </c>
      <c r="O31" s="265">
        <f>'Non Unit rate categories'!F31*((Dec19Jun21CPI)*(1+'Real Cost Escalation'!G$21)-1)</f>
        <v>0</v>
      </c>
      <c r="P31" s="265">
        <f>'Non Unit rate categories'!G31*((Dec19Jun21CPI)*(1+'Real Cost Escalation'!H$21)-1)</f>
        <v>0</v>
      </c>
      <c r="Q31" s="457">
        <f>'Non Unit rate categories'!H31*((Dec19Jun21CPI)*(1+'Real Cost Escalation'!I$21)-1)</f>
        <v>0</v>
      </c>
      <c r="R31" s="216">
        <f t="shared" ref="R31:R32" si="15">SUM(M31:Q31)</f>
        <v>5.8820932261944403E-2</v>
      </c>
      <c r="S31" s="50"/>
    </row>
    <row r="32" spans="1:19" s="51" customFormat="1" ht="18" customHeight="1" x14ac:dyDescent="0.2">
      <c r="A32" s="9"/>
      <c r="B32" s="9" t="str">
        <f>'Non Unit rate categories'!B32</f>
        <v>SA105</v>
      </c>
      <c r="C32" s="9" t="str">
        <f>'Non Unit rate categories'!C32</f>
        <v>TP Modifications for ILI</v>
      </c>
      <c r="D32" s="266">
        <f>'Non Unit rate categories'!D32+M32</f>
        <v>4.3939883474088894</v>
      </c>
      <c r="E32" s="265">
        <f>'Non Unit rate categories'!E32+N32</f>
        <v>7.0388443045615041</v>
      </c>
      <c r="F32" s="265">
        <f>'Non Unit rate categories'!F32+O32</f>
        <v>7.3927742848093771</v>
      </c>
      <c r="G32" s="265">
        <f>'Non Unit rate categories'!G32+P32</f>
        <v>7.4222338474063081</v>
      </c>
      <c r="H32" s="457">
        <f>'Non Unit rate categories'!H32+Q32</f>
        <v>7.2015392382634911</v>
      </c>
      <c r="I32" s="216">
        <f t="shared" si="11"/>
        <v>33.449380022449567</v>
      </c>
      <c r="J32" s="21"/>
      <c r="K32" s="216" t="str">
        <f t="shared" si="12"/>
        <v>SA105</v>
      </c>
      <c r="L32" s="216" t="str">
        <f t="shared" si="13"/>
        <v>TP Modifications for ILI</v>
      </c>
      <c r="M32" s="266">
        <f>'Non Unit rate categories'!D32*((Dec19Jun21CPI)*(1+'Real Cost Escalation'!E$21)-1)</f>
        <v>0.14328834740888946</v>
      </c>
      <c r="N32" s="265">
        <f>'Non Unit rate categories'!E32*((Dec19Jun21CPI)*(1+'Real Cost Escalation'!F$21)-1)</f>
        <v>0.26204430456150329</v>
      </c>
      <c r="O32" s="265">
        <f>'Non Unit rate categories'!F32*((Dec19Jun21CPI)*(1+'Real Cost Escalation'!G$21)-1)</f>
        <v>0.31707428480937744</v>
      </c>
      <c r="P32" s="265">
        <f>'Non Unit rate categories'!G32*((Dec19Jun21CPI)*(1+'Real Cost Escalation'!H$21)-1)</f>
        <v>0.35723384740630781</v>
      </c>
      <c r="Q32" s="457">
        <f>'Non Unit rate categories'!H32*((Dec19Jun21CPI)*(1+'Real Cost Escalation'!I$21)-1)</f>
        <v>0.38013923826349166</v>
      </c>
      <c r="R32" s="216">
        <f t="shared" si="15"/>
        <v>1.4597800224495696</v>
      </c>
      <c r="S32" s="50"/>
    </row>
    <row r="33" spans="1:19" s="51" customFormat="1" ht="18" customHeight="1" x14ac:dyDescent="0.2">
      <c r="A33" s="9"/>
      <c r="B33" s="9" t="str">
        <f>'Non Unit rate categories'!B33</f>
        <v>SA107</v>
      </c>
      <c r="C33" s="9" t="str">
        <f>'Non Unit rate categories'!C33</f>
        <v>Additional emergency isolation valves</v>
      </c>
      <c r="D33" s="266">
        <f>'Non Unit rate categories'!D33+M33</f>
        <v>7.0395606949101408E-2</v>
      </c>
      <c r="E33" s="265">
        <f>'Non Unit rate categories'!E33+N33</f>
        <v>0.45857185699207648</v>
      </c>
      <c r="F33" s="265">
        <f>'Non Unit rate categories'!F33+O33</f>
        <v>0.46128437423058355</v>
      </c>
      <c r="G33" s="265">
        <f>'Non Unit rate categories'!G33+P33</f>
        <v>0.4638239552200828</v>
      </c>
      <c r="H33" s="457">
        <f>'Non Unit rate categories'!H33+Q33</f>
        <v>0.39420863042301985</v>
      </c>
      <c r="I33" s="216">
        <f>SUM(D33:H33)</f>
        <v>1.8482844238148641</v>
      </c>
      <c r="J33" s="21"/>
      <c r="K33" s="216" t="str">
        <f t="shared" si="12"/>
        <v>SA107</v>
      </c>
      <c r="L33" s="216" t="str">
        <f t="shared" si="13"/>
        <v>Additional emergency isolation valves</v>
      </c>
      <c r="M33" s="266">
        <f>'Non Unit rate categories'!D33*((Dec19Jun21CPI)*(1+'Real Cost Escalation'!E$21)-1)</f>
        <v>2.295606949101412E-3</v>
      </c>
      <c r="N33" s="265">
        <f>'Non Unit rate categories'!E33*((Dec19Jun21CPI)*(1+'Real Cost Escalation'!F$21)-1)</f>
        <v>1.7071856992076449E-2</v>
      </c>
      <c r="O33" s="265">
        <f>'Non Unit rate categories'!F33*((Dec19Jun21CPI)*(1+'Real Cost Escalation'!G$21)-1)</f>
        <v>1.978437423058357E-2</v>
      </c>
      <c r="P33" s="265">
        <f>'Non Unit rate categories'!G33*((Dec19Jun21CPI)*(1+'Real Cost Escalation'!H$21)-1)</f>
        <v>2.2323955220082788E-2</v>
      </c>
      <c r="Q33" s="457">
        <f>'Non Unit rate categories'!H33*((Dec19Jun21CPI)*(1+'Real Cost Escalation'!I$21)-1)</f>
        <v>2.0808630423019874E-2</v>
      </c>
      <c r="R33" s="216">
        <f>SUM(M33:Q33)</f>
        <v>8.2284423814864102E-2</v>
      </c>
      <c r="S33" s="50"/>
    </row>
    <row r="34" spans="1:19" s="51" customFormat="1" ht="18" customHeight="1" x14ac:dyDescent="0.2">
      <c r="A34" s="9"/>
      <c r="B34" s="9" t="str">
        <f>'Non Unit rate categories'!B34</f>
        <v>SA108</v>
      </c>
      <c r="C34" s="9" t="str">
        <f>'Non Unit rate categories'!C34</f>
        <v>I and C Meter Set Refurbishment</v>
      </c>
      <c r="D34" s="266">
        <f>'Non Unit rate categories'!D34+M34</f>
        <v>0.27693073570725796</v>
      </c>
      <c r="E34" s="265">
        <f>'Non Unit rate categories'!E34+N34</f>
        <v>0.27825911775351592</v>
      </c>
      <c r="F34" s="265">
        <f>'Non Unit rate categories'!F34+O34</f>
        <v>0.27990505969733481</v>
      </c>
      <c r="G34" s="265">
        <f>'Non Unit rate categories'!G34+P34</f>
        <v>0.28144606478699924</v>
      </c>
      <c r="H34" s="457">
        <f>'Non Unit rate categories'!H34+Q34</f>
        <v>0.28282938428046872</v>
      </c>
      <c r="I34" s="216">
        <f>SUM(D34:H34)</f>
        <v>1.3993703622255766</v>
      </c>
      <c r="J34" s="21"/>
      <c r="K34" s="216" t="str">
        <f t="shared" si="12"/>
        <v>SA108</v>
      </c>
      <c r="L34" s="216" t="str">
        <f t="shared" si="13"/>
        <v>I and C Meter Set Refurbishment</v>
      </c>
      <c r="M34" s="266">
        <f>'Non Unit rate categories'!D34*((Dec19Jun21CPI)*(1+'Real Cost Escalation'!E$21)-1)</f>
        <v>9.0307357072579777E-3</v>
      </c>
      <c r="N34" s="265">
        <f>'Non Unit rate categories'!E34*((Dec19Jun21CPI)*(1+'Real Cost Escalation'!F$21)-1)</f>
        <v>1.0359117753515924E-2</v>
      </c>
      <c r="O34" s="265">
        <f>'Non Unit rate categories'!F34*((Dec19Jun21CPI)*(1+'Real Cost Escalation'!G$21)-1)</f>
        <v>1.2005059697334853E-2</v>
      </c>
      <c r="P34" s="265">
        <f>'Non Unit rate categories'!G34*((Dec19Jun21CPI)*(1+'Real Cost Escalation'!H$21)-1)</f>
        <v>1.354606478699927E-2</v>
      </c>
      <c r="Q34" s="457">
        <f>'Non Unit rate categories'!H34*((Dec19Jun21CPI)*(1+'Real Cost Escalation'!I$21)-1)</f>
        <v>1.4929384280468732E-2</v>
      </c>
      <c r="R34" s="216">
        <f>SUM(M34:Q34)</f>
        <v>5.9870362225576762E-2</v>
      </c>
      <c r="S34" s="50"/>
    </row>
    <row r="35" spans="1:19" s="51" customFormat="1" ht="18" customHeight="1" x14ac:dyDescent="0.2">
      <c r="A35" s="9"/>
      <c r="B35" s="9" t="str">
        <f>'Non Unit rate categories'!B35</f>
        <v>SA112</v>
      </c>
      <c r="C35" s="9" t="str">
        <f>'Non Unit rate categories'!C35</f>
        <v>CP Assets Replacement</v>
      </c>
      <c r="D35" s="266">
        <f>'Non Unit rate categories'!D35+M35</f>
        <v>0.34164094121406779</v>
      </c>
      <c r="E35" s="265">
        <f>'Non Unit rate categories'!E35+N35</f>
        <v>0.34327972533608442</v>
      </c>
      <c r="F35" s="265">
        <f>'Non Unit rate categories'!F35+O35</f>
        <v>0.34531027334814923</v>
      </c>
      <c r="G35" s="265">
        <f>'Non Unit rate categories'!G35+P35</f>
        <v>0.34721136398694763</v>
      </c>
      <c r="H35" s="457">
        <f>'Non Unit rate categories'!H35+Q35</f>
        <v>0.3489179227498877</v>
      </c>
      <c r="I35" s="216">
        <f t="shared" si="11"/>
        <v>1.7263602266351368</v>
      </c>
      <c r="J35" s="21"/>
      <c r="K35" s="216" t="str">
        <f t="shared" si="12"/>
        <v>SA112</v>
      </c>
      <c r="L35" s="216" t="str">
        <f t="shared" si="13"/>
        <v>CP Assets Replacement</v>
      </c>
      <c r="M35" s="266">
        <f>'Non Unit rate categories'!D35*((Dec19Jun21CPI)*(1+'Real Cost Escalation'!E$21)-1)</f>
        <v>1.1140941214067794E-2</v>
      </c>
      <c r="N35" s="265">
        <f>'Non Unit rate categories'!E35*((Dec19Jun21CPI)*(1+'Real Cost Escalation'!F$21)-1)</f>
        <v>1.2779725336084409E-2</v>
      </c>
      <c r="O35" s="265">
        <f>'Non Unit rate categories'!F35*((Dec19Jun21CPI)*(1+'Real Cost Escalation'!G$21)-1)</f>
        <v>1.4810273348149196E-2</v>
      </c>
      <c r="P35" s="265">
        <f>'Non Unit rate categories'!G35*((Dec19Jun21CPI)*(1+'Real Cost Escalation'!H$21)-1)</f>
        <v>1.671136398694759E-2</v>
      </c>
      <c r="Q35" s="457">
        <f>'Non Unit rate categories'!H35*((Dec19Jun21CPI)*(1+'Real Cost Escalation'!I$21)-1)</f>
        <v>1.8417922749887707E-2</v>
      </c>
      <c r="R35" s="216">
        <f t="shared" ref="R35:R37" si="16">SUM(M35:Q35)</f>
        <v>7.3860226635136694E-2</v>
      </c>
      <c r="S35" s="50"/>
    </row>
    <row r="36" spans="1:19" s="51" customFormat="1" ht="18" customHeight="1" x14ac:dyDescent="0.2">
      <c r="A36" s="9"/>
      <c r="B36" s="9" t="str">
        <f>'Non Unit rate categories'!B36</f>
        <v>SA126</v>
      </c>
      <c r="C36" s="9" t="str">
        <f>'Non Unit rate categories'!C36</f>
        <v>CP Remote Monitoring</v>
      </c>
      <c r="D36" s="266">
        <f>'Non Unit rate categories'!D36+M36</f>
        <v>0.31155999903757953</v>
      </c>
      <c r="E36" s="265">
        <f>'Non Unit rate categories'!E36+N36</f>
        <v>0.18259780851462523</v>
      </c>
      <c r="F36" s="265">
        <f>'Non Unit rate categories'!F36+O36</f>
        <v>0</v>
      </c>
      <c r="G36" s="265">
        <f>'Non Unit rate categories'!G36+P36</f>
        <v>0</v>
      </c>
      <c r="H36" s="457">
        <f>'Non Unit rate categories'!H36+Q36</f>
        <v>0</v>
      </c>
      <c r="I36" s="216">
        <f t="shared" si="11"/>
        <v>0.49415780755220473</v>
      </c>
      <c r="J36" s="21"/>
      <c r="K36" s="216" t="str">
        <f t="shared" si="12"/>
        <v>SA126</v>
      </c>
      <c r="L36" s="216" t="str">
        <f t="shared" si="13"/>
        <v>CP Remote Monitoring</v>
      </c>
      <c r="M36" s="266">
        <f>'Non Unit rate categories'!D36*((Dec19Jun21CPI)*(1+'Real Cost Escalation'!E$21)-1)</f>
        <v>1.0159999037579524E-2</v>
      </c>
      <c r="N36" s="265">
        <f>'Non Unit rate categories'!E36*((Dec19Jun21CPI)*(1+'Real Cost Escalation'!F$21)-1)</f>
        <v>6.797808514625232E-3</v>
      </c>
      <c r="O36" s="265">
        <f>'Non Unit rate categories'!F36*((Dec19Jun21CPI)*(1+'Real Cost Escalation'!G$21)-1)</f>
        <v>0</v>
      </c>
      <c r="P36" s="265">
        <f>'Non Unit rate categories'!G36*((Dec19Jun21CPI)*(1+'Real Cost Escalation'!H$21)-1)</f>
        <v>0</v>
      </c>
      <c r="Q36" s="457">
        <f>'Non Unit rate categories'!H36*((Dec19Jun21CPI)*(1+'Real Cost Escalation'!I$21)-1)</f>
        <v>0</v>
      </c>
      <c r="R36" s="216">
        <f t="shared" si="16"/>
        <v>1.6957807552204756E-2</v>
      </c>
      <c r="S36" s="50"/>
    </row>
    <row r="37" spans="1:19" s="51" customFormat="1" ht="18" customHeight="1" x14ac:dyDescent="0.2">
      <c r="A37" s="9"/>
      <c r="B37" s="9" t="str">
        <f>'Non Unit rate categories'!B37</f>
        <v>SA127</v>
      </c>
      <c r="C37" s="9" t="str">
        <f>'Non Unit rate categories'!C37</f>
        <v>Isolated Steel Sections from CP</v>
      </c>
      <c r="D37" s="266">
        <f>'Non Unit rate categories'!D37+M37</f>
        <v>0.11267431949268801</v>
      </c>
      <c r="E37" s="265">
        <f>'Non Unit rate categories'!E37+N37</f>
        <v>0.28729552807249908</v>
      </c>
      <c r="F37" s="265">
        <f>'Non Unit rate categories'!F37+O37</f>
        <v>0.27812887977391015</v>
      </c>
      <c r="G37" s="265">
        <f>'Non Unit rate categories'!G37+P37</f>
        <v>0.27966010618252785</v>
      </c>
      <c r="H37" s="457">
        <f>'Non Unit rate categories'!H37+Q37</f>
        <v>0.26836591819371086</v>
      </c>
      <c r="I37" s="216">
        <f t="shared" si="11"/>
        <v>1.226124751715336</v>
      </c>
      <c r="J37" s="21"/>
      <c r="K37" s="216" t="str">
        <f t="shared" si="12"/>
        <v>SA127</v>
      </c>
      <c r="L37" s="216" t="str">
        <f t="shared" si="13"/>
        <v>Isolated Steel Sections from CP</v>
      </c>
      <c r="M37" s="266">
        <f>'Non Unit rate categories'!D37*((Dec19Jun21CPI)*(1+'Real Cost Escalation'!E$21)-1)</f>
        <v>3.6743194926880164E-3</v>
      </c>
      <c r="N37" s="265">
        <f>'Non Unit rate categories'!E37*((Dec19Jun21CPI)*(1+'Real Cost Escalation'!F$21)-1)</f>
        <v>1.0695528072499086E-2</v>
      </c>
      <c r="O37" s="265">
        <f>'Non Unit rate categories'!F37*((Dec19Jun21CPI)*(1+'Real Cost Escalation'!G$21)-1)</f>
        <v>1.1928879773910182E-2</v>
      </c>
      <c r="P37" s="265">
        <f>'Non Unit rate categories'!G37*((Dec19Jun21CPI)*(1+'Real Cost Escalation'!H$21)-1)</f>
        <v>1.3460106182527831E-2</v>
      </c>
      <c r="Q37" s="457">
        <f>'Non Unit rate categories'!H37*((Dec19Jun21CPI)*(1+'Real Cost Escalation'!I$21)-1)</f>
        <v>1.4165918193710906E-2</v>
      </c>
      <c r="R37" s="216">
        <f t="shared" si="16"/>
        <v>5.3924751715336026E-2</v>
      </c>
      <c r="S37" s="50"/>
    </row>
    <row r="38" spans="1:19" s="51" customFormat="1" ht="18" customHeight="1" x14ac:dyDescent="0.2">
      <c r="A38" s="9"/>
      <c r="B38" s="9" t="str">
        <f>'Non Unit rate categories'!B38</f>
        <v>SA129</v>
      </c>
      <c r="C38" s="9" t="str">
        <f>'Non Unit rate categories'!C38</f>
        <v>I&amp;C Overpressure risk reduction</v>
      </c>
      <c r="D38" s="266">
        <f>'Non Unit rate categories'!D38+M38</f>
        <v>0.48201867137101306</v>
      </c>
      <c r="E38" s="265">
        <f>'Non Unit rate categories'!E38+N38</f>
        <v>0.48433081974044223</v>
      </c>
      <c r="F38" s="265">
        <f>'Non Unit rate categories'!F38+O38</f>
        <v>0.5306598724161119</v>
      </c>
      <c r="G38" s="265">
        <f>'Non Unit rate categories'!G38+P38</f>
        <v>0.53358139718296727</v>
      </c>
      <c r="H38" s="457">
        <f>'Non Unit rate categories'!H38+Q38</f>
        <v>0.53620397266162778</v>
      </c>
      <c r="I38" s="216">
        <f>SUM(D38:H38)</f>
        <v>2.5667947333721624</v>
      </c>
      <c r="J38" s="21"/>
      <c r="K38" s="216" t="str">
        <f t="shared" si="12"/>
        <v>SA129</v>
      </c>
      <c r="L38" s="216" t="str">
        <f t="shared" si="13"/>
        <v>I&amp;C Overpressure risk reduction</v>
      </c>
      <c r="M38" s="266">
        <f>'Non Unit rate categories'!D38*((Dec19Jun21CPI)*(1+'Real Cost Escalation'!E$21)-1)</f>
        <v>1.5718671371013047E-2</v>
      </c>
      <c r="N38" s="265">
        <f>'Non Unit rate categories'!E38*((Dec19Jun21CPI)*(1+'Real Cost Escalation'!F$21)-1)</f>
        <v>1.8030819740442239E-2</v>
      </c>
      <c r="O38" s="265">
        <f>'Non Unit rate categories'!F38*((Dec19Jun21CPI)*(1+'Real Cost Escalation'!G$21)-1)</f>
        <v>2.2759872416111878E-2</v>
      </c>
      <c r="P38" s="265">
        <f>'Non Unit rate categories'!G38*((Dec19Jun21CPI)*(1+'Real Cost Escalation'!H$21)-1)</f>
        <v>2.5681397182967265E-2</v>
      </c>
      <c r="Q38" s="457">
        <f>'Non Unit rate categories'!H38*((Dec19Jun21CPI)*(1+'Real Cost Escalation'!I$21)-1)</f>
        <v>2.8303972661627735E-2</v>
      </c>
      <c r="R38" s="216">
        <f>SUM(M38:Q38)</f>
        <v>0.11049473337216216</v>
      </c>
      <c r="S38" s="50"/>
    </row>
    <row r="39" spans="1:19" s="51" customFormat="1" ht="18" customHeight="1" x14ac:dyDescent="0.2">
      <c r="A39" s="9"/>
      <c r="B39" s="9" t="str">
        <f>'Non Unit rate categories'!B39</f>
        <v>SA131</v>
      </c>
      <c r="C39" s="9" t="str">
        <f>'Non Unit rate categories'!C39</f>
        <v>Slab Sensitive TP Areas</v>
      </c>
      <c r="D39" s="266">
        <f>'Non Unit rate categories'!D39+M39</f>
        <v>0.27569028448348526</v>
      </c>
      <c r="E39" s="265">
        <f>'Non Unit rate categories'!E39+N39</f>
        <v>0</v>
      </c>
      <c r="F39" s="265">
        <f>'Non Unit rate categories'!F39+O39</f>
        <v>0</v>
      </c>
      <c r="G39" s="265">
        <f>'Non Unit rate categories'!G39+P39</f>
        <v>0</v>
      </c>
      <c r="H39" s="457">
        <f>'Non Unit rate categories'!H39+Q39</f>
        <v>0</v>
      </c>
      <c r="I39" s="216">
        <f t="shared" si="11"/>
        <v>0.27569028448348526</v>
      </c>
      <c r="J39" s="21"/>
      <c r="K39" s="216" t="str">
        <f t="shared" si="12"/>
        <v>SA131</v>
      </c>
      <c r="L39" s="216" t="str">
        <f t="shared" si="13"/>
        <v>Slab Sensitive TP Areas</v>
      </c>
      <c r="M39" s="266">
        <f>'Non Unit rate categories'!D39*((Dec19Jun21CPI)*(1+'Real Cost Escalation'!E$21)-1)</f>
        <v>8.9902844834852651E-3</v>
      </c>
      <c r="N39" s="265">
        <f>'Non Unit rate categories'!E39*((Dec19Jun21CPI)*(1+'Real Cost Escalation'!F$21)-1)</f>
        <v>0</v>
      </c>
      <c r="O39" s="265">
        <f>'Non Unit rate categories'!F39*((Dec19Jun21CPI)*(1+'Real Cost Escalation'!G$21)-1)</f>
        <v>0</v>
      </c>
      <c r="P39" s="265">
        <f>'Non Unit rate categories'!G39*((Dec19Jun21CPI)*(1+'Real Cost Escalation'!H$21)-1)</f>
        <v>0</v>
      </c>
      <c r="Q39" s="457">
        <f>'Non Unit rate categories'!H39*((Dec19Jun21CPI)*(1+'Real Cost Escalation'!I$21)-1)</f>
        <v>0</v>
      </c>
      <c r="R39" s="216">
        <f t="shared" ref="R39" si="17">SUM(M39:Q39)</f>
        <v>8.9902844834852651E-3</v>
      </c>
      <c r="S39" s="50"/>
    </row>
    <row r="40" spans="1:19" s="323" customFormat="1" ht="18" customHeight="1" thickBot="1" x14ac:dyDescent="0.25">
      <c r="A40" s="393"/>
      <c r="B40" s="17" t="s">
        <v>104</v>
      </c>
      <c r="C40" s="17"/>
      <c r="D40" s="400">
        <f t="shared" ref="D40:I40" si="18">SUM(D29:D39)</f>
        <v>7.5470086163684948</v>
      </c>
      <c r="E40" s="322">
        <f t="shared" si="18"/>
        <v>11.633703151586529</v>
      </c>
      <c r="F40" s="322">
        <f t="shared" si="18"/>
        <v>11.140618404407398</v>
      </c>
      <c r="G40" s="322">
        <f t="shared" si="18"/>
        <v>10.555435577980202</v>
      </c>
      <c r="H40" s="401">
        <f t="shared" si="18"/>
        <v>10.246046063153432</v>
      </c>
      <c r="I40" s="322">
        <f t="shared" si="18"/>
        <v>51.122811813496064</v>
      </c>
      <c r="J40" s="224"/>
      <c r="K40" s="322" t="s">
        <v>104</v>
      </c>
      <c r="L40" s="322"/>
      <c r="M40" s="400">
        <f t="shared" ref="M40:R40" si="19">SUM(M29:M39)</f>
        <v>0.24610861636849488</v>
      </c>
      <c r="N40" s="322">
        <f t="shared" si="19"/>
        <v>0.43310315158652668</v>
      </c>
      <c r="O40" s="322">
        <f t="shared" si="19"/>
        <v>0.47781840440739853</v>
      </c>
      <c r="P40" s="322">
        <f t="shared" si="19"/>
        <v>0.50803557798020349</v>
      </c>
      <c r="Q40" s="401">
        <f t="shared" si="19"/>
        <v>0.54084606315343475</v>
      </c>
      <c r="R40" s="322">
        <f t="shared" si="19"/>
        <v>2.205911813496058</v>
      </c>
      <c r="S40" s="224"/>
    </row>
    <row r="41" spans="1:19" s="51" customFormat="1" ht="18" customHeight="1" x14ac:dyDescent="0.2">
      <c r="A41" s="9"/>
      <c r="B41" s="9"/>
      <c r="C41" s="9"/>
      <c r="D41" s="265"/>
      <c r="E41" s="265"/>
      <c r="F41" s="265"/>
      <c r="G41" s="265"/>
      <c r="H41" s="265"/>
      <c r="I41" s="265"/>
      <c r="J41" s="21"/>
      <c r="K41" s="216"/>
      <c r="L41" s="216"/>
      <c r="M41" s="265"/>
      <c r="N41" s="265"/>
      <c r="O41" s="265"/>
      <c r="P41" s="265"/>
      <c r="Q41" s="265"/>
      <c r="R41" s="265"/>
      <c r="S41" s="50"/>
    </row>
    <row r="42" spans="1:19" s="431" customFormat="1" ht="18" customHeight="1" x14ac:dyDescent="0.2">
      <c r="A42" s="139"/>
      <c r="B42" s="247" t="s">
        <v>103</v>
      </c>
      <c r="C42" s="247"/>
      <c r="D42" s="459"/>
      <c r="E42" s="459"/>
      <c r="F42" s="459"/>
      <c r="G42" s="459"/>
      <c r="H42" s="459"/>
      <c r="I42" s="459"/>
      <c r="J42" s="430"/>
      <c r="K42" s="459" t="s">
        <v>103</v>
      </c>
      <c r="L42" s="459"/>
      <c r="M42" s="459"/>
      <c r="N42" s="459"/>
      <c r="O42" s="459"/>
      <c r="P42" s="459"/>
      <c r="Q42" s="459"/>
      <c r="R42" s="459"/>
      <c r="S42" s="430"/>
    </row>
    <row r="43" spans="1:19" s="51" customFormat="1" x14ac:dyDescent="0.2">
      <c r="A43" s="50"/>
      <c r="B43" s="9"/>
      <c r="C43" s="9"/>
      <c r="D43" s="216"/>
      <c r="E43" s="216"/>
      <c r="F43" s="216"/>
      <c r="G43" s="216"/>
      <c r="H43" s="216"/>
      <c r="I43" s="216"/>
      <c r="J43" s="21"/>
      <c r="K43" s="315"/>
      <c r="L43" s="315"/>
      <c r="M43" s="315"/>
      <c r="N43" s="315"/>
      <c r="O43" s="315"/>
      <c r="P43" s="315"/>
      <c r="Q43" s="315"/>
      <c r="R43" s="315"/>
      <c r="S43" s="50"/>
    </row>
    <row r="44" spans="1:19" s="252" customFormat="1" ht="33.75" x14ac:dyDescent="0.25">
      <c r="A44" s="9"/>
      <c r="B44" s="72" t="s">
        <v>89</v>
      </c>
      <c r="C44" s="7" t="s">
        <v>90</v>
      </c>
      <c r="D44" s="492" t="s">
        <v>229</v>
      </c>
      <c r="E44" s="493" t="s">
        <v>230</v>
      </c>
      <c r="F44" s="493" t="s">
        <v>231</v>
      </c>
      <c r="G44" s="493" t="s">
        <v>232</v>
      </c>
      <c r="H44" s="494" t="s">
        <v>233</v>
      </c>
      <c r="I44" s="495" t="s">
        <v>228</v>
      </c>
      <c r="J44" s="9"/>
      <c r="K44" s="462" t="s">
        <v>89</v>
      </c>
      <c r="L44" s="463" t="s">
        <v>90</v>
      </c>
      <c r="M44" s="492" t="s">
        <v>229</v>
      </c>
      <c r="N44" s="493" t="s">
        <v>230</v>
      </c>
      <c r="O44" s="493" t="s">
        <v>231</v>
      </c>
      <c r="P44" s="493" t="s">
        <v>232</v>
      </c>
      <c r="Q44" s="494" t="s">
        <v>233</v>
      </c>
      <c r="R44" s="495" t="s">
        <v>228</v>
      </c>
      <c r="S44" s="9"/>
    </row>
    <row r="45" spans="1:19" s="51" customFormat="1" ht="18" customHeight="1" x14ac:dyDescent="0.2">
      <c r="A45" s="9"/>
      <c r="B45" s="9" t="str">
        <f>'Non Unit rate categories'!B45</f>
        <v>SA113</v>
      </c>
      <c r="C45" s="9" t="str">
        <f>'Non Unit rate categories'!C45</f>
        <v>Small Plant and Equipment</v>
      </c>
      <c r="D45" s="266">
        <f>'Non Unit rate categories'!D45+M45</f>
        <v>1.1139251989478953</v>
      </c>
      <c r="E45" s="265">
        <f>'Non Unit rate categories'!E45+N45</f>
        <v>1.1192684781306037</v>
      </c>
      <c r="F45" s="265">
        <f>'Non Unit rate categories'!F45+O45</f>
        <v>0.78110124161899053</v>
      </c>
      <c r="G45" s="265">
        <f>'Non Unit rate categories'!G45+P45</f>
        <v>0.78540156041344034</v>
      </c>
      <c r="H45" s="457">
        <f>'Non Unit rate categories'!H45+Q45</f>
        <v>0.91594913699788982</v>
      </c>
      <c r="I45" s="216">
        <f t="shared" si="11"/>
        <v>4.7156456161088194</v>
      </c>
      <c r="J45" s="21"/>
      <c r="K45" s="216" t="str">
        <f t="shared" ref="K45" si="20">B45</f>
        <v>SA113</v>
      </c>
      <c r="L45" s="216" t="str">
        <f t="shared" ref="L45" si="21">C45</f>
        <v>Small Plant and Equipment</v>
      </c>
      <c r="M45" s="266">
        <f>'Non Unit rate categories'!D45*((Dec19Jun21CPI)*(1+'Real Cost Escalation'!E$21)-1)</f>
        <v>3.6325198947895466E-2</v>
      </c>
      <c r="N45" s="265">
        <f>'Non Unit rate categories'!E45*((Dec19Jun21CPI)*(1+'Real Cost Escalation'!F$21)-1)</f>
        <v>4.1668478130603807E-2</v>
      </c>
      <c r="O45" s="265">
        <f>'Non Unit rate categories'!F45*((Dec19Jun21CPI)*(1+'Real Cost Escalation'!G$21)-1)</f>
        <v>3.3501241618990436E-2</v>
      </c>
      <c r="P45" s="265">
        <f>'Non Unit rate categories'!G45*((Dec19Jun21CPI)*(1+'Real Cost Escalation'!H$21)-1)</f>
        <v>3.7801560413440301E-2</v>
      </c>
      <c r="Q45" s="457">
        <f>'Non Unit rate categories'!H45*((Dec19Jun21CPI)*(1+'Real Cost Escalation'!I$21)-1)</f>
        <v>4.8349136997889786E-2</v>
      </c>
      <c r="R45" s="216">
        <f t="shared" ref="R45" si="22">SUM(M45:Q45)</f>
        <v>0.19764561610881978</v>
      </c>
      <c r="S45" s="50"/>
    </row>
    <row r="46" spans="1:19" s="323" customFormat="1" ht="18" customHeight="1" thickBot="1" x14ac:dyDescent="0.25">
      <c r="A46" s="393"/>
      <c r="B46" s="17" t="s">
        <v>105</v>
      </c>
      <c r="C46" s="17"/>
      <c r="D46" s="400">
        <f t="shared" ref="D46:I46" si="23">SUM(D45:D45)</f>
        <v>1.1139251989478953</v>
      </c>
      <c r="E46" s="322">
        <f t="shared" si="23"/>
        <v>1.1192684781306037</v>
      </c>
      <c r="F46" s="322">
        <f t="shared" si="23"/>
        <v>0.78110124161899053</v>
      </c>
      <c r="G46" s="322">
        <f t="shared" si="23"/>
        <v>0.78540156041344034</v>
      </c>
      <c r="H46" s="401">
        <f t="shared" si="23"/>
        <v>0.91594913699788982</v>
      </c>
      <c r="I46" s="322">
        <f t="shared" si="23"/>
        <v>4.7156456161088194</v>
      </c>
      <c r="J46" s="224"/>
      <c r="K46" s="322" t="s">
        <v>105</v>
      </c>
      <c r="L46" s="322"/>
      <c r="M46" s="400">
        <f t="shared" ref="M46:R46" si="24">SUM(M45:M45)</f>
        <v>3.6325198947895466E-2</v>
      </c>
      <c r="N46" s="322">
        <f t="shared" si="24"/>
        <v>4.1668478130603807E-2</v>
      </c>
      <c r="O46" s="322">
        <f t="shared" si="24"/>
        <v>3.3501241618990436E-2</v>
      </c>
      <c r="P46" s="322">
        <f t="shared" si="24"/>
        <v>3.7801560413440301E-2</v>
      </c>
      <c r="Q46" s="401">
        <f t="shared" si="24"/>
        <v>4.8349136997889786E-2</v>
      </c>
      <c r="R46" s="322">
        <f t="shared" si="24"/>
        <v>0.19764561610881978</v>
      </c>
      <c r="S46" s="224"/>
    </row>
    <row r="47" spans="1:19" s="51" customFormat="1" ht="18" customHeight="1" x14ac:dyDescent="0.2">
      <c r="A47" s="9"/>
      <c r="B47" s="9"/>
      <c r="C47" s="9"/>
      <c r="D47" s="265"/>
      <c r="E47" s="265"/>
      <c r="F47" s="265"/>
      <c r="G47" s="265"/>
      <c r="H47" s="265"/>
      <c r="I47" s="265"/>
      <c r="J47" s="21"/>
      <c r="K47" s="216"/>
      <c r="L47" s="216"/>
      <c r="M47" s="265"/>
      <c r="N47" s="265"/>
      <c r="O47" s="265"/>
      <c r="P47" s="265"/>
      <c r="Q47" s="265"/>
      <c r="R47" s="265"/>
      <c r="S47" s="50"/>
    </row>
    <row r="48" spans="1:19" s="431" customFormat="1" ht="18" customHeight="1" x14ac:dyDescent="0.2">
      <c r="A48" s="139"/>
      <c r="B48" s="247" t="s">
        <v>49</v>
      </c>
      <c r="C48" s="247"/>
      <c r="D48" s="459"/>
      <c r="E48" s="459"/>
      <c r="F48" s="459"/>
      <c r="G48" s="459"/>
      <c r="H48" s="459"/>
      <c r="I48" s="459"/>
      <c r="J48" s="430"/>
      <c r="K48" s="459" t="s">
        <v>49</v>
      </c>
      <c r="L48" s="459"/>
      <c r="M48" s="459"/>
      <c r="N48" s="459"/>
      <c r="O48" s="459"/>
      <c r="P48" s="459"/>
      <c r="Q48" s="459"/>
      <c r="R48" s="459"/>
      <c r="S48" s="430"/>
    </row>
    <row r="49" spans="1:19" s="51" customFormat="1" x14ac:dyDescent="0.2">
      <c r="A49" s="50"/>
      <c r="B49" s="9"/>
      <c r="C49" s="9"/>
      <c r="D49" s="216"/>
      <c r="E49" s="216"/>
      <c r="F49" s="216"/>
      <c r="G49" s="216"/>
      <c r="H49" s="216"/>
      <c r="I49" s="216"/>
      <c r="J49" s="21"/>
      <c r="K49" s="315"/>
      <c r="L49" s="315"/>
      <c r="M49" s="315"/>
      <c r="N49" s="315"/>
      <c r="O49" s="315"/>
      <c r="P49" s="315"/>
      <c r="Q49" s="315"/>
      <c r="R49" s="315"/>
      <c r="S49" s="50"/>
    </row>
    <row r="50" spans="1:19" s="252" customFormat="1" ht="33.75" x14ac:dyDescent="0.25">
      <c r="A50" s="9"/>
      <c r="B50" s="72" t="s">
        <v>89</v>
      </c>
      <c r="C50" s="7" t="s">
        <v>90</v>
      </c>
      <c r="D50" s="492" t="s">
        <v>229</v>
      </c>
      <c r="E50" s="493" t="s">
        <v>230</v>
      </c>
      <c r="F50" s="493" t="s">
        <v>231</v>
      </c>
      <c r="G50" s="493" t="s">
        <v>232</v>
      </c>
      <c r="H50" s="494" t="s">
        <v>233</v>
      </c>
      <c r="I50" s="495" t="s">
        <v>228</v>
      </c>
      <c r="J50" s="9"/>
      <c r="K50" s="462" t="s">
        <v>89</v>
      </c>
      <c r="L50" s="463" t="s">
        <v>90</v>
      </c>
      <c r="M50" s="492" t="s">
        <v>229</v>
      </c>
      <c r="N50" s="493" t="s">
        <v>230</v>
      </c>
      <c r="O50" s="493" t="s">
        <v>231</v>
      </c>
      <c r="P50" s="493" t="s">
        <v>232</v>
      </c>
      <c r="Q50" s="494" t="s">
        <v>233</v>
      </c>
      <c r="R50" s="495" t="s">
        <v>228</v>
      </c>
      <c r="S50" s="9"/>
    </row>
    <row r="51" spans="1:19" s="51" customFormat="1" ht="18" customHeight="1" x14ac:dyDescent="0.2">
      <c r="A51" s="9"/>
      <c r="B51" s="9" t="str">
        <f>'Non Unit rate categories'!B51</f>
        <v>SA106</v>
      </c>
      <c r="C51" s="9" t="str">
        <f>'Non Unit rate categories'!C51</f>
        <v>DRS Overpressure risk reduction</v>
      </c>
      <c r="D51" s="266">
        <f>'Non Unit rate categories'!D51+M51</f>
        <v>0.56967722451761804</v>
      </c>
      <c r="E51" s="265">
        <f>'Non Unit rate categories'!E51+N51</f>
        <v>0.66183915577655983</v>
      </c>
      <c r="F51" s="265">
        <f>'Non Unit rate categories'!F51+O51</f>
        <v>0.66575402776835313</v>
      </c>
      <c r="G51" s="265">
        <f>'Non Unit rate categories'!G51+P51</f>
        <v>0.66941930751129508</v>
      </c>
      <c r="H51" s="457">
        <f>'Non Unit rate categories'!H51+Q51</f>
        <v>0.67270953215197726</v>
      </c>
      <c r="I51" s="216">
        <f>SUM(D51:H51)</f>
        <v>3.2393992477258036</v>
      </c>
      <c r="J51" s="21"/>
      <c r="K51" s="216" t="str">
        <f t="shared" ref="K51:K52" si="25">B51</f>
        <v>SA106</v>
      </c>
      <c r="L51" s="216" t="str">
        <f t="shared" ref="L51:L52" si="26">C51</f>
        <v>DRS Overpressure risk reduction</v>
      </c>
      <c r="M51" s="266">
        <f>'Non Unit rate categories'!D51*((Dec19Jun21CPI)*(1+'Real Cost Escalation'!E$21)-1)</f>
        <v>1.8577224517618039E-2</v>
      </c>
      <c r="N51" s="265">
        <f>'Non Unit rate categories'!E51*((Dec19Jun21CPI)*(1+'Real Cost Escalation'!F$21)-1)</f>
        <v>2.4639155776559719E-2</v>
      </c>
      <c r="O51" s="265">
        <f>'Non Unit rate categories'!F51*((Dec19Jun21CPI)*(1+'Real Cost Escalation'!G$21)-1)</f>
        <v>2.8554027768353005E-2</v>
      </c>
      <c r="P51" s="265">
        <f>'Non Unit rate categories'!G51*((Dec19Jun21CPI)*(1+'Real Cost Escalation'!H$21)-1)</f>
        <v>3.2219307511295023E-2</v>
      </c>
      <c r="Q51" s="457">
        <f>'Non Unit rate categories'!H51*((Dec19Jun21CPI)*(1+'Real Cost Escalation'!I$21)-1)</f>
        <v>3.550953215197715E-2</v>
      </c>
      <c r="R51" s="216">
        <f>SUM(M51:Q51)</f>
        <v>0.13949924772580294</v>
      </c>
      <c r="S51" s="50"/>
    </row>
    <row r="52" spans="1:19" s="51" customFormat="1" ht="18" customHeight="1" x14ac:dyDescent="0.2">
      <c r="A52" s="9"/>
      <c r="B52" s="9" t="str">
        <f>'Non Unit rate categories'!B52</f>
        <v>SA109</v>
      </c>
      <c r="C52" s="9" t="str">
        <f>'Non Unit rate categories'!C52</f>
        <v>DRS Operability Risk Reduction</v>
      </c>
      <c r="D52" s="266">
        <f>'Non Unit rate categories'!D52+M52</f>
        <v>0.16249911031422526</v>
      </c>
      <c r="E52" s="265">
        <f>'Non Unit rate categories'!E52+N52</f>
        <v>0.16327858645335086</v>
      </c>
      <c r="F52" s="265">
        <f>'Non Unit rate categories'!F52+O52</f>
        <v>0.57495988932976239</v>
      </c>
      <c r="G52" s="265">
        <f>'Non Unit rate categories'!G52+P52</f>
        <v>0.57812530590625488</v>
      </c>
      <c r="H52" s="457">
        <f>'Non Unit rate categories'!H52+Q52</f>
        <v>0.58096681660896576</v>
      </c>
      <c r="I52" s="216">
        <f t="shared" si="11"/>
        <v>2.0598297086125594</v>
      </c>
      <c r="J52" s="21"/>
      <c r="K52" s="216" t="str">
        <f t="shared" si="25"/>
        <v>SA109</v>
      </c>
      <c r="L52" s="216" t="str">
        <f t="shared" si="26"/>
        <v>DRS Operability Risk Reduction</v>
      </c>
      <c r="M52" s="266">
        <f>'Non Unit rate categories'!D52*((Dec19Jun21CPI)*(1+'Real Cost Escalation'!E$21)-1)</f>
        <v>5.2991103142252857E-3</v>
      </c>
      <c r="N52" s="265">
        <f>'Non Unit rate categories'!E52*((Dec19Jun21CPI)*(1+'Real Cost Escalation'!F$21)-1)</f>
        <v>6.0785864533508894E-3</v>
      </c>
      <c r="O52" s="265">
        <f>'Non Unit rate categories'!F52*((Dec19Jun21CPI)*(1+'Real Cost Escalation'!G$21)-1)</f>
        <v>2.4659889329762482E-2</v>
      </c>
      <c r="P52" s="265">
        <f>'Non Unit rate categories'!G52*((Dec19Jun21CPI)*(1+'Real Cost Escalation'!H$21)-1)</f>
        <v>2.7825305906254937E-2</v>
      </c>
      <c r="Q52" s="457">
        <f>'Non Unit rate categories'!H52*((Dec19Jun21CPI)*(1+'Real Cost Escalation'!I$21)-1)</f>
        <v>3.0666816608965818E-2</v>
      </c>
      <c r="R52" s="216">
        <f t="shared" ref="R52" si="27">SUM(M52:Q52)</f>
        <v>9.4529708612559424E-2</v>
      </c>
      <c r="S52" s="50"/>
    </row>
    <row r="53" spans="1:19" s="392" customFormat="1" ht="18" customHeight="1" thickBot="1" x14ac:dyDescent="0.25">
      <c r="A53" s="57"/>
      <c r="B53" s="17" t="s">
        <v>106</v>
      </c>
      <c r="C53" s="17"/>
      <c r="D53" s="400">
        <f t="shared" ref="D53:I53" si="28">SUM(D51:D52)</f>
        <v>0.7321763348318433</v>
      </c>
      <c r="E53" s="322">
        <f t="shared" si="28"/>
        <v>0.82511774222991074</v>
      </c>
      <c r="F53" s="322">
        <f t="shared" si="28"/>
        <v>1.2407139170981156</v>
      </c>
      <c r="G53" s="322">
        <f t="shared" si="28"/>
        <v>1.2475446134175501</v>
      </c>
      <c r="H53" s="401">
        <f t="shared" si="28"/>
        <v>1.253676348760943</v>
      </c>
      <c r="I53" s="322">
        <f t="shared" si="28"/>
        <v>5.2992289563383626</v>
      </c>
      <c r="J53" s="224"/>
      <c r="K53" s="322" t="s">
        <v>106</v>
      </c>
      <c r="L53" s="322"/>
      <c r="M53" s="400">
        <f t="shared" ref="M53:R53" si="29">SUM(M51:M52)</f>
        <v>2.3876334831843322E-2</v>
      </c>
      <c r="N53" s="322">
        <f t="shared" si="29"/>
        <v>3.0717742229910607E-2</v>
      </c>
      <c r="O53" s="322">
        <f t="shared" si="29"/>
        <v>5.3213917098115487E-2</v>
      </c>
      <c r="P53" s="322">
        <f t="shared" si="29"/>
        <v>6.0044613417549964E-2</v>
      </c>
      <c r="Q53" s="401">
        <f t="shared" si="29"/>
        <v>6.6176348760942971E-2</v>
      </c>
      <c r="R53" s="322">
        <f t="shared" si="29"/>
        <v>0.23402895633836235</v>
      </c>
      <c r="S53" s="391"/>
    </row>
    <row r="54" spans="1:19" x14ac:dyDescent="0.2">
      <c r="A54" s="9"/>
      <c r="B54" s="9"/>
      <c r="C54" s="9"/>
      <c r="D54" s="216"/>
      <c r="E54" s="216"/>
      <c r="F54" s="216"/>
      <c r="G54" s="216"/>
      <c r="H54" s="216"/>
      <c r="I54" s="216"/>
      <c r="J54" s="21"/>
      <c r="K54" s="216"/>
      <c r="L54" s="216"/>
      <c r="M54" s="216"/>
      <c r="N54" s="216"/>
      <c r="O54" s="216"/>
      <c r="P54" s="216"/>
      <c r="Q54" s="216"/>
      <c r="R54" s="216"/>
      <c r="S54" s="21"/>
    </row>
    <row r="55" spans="1:19" s="431" customFormat="1" ht="21.75" customHeight="1" x14ac:dyDescent="0.2">
      <c r="A55" s="139"/>
      <c r="B55" s="247" t="s">
        <v>1</v>
      </c>
      <c r="C55" s="247"/>
      <c r="D55" s="459"/>
      <c r="E55" s="459"/>
      <c r="F55" s="459"/>
      <c r="G55" s="459"/>
      <c r="H55" s="459"/>
      <c r="I55" s="459"/>
      <c r="J55" s="430"/>
      <c r="K55" s="459" t="s">
        <v>1</v>
      </c>
      <c r="L55" s="459"/>
      <c r="M55" s="459"/>
      <c r="N55" s="459"/>
      <c r="O55" s="459"/>
      <c r="P55" s="459"/>
      <c r="Q55" s="459"/>
      <c r="R55" s="459"/>
      <c r="S55" s="430"/>
    </row>
    <row r="56" spans="1:19" s="51" customFormat="1" x14ac:dyDescent="0.2">
      <c r="A56" s="50"/>
      <c r="B56" s="9"/>
      <c r="C56" s="9"/>
      <c r="D56" s="216"/>
      <c r="E56" s="216"/>
      <c r="F56" s="216"/>
      <c r="G56" s="216"/>
      <c r="H56" s="216"/>
      <c r="I56" s="216"/>
      <c r="J56" s="21"/>
      <c r="K56" s="315"/>
      <c r="L56" s="315"/>
      <c r="M56" s="315"/>
      <c r="N56" s="315"/>
      <c r="O56" s="315"/>
      <c r="P56" s="315"/>
      <c r="Q56" s="315"/>
      <c r="R56" s="315"/>
      <c r="S56" s="50"/>
    </row>
    <row r="57" spans="1:19" s="252" customFormat="1" ht="33.75" x14ac:dyDescent="0.25">
      <c r="A57" s="9"/>
      <c r="B57" s="72" t="s">
        <v>89</v>
      </c>
      <c r="C57" s="7" t="s">
        <v>90</v>
      </c>
      <c r="D57" s="492" t="s">
        <v>229</v>
      </c>
      <c r="E57" s="493" t="s">
        <v>230</v>
      </c>
      <c r="F57" s="493" t="s">
        <v>231</v>
      </c>
      <c r="G57" s="493" t="s">
        <v>232</v>
      </c>
      <c r="H57" s="494" t="s">
        <v>233</v>
      </c>
      <c r="I57" s="495" t="s">
        <v>228</v>
      </c>
      <c r="J57" s="9"/>
      <c r="K57" s="462" t="s">
        <v>89</v>
      </c>
      <c r="L57" s="463" t="s">
        <v>90</v>
      </c>
      <c r="M57" s="492" t="s">
        <v>229</v>
      </c>
      <c r="N57" s="493" t="s">
        <v>230</v>
      </c>
      <c r="O57" s="493" t="s">
        <v>231</v>
      </c>
      <c r="P57" s="493" t="s">
        <v>232</v>
      </c>
      <c r="Q57" s="494" t="s">
        <v>233</v>
      </c>
      <c r="R57" s="495" t="s">
        <v>228</v>
      </c>
      <c r="S57" s="9"/>
    </row>
    <row r="58" spans="1:19" s="51" customFormat="1" ht="18" customHeight="1" x14ac:dyDescent="0.2">
      <c r="A58" s="9"/>
      <c r="B58" s="9" t="str">
        <f>'Non Unit rate categories'!B58</f>
        <v>SA110</v>
      </c>
      <c r="C58" s="9" t="str">
        <f>'Non Unit rate categories'!C58</f>
        <v>SCADA Equipment Replacement</v>
      </c>
      <c r="D58" s="266">
        <f>'Non Unit rate categories'!D58+M58</f>
        <v>0.34918701949201847</v>
      </c>
      <c r="E58" s="265">
        <f>'Non Unit rate categories'!E58+N58</f>
        <v>0.26444483531185203</v>
      </c>
      <c r="F58" s="265">
        <f>'Non Unit rate categories'!F58+O58</f>
        <v>0.26600906382583595</v>
      </c>
      <c r="G58" s="265">
        <f>'Non Unit rate categories'!G58+P58</f>
        <v>0.26747356511672271</v>
      </c>
      <c r="H58" s="457">
        <f>'Non Unit rate categories'!H58+Q58</f>
        <v>0.26878820917434615</v>
      </c>
      <c r="I58" s="216">
        <f>SUM(D58:H58)</f>
        <v>1.4159026929207754</v>
      </c>
      <c r="J58" s="21"/>
      <c r="K58" s="216" t="str">
        <f t="shared" ref="K58:K59" si="30">B58</f>
        <v>SA110</v>
      </c>
      <c r="L58" s="216" t="str">
        <f t="shared" ref="L58:L59" si="31">C58</f>
        <v>SCADA Equipment Replacement</v>
      </c>
      <c r="M58" s="266">
        <f>'Non Unit rate categories'!D58*((Dec19Jun21CPI)*(1+'Real Cost Escalation'!E$21)-1)</f>
        <v>1.1387019492018459E-2</v>
      </c>
      <c r="N58" s="265">
        <f>'Non Unit rate categories'!E58*((Dec19Jun21CPI)*(1+'Real Cost Escalation'!F$21)-1)</f>
        <v>9.8448353118520144E-3</v>
      </c>
      <c r="O58" s="265">
        <f>'Non Unit rate categories'!F58*((Dec19Jun21CPI)*(1+'Real Cost Escalation'!G$21)-1)</f>
        <v>1.1409063825835961E-2</v>
      </c>
      <c r="P58" s="265">
        <f>'Non Unit rate categories'!G58*((Dec19Jun21CPI)*(1+'Real Cost Escalation'!H$21)-1)</f>
        <v>1.2873565116722711E-2</v>
      </c>
      <c r="Q58" s="457">
        <f>'Non Unit rate categories'!H58*((Dec19Jun21CPI)*(1+'Real Cost Escalation'!I$21)-1)</f>
        <v>1.4188209174346173E-2</v>
      </c>
      <c r="R58" s="216">
        <f>SUM(M58:Q58)</f>
        <v>5.9702692920775319E-2</v>
      </c>
      <c r="S58" s="50"/>
    </row>
    <row r="59" spans="1:19" s="51" customFormat="1" ht="18" customHeight="1" x14ac:dyDescent="0.2">
      <c r="A59" s="9"/>
      <c r="B59" s="9" t="str">
        <f>'Non Unit rate categories'!B59</f>
        <v>SA111</v>
      </c>
      <c r="C59" s="9" t="str">
        <f>'Non Unit rate categories'!C59</f>
        <v>Additional Network Pressure Monitoring</v>
      </c>
      <c r="D59" s="266">
        <f>'Non Unit rate categories'!D59+M59</f>
        <v>0.17252609103972136</v>
      </c>
      <c r="E59" s="265">
        <f>'Non Unit rate categories'!E59+N59</f>
        <v>9.3687840318652987E-2</v>
      </c>
      <c r="F59" s="265">
        <f>'Non Unit rate categories'!F59+O59</f>
        <v>9.42420171134737E-2</v>
      </c>
      <c r="G59" s="265">
        <f>'Non Unit rate categories'!G59+P59</f>
        <v>5.6835506177591123E-2</v>
      </c>
      <c r="H59" s="457">
        <f>'Non Unit rate categories'!H59+Q59</f>
        <v>0</v>
      </c>
      <c r="I59" s="216">
        <f>SUM(D59:H59)</f>
        <v>0.41729145464943918</v>
      </c>
      <c r="J59" s="21"/>
      <c r="K59" s="216" t="str">
        <f t="shared" si="30"/>
        <v>SA111</v>
      </c>
      <c r="L59" s="216" t="str">
        <f t="shared" si="31"/>
        <v>Additional Network Pressure Monitoring</v>
      </c>
      <c r="M59" s="266">
        <f>'Non Unit rate categories'!D59*((Dec19Jun21CPI)*(1+'Real Cost Escalation'!E$21)-1)</f>
        <v>5.6260910397213752E-3</v>
      </c>
      <c r="N59" s="265">
        <f>'Non Unit rate categories'!E59*((Dec19Jun21CPI)*(1+'Real Cost Escalation'!F$21)-1)</f>
        <v>3.4878403186529914E-3</v>
      </c>
      <c r="O59" s="265">
        <f>'Non Unit rate categories'!F59*((Dec19Jun21CPI)*(1+'Real Cost Escalation'!G$21)-1)</f>
        <v>4.0420171134736985E-3</v>
      </c>
      <c r="P59" s="265">
        <f>'Non Unit rate categories'!G59*((Dec19Jun21CPI)*(1+'Real Cost Escalation'!H$21)-1)</f>
        <v>2.7355061775911184E-3</v>
      </c>
      <c r="Q59" s="457">
        <f>'Non Unit rate categories'!H59*((Dec19Jun21CPI)*(1+'Real Cost Escalation'!I$21)-1)</f>
        <v>0</v>
      </c>
      <c r="R59" s="216">
        <f>SUM(M59:Q59)</f>
        <v>1.5891454649439182E-2</v>
      </c>
      <c r="S59" s="50"/>
    </row>
    <row r="60" spans="1:19" s="392" customFormat="1" ht="13.5" thickBot="1" x14ac:dyDescent="0.25">
      <c r="A60" s="57"/>
      <c r="B60" s="17" t="s">
        <v>94</v>
      </c>
      <c r="C60" s="17"/>
      <c r="D60" s="400">
        <f t="shared" ref="D60:I60" si="32">SUM(D58:D59)</f>
        <v>0.52171311053173985</v>
      </c>
      <c r="E60" s="322">
        <f t="shared" si="32"/>
        <v>0.35813267563050499</v>
      </c>
      <c r="F60" s="322">
        <f t="shared" si="32"/>
        <v>0.36025108093930963</v>
      </c>
      <c r="G60" s="322">
        <f t="shared" si="32"/>
        <v>0.32430907129431386</v>
      </c>
      <c r="H60" s="322">
        <f t="shared" si="32"/>
        <v>0.26878820917434615</v>
      </c>
      <c r="I60" s="400">
        <f t="shared" si="32"/>
        <v>1.8331941475702145</v>
      </c>
      <c r="J60" s="224"/>
      <c r="K60" s="322" t="s">
        <v>94</v>
      </c>
      <c r="L60" s="322"/>
      <c r="M60" s="400">
        <f t="shared" ref="M60:R60" si="33">SUM(M58:M59)</f>
        <v>1.7013110531739834E-2</v>
      </c>
      <c r="N60" s="322">
        <f t="shared" si="33"/>
        <v>1.3332675630505006E-2</v>
      </c>
      <c r="O60" s="322">
        <f t="shared" si="33"/>
        <v>1.545108093930966E-2</v>
      </c>
      <c r="P60" s="322">
        <f t="shared" si="33"/>
        <v>1.5609071294313829E-2</v>
      </c>
      <c r="Q60" s="322">
        <f t="shared" si="33"/>
        <v>1.4188209174346173E-2</v>
      </c>
      <c r="R60" s="400">
        <f t="shared" si="33"/>
        <v>7.5594147570214501E-2</v>
      </c>
      <c r="S60" s="391"/>
    </row>
    <row r="61" spans="1:19" x14ac:dyDescent="0.2">
      <c r="A61" s="9"/>
      <c r="B61" s="9"/>
      <c r="C61" s="9"/>
      <c r="D61" s="216"/>
      <c r="E61" s="216"/>
      <c r="F61" s="216"/>
      <c r="G61" s="216"/>
      <c r="H61" s="216"/>
      <c r="I61" s="216"/>
      <c r="J61" s="21"/>
      <c r="K61" s="216"/>
      <c r="L61" s="216"/>
      <c r="M61" s="216"/>
      <c r="N61" s="216"/>
      <c r="O61" s="216"/>
      <c r="P61" s="216"/>
      <c r="Q61" s="216"/>
      <c r="R61" s="216"/>
      <c r="S61" s="21"/>
    </row>
    <row r="62" spans="1:19" s="431" customFormat="1" ht="21.75" customHeight="1" x14ac:dyDescent="0.2">
      <c r="A62" s="139"/>
      <c r="B62" s="247" t="s">
        <v>56</v>
      </c>
      <c r="C62" s="247"/>
      <c r="D62" s="459"/>
      <c r="E62" s="459"/>
      <c r="F62" s="459"/>
      <c r="G62" s="459"/>
      <c r="H62" s="459"/>
      <c r="I62" s="459"/>
      <c r="J62" s="430"/>
      <c r="K62" s="459" t="s">
        <v>56</v>
      </c>
      <c r="L62" s="459"/>
      <c r="M62" s="459"/>
      <c r="N62" s="459"/>
      <c r="O62" s="459"/>
      <c r="P62" s="459"/>
      <c r="Q62" s="459"/>
      <c r="R62" s="459"/>
      <c r="S62" s="430"/>
    </row>
    <row r="63" spans="1:19" s="51" customFormat="1" x14ac:dyDescent="0.2">
      <c r="A63" s="50"/>
      <c r="B63" s="9"/>
      <c r="C63" s="9"/>
      <c r="D63" s="216"/>
      <c r="E63" s="216"/>
      <c r="F63" s="216"/>
      <c r="G63" s="216"/>
      <c r="H63" s="216"/>
      <c r="I63" s="216"/>
      <c r="J63" s="21"/>
      <c r="K63" s="315"/>
      <c r="L63" s="315"/>
      <c r="M63" s="315"/>
      <c r="N63" s="315"/>
      <c r="O63" s="315"/>
      <c r="P63" s="315"/>
      <c r="Q63" s="315"/>
      <c r="R63" s="315"/>
      <c r="S63" s="50"/>
    </row>
    <row r="64" spans="1:19" s="252" customFormat="1" ht="33.75" x14ac:dyDescent="0.25">
      <c r="A64" s="9"/>
      <c r="B64" s="72" t="s">
        <v>89</v>
      </c>
      <c r="C64" s="7" t="s">
        <v>90</v>
      </c>
      <c r="D64" s="492" t="s">
        <v>229</v>
      </c>
      <c r="E64" s="493" t="s">
        <v>230</v>
      </c>
      <c r="F64" s="493" t="s">
        <v>231</v>
      </c>
      <c r="G64" s="493" t="s">
        <v>232</v>
      </c>
      <c r="H64" s="494" t="s">
        <v>233</v>
      </c>
      <c r="I64" s="495" t="s">
        <v>228</v>
      </c>
      <c r="J64" s="9"/>
      <c r="K64" s="462" t="s">
        <v>89</v>
      </c>
      <c r="L64" s="463" t="s">
        <v>90</v>
      </c>
      <c r="M64" s="492" t="s">
        <v>229</v>
      </c>
      <c r="N64" s="493" t="s">
        <v>230</v>
      </c>
      <c r="O64" s="493" t="s">
        <v>231</v>
      </c>
      <c r="P64" s="493" t="s">
        <v>232</v>
      </c>
      <c r="Q64" s="494" t="s">
        <v>233</v>
      </c>
      <c r="R64" s="495" t="s">
        <v>228</v>
      </c>
      <c r="S64" s="9"/>
    </row>
    <row r="65" spans="1:19" s="51" customFormat="1" ht="18" customHeight="1" x14ac:dyDescent="0.2">
      <c r="A65" s="9"/>
      <c r="B65" s="9" t="str">
        <f>'Non Unit rate categories'!B65</f>
        <v>SA122</v>
      </c>
      <c r="C65" s="9" t="str">
        <f>'Non Unit rate categories'!C65</f>
        <v>Concordia Reticulation Project</v>
      </c>
      <c r="D65" s="266">
        <f>'Non Unit rate categories'!D65+M65</f>
        <v>2.1087670804136107</v>
      </c>
      <c r="E65" s="265">
        <f>'Non Unit rate categories'!E65+N65</f>
        <v>0.26486030245295467</v>
      </c>
      <c r="F65" s="265">
        <f>'Non Unit rate categories'!F65+O65</f>
        <v>0.26642698851370061</v>
      </c>
      <c r="G65" s="265">
        <f>'Non Unit rate categories'!G65+P65</f>
        <v>0.267893790670716</v>
      </c>
      <c r="H65" s="457">
        <f>'Non Unit rate categories'!H65+Q65</f>
        <v>0.26773248172275799</v>
      </c>
      <c r="I65" s="216">
        <f>SUM(D65:H65)</f>
        <v>3.1756806437737399</v>
      </c>
      <c r="J65" s="21"/>
      <c r="K65" s="216" t="str">
        <f t="shared" ref="K65:K66" si="34">B65</f>
        <v>SA122</v>
      </c>
      <c r="L65" s="216" t="str">
        <f t="shared" ref="L65:L67" si="35">C65</f>
        <v>Concordia Reticulation Project</v>
      </c>
      <c r="M65" s="266">
        <f>'Non Unit rate categories'!D65*((Dec19Jun21CPI)*(1+'Real Cost Escalation'!E$21)-1)</f>
        <v>6.8767080413610585E-2</v>
      </c>
      <c r="N65" s="265">
        <f>'Non Unit rate categories'!E65*((Dec19Jun21CPI)*(1+'Real Cost Escalation'!F$21)-1)</f>
        <v>9.8603024529546873E-3</v>
      </c>
      <c r="O65" s="265">
        <f>'Non Unit rate categories'!F65*((Dec19Jun21CPI)*(1+'Real Cost Escalation'!G$21)-1)</f>
        <v>1.142698851370059E-2</v>
      </c>
      <c r="P65" s="265">
        <f>'Non Unit rate categories'!G65*((Dec19Jun21CPI)*(1+'Real Cost Escalation'!H$21)-1)</f>
        <v>1.2893790670715992E-2</v>
      </c>
      <c r="Q65" s="457">
        <f>'Non Unit rate categories'!H65*((Dec19Jun21CPI)*(1+'Real Cost Escalation'!I$21)-1)</f>
        <v>1.413248172275801E-2</v>
      </c>
      <c r="R65" s="216">
        <f>SUM(M65:Q65)</f>
        <v>0.11708064377373988</v>
      </c>
      <c r="S65" s="50"/>
    </row>
    <row r="66" spans="1:19" s="51" customFormat="1" ht="18" customHeight="1" x14ac:dyDescent="0.2">
      <c r="A66" s="9"/>
      <c r="B66" s="9" t="str">
        <f>'Non Unit rate categories'!B66</f>
        <v>SA124</v>
      </c>
      <c r="C66" s="9" t="str">
        <f>'Non Unit rate categories'!C66</f>
        <v>Kingsford Regional Industrial Estate</v>
      </c>
      <c r="D66" s="266">
        <f>'Non Unit rate categories'!D66+M66</f>
        <v>2.7515275561985044</v>
      </c>
      <c r="E66" s="265">
        <f>'Non Unit rate categories'!E66+N66</f>
        <v>0</v>
      </c>
      <c r="F66" s="265">
        <f>'Non Unit rate categories'!F66+O66</f>
        <v>0</v>
      </c>
      <c r="G66" s="265">
        <f>'Non Unit rate categories'!G66+P66</f>
        <v>0</v>
      </c>
      <c r="H66" s="457">
        <f>'Non Unit rate categories'!H66+Q66</f>
        <v>0</v>
      </c>
      <c r="I66" s="216">
        <f>SUM(D66:H66)</f>
        <v>2.7515275561985044</v>
      </c>
      <c r="J66" s="21"/>
      <c r="K66" s="216" t="str">
        <f t="shared" si="34"/>
        <v>SA124</v>
      </c>
      <c r="L66" s="216" t="str">
        <f t="shared" si="35"/>
        <v>Kingsford Regional Industrial Estate</v>
      </c>
      <c r="M66" s="266">
        <f>'Non Unit rate categories'!D66*((Dec19Jun21CPI)*(1+'Real Cost Escalation'!E$21)-1)</f>
        <v>8.9727556198504255E-2</v>
      </c>
      <c r="N66" s="265">
        <f>'Non Unit rate categories'!E66*((Dec19Jun21CPI)*(1+'Real Cost Escalation'!F$21)-1)</f>
        <v>0</v>
      </c>
      <c r="O66" s="265">
        <f>'Non Unit rate categories'!F66*((Dec19Jun21CPI)*(1+'Real Cost Escalation'!G$21)-1)</f>
        <v>0</v>
      </c>
      <c r="P66" s="265">
        <f>'Non Unit rate categories'!G66*((Dec19Jun21CPI)*(1+'Real Cost Escalation'!H$21)-1)</f>
        <v>0</v>
      </c>
      <c r="Q66" s="457">
        <f>'Non Unit rate categories'!H66*((Dec19Jun21CPI)*(1+'Real Cost Escalation'!I$21)-1)</f>
        <v>0</v>
      </c>
      <c r="R66" s="216">
        <f>SUM(M66:Q66)</f>
        <v>8.9727556198504255E-2</v>
      </c>
      <c r="S66" s="50"/>
    </row>
    <row r="67" spans="1:19" s="51" customFormat="1" ht="18" customHeight="1" x14ac:dyDescent="0.2">
      <c r="A67" s="9"/>
      <c r="B67" s="9"/>
      <c r="C67" s="9" t="str">
        <f>'Non Unit rate categories'!C67</f>
        <v>Mt Barker Trunk Reticulation</v>
      </c>
      <c r="D67" s="266">
        <f>'Non Unit rate categories'!D67+M67</f>
        <v>5.6179878827827485</v>
      </c>
      <c r="E67" s="265">
        <f>'Non Unit rate categories'!E67+N67</f>
        <v>7.5006065243267486</v>
      </c>
      <c r="F67" s="265">
        <f>'Non Unit rate categories'!F67+O67</f>
        <v>5.9981122142574517</v>
      </c>
      <c r="G67" s="265">
        <f>'Non Unit rate categories'!G67+P67</f>
        <v>3.5536847051093772</v>
      </c>
      <c r="H67" s="457">
        <f>'Non Unit rate categories'!H67+Q67</f>
        <v>3.3715751196185448</v>
      </c>
      <c r="I67" s="216">
        <f>SUM(D67:H67)</f>
        <v>26.041966446094872</v>
      </c>
      <c r="J67" s="21"/>
      <c r="K67" s="216"/>
      <c r="L67" s="216" t="str">
        <f t="shared" si="35"/>
        <v>Mt Barker Trunk Reticulation</v>
      </c>
      <c r="M67" s="266">
        <f>'Non Unit rate categories'!D67*((Dec19Jun21CPI)*(1+'Real Cost Escalation'!E$21)-1)</f>
        <v>0.18320308017243725</v>
      </c>
      <c r="N67" s="265">
        <f>'Non Unit rate categories'!E67*((Dec19Jun21CPI)*(1+'Real Cost Escalation'!F$21)-1)</f>
        <v>0.27923493338003597</v>
      </c>
      <c r="O67" s="265">
        <f>'Non Unit rate categories'!F67*((Dec19Jun21CPI)*(1+'Real Cost Escalation'!G$21)-1)</f>
        <v>0.2572575689819146</v>
      </c>
      <c r="P67" s="265">
        <f>'Non Unit rate categories'!G67*((Dec19Jun21CPI)*(1+'Real Cost Escalation'!H$21)-1)</f>
        <v>0.17103967427795305</v>
      </c>
      <c r="Q67" s="457">
        <f>'Non Unit rate categories'!H67*((Dec19Jun21CPI)*(1+'Real Cost Escalation'!I$21)-1)</f>
        <v>0.17797139685223506</v>
      </c>
      <c r="R67" s="216">
        <f>SUM(M67:Q67)</f>
        <v>1.068706653664576</v>
      </c>
      <c r="S67" s="50"/>
    </row>
    <row r="68" spans="1:19" s="392" customFormat="1" ht="13.5" thickBot="1" x14ac:dyDescent="0.25">
      <c r="A68" s="57"/>
      <c r="B68" s="17" t="s">
        <v>307</v>
      </c>
      <c r="C68" s="17"/>
      <c r="D68" s="400">
        <f t="shared" ref="D68:I68" si="36">SUM(D65:D67)</f>
        <v>10.478282519394863</v>
      </c>
      <c r="E68" s="322">
        <f t="shared" si="36"/>
        <v>7.7654668267797033</v>
      </c>
      <c r="F68" s="322">
        <f t="shared" si="36"/>
        <v>6.2645392027711519</v>
      </c>
      <c r="G68" s="322">
        <f t="shared" si="36"/>
        <v>3.8215784957800931</v>
      </c>
      <c r="H68" s="322">
        <f t="shared" si="36"/>
        <v>3.6393076013413026</v>
      </c>
      <c r="I68" s="400">
        <f t="shared" si="36"/>
        <v>31.969174646067117</v>
      </c>
      <c r="J68" s="224"/>
      <c r="K68" s="322" t="s">
        <v>307</v>
      </c>
      <c r="L68" s="322"/>
      <c r="M68" s="400">
        <f t="shared" ref="M68:R68" si="37">SUM(M65:M67)</f>
        <v>0.34169771678455207</v>
      </c>
      <c r="N68" s="322">
        <f t="shared" si="37"/>
        <v>0.28909523583299063</v>
      </c>
      <c r="O68" s="322">
        <f t="shared" si="37"/>
        <v>0.26868455749561521</v>
      </c>
      <c r="P68" s="322">
        <f t="shared" si="37"/>
        <v>0.18393346494866905</v>
      </c>
      <c r="Q68" s="322">
        <f t="shared" si="37"/>
        <v>0.19210387857499309</v>
      </c>
      <c r="R68" s="400">
        <f t="shared" si="37"/>
        <v>1.2755148536368202</v>
      </c>
      <c r="S68" s="391"/>
    </row>
    <row r="69" spans="1:19" x14ac:dyDescent="0.2">
      <c r="A69" s="9"/>
      <c r="B69" s="9"/>
      <c r="C69" s="9"/>
      <c r="D69" s="216"/>
      <c r="E69" s="216"/>
      <c r="F69" s="216"/>
      <c r="G69" s="216"/>
      <c r="H69" s="216"/>
      <c r="I69" s="216"/>
      <c r="J69" s="21"/>
      <c r="K69" s="216"/>
      <c r="L69" s="216"/>
      <c r="M69" s="216"/>
      <c r="N69" s="216"/>
      <c r="O69" s="216"/>
      <c r="P69" s="216"/>
      <c r="Q69" s="216"/>
      <c r="R69" s="216"/>
      <c r="S69" s="21"/>
    </row>
    <row r="70" spans="1:19" s="431" customFormat="1" ht="21.75" customHeight="1" x14ac:dyDescent="0.2">
      <c r="A70" s="139"/>
      <c r="B70" s="247" t="s">
        <v>353</v>
      </c>
      <c r="C70" s="247"/>
      <c r="D70" s="459"/>
      <c r="E70" s="459"/>
      <c r="F70" s="459"/>
      <c r="G70" s="459"/>
      <c r="H70" s="459"/>
      <c r="I70" s="459"/>
      <c r="J70" s="430"/>
      <c r="K70" s="459" t="s">
        <v>353</v>
      </c>
      <c r="L70" s="459"/>
      <c r="M70" s="459"/>
      <c r="N70" s="459"/>
      <c r="O70" s="459"/>
      <c r="P70" s="459"/>
      <c r="Q70" s="459"/>
      <c r="R70" s="459"/>
      <c r="S70" s="430"/>
    </row>
    <row r="71" spans="1:19" s="51" customFormat="1" x14ac:dyDescent="0.2">
      <c r="A71" s="50"/>
      <c r="B71" s="9"/>
      <c r="C71" s="9"/>
      <c r="D71" s="216"/>
      <c r="E71" s="216"/>
      <c r="F71" s="216"/>
      <c r="G71" s="216"/>
      <c r="H71" s="216"/>
      <c r="I71" s="216"/>
      <c r="J71" s="21"/>
      <c r="K71" s="315"/>
      <c r="L71" s="315"/>
      <c r="M71" s="315"/>
      <c r="N71" s="315"/>
      <c r="O71" s="315"/>
      <c r="P71" s="315"/>
      <c r="Q71" s="315"/>
      <c r="R71" s="315"/>
      <c r="S71" s="50"/>
    </row>
    <row r="72" spans="1:19" s="252" customFormat="1" ht="33.75" x14ac:dyDescent="0.25">
      <c r="A72" s="9"/>
      <c r="B72" s="72" t="s">
        <v>89</v>
      </c>
      <c r="C72" s="7" t="s">
        <v>90</v>
      </c>
      <c r="D72" s="492" t="s">
        <v>229</v>
      </c>
      <c r="E72" s="493" t="s">
        <v>230</v>
      </c>
      <c r="F72" s="493" t="s">
        <v>231</v>
      </c>
      <c r="G72" s="493" t="s">
        <v>232</v>
      </c>
      <c r="H72" s="494" t="s">
        <v>233</v>
      </c>
      <c r="I72" s="495" t="s">
        <v>228</v>
      </c>
      <c r="J72" s="9"/>
      <c r="K72" s="462" t="s">
        <v>89</v>
      </c>
      <c r="L72" s="463" t="s">
        <v>90</v>
      </c>
      <c r="M72" s="492" t="s">
        <v>229</v>
      </c>
      <c r="N72" s="493" t="s">
        <v>230</v>
      </c>
      <c r="O72" s="493" t="s">
        <v>231</v>
      </c>
      <c r="P72" s="493" t="s">
        <v>232</v>
      </c>
      <c r="Q72" s="494" t="s">
        <v>233</v>
      </c>
      <c r="R72" s="495" t="s">
        <v>228</v>
      </c>
      <c r="S72" s="9"/>
    </row>
    <row r="73" spans="1:19" s="51" customFormat="1" ht="18" customHeight="1" x14ac:dyDescent="0.2">
      <c r="A73" s="9"/>
      <c r="B73" s="9"/>
      <c r="C73" s="9"/>
      <c r="D73" s="266">
        <f>'Non Unit rate categories'!D73+M73</f>
        <v>0</v>
      </c>
      <c r="E73" s="265">
        <f>'Non Unit rate categories'!E73+N73</f>
        <v>0</v>
      </c>
      <c r="F73" s="265">
        <f>'Non Unit rate categories'!F73+O73</f>
        <v>0</v>
      </c>
      <c r="G73" s="265">
        <f>'Non Unit rate categories'!G73+P73</f>
        <v>0</v>
      </c>
      <c r="H73" s="457">
        <f>'Non Unit rate categories'!H73+Q73</f>
        <v>0</v>
      </c>
      <c r="I73" s="216">
        <f>SUM(D73:H73)</f>
        <v>0</v>
      </c>
      <c r="J73" s="21"/>
      <c r="K73" s="216"/>
      <c r="L73" s="216"/>
      <c r="M73" s="266">
        <f>'Non Unit rate categories'!D73*((Dec19Jun21CPI)*(1+'Real Cost Escalation'!E$21)-1)</f>
        <v>0</v>
      </c>
      <c r="N73" s="265">
        <f>'Non Unit rate categories'!E73*((Dec19Jun21CPI)*(1+'Real Cost Escalation'!F$21)-1)</f>
        <v>0</v>
      </c>
      <c r="O73" s="265">
        <f>'Non Unit rate categories'!F73*((Dec19Jun21CPI)*(1+'Real Cost Escalation'!G$21)-1)</f>
        <v>0</v>
      </c>
      <c r="P73" s="265">
        <f>'Non Unit rate categories'!G73*((Dec19Jun21CPI)*(1+'Real Cost Escalation'!H$21)-1)</f>
        <v>0</v>
      </c>
      <c r="Q73" s="457">
        <f>'Non Unit rate categories'!H73*((Dec19Jun21CPI)*(1+'Real Cost Escalation'!I$21)-1)</f>
        <v>0</v>
      </c>
      <c r="R73" s="216"/>
      <c r="S73" s="50"/>
    </row>
    <row r="74" spans="1:19" s="392" customFormat="1" ht="13.5" thickBot="1" x14ac:dyDescent="0.25">
      <c r="A74" s="57"/>
      <c r="B74" s="17" t="s">
        <v>354</v>
      </c>
      <c r="C74" s="17"/>
      <c r="D74" s="400">
        <f t="shared" ref="D74:I74" si="38">SUM(CR73)</f>
        <v>0</v>
      </c>
      <c r="E74" s="322">
        <f t="shared" si="38"/>
        <v>0</v>
      </c>
      <c r="F74" s="322">
        <f t="shared" si="38"/>
        <v>0</v>
      </c>
      <c r="G74" s="322">
        <f t="shared" si="38"/>
        <v>0</v>
      </c>
      <c r="H74" s="322">
        <f t="shared" si="38"/>
        <v>0</v>
      </c>
      <c r="I74" s="400">
        <f t="shared" si="38"/>
        <v>0</v>
      </c>
      <c r="J74" s="224"/>
      <c r="K74" s="322" t="s">
        <v>354</v>
      </c>
      <c r="L74" s="322"/>
      <c r="M74" s="400">
        <f t="shared" ref="M74" si="39">SUM(DA73)</f>
        <v>0</v>
      </c>
      <c r="N74" s="322">
        <f t="shared" ref="N74" si="40">SUM(DB73)</f>
        <v>0</v>
      </c>
      <c r="O74" s="322">
        <f t="shared" ref="O74" si="41">SUM(DC73)</f>
        <v>0</v>
      </c>
      <c r="P74" s="322">
        <f t="shared" ref="P74" si="42">SUM(DD73)</f>
        <v>0</v>
      </c>
      <c r="Q74" s="322">
        <f t="shared" ref="Q74" si="43">SUM(DE73)</f>
        <v>0</v>
      </c>
      <c r="R74" s="400">
        <f t="shared" ref="R74" si="44">SUM(DF73)</f>
        <v>0</v>
      </c>
      <c r="S74" s="391"/>
    </row>
    <row r="75" spans="1:19" x14ac:dyDescent="0.2">
      <c r="A75" s="21"/>
      <c r="B75" s="21"/>
      <c r="C75" s="21"/>
      <c r="D75" s="454"/>
      <c r="E75" s="454"/>
      <c r="F75" s="454"/>
      <c r="G75" s="454"/>
      <c r="H75" s="454"/>
      <c r="I75" s="454"/>
      <c r="J75" s="21"/>
      <c r="K75" s="454"/>
      <c r="L75" s="454"/>
      <c r="M75" s="454"/>
      <c r="N75" s="454"/>
      <c r="O75" s="454"/>
      <c r="P75" s="454"/>
      <c r="Q75" s="454"/>
      <c r="R75" s="454"/>
      <c r="S75" s="21"/>
    </row>
  </sheetData>
  <hyperlinks>
    <hyperlink ref="B3" location="Contents!A1" display="Contents!A1"/>
  </hyperlinks>
  <pageMargins left="0.7" right="0.7" top="0.75" bottom="0.75" header="0.3" footer="0.3"/>
  <pageSetup paperSize="9" scale="45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  <pageSetUpPr fitToPage="1"/>
  </sheetPr>
  <dimension ref="A1:J34"/>
  <sheetViews>
    <sheetView zoomScale="90" zoomScaleNormal="90" workbookViewId="0"/>
  </sheetViews>
  <sheetFormatPr defaultColWidth="9.140625" defaultRowHeight="14.25" x14ac:dyDescent="0.2"/>
  <cols>
    <col min="1" max="1" width="2.28515625" style="22" customWidth="1"/>
    <col min="2" max="2" width="24.7109375" style="22" customWidth="1"/>
    <col min="3" max="3" width="12.42578125" style="22" bestFit="1" customWidth="1"/>
    <col min="4" max="4" width="90.28515625" style="22" customWidth="1"/>
    <col min="5" max="5" width="39.28515625" style="22" bestFit="1" customWidth="1"/>
    <col min="6" max="6" width="2.42578125" style="22" customWidth="1"/>
    <col min="7" max="16384" width="9.140625" style="22"/>
  </cols>
  <sheetData>
    <row r="1" spans="1:6" x14ac:dyDescent="0.2">
      <c r="A1" s="21"/>
      <c r="B1" s="21"/>
      <c r="C1" s="21"/>
      <c r="D1" s="21"/>
      <c r="E1" s="21"/>
      <c r="F1" s="21"/>
    </row>
    <row r="2" spans="1:6" ht="69" customHeight="1" x14ac:dyDescent="0.2">
      <c r="A2" s="21"/>
      <c r="B2" s="445"/>
      <c r="C2" s="445"/>
      <c r="D2" s="446" t="s">
        <v>421</v>
      </c>
      <c r="E2" s="446"/>
      <c r="F2" s="21"/>
    </row>
    <row r="3" spans="1:6" x14ac:dyDescent="0.2">
      <c r="A3" s="21"/>
      <c r="B3" s="21"/>
      <c r="C3" s="21"/>
      <c r="D3" s="21"/>
      <c r="E3" s="21"/>
      <c r="F3" s="21"/>
    </row>
    <row r="4" spans="1:6" ht="28.5" customHeight="1" x14ac:dyDescent="0.2">
      <c r="A4" s="21"/>
      <c r="B4" s="447" t="s">
        <v>11</v>
      </c>
      <c r="C4" s="447"/>
      <c r="D4" s="594" t="s">
        <v>226</v>
      </c>
      <c r="E4" s="594"/>
      <c r="F4" s="21"/>
    </row>
    <row r="5" spans="1:6" ht="15" x14ac:dyDescent="0.25">
      <c r="A5" s="21"/>
      <c r="B5" s="24"/>
      <c r="C5" s="24"/>
      <c r="D5" s="21"/>
      <c r="E5" s="21"/>
      <c r="F5" s="21"/>
    </row>
    <row r="6" spans="1:6" ht="21.75" customHeight="1" x14ac:dyDescent="0.2">
      <c r="A6" s="21"/>
      <c r="B6" s="219" t="s">
        <v>12</v>
      </c>
      <c r="C6" s="219"/>
      <c r="D6" s="220" t="s">
        <v>13</v>
      </c>
      <c r="E6" s="229" t="s">
        <v>18</v>
      </c>
      <c r="F6" s="21"/>
    </row>
    <row r="7" spans="1:6" x14ac:dyDescent="0.2">
      <c r="A7" s="21"/>
      <c r="B7" s="21"/>
      <c r="C7" s="21"/>
      <c r="D7" s="21"/>
      <c r="E7" s="21"/>
      <c r="F7" s="21"/>
    </row>
    <row r="8" spans="1:6" ht="21.75" customHeight="1" x14ac:dyDescent="0.2">
      <c r="A8" s="21"/>
      <c r="B8" s="595" t="s">
        <v>152</v>
      </c>
      <c r="C8" s="595"/>
      <c r="D8" s="595"/>
      <c r="E8" s="595"/>
      <c r="F8" s="21"/>
    </row>
    <row r="9" spans="1:6" x14ac:dyDescent="0.2">
      <c r="A9" s="21"/>
      <c r="B9" s="21"/>
      <c r="C9" s="21"/>
      <c r="D9" s="21"/>
      <c r="E9" s="21"/>
      <c r="F9" s="21"/>
    </row>
    <row r="10" spans="1:6" s="508" customFormat="1" ht="21.95" customHeight="1" x14ac:dyDescent="0.2">
      <c r="A10" s="224"/>
      <c r="B10" s="505" t="s">
        <v>153</v>
      </c>
      <c r="C10" s="505"/>
      <c r="D10" s="506" t="s">
        <v>192</v>
      </c>
      <c r="E10" s="507" t="s">
        <v>101</v>
      </c>
      <c r="F10" s="224"/>
    </row>
    <row r="11" spans="1:6" s="508" customFormat="1" ht="21.95" customHeight="1" x14ac:dyDescent="0.2">
      <c r="A11" s="224"/>
      <c r="B11" s="509" t="s">
        <v>406</v>
      </c>
      <c r="C11" s="509"/>
      <c r="D11" s="510" t="s">
        <v>222</v>
      </c>
      <c r="E11" s="511" t="s">
        <v>399</v>
      </c>
      <c r="F11" s="224"/>
    </row>
    <row r="12" spans="1:6" s="508" customFormat="1" ht="21.95" customHeight="1" x14ac:dyDescent="0.2">
      <c r="A12" s="224"/>
      <c r="B12" s="512" t="s">
        <v>151</v>
      </c>
      <c r="C12" s="512"/>
      <c r="D12" s="513" t="s">
        <v>191</v>
      </c>
      <c r="E12" s="514" t="s">
        <v>193</v>
      </c>
      <c r="F12" s="224"/>
    </row>
    <row r="13" spans="1:6" ht="21.75" customHeight="1" x14ac:dyDescent="0.2">
      <c r="A13" s="21"/>
      <c r="B13" s="21"/>
      <c r="C13" s="21"/>
      <c r="D13" s="21"/>
      <c r="E13" s="21"/>
      <c r="F13" s="21"/>
    </row>
    <row r="14" spans="1:6" ht="21.75" customHeight="1" x14ac:dyDescent="0.2">
      <c r="A14" s="21"/>
      <c r="B14" s="596" t="s">
        <v>154</v>
      </c>
      <c r="C14" s="596"/>
      <c r="D14" s="596"/>
      <c r="E14" s="596"/>
      <c r="F14" s="21"/>
    </row>
    <row r="15" spans="1:6" x14ac:dyDescent="0.2">
      <c r="A15" s="21"/>
      <c r="B15" s="21"/>
      <c r="C15" s="21"/>
      <c r="D15" s="21"/>
      <c r="E15" s="21"/>
      <c r="F15" s="21"/>
    </row>
    <row r="16" spans="1:6" s="508" customFormat="1" ht="21.95" customHeight="1" x14ac:dyDescent="0.2">
      <c r="A16" s="224"/>
      <c r="B16" s="505" t="s">
        <v>155</v>
      </c>
      <c r="C16" s="505"/>
      <c r="D16" s="506" t="s">
        <v>227</v>
      </c>
      <c r="E16" s="515" t="s">
        <v>194</v>
      </c>
      <c r="F16" s="224"/>
    </row>
    <row r="17" spans="1:6" s="508" customFormat="1" ht="21.95" customHeight="1" x14ac:dyDescent="0.2">
      <c r="A17" s="224"/>
      <c r="B17" s="509" t="s">
        <v>38</v>
      </c>
      <c r="C17" s="509"/>
      <c r="D17" s="510" t="s">
        <v>223</v>
      </c>
      <c r="E17" s="511" t="s">
        <v>45</v>
      </c>
      <c r="F17" s="224"/>
    </row>
    <row r="18" spans="1:6" s="508" customFormat="1" ht="21.95" customHeight="1" x14ac:dyDescent="0.2">
      <c r="A18" s="224"/>
      <c r="B18" s="509" t="s">
        <v>408</v>
      </c>
      <c r="C18" s="509"/>
      <c r="D18" s="510" t="s">
        <v>190</v>
      </c>
      <c r="E18" s="511" t="s">
        <v>400</v>
      </c>
      <c r="F18" s="224"/>
    </row>
    <row r="19" spans="1:6" s="508" customFormat="1" ht="21.95" customHeight="1" x14ac:dyDescent="0.2">
      <c r="A19" s="224"/>
      <c r="B19" s="509" t="s">
        <v>142</v>
      </c>
      <c r="C19" s="509"/>
      <c r="D19" s="510" t="s">
        <v>405</v>
      </c>
      <c r="E19" s="511" t="s">
        <v>401</v>
      </c>
      <c r="F19" s="224"/>
    </row>
    <row r="20" spans="1:6" s="508" customFormat="1" ht="21.95" customHeight="1" x14ac:dyDescent="0.2">
      <c r="A20" s="224"/>
      <c r="B20" s="509" t="s">
        <v>402</v>
      </c>
      <c r="C20" s="505"/>
      <c r="D20" s="506" t="s">
        <v>404</v>
      </c>
      <c r="E20" s="516" t="s">
        <v>403</v>
      </c>
      <c r="F20" s="224"/>
    </row>
    <row r="21" spans="1:6" s="508" customFormat="1" ht="21.95" customHeight="1" x14ac:dyDescent="0.2">
      <c r="A21" s="224"/>
      <c r="B21" s="509" t="s">
        <v>59</v>
      </c>
      <c r="C21" s="517"/>
      <c r="D21" s="510" t="s">
        <v>196</v>
      </c>
      <c r="E21" s="511" t="s">
        <v>195</v>
      </c>
      <c r="F21" s="224"/>
    </row>
    <row r="22" spans="1:6" ht="18" customHeight="1" x14ac:dyDescent="0.2">
      <c r="A22" s="21"/>
      <c r="B22" s="21"/>
      <c r="C22" s="21"/>
      <c r="D22" s="21"/>
      <c r="E22" s="21"/>
      <c r="F22" s="21"/>
    </row>
    <row r="23" spans="1:6" ht="24.75" customHeight="1" x14ac:dyDescent="0.2">
      <c r="A23" s="21"/>
      <c r="B23" s="596" t="s">
        <v>156</v>
      </c>
      <c r="C23" s="596"/>
      <c r="D23" s="596"/>
      <c r="E23" s="596"/>
      <c r="F23" s="21"/>
    </row>
    <row r="24" spans="1:6" x14ac:dyDescent="0.2">
      <c r="A24" s="21"/>
      <c r="B24" s="21"/>
      <c r="C24" s="21"/>
      <c r="D24" s="21"/>
      <c r="E24" s="21"/>
      <c r="F24" s="21"/>
    </row>
    <row r="25" spans="1:6" s="508" customFormat="1" ht="12.75" x14ac:dyDescent="0.2">
      <c r="A25" s="224"/>
      <c r="B25" s="505" t="s">
        <v>407</v>
      </c>
      <c r="C25" s="505"/>
      <c r="D25" s="518" t="s">
        <v>199</v>
      </c>
      <c r="E25" s="515" t="s">
        <v>409</v>
      </c>
      <c r="F25" s="224"/>
    </row>
    <row r="26" spans="1:6" s="508" customFormat="1" ht="21.95" customHeight="1" x14ac:dyDescent="0.2">
      <c r="A26" s="224"/>
      <c r="B26" s="509" t="s">
        <v>59</v>
      </c>
      <c r="C26" s="509"/>
      <c r="D26" s="510" t="s">
        <v>200</v>
      </c>
      <c r="E26" s="511" t="s">
        <v>314</v>
      </c>
      <c r="F26" s="224"/>
    </row>
    <row r="27" spans="1:6" s="508" customFormat="1" ht="25.5" x14ac:dyDescent="0.2">
      <c r="A27" s="224"/>
      <c r="B27" s="509" t="s">
        <v>201</v>
      </c>
      <c r="C27" s="517"/>
      <c r="D27" s="519" t="s">
        <v>202</v>
      </c>
      <c r="E27" s="511" t="s">
        <v>315</v>
      </c>
      <c r="F27" s="224"/>
    </row>
    <row r="28" spans="1:6" ht="18" customHeight="1" x14ac:dyDescent="0.2">
      <c r="A28" s="21"/>
      <c r="B28" s="21"/>
      <c r="C28" s="228"/>
      <c r="D28" s="217"/>
      <c r="E28" s="218"/>
      <c r="F28" s="21"/>
    </row>
    <row r="29" spans="1:6" ht="22.5" customHeight="1" x14ac:dyDescent="0.2">
      <c r="A29" s="21"/>
      <c r="B29" s="596" t="s">
        <v>161</v>
      </c>
      <c r="C29" s="596"/>
      <c r="D29" s="596"/>
      <c r="E29" s="596"/>
      <c r="F29" s="21"/>
    </row>
    <row r="30" spans="1:6" x14ac:dyDescent="0.2">
      <c r="A30" s="21"/>
      <c r="B30" s="21"/>
      <c r="C30" s="21"/>
      <c r="D30" s="21"/>
      <c r="E30" s="21"/>
      <c r="F30" s="21"/>
    </row>
    <row r="31" spans="1:6" s="508" customFormat="1" ht="21.95" customHeight="1" x14ac:dyDescent="0.2">
      <c r="A31" s="224"/>
      <c r="B31" s="512" t="s">
        <v>66</v>
      </c>
      <c r="C31" s="512"/>
      <c r="D31" s="520" t="s">
        <v>240</v>
      </c>
      <c r="E31" s="521" t="s">
        <v>67</v>
      </c>
      <c r="F31" s="224"/>
    </row>
    <row r="32" spans="1:6" s="508" customFormat="1" ht="21.95" customHeight="1" x14ac:dyDescent="0.2">
      <c r="A32" s="224"/>
      <c r="B32" s="512" t="s">
        <v>410</v>
      </c>
      <c r="C32" s="512"/>
      <c r="D32" s="520" t="s">
        <v>412</v>
      </c>
      <c r="E32" s="521" t="s">
        <v>411</v>
      </c>
      <c r="F32" s="224"/>
    </row>
    <row r="33" spans="1:10" ht="18" customHeight="1" x14ac:dyDescent="0.25">
      <c r="A33" s="21"/>
      <c r="B33" s="24"/>
      <c r="C33" s="24"/>
      <c r="D33" s="21"/>
      <c r="E33" s="21"/>
      <c r="F33" s="21"/>
    </row>
    <row r="34" spans="1:10" ht="15" x14ac:dyDescent="0.25">
      <c r="B34" s="28"/>
      <c r="C34" s="28"/>
      <c r="D34" s="28"/>
      <c r="E34" s="28"/>
      <c r="F34" s="29"/>
      <c r="H34" s="29"/>
      <c r="I34" s="29"/>
      <c r="J34" s="29"/>
    </row>
  </sheetData>
  <mergeCells count="5">
    <mergeCell ref="D4:E4"/>
    <mergeCell ref="B8:E8"/>
    <mergeCell ref="B14:E14"/>
    <mergeCell ref="B23:E23"/>
    <mergeCell ref="B29:E29"/>
  </mergeCells>
  <hyperlinks>
    <hyperlink ref="E17" location="'Real Cost Escalation'!A1" display="'Real Cost Escalation'!A1"/>
    <hyperlink ref="E31" location="'PTRM Input'!A1" display="'PTRM Input'!A1"/>
    <hyperlink ref="E11" location="'Category Index'!A1" display="Category Index'!A1"/>
    <hyperlink ref="E12" location="Mapping!A1" display="Mapping!A1"/>
    <hyperlink ref="E16" location="CPI!A1" display="CPI!A1"/>
    <hyperlink ref="E18" location="'New Growth Volumes'!A1" display="New Growth Volumes'!A1"/>
    <hyperlink ref="E19" location="'Unit rate categories'!A1" display="Unit Rate Categories'!A1"/>
    <hyperlink ref="E21" location="Overheads!A1" display="Overheads!A1"/>
    <hyperlink ref="E25" location="'Category Summary'!A1" display="Category Summary'!A1"/>
    <hyperlink ref="E26" location="'+Overheads'!A1" display="Overheads (Vic)'!A1"/>
    <hyperlink ref="E27" location="'Consolidated Summary'!A1" display="Consolidated Summary (Vic)'!A1"/>
    <hyperlink ref="E20" location="'Non Unit rate categories'!A1" display="Non Unit Rate Categories'!A1"/>
    <hyperlink ref="E32" location="'Business Case input'!A1" display="Business Case Input'!A1"/>
  </hyperlinks>
  <pageMargins left="0.7" right="0.7" top="0.75" bottom="0.75" header="0.3" footer="0.3"/>
  <pageSetup paperSize="9" scale="47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  <pageSetUpPr fitToPage="1"/>
  </sheetPr>
  <dimension ref="A1:H41"/>
  <sheetViews>
    <sheetView zoomScale="90" zoomScaleNormal="90" workbookViewId="0"/>
  </sheetViews>
  <sheetFormatPr defaultColWidth="9.140625" defaultRowHeight="14.25" x14ac:dyDescent="0.2"/>
  <cols>
    <col min="1" max="1" width="2.28515625" style="22" customWidth="1"/>
    <col min="2" max="2" width="10.28515625" style="22" customWidth="1"/>
    <col min="3" max="3" width="49.5703125" style="22" customWidth="1"/>
    <col min="4" max="4" width="3.7109375" style="22" customWidth="1"/>
    <col min="5" max="16384" width="9.140625" style="22"/>
  </cols>
  <sheetData>
    <row r="1" spans="1:4" x14ac:dyDescent="0.2">
      <c r="A1" s="21"/>
      <c r="B1" s="21"/>
      <c r="C1" s="21"/>
      <c r="D1" s="21"/>
    </row>
    <row r="2" spans="1:4" ht="30" customHeight="1" x14ac:dyDescent="0.2">
      <c r="A2" s="21"/>
      <c r="B2" s="201" t="s">
        <v>157</v>
      </c>
      <c r="C2" s="208"/>
      <c r="D2" s="21"/>
    </row>
    <row r="3" spans="1:4" ht="15" customHeight="1" x14ac:dyDescent="0.2">
      <c r="A3" s="21"/>
      <c r="B3" s="35" t="s">
        <v>15</v>
      </c>
      <c r="C3" s="288"/>
      <c r="D3" s="21"/>
    </row>
    <row r="4" spans="1:4" x14ac:dyDescent="0.2">
      <c r="A4" s="21"/>
      <c r="B4" s="21"/>
      <c r="C4" s="21"/>
      <c r="D4" s="21"/>
    </row>
    <row r="5" spans="1:4" ht="21.75" customHeight="1" x14ac:dyDescent="0.2">
      <c r="A5" s="21"/>
      <c r="B5" s="223" t="s">
        <v>160</v>
      </c>
      <c r="C5" s="223"/>
      <c r="D5" s="21"/>
    </row>
    <row r="6" spans="1:4" x14ac:dyDescent="0.2">
      <c r="A6" s="21"/>
      <c r="B6" s="224"/>
      <c r="C6" s="224"/>
      <c r="D6" s="21"/>
    </row>
    <row r="7" spans="1:4" x14ac:dyDescent="0.2">
      <c r="A7" s="21"/>
      <c r="B7" s="225" t="s">
        <v>158</v>
      </c>
      <c r="C7" s="59" t="s">
        <v>159</v>
      </c>
      <c r="D7" s="21"/>
    </row>
    <row r="8" spans="1:4" x14ac:dyDescent="0.2">
      <c r="A8" s="21"/>
      <c r="B8" s="221" t="s">
        <v>19</v>
      </c>
      <c r="C8" s="68" t="s">
        <v>224</v>
      </c>
      <c r="D8" s="21"/>
    </row>
    <row r="9" spans="1:4" x14ac:dyDescent="0.2">
      <c r="A9" s="21"/>
      <c r="B9" s="221" t="s">
        <v>20</v>
      </c>
      <c r="C9" s="68" t="s">
        <v>225</v>
      </c>
      <c r="D9" s="21"/>
    </row>
    <row r="10" spans="1:4" x14ac:dyDescent="0.2">
      <c r="A10" s="21"/>
      <c r="B10" s="221" t="s">
        <v>21</v>
      </c>
      <c r="C10" s="68" t="s">
        <v>250</v>
      </c>
      <c r="D10" s="21"/>
    </row>
    <row r="11" spans="1:4" x14ac:dyDescent="0.2">
      <c r="A11" s="21"/>
      <c r="B11" s="221" t="s">
        <v>22</v>
      </c>
      <c r="C11" s="68" t="s">
        <v>251</v>
      </c>
      <c r="D11" s="21"/>
    </row>
    <row r="12" spans="1:4" x14ac:dyDescent="0.2">
      <c r="A12" s="21"/>
      <c r="B12" s="221" t="s">
        <v>23</v>
      </c>
      <c r="C12" s="68" t="s">
        <v>150</v>
      </c>
      <c r="D12" s="21"/>
    </row>
    <row r="13" spans="1:4" x14ac:dyDescent="0.2">
      <c r="A13" s="21"/>
      <c r="B13" s="221" t="s">
        <v>24</v>
      </c>
      <c r="C13" s="68" t="s">
        <v>252</v>
      </c>
      <c r="D13" s="21"/>
    </row>
    <row r="14" spans="1:4" x14ac:dyDescent="0.2">
      <c r="A14" s="21"/>
      <c r="B14" s="221" t="s">
        <v>25</v>
      </c>
      <c r="C14" s="68" t="s">
        <v>422</v>
      </c>
      <c r="D14" s="21"/>
    </row>
    <row r="15" spans="1:4" x14ac:dyDescent="0.2">
      <c r="A15" s="21"/>
      <c r="B15" s="221" t="s">
        <v>26</v>
      </c>
      <c r="C15" s="68" t="s">
        <v>423</v>
      </c>
      <c r="D15" s="21"/>
    </row>
    <row r="16" spans="1:4" x14ac:dyDescent="0.2">
      <c r="A16" s="21"/>
      <c r="B16" s="221" t="s">
        <v>27</v>
      </c>
      <c r="C16" s="68" t="s">
        <v>253</v>
      </c>
      <c r="D16" s="21"/>
    </row>
    <row r="17" spans="1:4" x14ac:dyDescent="0.2">
      <c r="A17" s="21"/>
      <c r="B17" s="221" t="s">
        <v>28</v>
      </c>
      <c r="C17" s="68" t="s">
        <v>312</v>
      </c>
      <c r="D17" s="21"/>
    </row>
    <row r="18" spans="1:4" x14ac:dyDescent="0.2">
      <c r="A18" s="21"/>
      <c r="B18" s="221" t="s">
        <v>29</v>
      </c>
      <c r="C18" s="68" t="s">
        <v>345</v>
      </c>
      <c r="D18" s="21"/>
    </row>
    <row r="19" spans="1:4" x14ac:dyDescent="0.2">
      <c r="A19" s="21"/>
      <c r="B19" s="221" t="s">
        <v>30</v>
      </c>
      <c r="C19" s="68" t="s">
        <v>5</v>
      </c>
      <c r="D19" s="21"/>
    </row>
    <row r="20" spans="1:4" x14ac:dyDescent="0.2">
      <c r="A20" s="21"/>
      <c r="B20" s="221" t="s">
        <v>31</v>
      </c>
      <c r="C20" s="68" t="s">
        <v>6</v>
      </c>
      <c r="D20" s="21"/>
    </row>
    <row r="21" spans="1:4" x14ac:dyDescent="0.2">
      <c r="A21" s="21"/>
      <c r="B21" s="221" t="s">
        <v>32</v>
      </c>
      <c r="C21" s="68" t="s">
        <v>14</v>
      </c>
      <c r="D21" s="21"/>
    </row>
    <row r="22" spans="1:4" x14ac:dyDescent="0.2">
      <c r="A22" s="21"/>
      <c r="B22" s="221" t="s">
        <v>33</v>
      </c>
      <c r="C22" s="68" t="s">
        <v>148</v>
      </c>
      <c r="D22" s="21"/>
    </row>
    <row r="23" spans="1:4" x14ac:dyDescent="0.2">
      <c r="A23" s="21"/>
      <c r="B23" s="221" t="s">
        <v>34</v>
      </c>
      <c r="C23" s="68" t="s">
        <v>149</v>
      </c>
      <c r="D23" s="21"/>
    </row>
    <row r="24" spans="1:4" x14ac:dyDescent="0.2">
      <c r="A24" s="21"/>
      <c r="B24" s="221" t="s">
        <v>35</v>
      </c>
      <c r="C24" s="68" t="s">
        <v>7</v>
      </c>
      <c r="D24" s="21"/>
    </row>
    <row r="25" spans="1:4" x14ac:dyDescent="0.2">
      <c r="A25" s="21"/>
      <c r="B25" s="221" t="s">
        <v>36</v>
      </c>
      <c r="C25" s="68" t="s">
        <v>8</v>
      </c>
      <c r="D25" s="21"/>
    </row>
    <row r="26" spans="1:4" x14ac:dyDescent="0.2">
      <c r="A26" s="21"/>
      <c r="B26" s="221" t="s">
        <v>37</v>
      </c>
      <c r="C26" s="68" t="s">
        <v>9</v>
      </c>
      <c r="D26" s="21"/>
    </row>
    <row r="27" spans="1:4" x14ac:dyDescent="0.2">
      <c r="A27" s="21"/>
      <c r="B27" s="222" t="s">
        <v>203</v>
      </c>
      <c r="C27" s="69" t="s">
        <v>424</v>
      </c>
      <c r="D27" s="21"/>
    </row>
    <row r="28" spans="1:4" ht="18" customHeight="1" x14ac:dyDescent="0.2">
      <c r="A28" s="21"/>
      <c r="B28" s="25"/>
      <c r="C28" s="25"/>
      <c r="D28" s="21"/>
    </row>
    <row r="29" spans="1:4" ht="21" customHeight="1" x14ac:dyDescent="0.2">
      <c r="A29" s="21"/>
      <c r="B29" s="223" t="s">
        <v>143</v>
      </c>
      <c r="C29" s="223"/>
      <c r="D29" s="21"/>
    </row>
    <row r="30" spans="1:4" x14ac:dyDescent="0.2">
      <c r="A30" s="21"/>
      <c r="B30" s="224"/>
      <c r="C30" s="224"/>
      <c r="D30" s="21"/>
    </row>
    <row r="31" spans="1:4" x14ac:dyDescent="0.2">
      <c r="A31" s="21"/>
      <c r="B31" s="225" t="s">
        <v>158</v>
      </c>
      <c r="C31" s="59" t="s">
        <v>159</v>
      </c>
      <c r="D31" s="21"/>
    </row>
    <row r="32" spans="1:4" x14ac:dyDescent="0.2">
      <c r="A32" s="21"/>
      <c r="B32" s="221">
        <v>21</v>
      </c>
      <c r="C32" s="68" t="s">
        <v>1</v>
      </c>
      <c r="D32" s="21"/>
    </row>
    <row r="33" spans="1:8" x14ac:dyDescent="0.2">
      <c r="A33" s="21"/>
      <c r="B33" s="221">
        <v>22</v>
      </c>
      <c r="C33" s="68" t="s">
        <v>49</v>
      </c>
      <c r="D33" s="21"/>
    </row>
    <row r="34" spans="1:8" x14ac:dyDescent="0.2">
      <c r="A34" s="21"/>
      <c r="B34" s="221">
        <v>23</v>
      </c>
      <c r="C34" s="68" t="s">
        <v>2</v>
      </c>
      <c r="D34" s="21"/>
    </row>
    <row r="35" spans="1:8" x14ac:dyDescent="0.2">
      <c r="A35" s="21"/>
      <c r="B35" s="221">
        <v>24</v>
      </c>
      <c r="C35" s="68" t="s">
        <v>57</v>
      </c>
      <c r="D35" s="21"/>
    </row>
    <row r="36" spans="1:8" x14ac:dyDescent="0.2">
      <c r="A36" s="21"/>
      <c r="B36" s="221">
        <v>25</v>
      </c>
      <c r="C36" s="226" t="s">
        <v>58</v>
      </c>
      <c r="D36" s="21"/>
    </row>
    <row r="37" spans="1:8" x14ac:dyDescent="0.2">
      <c r="A37" s="21"/>
      <c r="B37" s="221">
        <v>26</v>
      </c>
      <c r="C37" s="226" t="s">
        <v>3</v>
      </c>
      <c r="D37" s="21"/>
    </row>
    <row r="38" spans="1:8" x14ac:dyDescent="0.2">
      <c r="A38" s="21"/>
      <c r="B38" s="221">
        <v>27</v>
      </c>
      <c r="C38" s="226" t="s">
        <v>0</v>
      </c>
      <c r="D38" s="21"/>
    </row>
    <row r="39" spans="1:8" x14ac:dyDescent="0.2">
      <c r="A39" s="21"/>
      <c r="B39" s="222">
        <v>28</v>
      </c>
      <c r="C39" s="227" t="s">
        <v>4</v>
      </c>
      <c r="D39" s="21"/>
    </row>
    <row r="40" spans="1:8" ht="18" customHeight="1" x14ac:dyDescent="0.25">
      <c r="A40" s="21"/>
      <c r="B40" s="24"/>
      <c r="C40" s="21"/>
      <c r="D40" s="21"/>
    </row>
    <row r="41" spans="1:8" ht="15" x14ac:dyDescent="0.25">
      <c r="B41" s="28"/>
      <c r="C41" s="28"/>
      <c r="D41" s="29"/>
      <c r="F41" s="29"/>
      <c r="G41" s="29"/>
      <c r="H41" s="29"/>
    </row>
  </sheetData>
  <hyperlinks>
    <hyperlink ref="B3" location="Contents!A1" display="Contents!A1"/>
  </hyperlinks>
  <pageMargins left="0.7" right="0.7" top="0.75" bottom="0.75" header="0.3" footer="0.3"/>
  <pageSetup paperSize="9" scale="47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N56"/>
  <sheetViews>
    <sheetView zoomScale="90" zoomScaleNormal="90" workbookViewId="0">
      <pane xSplit="3" ySplit="5" topLeftCell="D24" activePane="bottomRight" state="frozen"/>
      <selection sqref="A1:XFD1048576"/>
      <selection pane="topRight" sqref="A1:XFD1048576"/>
      <selection pane="bottomLeft" sqref="A1:XFD1048576"/>
      <selection pane="bottomRight" activeCell="F28" sqref="F28"/>
    </sheetView>
  </sheetViews>
  <sheetFormatPr defaultColWidth="9.140625" defaultRowHeight="14.25" x14ac:dyDescent="0.2"/>
  <cols>
    <col min="1" max="1" width="2.28515625" style="33" customWidth="1"/>
    <col min="2" max="2" width="20" style="33" customWidth="1"/>
    <col min="3" max="3" width="33.5703125" style="33" customWidth="1"/>
    <col min="4" max="4" width="3.7109375" style="33" customWidth="1"/>
    <col min="5" max="5" width="41" style="33" customWidth="1"/>
    <col min="6" max="6" width="21" style="51" customWidth="1"/>
    <col min="7" max="7" width="44.140625" style="33" bestFit="1" customWidth="1"/>
    <col min="8" max="8" width="4" style="33" customWidth="1"/>
    <col min="9" max="13" width="10.7109375" style="33" customWidth="1"/>
    <col min="14" max="16384" width="9.140625" style="33"/>
  </cols>
  <sheetData>
    <row r="1" spans="1:14" x14ac:dyDescent="0.2">
      <c r="A1" s="21"/>
      <c r="B1" s="21"/>
      <c r="C1" s="21"/>
      <c r="D1" s="21"/>
      <c r="E1" s="21"/>
      <c r="F1" s="50"/>
      <c r="G1" s="21"/>
      <c r="H1" s="21"/>
    </row>
    <row r="2" spans="1:14" ht="27.95" customHeight="1" x14ac:dyDescent="0.25">
      <c r="A2" s="47"/>
      <c r="B2" s="201" t="s">
        <v>162</v>
      </c>
      <c r="C2" s="201"/>
      <c r="D2" s="202"/>
      <c r="E2" s="202"/>
      <c r="F2" s="339"/>
      <c r="G2" s="202"/>
      <c r="H2" s="21"/>
    </row>
    <row r="3" spans="1:14" s="51" customFormat="1" ht="17.25" customHeight="1" x14ac:dyDescent="0.2">
      <c r="A3" s="50"/>
      <c r="B3" s="35" t="s">
        <v>15</v>
      </c>
      <c r="C3" s="35"/>
      <c r="D3" s="50"/>
      <c r="E3" s="50"/>
      <c r="F3" s="50"/>
      <c r="G3" s="50"/>
      <c r="H3" s="21"/>
      <c r="I3" s="33"/>
      <c r="J3" s="33"/>
      <c r="K3" s="33"/>
      <c r="L3" s="33"/>
      <c r="M3" s="33"/>
      <c r="N3" s="33"/>
    </row>
    <row r="4" spans="1:14" s="51" customFormat="1" ht="18" customHeight="1" x14ac:dyDescent="0.2">
      <c r="A4" s="50"/>
      <c r="B4" s="35"/>
      <c r="C4" s="35"/>
      <c r="D4" s="50"/>
      <c r="E4" s="50"/>
      <c r="F4" s="50"/>
      <c r="G4" s="50"/>
      <c r="H4" s="21"/>
      <c r="I4" s="33"/>
      <c r="J4" s="33"/>
      <c r="K4" s="33"/>
      <c r="L4" s="33"/>
      <c r="M4" s="33"/>
      <c r="N4" s="33"/>
    </row>
    <row r="5" spans="1:14" s="63" customFormat="1" ht="21.75" customHeight="1" x14ac:dyDescent="0.2">
      <c r="A5" s="58"/>
      <c r="B5" s="247" t="s">
        <v>173</v>
      </c>
      <c r="C5" s="248" t="s">
        <v>174</v>
      </c>
      <c r="D5" s="597" t="s">
        <v>175</v>
      </c>
      <c r="E5" s="597"/>
      <c r="F5" s="336" t="s">
        <v>316</v>
      </c>
      <c r="G5" s="326" t="s">
        <v>317</v>
      </c>
      <c r="H5" s="58"/>
    </row>
    <row r="6" spans="1:14" s="51" customFormat="1" x14ac:dyDescent="0.2">
      <c r="A6" s="50"/>
      <c r="B6" s="64" t="s">
        <v>319</v>
      </c>
      <c r="C6" s="37" t="s">
        <v>46</v>
      </c>
      <c r="D6" s="281" t="s">
        <v>21</v>
      </c>
      <c r="E6" s="199" t="s">
        <v>250</v>
      </c>
      <c r="F6" s="340" t="s">
        <v>425</v>
      </c>
      <c r="G6" s="199" t="s">
        <v>334</v>
      </c>
      <c r="H6" s="21"/>
      <c r="I6" s="33"/>
      <c r="J6" s="33"/>
      <c r="K6" s="33"/>
      <c r="L6" s="33"/>
      <c r="M6" s="33"/>
      <c r="N6" s="33"/>
    </row>
    <row r="7" spans="1:14" s="51" customFormat="1" x14ac:dyDescent="0.2">
      <c r="A7" s="50"/>
      <c r="B7" s="64"/>
      <c r="C7" s="37"/>
      <c r="D7" s="281" t="s">
        <v>22</v>
      </c>
      <c r="E7" s="199" t="s">
        <v>251</v>
      </c>
      <c r="F7" s="340"/>
      <c r="G7" s="199" t="s">
        <v>334</v>
      </c>
      <c r="H7" s="21"/>
      <c r="I7" s="33"/>
      <c r="J7" s="33"/>
      <c r="K7" s="33"/>
      <c r="L7" s="33"/>
      <c r="M7" s="33"/>
      <c r="N7" s="33"/>
    </row>
    <row r="8" spans="1:14" s="51" customFormat="1" x14ac:dyDescent="0.2">
      <c r="A8" s="50"/>
      <c r="B8" s="64"/>
      <c r="C8" s="37"/>
      <c r="D8" s="281" t="s">
        <v>23</v>
      </c>
      <c r="E8" s="199" t="s">
        <v>150</v>
      </c>
      <c r="F8" s="340"/>
      <c r="G8" s="199" t="s">
        <v>334</v>
      </c>
      <c r="H8" s="21"/>
      <c r="I8" s="33"/>
      <c r="J8" s="33"/>
      <c r="K8" s="33"/>
      <c r="L8" s="33"/>
      <c r="M8" s="33"/>
      <c r="N8" s="33"/>
    </row>
    <row r="9" spans="1:14" s="51" customFormat="1" x14ac:dyDescent="0.2">
      <c r="A9" s="50"/>
      <c r="B9" s="64"/>
      <c r="C9" s="37"/>
      <c r="D9" s="281" t="s">
        <v>24</v>
      </c>
      <c r="E9" s="199" t="s">
        <v>252</v>
      </c>
      <c r="F9" s="340"/>
      <c r="G9" s="199" t="s">
        <v>334</v>
      </c>
      <c r="H9" s="21"/>
      <c r="I9" s="33"/>
      <c r="J9" s="33"/>
      <c r="K9" s="33"/>
      <c r="L9" s="33"/>
      <c r="M9" s="33"/>
      <c r="N9" s="33"/>
    </row>
    <row r="10" spans="1:14" s="51" customFormat="1" x14ac:dyDescent="0.2">
      <c r="A10" s="50"/>
      <c r="B10" s="64"/>
      <c r="C10" s="37"/>
      <c r="D10" s="281" t="s">
        <v>25</v>
      </c>
      <c r="E10" s="199" t="s">
        <v>422</v>
      </c>
      <c r="F10" s="340"/>
      <c r="G10" s="199" t="s">
        <v>334</v>
      </c>
      <c r="H10" s="21"/>
      <c r="I10" s="33"/>
      <c r="J10" s="33"/>
      <c r="K10" s="33"/>
      <c r="L10" s="33"/>
      <c r="M10" s="33"/>
      <c r="N10" s="33"/>
    </row>
    <row r="11" spans="1:14" s="51" customFormat="1" x14ac:dyDescent="0.2">
      <c r="A11" s="50"/>
      <c r="B11" s="64"/>
      <c r="C11" s="37"/>
      <c r="D11" s="281" t="s">
        <v>26</v>
      </c>
      <c r="E11" s="199" t="s">
        <v>423</v>
      </c>
      <c r="F11" s="340"/>
      <c r="G11" s="199" t="s">
        <v>334</v>
      </c>
      <c r="H11" s="21"/>
      <c r="I11" s="33"/>
      <c r="J11" s="33"/>
      <c r="K11" s="33"/>
      <c r="L11" s="33"/>
      <c r="M11" s="33"/>
      <c r="N11" s="33"/>
    </row>
    <row r="12" spans="1:14" s="51" customFormat="1" x14ac:dyDescent="0.2">
      <c r="A12" s="50"/>
      <c r="B12" s="64"/>
      <c r="C12" s="37"/>
      <c r="D12" s="281" t="s">
        <v>27</v>
      </c>
      <c r="E12" s="199" t="s">
        <v>253</v>
      </c>
      <c r="F12" s="340"/>
      <c r="G12" s="199" t="s">
        <v>334</v>
      </c>
      <c r="H12" s="21"/>
      <c r="I12" s="33"/>
      <c r="J12" s="33"/>
      <c r="K12" s="33"/>
      <c r="L12" s="33"/>
      <c r="M12" s="33"/>
      <c r="N12" s="33"/>
    </row>
    <row r="13" spans="1:14" s="51" customFormat="1" x14ac:dyDescent="0.2">
      <c r="A13" s="50"/>
      <c r="B13" s="64"/>
      <c r="C13" s="37"/>
      <c r="D13" s="281" t="s">
        <v>28</v>
      </c>
      <c r="E13" s="199" t="s">
        <v>312</v>
      </c>
      <c r="F13" s="340"/>
      <c r="G13" s="199" t="s">
        <v>334</v>
      </c>
      <c r="H13" s="21"/>
      <c r="I13" s="33"/>
      <c r="J13" s="33"/>
      <c r="K13" s="33"/>
      <c r="L13" s="33"/>
      <c r="M13" s="33"/>
      <c r="N13" s="33"/>
    </row>
    <row r="14" spans="1:14" s="51" customFormat="1" x14ac:dyDescent="0.2">
      <c r="A14" s="50"/>
      <c r="B14" s="64"/>
      <c r="C14" s="37"/>
      <c r="D14" s="281" t="s">
        <v>29</v>
      </c>
      <c r="E14" s="199" t="s">
        <v>345</v>
      </c>
      <c r="F14" s="340"/>
      <c r="G14" s="199" t="s">
        <v>334</v>
      </c>
      <c r="H14" s="21"/>
      <c r="I14" s="33"/>
      <c r="J14" s="33"/>
      <c r="K14" s="33"/>
      <c r="L14" s="33"/>
      <c r="M14" s="33"/>
      <c r="N14" s="33"/>
    </row>
    <row r="15" spans="1:14" s="51" customFormat="1" x14ac:dyDescent="0.2">
      <c r="A15" s="50"/>
      <c r="B15" s="64"/>
      <c r="C15" s="67" t="s">
        <v>48</v>
      </c>
      <c r="D15" s="284">
        <v>27</v>
      </c>
      <c r="E15" s="245" t="s">
        <v>0</v>
      </c>
      <c r="F15" s="341" t="s">
        <v>267</v>
      </c>
      <c r="G15" s="245" t="s">
        <v>335</v>
      </c>
      <c r="H15" s="21"/>
      <c r="I15" s="33"/>
      <c r="J15" s="33"/>
      <c r="K15" s="33"/>
      <c r="L15" s="33"/>
      <c r="M15" s="33"/>
      <c r="N15" s="33"/>
    </row>
    <row r="16" spans="1:14" s="51" customFormat="1" x14ac:dyDescent="0.2">
      <c r="A16" s="50"/>
      <c r="B16" s="64"/>
      <c r="C16" s="69"/>
      <c r="D16" s="283"/>
      <c r="E16" s="244"/>
      <c r="F16" s="342" t="s">
        <v>269</v>
      </c>
      <c r="G16" s="244"/>
      <c r="H16" s="21"/>
      <c r="I16" s="33"/>
      <c r="J16" s="33"/>
      <c r="K16" s="33"/>
      <c r="L16" s="33"/>
      <c r="M16" s="33"/>
      <c r="N16" s="33"/>
    </row>
    <row r="17" spans="1:14" s="51" customFormat="1" x14ac:dyDescent="0.2">
      <c r="A17" s="50"/>
      <c r="B17" s="64"/>
      <c r="C17" s="68" t="s">
        <v>320</v>
      </c>
      <c r="D17" s="281" t="s">
        <v>30</v>
      </c>
      <c r="E17" s="199" t="s">
        <v>5</v>
      </c>
      <c r="F17" s="341" t="s">
        <v>474</v>
      </c>
      <c r="G17" s="199" t="s">
        <v>335</v>
      </c>
      <c r="H17" s="21"/>
      <c r="I17" s="33"/>
      <c r="J17" s="33"/>
      <c r="K17" s="33"/>
      <c r="L17" s="33"/>
      <c r="M17" s="33"/>
      <c r="N17" s="33"/>
    </row>
    <row r="18" spans="1:14" s="51" customFormat="1" x14ac:dyDescent="0.2">
      <c r="A18" s="50"/>
      <c r="B18" s="64"/>
      <c r="C18" s="68"/>
      <c r="D18" s="281" t="s">
        <v>31</v>
      </c>
      <c r="E18" s="199" t="s">
        <v>6</v>
      </c>
      <c r="F18" s="340"/>
      <c r="G18" s="199" t="s">
        <v>335</v>
      </c>
      <c r="H18" s="21"/>
      <c r="I18" s="33"/>
      <c r="J18" s="33"/>
      <c r="K18" s="33"/>
      <c r="L18" s="33"/>
      <c r="M18" s="33"/>
      <c r="N18" s="33"/>
    </row>
    <row r="19" spans="1:14" s="51" customFormat="1" x14ac:dyDescent="0.2">
      <c r="A19" s="50"/>
      <c r="B19" s="64"/>
      <c r="C19" s="68"/>
      <c r="D19" s="281" t="s">
        <v>32</v>
      </c>
      <c r="E19" s="199" t="s">
        <v>14</v>
      </c>
      <c r="F19" s="340"/>
      <c r="G19" s="199" t="s">
        <v>335</v>
      </c>
      <c r="H19" s="21"/>
      <c r="I19" s="33"/>
      <c r="J19" s="33"/>
      <c r="K19" s="33"/>
      <c r="L19" s="33"/>
      <c r="M19" s="33"/>
      <c r="N19" s="33"/>
    </row>
    <row r="20" spans="1:14" s="51" customFormat="1" x14ac:dyDescent="0.2">
      <c r="A20" s="50"/>
      <c r="B20" s="64"/>
      <c r="C20" s="68"/>
      <c r="D20" s="284">
        <v>28</v>
      </c>
      <c r="E20" s="245" t="s">
        <v>56</v>
      </c>
      <c r="F20" s="341" t="s">
        <v>308</v>
      </c>
      <c r="G20" s="245" t="s">
        <v>335</v>
      </c>
      <c r="H20" s="21"/>
      <c r="I20" s="33"/>
      <c r="J20" s="33"/>
      <c r="K20" s="33"/>
      <c r="L20" s="33"/>
      <c r="M20" s="33"/>
      <c r="N20" s="33"/>
    </row>
    <row r="21" spans="1:14" s="51" customFormat="1" x14ac:dyDescent="0.2">
      <c r="A21" s="50"/>
      <c r="B21" s="64"/>
      <c r="C21" s="68"/>
      <c r="D21" s="283"/>
      <c r="E21" s="244"/>
      <c r="F21" s="345" t="s">
        <v>309</v>
      </c>
      <c r="G21" s="244"/>
      <c r="H21" s="21"/>
      <c r="I21" s="33"/>
      <c r="J21" s="33"/>
      <c r="K21" s="33"/>
      <c r="L21" s="33"/>
      <c r="M21" s="33"/>
      <c r="N21" s="33"/>
    </row>
    <row r="22" spans="1:14" s="51" customFormat="1" x14ac:dyDescent="0.2">
      <c r="A22" s="50"/>
      <c r="B22" s="70" t="s">
        <v>318</v>
      </c>
      <c r="C22" s="67" t="s">
        <v>321</v>
      </c>
      <c r="D22" s="285" t="s">
        <v>35</v>
      </c>
      <c r="E22" s="246" t="s">
        <v>7</v>
      </c>
      <c r="F22" s="341" t="s">
        <v>474</v>
      </c>
      <c r="G22" s="245" t="s">
        <v>335</v>
      </c>
      <c r="H22" s="21"/>
      <c r="I22" s="33"/>
      <c r="J22" s="33"/>
      <c r="K22" s="33"/>
      <c r="L22" s="33"/>
      <c r="M22" s="33"/>
      <c r="N22" s="33"/>
    </row>
    <row r="23" spans="1:14" s="51" customFormat="1" x14ac:dyDescent="0.2">
      <c r="A23" s="50"/>
      <c r="B23" s="64"/>
      <c r="C23" s="68"/>
      <c r="D23" s="281" t="s">
        <v>36</v>
      </c>
      <c r="E23" s="199" t="s">
        <v>8</v>
      </c>
      <c r="F23" s="340"/>
      <c r="G23" s="246" t="s">
        <v>335</v>
      </c>
      <c r="H23" s="21"/>
      <c r="I23" s="33"/>
      <c r="J23" s="33"/>
      <c r="K23" s="33"/>
      <c r="L23" s="33"/>
      <c r="M23" s="33"/>
      <c r="N23" s="33"/>
    </row>
    <row r="24" spans="1:14" s="51" customFormat="1" x14ac:dyDescent="0.2">
      <c r="A24" s="50"/>
      <c r="B24" s="64"/>
      <c r="C24" s="68"/>
      <c r="D24" s="281" t="s">
        <v>37</v>
      </c>
      <c r="E24" s="199" t="s">
        <v>9</v>
      </c>
      <c r="F24" s="340"/>
      <c r="G24" s="246" t="s">
        <v>335</v>
      </c>
      <c r="H24" s="21"/>
      <c r="I24" s="33"/>
      <c r="J24" s="33"/>
      <c r="K24" s="33"/>
      <c r="L24" s="33"/>
      <c r="M24" s="33"/>
      <c r="N24" s="33"/>
    </row>
    <row r="25" spans="1:14" s="51" customFormat="1" x14ac:dyDescent="0.2">
      <c r="A25" s="50"/>
      <c r="B25" s="64"/>
      <c r="C25" s="69"/>
      <c r="D25" s="283" t="s">
        <v>203</v>
      </c>
      <c r="E25" s="244" t="s">
        <v>424</v>
      </c>
      <c r="F25" s="340"/>
      <c r="G25" s="244" t="s">
        <v>335</v>
      </c>
      <c r="H25" s="21"/>
      <c r="I25" s="33"/>
      <c r="J25" s="33"/>
      <c r="K25" s="33"/>
      <c r="L25" s="33"/>
      <c r="M25" s="33"/>
      <c r="N25" s="33"/>
    </row>
    <row r="26" spans="1:14" s="51" customFormat="1" x14ac:dyDescent="0.2">
      <c r="A26" s="50"/>
      <c r="B26" s="70" t="s">
        <v>65</v>
      </c>
      <c r="C26" s="68" t="s">
        <v>47</v>
      </c>
      <c r="D26" s="281" t="s">
        <v>19</v>
      </c>
      <c r="E26" s="199" t="s">
        <v>471</v>
      </c>
      <c r="F26" s="341" t="s">
        <v>426</v>
      </c>
      <c r="G26" s="245" t="s">
        <v>336</v>
      </c>
      <c r="H26" s="21"/>
      <c r="I26" s="33"/>
      <c r="J26" s="33"/>
      <c r="K26" s="33"/>
      <c r="L26" s="33"/>
      <c r="M26" s="33"/>
      <c r="N26" s="33"/>
    </row>
    <row r="27" spans="1:14" s="51" customFormat="1" x14ac:dyDescent="0.2">
      <c r="A27" s="50"/>
      <c r="B27" s="71"/>
      <c r="C27" s="69"/>
      <c r="D27" s="281" t="s">
        <v>20</v>
      </c>
      <c r="E27" s="199" t="s">
        <v>472</v>
      </c>
      <c r="F27" s="340"/>
      <c r="G27" s="244" t="s">
        <v>336</v>
      </c>
      <c r="H27" s="21"/>
      <c r="I27" s="33"/>
      <c r="J27" s="33"/>
      <c r="K27" s="33"/>
      <c r="L27" s="33"/>
      <c r="M27" s="33"/>
      <c r="N27" s="33"/>
    </row>
    <row r="28" spans="1:14" s="51" customFormat="1" x14ac:dyDescent="0.2">
      <c r="A28" s="50"/>
      <c r="B28" s="71"/>
      <c r="C28" s="68" t="s">
        <v>100</v>
      </c>
      <c r="D28" s="284" t="s">
        <v>33</v>
      </c>
      <c r="E28" s="245" t="s">
        <v>148</v>
      </c>
      <c r="F28" s="341" t="s">
        <v>474</v>
      </c>
      <c r="G28" s="245" t="s">
        <v>335</v>
      </c>
      <c r="H28" s="21"/>
      <c r="I28" s="33"/>
      <c r="J28" s="33"/>
      <c r="K28" s="33"/>
      <c r="L28" s="33"/>
      <c r="M28" s="33"/>
      <c r="N28" s="33"/>
    </row>
    <row r="29" spans="1:14" s="51" customFormat="1" x14ac:dyDescent="0.2">
      <c r="A29" s="50"/>
      <c r="B29" s="71"/>
      <c r="C29" s="69"/>
      <c r="D29" s="283" t="s">
        <v>34</v>
      </c>
      <c r="E29" s="244" t="s">
        <v>149</v>
      </c>
      <c r="F29" s="340"/>
      <c r="G29" s="244" t="s">
        <v>335</v>
      </c>
      <c r="H29" s="21"/>
      <c r="I29" s="33"/>
      <c r="J29" s="33"/>
      <c r="K29" s="33"/>
      <c r="L29" s="33"/>
      <c r="M29" s="33"/>
      <c r="N29" s="33"/>
    </row>
    <row r="30" spans="1:14" s="51" customFormat="1" x14ac:dyDescent="0.2">
      <c r="A30" s="50"/>
      <c r="B30" s="71"/>
      <c r="C30" s="68" t="s">
        <v>353</v>
      </c>
      <c r="D30" s="284"/>
      <c r="E30" s="245"/>
      <c r="F30" s="341"/>
      <c r="G30" s="245" t="s">
        <v>334</v>
      </c>
      <c r="H30" s="21"/>
      <c r="I30" s="33"/>
      <c r="J30" s="33"/>
      <c r="K30" s="33"/>
      <c r="L30" s="33"/>
      <c r="M30" s="33"/>
      <c r="N30" s="33"/>
    </row>
    <row r="31" spans="1:14" s="51" customFormat="1" x14ac:dyDescent="0.2">
      <c r="A31" s="50"/>
      <c r="B31" s="70" t="s">
        <v>1</v>
      </c>
      <c r="C31" s="67" t="s">
        <v>1</v>
      </c>
      <c r="D31" s="284">
        <v>21</v>
      </c>
      <c r="E31" s="245" t="s">
        <v>1</v>
      </c>
      <c r="F31" s="343" t="s">
        <v>301</v>
      </c>
      <c r="G31" s="245" t="s">
        <v>334</v>
      </c>
      <c r="H31" s="21"/>
      <c r="I31" s="33"/>
      <c r="J31" s="33"/>
      <c r="K31" s="33"/>
      <c r="L31" s="33"/>
      <c r="M31" s="33"/>
      <c r="N31" s="33"/>
    </row>
    <row r="32" spans="1:14" s="51" customFormat="1" x14ac:dyDescent="0.2">
      <c r="A32" s="50"/>
      <c r="B32" s="64"/>
      <c r="C32" s="69"/>
      <c r="D32" s="283"/>
      <c r="E32" s="244"/>
      <c r="F32" s="344" t="s">
        <v>302</v>
      </c>
      <c r="G32" s="244"/>
      <c r="H32" s="21"/>
      <c r="I32" s="33"/>
      <c r="J32" s="33"/>
      <c r="K32" s="33"/>
      <c r="L32" s="33"/>
      <c r="M32" s="33"/>
      <c r="N32" s="33"/>
    </row>
    <row r="33" spans="1:14" s="51" customFormat="1" x14ac:dyDescent="0.2">
      <c r="A33" s="50"/>
      <c r="B33" s="70" t="s">
        <v>323</v>
      </c>
      <c r="C33" s="67" t="s">
        <v>2</v>
      </c>
      <c r="D33" s="285">
        <v>23</v>
      </c>
      <c r="E33" s="246" t="s">
        <v>2</v>
      </c>
      <c r="F33" s="343" t="s">
        <v>427</v>
      </c>
      <c r="G33" s="525" t="s">
        <v>101</v>
      </c>
      <c r="H33" s="21"/>
      <c r="I33" s="33"/>
      <c r="J33" s="33"/>
      <c r="K33" s="33"/>
      <c r="L33" s="33"/>
      <c r="M33" s="33"/>
      <c r="N33" s="33"/>
    </row>
    <row r="34" spans="1:14" s="51" customFormat="1" x14ac:dyDescent="0.2">
      <c r="A34" s="50"/>
      <c r="B34" s="71"/>
      <c r="C34" s="68"/>
      <c r="D34" s="285"/>
      <c r="E34" s="246"/>
      <c r="F34" s="344" t="s">
        <v>271</v>
      </c>
      <c r="G34" s="246" t="s">
        <v>431</v>
      </c>
      <c r="H34" s="21"/>
      <c r="I34" s="33"/>
      <c r="J34" s="33"/>
      <c r="K34" s="33"/>
      <c r="L34" s="33"/>
      <c r="M34" s="33"/>
      <c r="N34" s="33"/>
    </row>
    <row r="35" spans="1:14" s="51" customFormat="1" x14ac:dyDescent="0.2">
      <c r="A35" s="50"/>
      <c r="B35" s="71"/>
      <c r="C35" s="68"/>
      <c r="D35" s="285"/>
      <c r="E35" s="246"/>
      <c r="F35" s="344" t="s">
        <v>272</v>
      </c>
      <c r="G35" s="246" t="s">
        <v>334</v>
      </c>
      <c r="H35" s="21"/>
      <c r="I35" s="33"/>
      <c r="J35" s="33"/>
      <c r="K35" s="33"/>
      <c r="L35" s="33"/>
      <c r="M35" s="33"/>
      <c r="N35" s="33"/>
    </row>
    <row r="36" spans="1:14" s="51" customFormat="1" x14ac:dyDescent="0.2">
      <c r="A36" s="50"/>
      <c r="B36" s="71"/>
      <c r="C36" s="68"/>
      <c r="D36" s="285"/>
      <c r="E36" s="246"/>
      <c r="F36" s="344" t="s">
        <v>337</v>
      </c>
      <c r="G36" s="246" t="s">
        <v>336</v>
      </c>
      <c r="H36" s="21"/>
      <c r="I36" s="33"/>
      <c r="J36" s="33"/>
      <c r="K36" s="33"/>
      <c r="L36" s="33"/>
      <c r="M36" s="33"/>
      <c r="N36" s="33"/>
    </row>
    <row r="37" spans="1:14" s="51" customFormat="1" x14ac:dyDescent="0.2">
      <c r="A37" s="50"/>
      <c r="B37" s="71"/>
      <c r="C37" s="68"/>
      <c r="D37" s="285"/>
      <c r="E37" s="246"/>
      <c r="F37" s="230" t="s">
        <v>342</v>
      </c>
      <c r="G37" s="246" t="s">
        <v>431</v>
      </c>
      <c r="H37" s="21"/>
      <c r="I37" s="33"/>
      <c r="J37" s="33"/>
      <c r="K37" s="33"/>
      <c r="L37" s="33"/>
      <c r="M37" s="33"/>
      <c r="N37" s="33"/>
    </row>
    <row r="38" spans="1:14" s="51" customFormat="1" x14ac:dyDescent="0.2">
      <c r="A38" s="50"/>
      <c r="B38" s="72"/>
      <c r="C38" s="69"/>
      <c r="D38" s="283"/>
      <c r="E38" s="244"/>
      <c r="F38" s="352" t="s">
        <v>355</v>
      </c>
      <c r="G38" s="244" t="s">
        <v>334</v>
      </c>
      <c r="H38" s="21"/>
      <c r="I38" s="33"/>
      <c r="J38" s="33"/>
      <c r="K38" s="33"/>
      <c r="L38" s="33"/>
      <c r="M38" s="33"/>
      <c r="N38" s="33"/>
    </row>
    <row r="39" spans="1:14" s="51" customFormat="1" x14ac:dyDescent="0.2">
      <c r="A39" s="50"/>
      <c r="B39" s="598" t="s">
        <v>322</v>
      </c>
      <c r="C39" s="68" t="s">
        <v>57</v>
      </c>
      <c r="D39" s="285">
        <v>24</v>
      </c>
      <c r="E39" s="246" t="s">
        <v>57</v>
      </c>
      <c r="F39" s="342" t="s">
        <v>286</v>
      </c>
      <c r="G39" s="246" t="s">
        <v>334</v>
      </c>
      <c r="H39" s="21"/>
      <c r="I39" s="33"/>
      <c r="J39" s="33"/>
      <c r="K39" s="33"/>
      <c r="L39" s="33"/>
      <c r="M39" s="33"/>
      <c r="N39" s="33"/>
    </row>
    <row r="40" spans="1:14" s="51" customFormat="1" x14ac:dyDescent="0.2">
      <c r="A40" s="50"/>
      <c r="B40" s="598"/>
      <c r="C40" s="68"/>
      <c r="D40" s="285"/>
      <c r="E40" s="246"/>
      <c r="F40" s="342" t="s">
        <v>273</v>
      </c>
      <c r="G40" s="246"/>
      <c r="H40" s="21"/>
      <c r="I40" s="33"/>
      <c r="J40" s="33"/>
      <c r="K40" s="33"/>
      <c r="L40" s="33"/>
      <c r="M40" s="33"/>
      <c r="N40" s="33"/>
    </row>
    <row r="41" spans="1:14" s="51" customFormat="1" x14ac:dyDescent="0.2">
      <c r="A41" s="50"/>
      <c r="B41" s="598"/>
      <c r="C41" s="68"/>
      <c r="D41" s="285"/>
      <c r="E41" s="246"/>
      <c r="F41" s="342" t="s">
        <v>274</v>
      </c>
      <c r="G41" s="246"/>
      <c r="H41" s="21"/>
      <c r="I41" s="33"/>
      <c r="J41" s="33"/>
      <c r="K41" s="33"/>
      <c r="L41" s="33"/>
      <c r="M41" s="33"/>
      <c r="N41" s="33"/>
    </row>
    <row r="42" spans="1:14" s="51" customFormat="1" x14ac:dyDescent="0.2">
      <c r="A42" s="50"/>
      <c r="B42" s="598"/>
      <c r="C42" s="68"/>
      <c r="D42" s="285"/>
      <c r="E42" s="246"/>
      <c r="F42" s="342" t="s">
        <v>275</v>
      </c>
      <c r="G42" s="246"/>
      <c r="H42" s="21"/>
      <c r="I42" s="33"/>
      <c r="J42" s="33"/>
      <c r="K42" s="33"/>
      <c r="L42" s="33"/>
      <c r="M42" s="33"/>
      <c r="N42" s="33"/>
    </row>
    <row r="43" spans="1:14" s="51" customFormat="1" x14ac:dyDescent="0.2">
      <c r="A43" s="50"/>
      <c r="B43" s="598"/>
      <c r="C43" s="68"/>
      <c r="D43" s="285"/>
      <c r="E43" s="246"/>
      <c r="F43" s="342" t="s">
        <v>276</v>
      </c>
      <c r="G43" s="246"/>
      <c r="H43" s="21"/>
      <c r="I43" s="33"/>
      <c r="J43" s="33"/>
      <c r="K43" s="33"/>
      <c r="L43" s="33"/>
      <c r="M43" s="33"/>
      <c r="N43" s="33"/>
    </row>
    <row r="44" spans="1:14" s="51" customFormat="1" x14ac:dyDescent="0.2">
      <c r="A44" s="50"/>
      <c r="B44" s="598"/>
      <c r="C44" s="68"/>
      <c r="D44" s="285"/>
      <c r="E44" s="246"/>
      <c r="F44" s="342" t="s">
        <v>280</v>
      </c>
      <c r="G44" s="246"/>
      <c r="H44" s="21"/>
      <c r="I44" s="33"/>
      <c r="J44" s="33"/>
      <c r="K44" s="33"/>
      <c r="L44" s="33"/>
      <c r="M44" s="33"/>
      <c r="N44" s="33"/>
    </row>
    <row r="45" spans="1:14" s="51" customFormat="1" x14ac:dyDescent="0.2">
      <c r="A45" s="50"/>
      <c r="B45" s="598"/>
      <c r="C45" s="68"/>
      <c r="D45" s="285"/>
      <c r="E45" s="246"/>
      <c r="F45" s="342" t="s">
        <v>278</v>
      </c>
      <c r="G45" s="246"/>
      <c r="H45" s="21"/>
      <c r="I45" s="33"/>
      <c r="J45" s="33"/>
      <c r="K45" s="33"/>
      <c r="L45" s="33"/>
      <c r="M45" s="33"/>
      <c r="N45" s="33"/>
    </row>
    <row r="46" spans="1:14" s="51" customFormat="1" x14ac:dyDescent="0.2">
      <c r="A46" s="50"/>
      <c r="B46" s="598"/>
      <c r="C46" s="68"/>
      <c r="D46" s="285"/>
      <c r="E46" s="246"/>
      <c r="F46" s="342" t="s">
        <v>279</v>
      </c>
      <c r="G46" s="246"/>
      <c r="H46" s="21"/>
      <c r="I46" s="33"/>
      <c r="J46" s="33"/>
      <c r="K46" s="33"/>
      <c r="L46" s="33"/>
      <c r="M46" s="33"/>
      <c r="N46" s="33"/>
    </row>
    <row r="47" spans="1:14" s="51" customFormat="1" x14ac:dyDescent="0.2">
      <c r="A47" s="50"/>
      <c r="B47" s="598"/>
      <c r="C47" s="68"/>
      <c r="D47" s="285"/>
      <c r="E47" s="246"/>
      <c r="F47" s="342" t="s">
        <v>281</v>
      </c>
      <c r="G47" s="246"/>
      <c r="H47" s="21"/>
      <c r="I47" s="33"/>
      <c r="J47" s="33"/>
      <c r="K47" s="33"/>
      <c r="L47" s="33"/>
      <c r="M47" s="33"/>
      <c r="N47" s="33"/>
    </row>
    <row r="48" spans="1:14" s="51" customFormat="1" x14ac:dyDescent="0.2">
      <c r="A48" s="50"/>
      <c r="B48" s="598"/>
      <c r="C48" s="68"/>
      <c r="D48" s="285"/>
      <c r="E48" s="246"/>
      <c r="F48" s="342" t="s">
        <v>283</v>
      </c>
      <c r="G48" s="246"/>
      <c r="H48" s="21"/>
      <c r="I48" s="33"/>
      <c r="J48" s="33"/>
      <c r="K48" s="33"/>
      <c r="L48" s="33"/>
      <c r="M48" s="33"/>
      <c r="N48" s="33"/>
    </row>
    <row r="49" spans="1:14" s="51" customFormat="1" x14ac:dyDescent="0.2">
      <c r="A49" s="50"/>
      <c r="B49" s="598"/>
      <c r="C49" s="68"/>
      <c r="D49" s="285"/>
      <c r="E49" s="246"/>
      <c r="F49" s="342" t="s">
        <v>285</v>
      </c>
      <c r="G49" s="244"/>
      <c r="H49" s="21"/>
      <c r="I49" s="33"/>
      <c r="J49" s="33"/>
      <c r="K49" s="33"/>
      <c r="L49" s="33"/>
      <c r="M49" s="33"/>
      <c r="N49" s="33"/>
    </row>
    <row r="50" spans="1:14" s="51" customFormat="1" x14ac:dyDescent="0.2">
      <c r="A50" s="50"/>
      <c r="B50" s="598"/>
      <c r="C50" s="67" t="s">
        <v>49</v>
      </c>
      <c r="D50" s="284">
        <v>22</v>
      </c>
      <c r="E50" s="245" t="s">
        <v>49</v>
      </c>
      <c r="F50" s="341" t="s">
        <v>299</v>
      </c>
      <c r="G50" s="246" t="s">
        <v>334</v>
      </c>
      <c r="H50" s="21"/>
      <c r="I50" s="33"/>
      <c r="J50" s="33"/>
      <c r="K50" s="33"/>
      <c r="L50" s="33"/>
      <c r="M50" s="33"/>
      <c r="N50" s="33"/>
    </row>
    <row r="51" spans="1:14" s="51" customFormat="1" x14ac:dyDescent="0.2">
      <c r="A51" s="50"/>
      <c r="B51" s="337"/>
      <c r="C51" s="69"/>
      <c r="D51" s="283"/>
      <c r="E51" s="244"/>
      <c r="F51" s="345" t="s">
        <v>284</v>
      </c>
      <c r="G51" s="244"/>
      <c r="H51" s="21"/>
      <c r="I51" s="33"/>
      <c r="J51" s="33"/>
      <c r="K51" s="33"/>
      <c r="L51" s="33"/>
      <c r="M51" s="33"/>
      <c r="N51" s="33"/>
    </row>
    <row r="52" spans="1:14" s="51" customFormat="1" x14ac:dyDescent="0.2">
      <c r="A52" s="50"/>
      <c r="B52" s="329" t="s">
        <v>91</v>
      </c>
      <c r="C52" s="66"/>
      <c r="D52" s="282">
        <v>25</v>
      </c>
      <c r="E52" s="243" t="s">
        <v>58</v>
      </c>
      <c r="F52" s="341" t="s">
        <v>305</v>
      </c>
      <c r="G52" s="243" t="s">
        <v>334</v>
      </c>
      <c r="H52" s="21"/>
      <c r="I52" s="33"/>
      <c r="J52" s="33"/>
      <c r="K52" s="33"/>
      <c r="L52" s="33"/>
      <c r="M52" s="33"/>
      <c r="N52" s="33"/>
    </row>
    <row r="53" spans="1:14" s="51" customFormat="1" x14ac:dyDescent="0.2">
      <c r="A53" s="50"/>
      <c r="B53" s="72" t="s">
        <v>98</v>
      </c>
      <c r="C53" s="69" t="s">
        <v>101</v>
      </c>
      <c r="D53" s="286" t="s">
        <v>101</v>
      </c>
      <c r="E53" s="69" t="s">
        <v>101</v>
      </c>
      <c r="F53" s="346" t="s">
        <v>101</v>
      </c>
      <c r="G53" s="346" t="s">
        <v>101</v>
      </c>
      <c r="H53" s="21"/>
      <c r="I53" s="33"/>
      <c r="J53" s="33"/>
      <c r="K53" s="33"/>
      <c r="L53" s="33"/>
      <c r="M53" s="33"/>
      <c r="N53" s="33"/>
    </row>
    <row r="54" spans="1:14" s="51" customFormat="1" x14ac:dyDescent="0.2">
      <c r="A54" s="50"/>
      <c r="B54" s="72" t="s">
        <v>99</v>
      </c>
      <c r="C54" s="69" t="s">
        <v>101</v>
      </c>
      <c r="D54" s="286" t="s">
        <v>101</v>
      </c>
      <c r="E54" s="69" t="s">
        <v>101</v>
      </c>
      <c r="F54" s="347" t="s">
        <v>101</v>
      </c>
      <c r="G54" s="347" t="s">
        <v>101</v>
      </c>
      <c r="H54" s="21"/>
      <c r="I54" s="33"/>
      <c r="J54" s="33"/>
      <c r="K54" s="33"/>
      <c r="L54" s="33"/>
      <c r="M54" s="33"/>
      <c r="N54" s="33"/>
    </row>
    <row r="55" spans="1:14" s="51" customFormat="1" x14ac:dyDescent="0.2">
      <c r="A55" s="50"/>
      <c r="B55" s="72" t="s">
        <v>97</v>
      </c>
      <c r="C55" s="69" t="s">
        <v>101</v>
      </c>
      <c r="D55" s="286" t="s">
        <v>101</v>
      </c>
      <c r="E55" s="69" t="s">
        <v>101</v>
      </c>
      <c r="F55" s="347" t="s">
        <v>101</v>
      </c>
      <c r="G55" s="347" t="s">
        <v>101</v>
      </c>
      <c r="H55" s="21"/>
      <c r="I55" s="33"/>
      <c r="J55" s="33"/>
      <c r="K55" s="33"/>
      <c r="L55" s="33"/>
      <c r="M55" s="33"/>
      <c r="N55" s="33"/>
    </row>
    <row r="56" spans="1:14" s="51" customFormat="1" x14ac:dyDescent="0.2">
      <c r="A56" s="50"/>
      <c r="B56" s="73"/>
      <c r="C56" s="35"/>
      <c r="D56" s="50"/>
      <c r="E56" s="50"/>
      <c r="F56" s="50"/>
      <c r="G56" s="50"/>
      <c r="H56" s="21"/>
      <c r="I56" s="33"/>
      <c r="J56" s="33"/>
      <c r="K56" s="33"/>
      <c r="L56" s="33"/>
      <c r="M56" s="33"/>
      <c r="N56" s="33"/>
    </row>
  </sheetData>
  <mergeCells count="2">
    <mergeCell ref="D5:E5"/>
    <mergeCell ref="B39:B50"/>
  </mergeCells>
  <hyperlinks>
    <hyperlink ref="B3" location="Contents!A1" display="Contents!A1"/>
  </hyperlink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A3E0"/>
  </sheetPr>
  <dimension ref="AB32"/>
  <sheetViews>
    <sheetView zoomScale="90" zoomScaleNormal="90" workbookViewId="0"/>
  </sheetViews>
  <sheetFormatPr defaultColWidth="8.7109375" defaultRowHeight="15" x14ac:dyDescent="0.25"/>
  <cols>
    <col min="1" max="16384" width="8.7109375" style="419"/>
  </cols>
  <sheetData>
    <row r="32" spans="28:28" x14ac:dyDescent="0.25">
      <c r="AB32" s="419" t="s">
        <v>71</v>
      </c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U32"/>
  <sheetViews>
    <sheetView zoomScale="90" zoomScaleNormal="90" workbookViewId="0"/>
  </sheetViews>
  <sheetFormatPr defaultColWidth="9.140625" defaultRowHeight="14.25" x14ac:dyDescent="0.2"/>
  <cols>
    <col min="1" max="1" width="2.28515625" style="94" customWidth="1"/>
    <col min="2" max="2" width="16" style="94" customWidth="1"/>
    <col min="3" max="3" width="20.5703125" style="94" customWidth="1"/>
    <col min="4" max="4" width="8.42578125" style="94" customWidth="1"/>
    <col min="5" max="5" width="12.42578125" style="94" customWidth="1"/>
    <col min="6" max="6" width="15.5703125" style="94" customWidth="1"/>
    <col min="7" max="7" width="3.7109375" style="94" customWidth="1"/>
    <col min="8" max="11" width="9.140625" style="94"/>
    <col min="12" max="12" width="26.42578125" style="94" bestFit="1" customWidth="1"/>
    <col min="13" max="16384" width="9.140625" style="94"/>
  </cols>
  <sheetData>
    <row r="1" spans="1:21" x14ac:dyDescent="0.2">
      <c r="A1" s="21"/>
      <c r="B1" s="21"/>
      <c r="C1" s="21"/>
      <c r="D1" s="21"/>
      <c r="E1" s="21"/>
      <c r="F1" s="21"/>
      <c r="G1" s="21"/>
    </row>
    <row r="2" spans="1:21" ht="23.25" customHeight="1" x14ac:dyDescent="0.25">
      <c r="A2" s="21"/>
      <c r="B2" s="201" t="s">
        <v>133</v>
      </c>
      <c r="C2" s="209"/>
      <c r="D2" s="209"/>
      <c r="E2" s="209"/>
      <c r="F2" s="202"/>
      <c r="G2" s="21"/>
    </row>
    <row r="3" spans="1:21" x14ac:dyDescent="0.2">
      <c r="A3" s="21"/>
      <c r="B3" s="35" t="s">
        <v>15</v>
      </c>
      <c r="C3" s="50"/>
      <c r="D3" s="50"/>
      <c r="E3" s="50"/>
      <c r="F3" s="50"/>
      <c r="G3" s="21"/>
    </row>
    <row r="4" spans="1:21" x14ac:dyDescent="0.2">
      <c r="A4" s="21"/>
      <c r="B4" s="52"/>
      <c r="C4" s="9"/>
      <c r="D4" s="9"/>
      <c r="E4" s="9"/>
      <c r="F4" s="9"/>
      <c r="G4" s="21"/>
    </row>
    <row r="5" spans="1:21" ht="18" customHeight="1" x14ac:dyDescent="0.25">
      <c r="A5" s="21"/>
      <c r="B5" s="210" t="s">
        <v>238</v>
      </c>
      <c r="C5" s="210"/>
      <c r="D5" s="210"/>
      <c r="E5" s="210"/>
      <c r="F5" s="211"/>
      <c r="G5" s="21"/>
      <c r="P5" s="146"/>
      <c r="Q5" s="146"/>
      <c r="R5" s="146"/>
      <c r="S5" s="146"/>
      <c r="T5" s="146"/>
      <c r="U5" s="146"/>
    </row>
    <row r="6" spans="1:21" ht="15" x14ac:dyDescent="0.25">
      <c r="A6" s="21"/>
      <c r="B6" s="171"/>
      <c r="C6" s="171"/>
      <c r="D6" s="171"/>
      <c r="E6" s="171"/>
      <c r="F6" s="172"/>
      <c r="G6" s="21"/>
      <c r="L6" s="150"/>
      <c r="P6" s="146"/>
      <c r="Q6" s="146"/>
      <c r="R6" s="146"/>
      <c r="S6" s="146"/>
      <c r="T6" s="146"/>
      <c r="U6" s="146"/>
    </row>
    <row r="7" spans="1:21" ht="25.5" x14ac:dyDescent="0.25">
      <c r="A7" s="34"/>
      <c r="B7" s="481" t="s">
        <v>130</v>
      </c>
      <c r="C7" s="482" t="s">
        <v>141</v>
      </c>
      <c r="D7" s="483" t="s">
        <v>132</v>
      </c>
      <c r="E7" s="484" t="s">
        <v>131</v>
      </c>
      <c r="F7" s="485" t="s">
        <v>239</v>
      </c>
      <c r="G7" s="21"/>
      <c r="L7" s="150"/>
      <c r="P7" s="146"/>
      <c r="Q7" s="146"/>
      <c r="R7" s="146"/>
      <c r="S7" s="146"/>
      <c r="T7" s="146"/>
      <c r="U7" s="146"/>
    </row>
    <row r="8" spans="1:21" ht="18" customHeight="1" x14ac:dyDescent="0.25">
      <c r="A8" s="21"/>
      <c r="B8" s="177" t="s">
        <v>236</v>
      </c>
      <c r="C8" s="178" t="s">
        <v>254</v>
      </c>
      <c r="D8" s="149">
        <v>114.1</v>
      </c>
      <c r="E8" s="181">
        <v>1.7841213202497874E-2</v>
      </c>
      <c r="F8" s="173">
        <v>1.7841213202497874E-2</v>
      </c>
      <c r="G8" s="21"/>
      <c r="L8" s="146"/>
      <c r="P8" s="146"/>
      <c r="Q8" s="146"/>
      <c r="R8" s="146"/>
      <c r="S8" s="146"/>
      <c r="T8" s="146"/>
      <c r="U8" s="146"/>
    </row>
    <row r="9" spans="1:21" ht="18" customHeight="1" x14ac:dyDescent="0.2">
      <c r="A9" s="21"/>
      <c r="B9" s="177" t="s">
        <v>235</v>
      </c>
      <c r="C9" s="176" t="s">
        <v>255</v>
      </c>
      <c r="D9" s="149">
        <v>112.1</v>
      </c>
      <c r="E9" s="182">
        <v>1.9090909090909047E-2</v>
      </c>
      <c r="F9" s="179">
        <v>3.7272727272727124E-2</v>
      </c>
      <c r="G9" s="21"/>
      <c r="M9" s="147"/>
      <c r="N9" s="148"/>
      <c r="S9" s="156"/>
      <c r="T9" s="156"/>
      <c r="U9" s="156"/>
    </row>
    <row r="10" spans="1:21" ht="18" customHeight="1" x14ac:dyDescent="0.2">
      <c r="A10" s="21"/>
      <c r="B10" s="177" t="s">
        <v>234</v>
      </c>
      <c r="C10" s="180" t="s">
        <v>256</v>
      </c>
      <c r="D10" s="149">
        <v>110</v>
      </c>
      <c r="E10" s="182">
        <v>1.4760147601476037E-2</v>
      </c>
      <c r="F10" s="179">
        <v>5.2583025830258201E-2</v>
      </c>
      <c r="G10" s="21"/>
      <c r="M10" s="147"/>
      <c r="N10" s="148"/>
      <c r="S10" s="156"/>
      <c r="T10" s="156"/>
      <c r="U10" s="156"/>
    </row>
    <row r="11" spans="1:21" ht="18" customHeight="1" x14ac:dyDescent="0.2">
      <c r="A11" s="21"/>
      <c r="B11" s="177" t="s">
        <v>257</v>
      </c>
      <c r="C11" s="176" t="s">
        <v>262</v>
      </c>
      <c r="D11" s="149">
        <v>108.4</v>
      </c>
      <c r="E11" s="182">
        <v>1.6885553470919357E-2</v>
      </c>
      <c r="F11" s="179">
        <v>7.0356472795497282E-2</v>
      </c>
      <c r="G11" s="21"/>
      <c r="M11" s="147"/>
      <c r="N11" s="148"/>
      <c r="S11" s="156"/>
      <c r="T11" s="156"/>
      <c r="U11" s="156"/>
    </row>
    <row r="12" spans="1:21" ht="18" customHeight="1" x14ac:dyDescent="0.2">
      <c r="A12" s="21"/>
      <c r="B12" s="177" t="s">
        <v>258</v>
      </c>
      <c r="C12" s="180" t="s">
        <v>263</v>
      </c>
      <c r="D12" s="149">
        <v>106.6</v>
      </c>
      <c r="E12" s="182">
        <v>1.7175572519083859E-2</v>
      </c>
      <c r="F12" s="179">
        <v>8.8740458015267087E-2</v>
      </c>
      <c r="G12" s="21"/>
      <c r="M12" s="147"/>
      <c r="N12" s="148"/>
      <c r="S12" s="156"/>
      <c r="T12" s="156"/>
      <c r="U12" s="156"/>
    </row>
    <row r="13" spans="1:21" ht="18" customHeight="1" x14ac:dyDescent="0.2">
      <c r="A13" s="21"/>
      <c r="B13" s="177" t="s">
        <v>259</v>
      </c>
      <c r="C13" s="176" t="s">
        <v>264</v>
      </c>
      <c r="D13" s="149">
        <v>104.8</v>
      </c>
      <c r="E13" s="182">
        <v>2.7450980392156765E-2</v>
      </c>
      <c r="F13" s="179">
        <v>0.11862745098039218</v>
      </c>
      <c r="G13" s="21"/>
      <c r="M13" s="147"/>
      <c r="N13" s="148"/>
      <c r="S13" s="156"/>
      <c r="T13" s="156"/>
      <c r="U13" s="156"/>
    </row>
    <row r="14" spans="1:21" ht="18" customHeight="1" x14ac:dyDescent="0.2">
      <c r="A14" s="21"/>
      <c r="B14" s="177" t="s">
        <v>260</v>
      </c>
      <c r="C14" s="180" t="s">
        <v>265</v>
      </c>
      <c r="D14" s="149">
        <v>102</v>
      </c>
      <c r="E14" s="182">
        <v>2.2044088176352838E-2</v>
      </c>
      <c r="F14" s="179">
        <v>0.14328657314629245</v>
      </c>
      <c r="G14" s="21"/>
      <c r="M14" s="147"/>
      <c r="N14" s="148"/>
      <c r="S14" s="156"/>
      <c r="T14" s="156"/>
      <c r="U14" s="156"/>
    </row>
    <row r="15" spans="1:21" ht="18" customHeight="1" x14ac:dyDescent="0.2">
      <c r="A15" s="21"/>
      <c r="B15" s="177" t="s">
        <v>261</v>
      </c>
      <c r="C15" s="176" t="s">
        <v>266</v>
      </c>
      <c r="D15" s="149">
        <v>99.8</v>
      </c>
      <c r="E15" s="183">
        <v>2.9927760577915352E-2</v>
      </c>
      <c r="F15" s="179">
        <v>0.17750257997936014</v>
      </c>
      <c r="G15" s="21"/>
      <c r="M15" s="147"/>
      <c r="N15" s="148"/>
      <c r="S15" s="156"/>
      <c r="T15" s="156"/>
      <c r="U15" s="156"/>
    </row>
    <row r="16" spans="1:21" x14ac:dyDescent="0.2">
      <c r="A16" s="21"/>
      <c r="B16" s="174"/>
      <c r="C16" s="175"/>
      <c r="D16" s="175"/>
      <c r="E16" s="175"/>
      <c r="F16" s="170"/>
      <c r="G16" s="95"/>
      <c r="M16" s="147"/>
      <c r="N16" s="148"/>
      <c r="S16" s="155"/>
      <c r="T16" s="155"/>
      <c r="U16" s="155"/>
    </row>
    <row r="17" spans="1:21" x14ac:dyDescent="0.2">
      <c r="A17" s="21"/>
      <c r="B17" s="9" t="s">
        <v>241</v>
      </c>
      <c r="C17" s="175"/>
      <c r="D17" s="175"/>
      <c r="E17" s="175"/>
      <c r="F17" s="564">
        <v>1.0247452327286035</v>
      </c>
      <c r="G17" s="95"/>
      <c r="M17" s="147"/>
      <c r="N17" s="148"/>
      <c r="S17" s="155"/>
      <c r="T17" s="155"/>
      <c r="U17" s="155"/>
    </row>
    <row r="18" spans="1:21" ht="18" customHeight="1" x14ac:dyDescent="0.2">
      <c r="A18" s="21"/>
      <c r="B18" s="174"/>
      <c r="C18" s="175"/>
      <c r="D18" s="175"/>
      <c r="E18" s="175"/>
      <c r="F18" s="170"/>
      <c r="G18" s="95"/>
      <c r="M18" s="147"/>
      <c r="N18" s="148"/>
      <c r="S18" s="155"/>
      <c r="T18" s="155"/>
      <c r="U18" s="155"/>
    </row>
    <row r="19" spans="1:21" ht="18" customHeight="1" x14ac:dyDescent="0.2">
      <c r="M19" s="147"/>
      <c r="N19" s="148"/>
      <c r="S19" s="155"/>
      <c r="T19" s="155"/>
      <c r="U19" s="155"/>
    </row>
    <row r="20" spans="1:21" x14ac:dyDescent="0.2">
      <c r="M20" s="147"/>
      <c r="N20" s="148"/>
    </row>
    <row r="21" spans="1:21" x14ac:dyDescent="0.2">
      <c r="M21" s="147"/>
      <c r="N21" s="148"/>
    </row>
    <row r="32" spans="1:21" ht="18" customHeight="1" x14ac:dyDescent="0.2"/>
  </sheetData>
  <hyperlinks>
    <hyperlink ref="B3" location="Contents!A1" display="Contents!A1"/>
  </hyperlink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J22"/>
  <sheetViews>
    <sheetView zoomScale="90" zoomScaleNormal="90" workbookViewId="0">
      <pane xSplit="2" ySplit="7" topLeftCell="C8" activePane="bottomRight" state="frozen"/>
      <selection sqref="A1:XFD1048576"/>
      <selection pane="topRight" sqref="A1:XFD1048576"/>
      <selection pane="bottomLeft" sqref="A1:XFD1048576"/>
      <selection pane="bottomRight" activeCell="B10" sqref="B10"/>
    </sheetView>
  </sheetViews>
  <sheetFormatPr defaultColWidth="9.140625" defaultRowHeight="14.25" x14ac:dyDescent="0.2"/>
  <cols>
    <col min="1" max="1" width="2.28515625" style="33" customWidth="1"/>
    <col min="2" max="2" width="26.5703125" style="33" customWidth="1"/>
    <col min="3" max="3" width="81.140625" style="33" bestFit="1" customWidth="1"/>
    <col min="4" max="9" width="7" style="33" customWidth="1"/>
    <col min="10" max="10" width="3.7109375" style="33" customWidth="1"/>
    <col min="11" max="16384" width="9.140625" style="33"/>
  </cols>
  <sheetData>
    <row r="1" spans="1:10" x14ac:dyDescent="0.2">
      <c r="A1" s="21"/>
      <c r="B1" s="21"/>
      <c r="C1" s="21"/>
      <c r="D1" s="21"/>
      <c r="E1" s="21"/>
      <c r="F1" s="21"/>
      <c r="G1" s="21"/>
      <c r="H1" s="21"/>
      <c r="I1" s="21"/>
      <c r="J1" s="21"/>
    </row>
    <row r="2" spans="1:10" ht="27.95" customHeight="1" x14ac:dyDescent="0.25">
      <c r="A2" s="47"/>
      <c r="B2" s="201" t="s">
        <v>38</v>
      </c>
      <c r="C2" s="201"/>
      <c r="D2" s="202"/>
      <c r="E2" s="202"/>
      <c r="F2" s="202"/>
      <c r="G2" s="202"/>
      <c r="H2" s="202"/>
      <c r="I2" s="202"/>
      <c r="J2" s="21"/>
    </row>
    <row r="3" spans="1:10" s="51" customFormat="1" ht="18" customHeight="1" x14ac:dyDescent="0.2">
      <c r="A3" s="50"/>
      <c r="B3" s="35" t="s">
        <v>15</v>
      </c>
      <c r="C3" s="35"/>
      <c r="D3" s="50"/>
      <c r="E3" s="50"/>
      <c r="F3" s="50"/>
      <c r="G3" s="50"/>
      <c r="H3" s="50"/>
      <c r="I3" s="50"/>
      <c r="J3" s="50"/>
    </row>
    <row r="4" spans="1:10" s="51" customFormat="1" ht="18" customHeight="1" x14ac:dyDescent="0.2">
      <c r="A4" s="50"/>
      <c r="B4" s="52"/>
      <c r="C4" s="52"/>
      <c r="D4" s="9"/>
      <c r="E4" s="9"/>
      <c r="F4" s="9"/>
      <c r="G4" s="9"/>
      <c r="H4" s="9"/>
      <c r="I4" s="9"/>
      <c r="J4" s="9"/>
    </row>
    <row r="5" spans="1:10" s="55" customFormat="1" ht="20.100000000000001" customHeight="1" x14ac:dyDescent="0.25">
      <c r="A5" s="53"/>
      <c r="B5" s="389" t="s">
        <v>38</v>
      </c>
      <c r="C5" s="389"/>
      <c r="D5" s="390"/>
      <c r="E5" s="390"/>
      <c r="F5" s="390"/>
      <c r="G5" s="390"/>
      <c r="H5" s="390"/>
      <c r="I5" s="390"/>
      <c r="J5" s="54"/>
    </row>
    <row r="6" spans="1:10" s="51" customFormat="1" ht="18" customHeight="1" x14ac:dyDescent="0.2">
      <c r="A6" s="50"/>
      <c r="B6" s="9"/>
      <c r="C6" s="9"/>
      <c r="D6" s="9"/>
      <c r="E6" s="9"/>
      <c r="F6" s="9"/>
      <c r="G6" s="9"/>
      <c r="H6" s="9"/>
      <c r="I6" s="9"/>
      <c r="J6" s="9"/>
    </row>
    <row r="7" spans="1:10" s="51" customFormat="1" ht="18" customHeight="1" x14ac:dyDescent="0.2">
      <c r="A7" s="50"/>
      <c r="B7" s="7" t="s">
        <v>39</v>
      </c>
      <c r="C7" s="420" t="s">
        <v>95</v>
      </c>
      <c r="D7" s="276" t="s">
        <v>237</v>
      </c>
      <c r="E7" s="276" t="s">
        <v>229</v>
      </c>
      <c r="F7" s="8" t="s">
        <v>230</v>
      </c>
      <c r="G7" s="8" t="s">
        <v>231</v>
      </c>
      <c r="H7" s="8" t="s">
        <v>232</v>
      </c>
      <c r="I7" s="421" t="s">
        <v>233</v>
      </c>
      <c r="J7" s="9"/>
    </row>
    <row r="8" spans="1:10" s="51" customFormat="1" ht="18" customHeight="1" x14ac:dyDescent="0.2">
      <c r="A8" s="50"/>
      <c r="B8" s="422" t="s">
        <v>16</v>
      </c>
      <c r="C8" s="126"/>
      <c r="D8" s="161">
        <v>7.2804693529910968E-3</v>
      </c>
      <c r="E8" s="162">
        <v>7.3189381268192006E-3</v>
      </c>
      <c r="F8" s="161">
        <v>7.9880841938120267E-3</v>
      </c>
      <c r="G8" s="161">
        <v>9.819259798970784E-3</v>
      </c>
      <c r="H8" s="161">
        <v>9.1038409518769837E-3</v>
      </c>
      <c r="I8" s="163">
        <v>8.0985492276420355E-3</v>
      </c>
      <c r="J8" s="9"/>
    </row>
    <row r="9" spans="1:10" s="51" customFormat="1" ht="18" customHeight="1" x14ac:dyDescent="0.2">
      <c r="A9" s="50"/>
      <c r="B9" s="423" t="s">
        <v>476</v>
      </c>
      <c r="C9" s="127" t="s">
        <v>475</v>
      </c>
      <c r="D9" s="130">
        <v>1.0860938705982193E-2</v>
      </c>
      <c r="E9" s="129">
        <v>1.0937876253638401E-2</v>
      </c>
      <c r="F9" s="130">
        <v>1.2576168387624053E-2</v>
      </c>
      <c r="G9" s="130">
        <v>1.5138519597941569E-2</v>
      </c>
      <c r="H9" s="130">
        <v>1.3807681903753966E-2</v>
      </c>
      <c r="I9" s="131">
        <v>1.1797098455284072E-2</v>
      </c>
      <c r="J9" s="98"/>
    </row>
    <row r="10" spans="1:10" s="51" customFormat="1" ht="18" customHeight="1" x14ac:dyDescent="0.2">
      <c r="A10" s="50"/>
      <c r="B10" s="423" t="s">
        <v>64</v>
      </c>
      <c r="C10" s="128" t="s">
        <v>428</v>
      </c>
      <c r="D10" s="130">
        <v>3.7000000000000002E-3</v>
      </c>
      <c r="E10" s="129">
        <v>3.7000000000000002E-3</v>
      </c>
      <c r="F10" s="130">
        <v>3.3999999999999998E-3</v>
      </c>
      <c r="G10" s="130">
        <v>4.4999999999999997E-3</v>
      </c>
      <c r="H10" s="130">
        <v>4.4000000000000003E-3</v>
      </c>
      <c r="I10" s="131">
        <v>4.4000000000000003E-3</v>
      </c>
      <c r="J10" s="9"/>
    </row>
    <row r="11" spans="1:10" s="51" customFormat="1" ht="18" customHeight="1" thickBot="1" x14ac:dyDescent="0.25">
      <c r="A11" s="50"/>
      <c r="B11" s="425" t="s">
        <v>17</v>
      </c>
      <c r="C11" s="426"/>
      <c r="D11" s="427">
        <v>0</v>
      </c>
      <c r="E11" s="428">
        <v>0</v>
      </c>
      <c r="F11" s="427">
        <v>0</v>
      </c>
      <c r="G11" s="427">
        <v>0</v>
      </c>
      <c r="H11" s="427">
        <v>0</v>
      </c>
      <c r="I11" s="429">
        <v>0</v>
      </c>
      <c r="J11" s="9"/>
    </row>
    <row r="12" spans="1:10" s="51" customFormat="1" ht="18" customHeight="1" x14ac:dyDescent="0.2">
      <c r="A12" s="50"/>
      <c r="B12" s="62"/>
      <c r="C12" s="9"/>
      <c r="D12" s="9"/>
      <c r="E12" s="9"/>
      <c r="F12" s="9"/>
      <c r="G12" s="9"/>
      <c r="H12" s="9"/>
      <c r="I12" s="9"/>
      <c r="J12" s="9"/>
    </row>
    <row r="13" spans="1:10" s="51" customFormat="1" ht="18" customHeight="1" x14ac:dyDescent="0.2">
      <c r="A13" s="50"/>
      <c r="B13" s="7" t="s">
        <v>356</v>
      </c>
      <c r="C13" s="420" t="s">
        <v>145</v>
      </c>
      <c r="D13" s="8" t="s">
        <v>237</v>
      </c>
      <c r="E13" s="276" t="s">
        <v>229</v>
      </c>
      <c r="F13" s="8" t="s">
        <v>230</v>
      </c>
      <c r="G13" s="8" t="s">
        <v>231</v>
      </c>
      <c r="H13" s="8" t="s">
        <v>232</v>
      </c>
      <c r="I13" s="421" t="s">
        <v>233</v>
      </c>
      <c r="J13" s="9"/>
    </row>
    <row r="14" spans="1:10" s="51" customFormat="1" ht="18" customHeight="1" x14ac:dyDescent="0.2">
      <c r="A14" s="50"/>
      <c r="B14" s="424" t="s">
        <v>16</v>
      </c>
      <c r="C14" s="327">
        <v>0.59699999999999998</v>
      </c>
      <c r="D14" s="158">
        <v>7.2804693529910968E-3</v>
      </c>
      <c r="E14" s="159">
        <v>7.3189381268192006E-3</v>
      </c>
      <c r="F14" s="158">
        <v>7.9880841938120267E-3</v>
      </c>
      <c r="G14" s="158">
        <v>9.819259798970784E-3</v>
      </c>
      <c r="H14" s="158">
        <v>9.1038409518769837E-3</v>
      </c>
      <c r="I14" s="160">
        <v>8.0985492276420355E-3</v>
      </c>
      <c r="J14" s="9"/>
    </row>
    <row r="15" spans="1:10" s="51" customFormat="1" ht="18" customHeight="1" x14ac:dyDescent="0.2">
      <c r="A15" s="50"/>
      <c r="B15" s="237" t="s">
        <v>17</v>
      </c>
      <c r="C15" s="328">
        <v>0.40300000000000002</v>
      </c>
      <c r="D15" s="236">
        <v>0</v>
      </c>
      <c r="E15" s="238">
        <v>0</v>
      </c>
      <c r="F15" s="236">
        <v>0</v>
      </c>
      <c r="G15" s="236">
        <v>0</v>
      </c>
      <c r="H15" s="236">
        <v>0</v>
      </c>
      <c r="I15" s="239">
        <v>0</v>
      </c>
      <c r="J15" s="9"/>
    </row>
    <row r="16" spans="1:10" s="392" customFormat="1" ht="18" customHeight="1" thickBot="1" x14ac:dyDescent="0.25">
      <c r="A16" s="391"/>
      <c r="B16" s="537" t="s">
        <v>144</v>
      </c>
      <c r="C16" s="537"/>
      <c r="D16" s="398">
        <v>4.3464402037356846E-3</v>
      </c>
      <c r="E16" s="398">
        <v>4.3694060617110626E-3</v>
      </c>
      <c r="F16" s="538">
        <v>4.7688862637057794E-3</v>
      </c>
      <c r="G16" s="538">
        <v>5.8620980999855576E-3</v>
      </c>
      <c r="H16" s="538">
        <v>5.4349930482705594E-3</v>
      </c>
      <c r="I16" s="399">
        <v>4.8348338889022948E-3</v>
      </c>
      <c r="J16" s="57"/>
    </row>
    <row r="17" spans="1:10" s="51" customFormat="1" ht="18" customHeight="1" x14ac:dyDescent="0.2">
      <c r="A17" s="50"/>
      <c r="B17" s="62"/>
      <c r="C17" s="9"/>
      <c r="D17" s="9"/>
      <c r="E17" s="9"/>
      <c r="F17" s="9"/>
      <c r="G17" s="9"/>
      <c r="H17" s="9"/>
      <c r="I17" s="9"/>
      <c r="J17" s="9"/>
    </row>
    <row r="18" spans="1:10" s="51" customFormat="1" ht="18" customHeight="1" x14ac:dyDescent="0.2">
      <c r="A18" s="50"/>
      <c r="B18" s="7" t="s">
        <v>40</v>
      </c>
      <c r="C18" s="420" t="s">
        <v>145</v>
      </c>
      <c r="D18" s="8" t="s">
        <v>237</v>
      </c>
      <c r="E18" s="276" t="s">
        <v>229</v>
      </c>
      <c r="F18" s="8" t="s">
        <v>230</v>
      </c>
      <c r="G18" s="8" t="s">
        <v>231</v>
      </c>
      <c r="H18" s="8" t="s">
        <v>232</v>
      </c>
      <c r="I18" s="421" t="s">
        <v>233</v>
      </c>
      <c r="J18" s="9"/>
    </row>
    <row r="19" spans="1:10" s="51" customFormat="1" ht="18" customHeight="1" x14ac:dyDescent="0.2">
      <c r="A19" s="50"/>
      <c r="B19" s="424" t="s">
        <v>16</v>
      </c>
      <c r="C19" s="327">
        <v>0.59699999999999998</v>
      </c>
      <c r="D19" s="158">
        <v>7.2804693529910968E-3</v>
      </c>
      <c r="E19" s="159">
        <v>1.4652692784539179E-2</v>
      </c>
      <c r="F19" s="158">
        <v>2.2757823921980114E-2</v>
      </c>
      <c r="G19" s="158">
        <v>3.2800548706500177E-2</v>
      </c>
      <c r="H19" s="158">
        <v>4.2203000636935384E-2</v>
      </c>
      <c r="I19" s="160">
        <v>5.0643332942789776E-2</v>
      </c>
      <c r="J19" s="9"/>
    </row>
    <row r="20" spans="1:10" s="51" customFormat="1" ht="18" customHeight="1" x14ac:dyDescent="0.2">
      <c r="A20" s="50"/>
      <c r="B20" s="237" t="s">
        <v>17</v>
      </c>
      <c r="C20" s="328">
        <v>0.40300000000000002</v>
      </c>
      <c r="D20" s="236">
        <v>0</v>
      </c>
      <c r="E20" s="238">
        <v>0</v>
      </c>
      <c r="F20" s="236">
        <v>0</v>
      </c>
      <c r="G20" s="236">
        <v>0</v>
      </c>
      <c r="H20" s="236">
        <v>0</v>
      </c>
      <c r="I20" s="239">
        <v>0</v>
      </c>
      <c r="J20" s="9"/>
    </row>
    <row r="21" spans="1:10" s="323" customFormat="1" ht="18" customHeight="1" x14ac:dyDescent="0.2">
      <c r="A21" s="224"/>
      <c r="B21" s="539" t="s">
        <v>144</v>
      </c>
      <c r="C21" s="540"/>
      <c r="D21" s="541">
        <v>4.3464402037356846E-3</v>
      </c>
      <c r="E21" s="542">
        <v>8.7476575923698899E-3</v>
      </c>
      <c r="F21" s="541">
        <v>1.3586420881422128E-2</v>
      </c>
      <c r="G21" s="541">
        <v>1.9581927577780604E-2</v>
      </c>
      <c r="H21" s="541">
        <v>2.5195191380250424E-2</v>
      </c>
      <c r="I21" s="543">
        <v>3.0234069766845496E-2</v>
      </c>
      <c r="J21" s="224"/>
    </row>
    <row r="22" spans="1:10" s="51" customFormat="1" ht="18" customHeight="1" x14ac:dyDescent="0.2">
      <c r="A22" s="50"/>
      <c r="B22" s="9"/>
      <c r="C22" s="9"/>
      <c r="D22" s="349"/>
      <c r="E22" s="349"/>
      <c r="F22" s="349"/>
      <c r="G22" s="349"/>
      <c r="H22" s="349"/>
      <c r="I22" s="349"/>
      <c r="J22" s="9"/>
    </row>
  </sheetData>
  <hyperlinks>
    <hyperlink ref="B3" location="Contents!A1" display="Contents!A1"/>
  </hyperlink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AD230"/>
  <sheetViews>
    <sheetView zoomScale="90" zoomScaleNormal="90" workbookViewId="0">
      <pane xSplit="5" ySplit="3" topLeftCell="F4" activePane="bottomRight" state="frozen"/>
      <selection sqref="A1:XFD1048576"/>
      <selection pane="topRight" sqref="A1:XFD1048576"/>
      <selection pane="bottomLeft" sqref="A1:XFD1048576"/>
      <selection pane="bottomRight" activeCell="K40" sqref="K40"/>
    </sheetView>
  </sheetViews>
  <sheetFormatPr defaultColWidth="9.140625" defaultRowHeight="14.25" x14ac:dyDescent="0.2"/>
  <cols>
    <col min="1" max="1" width="2.28515625" style="33" customWidth="1"/>
    <col min="2" max="2" width="40.85546875" style="33" customWidth="1"/>
    <col min="3" max="3" width="24.42578125" style="33" customWidth="1"/>
    <col min="4" max="4" width="10.7109375" style="33" bestFit="1" customWidth="1"/>
    <col min="5" max="5" width="9.85546875" style="33" bestFit="1" customWidth="1"/>
    <col min="6" max="6" width="10.7109375" style="33" customWidth="1"/>
    <col min="7" max="10" width="9.85546875" style="33" bestFit="1" customWidth="1"/>
    <col min="11" max="11" width="11.7109375" style="33" customWidth="1"/>
    <col min="12" max="12" width="4.28515625" style="33" customWidth="1"/>
    <col min="13" max="19" width="9.140625" style="33"/>
    <col min="20" max="20" width="4.28515625" style="33" customWidth="1"/>
    <col min="21" max="21" width="30.42578125" style="33" customWidth="1"/>
    <col min="22" max="28" width="9.140625" style="33"/>
    <col min="29" max="29" width="4.85546875" style="33" customWidth="1"/>
    <col min="30" max="16384" width="9.140625" style="33"/>
  </cols>
  <sheetData>
    <row r="1" spans="1:12" x14ac:dyDescent="0.2">
      <c r="A1" s="21"/>
      <c r="B1" s="21"/>
      <c r="C1" s="21"/>
      <c r="D1" s="21"/>
      <c r="E1" s="21"/>
      <c r="F1" s="21"/>
      <c r="G1" s="21"/>
      <c r="H1" s="21"/>
      <c r="I1" s="21"/>
      <c r="J1" s="21"/>
      <c r="K1" s="21"/>
      <c r="L1" s="21"/>
    </row>
    <row r="2" spans="1:12" ht="27.95" customHeight="1" x14ac:dyDescent="0.25">
      <c r="A2" s="47"/>
      <c r="B2" s="201" t="s">
        <v>181</v>
      </c>
      <c r="C2" s="201"/>
      <c r="D2" s="202"/>
      <c r="E2" s="202"/>
      <c r="F2" s="202"/>
      <c r="G2" s="202"/>
      <c r="H2" s="202"/>
      <c r="I2" s="202"/>
      <c r="J2" s="202"/>
      <c r="K2" s="202"/>
      <c r="L2" s="21"/>
    </row>
    <row r="3" spans="1:12" s="51" customFormat="1" ht="18" customHeight="1" x14ac:dyDescent="0.2">
      <c r="A3" s="50"/>
      <c r="B3" s="35" t="s">
        <v>15</v>
      </c>
      <c r="C3" s="35"/>
      <c r="D3" s="50"/>
      <c r="E3" s="50"/>
      <c r="F3" s="50"/>
      <c r="G3" s="50"/>
      <c r="H3" s="50"/>
      <c r="I3" s="50"/>
      <c r="J3" s="50"/>
      <c r="K3" s="50"/>
      <c r="L3" s="21"/>
    </row>
    <row r="4" spans="1:12" s="51" customFormat="1" ht="18" customHeight="1" x14ac:dyDescent="0.2">
      <c r="A4" s="50"/>
      <c r="B4" s="52"/>
      <c r="C4" s="52"/>
      <c r="D4" s="9"/>
      <c r="E4" s="9"/>
      <c r="F4" s="9"/>
      <c r="G4" s="9"/>
      <c r="H4" s="9"/>
      <c r="I4" s="9"/>
      <c r="J4" s="9"/>
      <c r="K4" s="9"/>
      <c r="L4" s="21"/>
    </row>
    <row r="5" spans="1:12" s="51" customFormat="1" ht="26.25" customHeight="1" x14ac:dyDescent="0.2">
      <c r="A5" s="50"/>
      <c r="B5" s="210" t="s">
        <v>218</v>
      </c>
      <c r="C5" s="210"/>
      <c r="D5" s="211"/>
      <c r="E5" s="211"/>
      <c r="F5" s="211"/>
      <c r="G5" s="211"/>
      <c r="H5" s="211"/>
      <c r="I5" s="211"/>
      <c r="J5" s="211"/>
      <c r="K5" s="211"/>
      <c r="L5" s="21"/>
    </row>
    <row r="6" spans="1:12" s="51" customFormat="1" ht="20.100000000000001" customHeight="1" x14ac:dyDescent="0.2">
      <c r="A6" s="50"/>
      <c r="B6" s="138"/>
      <c r="C6" s="138"/>
      <c r="D6" s="139"/>
      <c r="E6" s="139"/>
      <c r="F6" s="139"/>
      <c r="G6" s="139"/>
      <c r="H6" s="139"/>
      <c r="I6" s="139"/>
      <c r="J6" s="139"/>
      <c r="K6" s="139"/>
      <c r="L6" s="21"/>
    </row>
    <row r="7" spans="1:12" s="51" customFormat="1" ht="20.100000000000001" customHeight="1" x14ac:dyDescent="0.2">
      <c r="A7" s="50"/>
      <c r="B7" s="7" t="s">
        <v>215</v>
      </c>
      <c r="C7" s="136"/>
      <c r="D7" s="249"/>
      <c r="E7" s="250"/>
      <c r="F7" s="251" t="s">
        <v>234</v>
      </c>
      <c r="G7" s="250" t="s">
        <v>235</v>
      </c>
      <c r="H7" s="250" t="s">
        <v>236</v>
      </c>
      <c r="I7" s="251" t="s">
        <v>63</v>
      </c>
      <c r="J7" s="203"/>
      <c r="K7" s="203"/>
      <c r="L7" s="50"/>
    </row>
    <row r="8" spans="1:12" s="51" customFormat="1" ht="20.100000000000001" customHeight="1" x14ac:dyDescent="0.2">
      <c r="A8" s="50"/>
      <c r="B8" s="295" t="s">
        <v>212</v>
      </c>
      <c r="C8" s="138"/>
      <c r="D8" s="139"/>
      <c r="E8" s="139"/>
      <c r="F8" s="301">
        <v>425056</v>
      </c>
      <c r="G8" s="302">
        <v>430776</v>
      </c>
      <c r="H8" s="302">
        <v>436908</v>
      </c>
      <c r="I8" s="259"/>
      <c r="J8" s="139"/>
      <c r="K8" s="139"/>
      <c r="L8" s="21"/>
    </row>
    <row r="9" spans="1:12" s="51" customFormat="1" ht="20.100000000000001" customHeight="1" x14ac:dyDescent="0.2">
      <c r="A9" s="50"/>
      <c r="B9" s="297" t="s">
        <v>213</v>
      </c>
      <c r="C9" s="298"/>
      <c r="D9" s="260"/>
      <c r="E9" s="260"/>
      <c r="F9" s="303">
        <v>2046</v>
      </c>
      <c r="G9" s="304">
        <v>2275</v>
      </c>
      <c r="H9" s="304">
        <v>2095</v>
      </c>
      <c r="I9" s="299"/>
      <c r="J9" s="139"/>
      <c r="K9" s="139"/>
      <c r="L9" s="21"/>
    </row>
    <row r="10" spans="1:12" s="323" customFormat="1" ht="20.100000000000001" customHeight="1" thickBot="1" x14ac:dyDescent="0.25">
      <c r="A10" s="224"/>
      <c r="B10" s="432" t="s">
        <v>214</v>
      </c>
      <c r="C10" s="432"/>
      <c r="D10" s="432"/>
      <c r="E10" s="432"/>
      <c r="F10" s="433">
        <v>4.8134833998343752E-3</v>
      </c>
      <c r="G10" s="434">
        <v>5.2811670102326964E-3</v>
      </c>
      <c r="H10" s="434">
        <v>4.7950598295293289E-3</v>
      </c>
      <c r="I10" s="435">
        <v>4.9632367465321332E-3</v>
      </c>
      <c r="J10" s="139"/>
      <c r="K10" s="139"/>
      <c r="L10" s="224"/>
    </row>
    <row r="11" spans="1:12" s="51" customFormat="1" ht="20.100000000000001" customHeight="1" x14ac:dyDescent="0.2">
      <c r="A11" s="50"/>
      <c r="B11" s="138"/>
      <c r="C11" s="138"/>
      <c r="D11" s="139"/>
      <c r="E11" s="139"/>
      <c r="F11" s="139"/>
      <c r="G11" s="139"/>
      <c r="H11" s="139"/>
      <c r="I11" s="139"/>
      <c r="J11" s="139"/>
      <c r="K11" s="139"/>
      <c r="L11" s="21"/>
    </row>
    <row r="12" spans="1:12" s="51" customFormat="1" ht="20.100000000000001" customHeight="1" x14ac:dyDescent="0.2">
      <c r="A12" s="50"/>
      <c r="B12" s="7" t="s">
        <v>216</v>
      </c>
      <c r="C12" s="136"/>
      <c r="D12" s="249"/>
      <c r="E12" s="250"/>
      <c r="F12" s="251" t="s">
        <v>234</v>
      </c>
      <c r="G12" s="250" t="s">
        <v>235</v>
      </c>
      <c r="H12" s="250" t="s">
        <v>236</v>
      </c>
      <c r="I12" s="251" t="s">
        <v>63</v>
      </c>
      <c r="J12" s="203"/>
      <c r="K12" s="203"/>
      <c r="L12" s="50"/>
    </row>
    <row r="13" spans="1:12" s="51" customFormat="1" ht="20.100000000000001" customHeight="1" x14ac:dyDescent="0.2">
      <c r="A13" s="50"/>
      <c r="B13" s="295" t="s">
        <v>212</v>
      </c>
      <c r="C13" s="138"/>
      <c r="D13" s="139"/>
      <c r="E13" s="139"/>
      <c r="F13" s="301">
        <v>10735</v>
      </c>
      <c r="G13" s="302">
        <v>10996</v>
      </c>
      <c r="H13" s="302">
        <v>11185</v>
      </c>
      <c r="I13" s="259"/>
      <c r="J13" s="139"/>
      <c r="K13" s="139"/>
      <c r="L13" s="21"/>
    </row>
    <row r="14" spans="1:12" s="51" customFormat="1" ht="20.100000000000001" customHeight="1" x14ac:dyDescent="0.2">
      <c r="A14" s="50"/>
      <c r="B14" s="297" t="s">
        <v>213</v>
      </c>
      <c r="C14" s="298"/>
      <c r="D14" s="260"/>
      <c r="E14" s="260"/>
      <c r="F14" s="303">
        <v>95</v>
      </c>
      <c r="G14" s="304">
        <v>130</v>
      </c>
      <c r="H14" s="304">
        <v>207</v>
      </c>
      <c r="I14" s="299"/>
      <c r="J14" s="139"/>
      <c r="K14" s="139"/>
      <c r="L14" s="21"/>
    </row>
    <row r="15" spans="1:12" s="323" customFormat="1" ht="20.100000000000001" customHeight="1" thickBot="1" x14ac:dyDescent="0.25">
      <c r="A15" s="224"/>
      <c r="B15" s="432" t="s">
        <v>214</v>
      </c>
      <c r="C15" s="432"/>
      <c r="D15" s="432"/>
      <c r="E15" s="432"/>
      <c r="F15" s="433">
        <v>8.8495575221238937E-3</v>
      </c>
      <c r="G15" s="434">
        <v>1.1822480902146234E-2</v>
      </c>
      <c r="H15" s="434">
        <v>1.8506928922664284E-2</v>
      </c>
      <c r="I15" s="435">
        <v>1.3059655782311471E-2</v>
      </c>
      <c r="J15" s="139"/>
      <c r="K15" s="139"/>
      <c r="L15" s="224"/>
    </row>
    <row r="16" spans="1:12" s="51" customFormat="1" ht="20.100000000000001" customHeight="1" x14ac:dyDescent="0.2">
      <c r="A16" s="50"/>
      <c r="B16" s="138"/>
      <c r="C16" s="138"/>
      <c r="D16" s="139"/>
      <c r="E16" s="139"/>
      <c r="F16" s="139"/>
      <c r="G16" s="139"/>
      <c r="H16" s="139"/>
      <c r="I16" s="139"/>
      <c r="J16" s="139"/>
      <c r="K16" s="139"/>
      <c r="L16" s="21"/>
    </row>
    <row r="17" spans="1:18" s="51" customFormat="1" ht="20.100000000000001" customHeight="1" x14ac:dyDescent="0.2">
      <c r="A17" s="50"/>
      <c r="B17" s="7" t="s">
        <v>217</v>
      </c>
      <c r="C17" s="325" t="s">
        <v>95</v>
      </c>
      <c r="D17" s="249"/>
      <c r="E17" s="250"/>
      <c r="F17" s="251" t="s">
        <v>229</v>
      </c>
      <c r="G17" s="250" t="s">
        <v>230</v>
      </c>
      <c r="H17" s="250" t="s">
        <v>231</v>
      </c>
      <c r="I17" s="250" t="s">
        <v>232</v>
      </c>
      <c r="J17" s="486" t="s">
        <v>233</v>
      </c>
      <c r="K17" s="203"/>
      <c r="L17" s="50"/>
    </row>
    <row r="18" spans="1:18" s="51" customFormat="1" ht="20.100000000000001" customHeight="1" x14ac:dyDescent="0.2">
      <c r="A18" s="50"/>
      <c r="B18" s="295" t="s">
        <v>208</v>
      </c>
      <c r="C18" s="310" t="s">
        <v>474</v>
      </c>
      <c r="D18" s="300">
        <v>443043</v>
      </c>
      <c r="E18" s="300">
        <v>448399.92316990031</v>
      </c>
      <c r="F18" s="301">
        <v>452591.70480901777</v>
      </c>
      <c r="G18" s="302">
        <v>455277.75914004113</v>
      </c>
      <c r="H18" s="302">
        <v>459953.14217453729</v>
      </c>
      <c r="I18" s="302">
        <v>465168.98823598342</v>
      </c>
      <c r="J18" s="305">
        <v>470924.37508316606</v>
      </c>
      <c r="K18" s="139"/>
      <c r="L18" s="21"/>
    </row>
    <row r="19" spans="1:18" s="51" customFormat="1" ht="20.100000000000001" customHeight="1" x14ac:dyDescent="0.2">
      <c r="A19" s="50"/>
      <c r="B19" s="297" t="s">
        <v>209</v>
      </c>
      <c r="C19" s="314" t="s">
        <v>474</v>
      </c>
      <c r="D19" s="304">
        <v>11233</v>
      </c>
      <c r="E19" s="304">
        <v>11349.881586233187</v>
      </c>
      <c r="F19" s="303">
        <v>11291.427268706595</v>
      </c>
      <c r="G19" s="304">
        <v>11231.231106261661</v>
      </c>
      <c r="H19" s="304">
        <v>11337.207961264929</v>
      </c>
      <c r="I19" s="304">
        <v>11441.53755878256</v>
      </c>
      <c r="J19" s="306">
        <v>11543.607593356081</v>
      </c>
      <c r="K19" s="139"/>
      <c r="L19" s="21"/>
    </row>
    <row r="20" spans="1:18" s="51" customFormat="1" ht="20.100000000000001" customHeight="1" x14ac:dyDescent="0.2">
      <c r="A20" s="50"/>
      <c r="B20" s="295"/>
      <c r="C20" s="295"/>
      <c r="D20" s="295"/>
      <c r="E20" s="295"/>
      <c r="F20" s="295" t="s">
        <v>359</v>
      </c>
      <c r="G20" s="295"/>
      <c r="H20" s="295"/>
      <c r="I20" s="295"/>
      <c r="J20" s="295"/>
      <c r="K20" s="295"/>
      <c r="L20" s="21"/>
    </row>
    <row r="21" spans="1:18" s="51" customFormat="1" ht="33.75" x14ac:dyDescent="0.2">
      <c r="A21" s="50"/>
      <c r="B21" s="7" t="s">
        <v>208</v>
      </c>
      <c r="C21" s="325" t="s">
        <v>95</v>
      </c>
      <c r="D21" s="249"/>
      <c r="E21" s="250"/>
      <c r="F21" s="251" t="s">
        <v>229</v>
      </c>
      <c r="G21" s="250" t="s">
        <v>230</v>
      </c>
      <c r="H21" s="250" t="s">
        <v>231</v>
      </c>
      <c r="I21" s="250" t="s">
        <v>232</v>
      </c>
      <c r="J21" s="486" t="s">
        <v>233</v>
      </c>
      <c r="K21" s="249" t="s">
        <v>228</v>
      </c>
      <c r="L21" s="50"/>
    </row>
    <row r="22" spans="1:18" s="51" customFormat="1" ht="20.100000000000001" customHeight="1" x14ac:dyDescent="0.2">
      <c r="A22" s="50"/>
      <c r="B22" s="295" t="s">
        <v>211</v>
      </c>
      <c r="C22" s="296" t="s">
        <v>474</v>
      </c>
      <c r="D22" s="300">
        <v>5356.923169900314</v>
      </c>
      <c r="E22" s="300">
        <v>4191.7816391174565</v>
      </c>
      <c r="F22" s="301">
        <v>2686.0543310233625</v>
      </c>
      <c r="G22" s="302">
        <v>4675.3830344961607</v>
      </c>
      <c r="H22" s="302">
        <v>5215.8460614461219</v>
      </c>
      <c r="I22" s="302">
        <v>5755.3868471826427</v>
      </c>
      <c r="J22" s="305">
        <v>5624.4251678924775</v>
      </c>
      <c r="K22" s="300">
        <v>23957.095442040765</v>
      </c>
      <c r="L22" s="21"/>
    </row>
    <row r="23" spans="1:18" s="51" customFormat="1" ht="20.100000000000001" customHeight="1" x14ac:dyDescent="0.2">
      <c r="A23" s="50"/>
      <c r="B23" s="295" t="s">
        <v>210</v>
      </c>
      <c r="C23" s="296" t="s">
        <v>474</v>
      </c>
      <c r="D23" s="300">
        <v>1897.15999785189</v>
      </c>
      <c r="E23" s="300">
        <v>3368.0989458761242</v>
      </c>
      <c r="F23" s="307">
        <v>3392.2491257059673</v>
      </c>
      <c r="G23" s="308">
        <v>1961.951611707922</v>
      </c>
      <c r="H23" s="308">
        <v>1981.9721281536879</v>
      </c>
      <c r="I23" s="308">
        <v>2004.3069681189484</v>
      </c>
      <c r="J23" s="309">
        <v>2028.9521824630142</v>
      </c>
      <c r="K23" s="300">
        <v>11369.43201614954</v>
      </c>
      <c r="L23" s="21"/>
    </row>
    <row r="24" spans="1:18" s="323" customFormat="1" ht="20.100000000000001" customHeight="1" thickBot="1" x14ac:dyDescent="0.25">
      <c r="A24" s="224"/>
      <c r="B24" s="432" t="s">
        <v>219</v>
      </c>
      <c r="C24" s="432"/>
      <c r="D24" s="436">
        <v>7254.0831677522037</v>
      </c>
      <c r="E24" s="436">
        <v>7559.8805849935807</v>
      </c>
      <c r="F24" s="437">
        <v>6078.3034567293298</v>
      </c>
      <c r="G24" s="436">
        <v>6637.3346462040827</v>
      </c>
      <c r="H24" s="436">
        <v>7197.8181895998096</v>
      </c>
      <c r="I24" s="436">
        <v>7759.6938153015908</v>
      </c>
      <c r="J24" s="438">
        <v>7653.3773503554912</v>
      </c>
      <c r="K24" s="436">
        <v>35326.527458190307</v>
      </c>
      <c r="L24" s="224"/>
    </row>
    <row r="25" spans="1:18" s="51" customFormat="1" ht="20.100000000000001" customHeight="1" x14ac:dyDescent="0.2">
      <c r="A25" s="50"/>
      <c r="B25" s="295"/>
      <c r="C25" s="295"/>
      <c r="D25" s="295"/>
      <c r="E25" s="295"/>
      <c r="F25" s="295"/>
      <c r="G25" s="295"/>
      <c r="H25" s="295"/>
      <c r="I25" s="295"/>
      <c r="J25" s="295"/>
      <c r="K25" s="295"/>
      <c r="L25" s="21"/>
    </row>
    <row r="26" spans="1:18" s="51" customFormat="1" ht="33.75" x14ac:dyDescent="0.2">
      <c r="A26" s="50"/>
      <c r="B26" s="7" t="s">
        <v>209</v>
      </c>
      <c r="C26" s="325" t="s">
        <v>95</v>
      </c>
      <c r="D26" s="249"/>
      <c r="E26" s="250"/>
      <c r="F26" s="251" t="s">
        <v>229</v>
      </c>
      <c r="G26" s="250" t="s">
        <v>230</v>
      </c>
      <c r="H26" s="250" t="s">
        <v>231</v>
      </c>
      <c r="I26" s="250" t="s">
        <v>232</v>
      </c>
      <c r="J26" s="486" t="s">
        <v>233</v>
      </c>
      <c r="K26" s="249" t="s">
        <v>228</v>
      </c>
      <c r="L26" s="50"/>
    </row>
    <row r="27" spans="1:18" s="51" customFormat="1" ht="20.100000000000001" customHeight="1" x14ac:dyDescent="0.2">
      <c r="A27" s="50"/>
      <c r="B27" s="295" t="s">
        <v>211</v>
      </c>
      <c r="C27" s="296" t="s">
        <v>474</v>
      </c>
      <c r="D27" s="300"/>
      <c r="E27" s="300"/>
      <c r="F27" s="301">
        <v>-60.196162444934089</v>
      </c>
      <c r="G27" s="302">
        <v>105.9768550032677</v>
      </c>
      <c r="H27" s="302">
        <v>104.32959751763156</v>
      </c>
      <c r="I27" s="302">
        <v>102.07003457352039</v>
      </c>
      <c r="J27" s="305">
        <v>99.898595195349117</v>
      </c>
      <c r="K27" s="300">
        <v>352.07891984483467</v>
      </c>
      <c r="L27" s="21"/>
    </row>
    <row r="28" spans="1:18" s="51" customFormat="1" ht="20.100000000000001" customHeight="1" x14ac:dyDescent="0.2">
      <c r="A28" s="50"/>
      <c r="B28" s="295" t="s">
        <v>210</v>
      </c>
      <c r="C28" s="296" t="s">
        <v>156</v>
      </c>
      <c r="D28" s="300"/>
      <c r="E28" s="300"/>
      <c r="F28" s="307">
        <v>152.79178106457135</v>
      </c>
      <c r="G28" s="308">
        <v>154.2291600853026</v>
      </c>
      <c r="H28" s="308">
        <v>155.6421794315477</v>
      </c>
      <c r="I28" s="308">
        <v>157.03323542838621</v>
      </c>
      <c r="J28" s="309">
        <v>158.39416403416377</v>
      </c>
      <c r="K28" s="300">
        <v>778.09052004397154</v>
      </c>
      <c r="L28" s="21"/>
    </row>
    <row r="29" spans="1:18" s="323" customFormat="1" ht="20.100000000000001" customHeight="1" thickBot="1" x14ac:dyDescent="0.25">
      <c r="A29" s="224"/>
      <c r="B29" s="432" t="s">
        <v>219</v>
      </c>
      <c r="C29" s="432"/>
      <c r="D29" s="439"/>
      <c r="E29" s="436"/>
      <c r="F29" s="437">
        <v>92.595618619637264</v>
      </c>
      <c r="G29" s="436">
        <v>260.20601508857033</v>
      </c>
      <c r="H29" s="436">
        <v>259.97177694917923</v>
      </c>
      <c r="I29" s="436">
        <v>259.10327000190659</v>
      </c>
      <c r="J29" s="438">
        <v>258.29275922951285</v>
      </c>
      <c r="K29" s="436">
        <v>1130.1694398888062</v>
      </c>
      <c r="L29" s="224"/>
    </row>
    <row r="30" spans="1:18" s="51" customFormat="1" ht="20.100000000000001" customHeight="1" x14ac:dyDescent="0.2">
      <c r="A30" s="50"/>
      <c r="B30" s="52"/>
      <c r="C30" s="52"/>
      <c r="D30" s="9"/>
      <c r="E30" s="9"/>
      <c r="F30" s="267"/>
      <c r="G30" s="267"/>
      <c r="H30" s="267"/>
      <c r="I30" s="267"/>
      <c r="J30" s="267"/>
      <c r="K30" s="9"/>
      <c r="L30" s="21"/>
      <c r="M30" s="197"/>
      <c r="N30" s="197"/>
      <c r="O30" s="197"/>
      <c r="P30" s="197"/>
      <c r="Q30" s="197"/>
      <c r="R30" s="197"/>
    </row>
    <row r="31" spans="1:18" s="51" customFormat="1" ht="27" customHeight="1" x14ac:dyDescent="0.2">
      <c r="A31" s="50"/>
      <c r="B31" s="210" t="s">
        <v>357</v>
      </c>
      <c r="C31" s="210"/>
      <c r="D31" s="211"/>
      <c r="E31" s="211"/>
      <c r="F31" s="211"/>
      <c r="G31" s="211"/>
      <c r="H31" s="211"/>
      <c r="I31" s="211"/>
      <c r="J31" s="211"/>
      <c r="K31" s="211"/>
      <c r="L31" s="21"/>
    </row>
    <row r="32" spans="1:18" s="51" customFormat="1" ht="20.100000000000001" customHeight="1" x14ac:dyDescent="0.2">
      <c r="A32" s="50"/>
      <c r="B32" s="52"/>
      <c r="C32" s="52"/>
      <c r="D32" s="9"/>
      <c r="E32" s="9"/>
      <c r="F32" s="9"/>
      <c r="G32" s="9"/>
      <c r="H32" s="9"/>
      <c r="I32" s="9"/>
      <c r="J32" s="9"/>
      <c r="K32" s="9"/>
      <c r="L32" s="21"/>
    </row>
    <row r="33" spans="1:12" s="51" customFormat="1" ht="33.75" x14ac:dyDescent="0.2">
      <c r="A33" s="50"/>
      <c r="B33" s="7" t="s">
        <v>358</v>
      </c>
      <c r="C33" s="136"/>
      <c r="D33" s="249"/>
      <c r="E33" s="250"/>
      <c r="F33" s="251" t="s">
        <v>229</v>
      </c>
      <c r="G33" s="250" t="s">
        <v>230</v>
      </c>
      <c r="H33" s="250" t="s">
        <v>231</v>
      </c>
      <c r="I33" s="250" t="s">
        <v>232</v>
      </c>
      <c r="J33" s="486" t="s">
        <v>233</v>
      </c>
      <c r="K33" s="249" t="s">
        <v>228</v>
      </c>
      <c r="L33" s="50"/>
    </row>
    <row r="34" spans="1:12" s="51" customFormat="1" ht="20.100000000000001" customHeight="1" x14ac:dyDescent="0.2">
      <c r="A34" s="50"/>
      <c r="B34" s="9" t="s">
        <v>163</v>
      </c>
      <c r="C34" s="9"/>
      <c r="D34" s="12"/>
      <c r="E34" s="12"/>
      <c r="F34" s="13">
        <v>196.2699999999999</v>
      </c>
      <c r="G34" s="14">
        <v>306.28000000000009</v>
      </c>
      <c r="H34" s="14">
        <v>644.63024244042356</v>
      </c>
      <c r="I34" s="14">
        <v>644.63024244042356</v>
      </c>
      <c r="J34" s="14">
        <v>644.63024244042367</v>
      </c>
      <c r="K34" s="13">
        <v>2436.440727321271</v>
      </c>
      <c r="L34" s="21"/>
    </row>
    <row r="35" spans="1:12" s="51" customFormat="1" ht="20.100000000000001" customHeight="1" x14ac:dyDescent="0.2">
      <c r="A35" s="50"/>
      <c r="B35" s="9" t="s">
        <v>164</v>
      </c>
      <c r="C35" s="9"/>
      <c r="D35" s="12"/>
      <c r="E35" s="12"/>
      <c r="F35" s="13">
        <v>4.9852579999999973</v>
      </c>
      <c r="G35" s="14">
        <v>7.7795120000000013</v>
      </c>
      <c r="H35" s="14">
        <v>18.373608157986762</v>
      </c>
      <c r="I35" s="14">
        <v>18.373608157986762</v>
      </c>
      <c r="J35" s="14">
        <v>18.373608157986759</v>
      </c>
      <c r="K35" s="13">
        <v>67.885594473960282</v>
      </c>
      <c r="L35" s="21"/>
    </row>
    <row r="36" spans="1:12" s="323" customFormat="1" ht="20.100000000000001" customHeight="1" thickBot="1" x14ac:dyDescent="0.25">
      <c r="A36" s="224"/>
      <c r="B36" s="17" t="s">
        <v>77</v>
      </c>
      <c r="C36" s="17"/>
      <c r="D36" s="440"/>
      <c r="E36" s="440"/>
      <c r="F36" s="441">
        <v>201.25525799999988</v>
      </c>
      <c r="G36" s="440">
        <v>314.0595120000001</v>
      </c>
      <c r="H36" s="440">
        <v>663.00385059841028</v>
      </c>
      <c r="I36" s="440">
        <v>663.00385059841028</v>
      </c>
      <c r="J36" s="440">
        <v>663.00385059841039</v>
      </c>
      <c r="K36" s="441">
        <v>2504.3263217952313</v>
      </c>
      <c r="L36" s="224"/>
    </row>
    <row r="37" spans="1:12" s="51" customFormat="1" ht="20.100000000000001" customHeight="1" x14ac:dyDescent="0.2">
      <c r="A37" s="50"/>
      <c r="B37" s="9"/>
      <c r="C37" s="9"/>
      <c r="D37" s="9"/>
      <c r="E37" s="9"/>
      <c r="F37" s="9"/>
      <c r="G37" s="9"/>
      <c r="H37" s="9"/>
      <c r="I37" s="9"/>
      <c r="J37" s="9"/>
      <c r="K37" s="9"/>
      <c r="L37" s="21"/>
    </row>
    <row r="38" spans="1:12" s="51" customFormat="1" ht="27" customHeight="1" x14ac:dyDescent="0.2">
      <c r="A38" s="50"/>
      <c r="B38" s="210" t="s">
        <v>180</v>
      </c>
      <c r="C38" s="210"/>
      <c r="D38" s="211"/>
      <c r="E38" s="211"/>
      <c r="F38" s="211"/>
      <c r="G38" s="211"/>
      <c r="H38" s="211"/>
      <c r="I38" s="211"/>
      <c r="J38" s="211"/>
      <c r="K38" s="211"/>
      <c r="L38" s="21"/>
    </row>
    <row r="39" spans="1:12" s="51" customFormat="1" ht="20.100000000000001" customHeight="1" x14ac:dyDescent="0.2">
      <c r="A39" s="50"/>
      <c r="B39" s="52"/>
      <c r="C39" s="52"/>
      <c r="D39" s="9"/>
      <c r="E39" s="9"/>
      <c r="F39" s="9"/>
      <c r="G39" s="9"/>
      <c r="H39" s="9"/>
      <c r="I39" s="9"/>
      <c r="J39" s="9"/>
      <c r="K39" s="9"/>
      <c r="L39" s="21"/>
    </row>
    <row r="40" spans="1:12" s="51" customFormat="1" ht="33.75" x14ac:dyDescent="0.2">
      <c r="A40" s="50"/>
      <c r="B40" s="7" t="s">
        <v>205</v>
      </c>
      <c r="C40" s="136"/>
      <c r="D40" s="249"/>
      <c r="E40" s="250"/>
      <c r="F40" s="251" t="s">
        <v>229</v>
      </c>
      <c r="G40" s="250" t="s">
        <v>230</v>
      </c>
      <c r="H40" s="250" t="s">
        <v>231</v>
      </c>
      <c r="I40" s="250" t="s">
        <v>232</v>
      </c>
      <c r="J40" s="486" t="s">
        <v>233</v>
      </c>
      <c r="K40" s="249" t="s">
        <v>228</v>
      </c>
      <c r="L40" s="50"/>
    </row>
    <row r="41" spans="1:12" s="51" customFormat="1" ht="20.100000000000001" customHeight="1" x14ac:dyDescent="0.2">
      <c r="A41" s="50"/>
      <c r="B41" s="9" t="s">
        <v>163</v>
      </c>
      <c r="C41" s="9"/>
      <c r="D41" s="12"/>
      <c r="E41" s="12"/>
      <c r="F41" s="13">
        <v>6078.3034567293298</v>
      </c>
      <c r="G41" s="14">
        <v>6637.3346462040827</v>
      </c>
      <c r="H41" s="14">
        <v>7197.8181895998096</v>
      </c>
      <c r="I41" s="14">
        <v>7759.6938153015908</v>
      </c>
      <c r="J41" s="14">
        <v>7653.3773503554912</v>
      </c>
      <c r="K41" s="13">
        <v>35326.527458190307</v>
      </c>
      <c r="L41" s="21"/>
    </row>
    <row r="42" spans="1:12" s="51" customFormat="1" ht="20.100000000000001" customHeight="1" x14ac:dyDescent="0.2">
      <c r="A42" s="50"/>
      <c r="B42" s="9" t="s">
        <v>164</v>
      </c>
      <c r="C42" s="9"/>
      <c r="D42" s="12"/>
      <c r="E42" s="12"/>
      <c r="F42" s="13">
        <v>92.595618619637264</v>
      </c>
      <c r="G42" s="14">
        <v>260.20601508857033</v>
      </c>
      <c r="H42" s="14">
        <v>259.97177694917923</v>
      </c>
      <c r="I42" s="14">
        <v>259.10327000190659</v>
      </c>
      <c r="J42" s="14">
        <v>258.29275922951285</v>
      </c>
      <c r="K42" s="13">
        <v>1130.1694398888062</v>
      </c>
      <c r="L42" s="21"/>
    </row>
    <row r="43" spans="1:12" s="323" customFormat="1" ht="20.100000000000001" customHeight="1" thickBot="1" x14ac:dyDescent="0.25">
      <c r="A43" s="224"/>
      <c r="B43" s="17" t="s">
        <v>77</v>
      </c>
      <c r="C43" s="17"/>
      <c r="D43" s="440"/>
      <c r="E43" s="440"/>
      <c r="F43" s="441">
        <v>6170.899075348967</v>
      </c>
      <c r="G43" s="440">
        <v>6897.5406612926527</v>
      </c>
      <c r="H43" s="440">
        <v>7457.7899665489886</v>
      </c>
      <c r="I43" s="440">
        <v>8018.7970853034976</v>
      </c>
      <c r="J43" s="440">
        <v>7911.670109585004</v>
      </c>
      <c r="K43" s="441">
        <v>36456.696898079113</v>
      </c>
      <c r="L43" s="224"/>
    </row>
    <row r="44" spans="1:12" s="51" customFormat="1" ht="20.100000000000001" customHeight="1" x14ac:dyDescent="0.2">
      <c r="A44" s="50"/>
      <c r="B44" s="9"/>
      <c r="C44" s="9"/>
      <c r="D44" s="9"/>
      <c r="E44" s="9"/>
      <c r="F44" s="9"/>
      <c r="G44" s="9"/>
      <c r="H44" s="9"/>
      <c r="I44" s="9"/>
      <c r="J44" s="9"/>
      <c r="K44" s="9"/>
      <c r="L44" s="21"/>
    </row>
    <row r="45" spans="1:12" s="51" customFormat="1" ht="33.75" x14ac:dyDescent="0.2">
      <c r="A45" s="9"/>
      <c r="B45" s="7" t="s">
        <v>206</v>
      </c>
      <c r="C45" s="136"/>
      <c r="D45" s="249"/>
      <c r="E45" s="250"/>
      <c r="F45" s="251" t="s">
        <v>229</v>
      </c>
      <c r="G45" s="250" t="s">
        <v>230</v>
      </c>
      <c r="H45" s="250" t="s">
        <v>231</v>
      </c>
      <c r="I45" s="250" t="s">
        <v>232</v>
      </c>
      <c r="J45" s="486" t="s">
        <v>233</v>
      </c>
      <c r="K45" s="249" t="s">
        <v>228</v>
      </c>
      <c r="L45" s="50"/>
    </row>
    <row r="46" spans="1:12" s="51" customFormat="1" ht="20.100000000000001" customHeight="1" x14ac:dyDescent="0.2">
      <c r="A46" s="9"/>
      <c r="B46" s="62" t="s">
        <v>177</v>
      </c>
      <c r="C46" s="62"/>
      <c r="D46" s="14"/>
      <c r="E46" s="15"/>
      <c r="F46" s="267">
        <v>6078.3034567293298</v>
      </c>
      <c r="G46" s="267">
        <v>6637.3346462040827</v>
      </c>
      <c r="H46" s="267">
        <v>7197.8181895998096</v>
      </c>
      <c r="I46" s="267">
        <v>7759.6938153015908</v>
      </c>
      <c r="J46" s="267">
        <v>7653.3773503554912</v>
      </c>
      <c r="K46" s="13">
        <v>35326.527458190307</v>
      </c>
      <c r="L46" s="21"/>
    </row>
    <row r="47" spans="1:12" s="51" customFormat="1" ht="20.100000000000001" customHeight="1" x14ac:dyDescent="0.2">
      <c r="A47" s="9"/>
      <c r="B47" s="62" t="s">
        <v>178</v>
      </c>
      <c r="C47" s="62"/>
      <c r="D47" s="14"/>
      <c r="E47" s="15"/>
      <c r="F47" s="267">
        <v>92.595618619637264</v>
      </c>
      <c r="G47" s="267">
        <v>260.20601508857033</v>
      </c>
      <c r="H47" s="267">
        <v>259.97177694917923</v>
      </c>
      <c r="I47" s="267">
        <v>259.10327000190659</v>
      </c>
      <c r="J47" s="267">
        <v>258.29275922951285</v>
      </c>
      <c r="K47" s="13">
        <v>1130.1694398888062</v>
      </c>
      <c r="L47" s="21"/>
    </row>
    <row r="48" spans="1:12" s="323" customFormat="1" ht="20.100000000000001" customHeight="1" thickBot="1" x14ac:dyDescent="0.25">
      <c r="A48" s="224"/>
      <c r="B48" s="17" t="s">
        <v>179</v>
      </c>
      <c r="C48" s="17"/>
      <c r="D48" s="440"/>
      <c r="E48" s="440"/>
      <c r="F48" s="441">
        <v>6170.899075348967</v>
      </c>
      <c r="G48" s="440">
        <v>6897.5406612926527</v>
      </c>
      <c r="H48" s="440">
        <v>7457.7899665489886</v>
      </c>
      <c r="I48" s="440">
        <v>8018.7970853034976</v>
      </c>
      <c r="J48" s="440">
        <v>7911.670109585004</v>
      </c>
      <c r="K48" s="441">
        <v>36456.696898079113</v>
      </c>
      <c r="L48" s="224"/>
    </row>
    <row r="49" spans="1:12" s="51" customFormat="1" ht="20.100000000000001" customHeight="1" x14ac:dyDescent="0.2">
      <c r="A49" s="50"/>
      <c r="B49" s="230" t="s">
        <v>10</v>
      </c>
      <c r="C49" s="230"/>
      <c r="D49" s="231"/>
      <c r="E49" s="231"/>
      <c r="F49" s="231">
        <v>0</v>
      </c>
      <c r="G49" s="231">
        <v>0</v>
      </c>
      <c r="H49" s="231">
        <v>0</v>
      </c>
      <c r="I49" s="231">
        <v>0</v>
      </c>
      <c r="J49" s="231">
        <v>0</v>
      </c>
      <c r="K49" s="231">
        <v>0</v>
      </c>
      <c r="L49" s="21"/>
    </row>
    <row r="50" spans="1:12" s="51" customFormat="1" ht="20.100000000000001" customHeight="1" x14ac:dyDescent="0.2">
      <c r="A50" s="50"/>
      <c r="B50" s="50"/>
      <c r="C50" s="50"/>
      <c r="D50" s="50"/>
      <c r="E50" s="50"/>
      <c r="F50" s="50"/>
      <c r="G50" s="50"/>
      <c r="H50" s="50"/>
      <c r="I50" s="50"/>
      <c r="J50" s="50"/>
      <c r="K50" s="50"/>
      <c r="L50" s="21"/>
    </row>
    <row r="51" spans="1:12" s="51" customFormat="1" ht="33.75" x14ac:dyDescent="0.2">
      <c r="A51" s="50"/>
      <c r="B51" s="7" t="s">
        <v>197</v>
      </c>
      <c r="C51" s="136"/>
      <c r="D51" s="249"/>
      <c r="E51" s="250"/>
      <c r="F51" s="251" t="s">
        <v>229</v>
      </c>
      <c r="G51" s="250" t="s">
        <v>230</v>
      </c>
      <c r="H51" s="250" t="s">
        <v>231</v>
      </c>
      <c r="I51" s="250" t="s">
        <v>232</v>
      </c>
      <c r="J51" s="486" t="s">
        <v>233</v>
      </c>
      <c r="K51" s="249" t="s">
        <v>228</v>
      </c>
      <c r="L51" s="50"/>
    </row>
    <row r="52" spans="1:12" s="51" customFormat="1" ht="20.100000000000001" customHeight="1" x14ac:dyDescent="0.2">
      <c r="A52" s="50"/>
      <c r="B52" s="311" t="s">
        <v>198</v>
      </c>
      <c r="C52" s="311"/>
      <c r="D52" s="312"/>
      <c r="E52" s="312"/>
      <c r="F52" s="313"/>
      <c r="G52" s="312"/>
      <c r="H52" s="312"/>
      <c r="I52" s="312"/>
      <c r="J52" s="312"/>
      <c r="K52" s="313">
        <v>0</v>
      </c>
      <c r="L52" s="21"/>
    </row>
    <row r="53" spans="1:12" s="51" customFormat="1" ht="20.100000000000001" customHeight="1" x14ac:dyDescent="0.2">
      <c r="A53" s="50"/>
      <c r="B53" s="50"/>
      <c r="C53" s="50"/>
      <c r="D53" s="50"/>
      <c r="E53" s="50"/>
      <c r="F53" s="50"/>
      <c r="G53" s="50"/>
      <c r="H53" s="50"/>
      <c r="I53" s="50"/>
      <c r="J53" s="50"/>
      <c r="K53" s="50"/>
      <c r="L53" s="21"/>
    </row>
    <row r="54" spans="1:12" s="51" customFormat="1" ht="33.75" x14ac:dyDescent="0.2">
      <c r="A54" s="50"/>
      <c r="B54" s="7" t="s">
        <v>206</v>
      </c>
      <c r="C54" s="136"/>
      <c r="D54" s="249"/>
      <c r="E54" s="250"/>
      <c r="F54" s="251" t="s">
        <v>229</v>
      </c>
      <c r="G54" s="250" t="s">
        <v>230</v>
      </c>
      <c r="H54" s="250" t="s">
        <v>231</v>
      </c>
      <c r="I54" s="250" t="s">
        <v>232</v>
      </c>
      <c r="J54" s="486" t="s">
        <v>233</v>
      </c>
      <c r="K54" s="249" t="s">
        <v>228</v>
      </c>
      <c r="L54" s="50"/>
    </row>
    <row r="55" spans="1:12" s="51" customFormat="1" ht="20.100000000000001" customHeight="1" x14ac:dyDescent="0.2">
      <c r="A55" s="50"/>
      <c r="B55" s="62" t="s">
        <v>177</v>
      </c>
      <c r="C55" s="62"/>
      <c r="D55" s="14"/>
      <c r="E55" s="15"/>
      <c r="F55" s="267">
        <v>6078.3034567293298</v>
      </c>
      <c r="G55" s="267">
        <v>6637.3346462040827</v>
      </c>
      <c r="H55" s="267">
        <v>7197.8181895998096</v>
      </c>
      <c r="I55" s="267">
        <v>7759.6938153015908</v>
      </c>
      <c r="J55" s="267">
        <v>7653.3773503554912</v>
      </c>
      <c r="K55" s="13">
        <v>35326.527458190307</v>
      </c>
      <c r="L55" s="21"/>
    </row>
    <row r="56" spans="1:12" s="51" customFormat="1" ht="20.100000000000001" customHeight="1" x14ac:dyDescent="0.2">
      <c r="A56" s="50"/>
      <c r="B56" s="62" t="s">
        <v>178</v>
      </c>
      <c r="C56" s="62"/>
      <c r="D56" s="14"/>
      <c r="E56" s="15"/>
      <c r="F56" s="267">
        <v>92.595618619637264</v>
      </c>
      <c r="G56" s="267">
        <v>260.20601508857033</v>
      </c>
      <c r="H56" s="267">
        <v>259.97177694917923</v>
      </c>
      <c r="I56" s="267">
        <v>259.10327000190659</v>
      </c>
      <c r="J56" s="267">
        <v>258.29275922951285</v>
      </c>
      <c r="K56" s="13">
        <v>1130.1694398888062</v>
      </c>
      <c r="L56" s="21"/>
    </row>
    <row r="57" spans="1:12" s="323" customFormat="1" ht="20.100000000000001" customHeight="1" thickBot="1" x14ac:dyDescent="0.25">
      <c r="A57" s="224"/>
      <c r="B57" s="17" t="s">
        <v>179</v>
      </c>
      <c r="C57" s="17"/>
      <c r="D57" s="440"/>
      <c r="E57" s="440"/>
      <c r="F57" s="441">
        <v>6170.899075348967</v>
      </c>
      <c r="G57" s="440">
        <v>6897.5406612926527</v>
      </c>
      <c r="H57" s="440">
        <v>7457.7899665489886</v>
      </c>
      <c r="I57" s="440">
        <v>8018.7970853034976</v>
      </c>
      <c r="J57" s="440">
        <v>7911.670109585004</v>
      </c>
      <c r="K57" s="441">
        <v>36456.696898079113</v>
      </c>
      <c r="L57" s="224"/>
    </row>
    <row r="58" spans="1:12" s="51" customFormat="1" ht="20.100000000000001" customHeight="1" x14ac:dyDescent="0.2">
      <c r="A58" s="50"/>
      <c r="B58" s="230" t="s">
        <v>10</v>
      </c>
      <c r="C58" s="230"/>
      <c r="D58" s="231"/>
      <c r="E58" s="231"/>
      <c r="F58" s="231">
        <v>0</v>
      </c>
      <c r="G58" s="231">
        <v>0</v>
      </c>
      <c r="H58" s="231">
        <v>0</v>
      </c>
      <c r="I58" s="231">
        <v>0</v>
      </c>
      <c r="J58" s="231">
        <v>0</v>
      </c>
      <c r="K58" s="231">
        <v>0</v>
      </c>
      <c r="L58" s="21"/>
    </row>
    <row r="59" spans="1:12" s="51" customFormat="1" ht="20.100000000000001" customHeight="1" x14ac:dyDescent="0.2">
      <c r="A59" s="50"/>
      <c r="B59" s="137"/>
      <c r="C59" s="137"/>
      <c r="D59" s="268"/>
      <c r="E59" s="268"/>
      <c r="F59" s="268"/>
      <c r="G59" s="268"/>
      <c r="H59" s="268"/>
      <c r="I59" s="268"/>
      <c r="J59" s="268"/>
      <c r="K59" s="268"/>
      <c r="L59" s="21"/>
    </row>
    <row r="60" spans="1:12" s="51" customFormat="1" ht="29.25" customHeight="1" x14ac:dyDescent="0.2">
      <c r="A60" s="50"/>
      <c r="B60" s="210" t="s">
        <v>186</v>
      </c>
      <c r="C60" s="210"/>
      <c r="D60" s="211"/>
      <c r="E60" s="211"/>
      <c r="F60" s="211"/>
      <c r="G60" s="211"/>
      <c r="H60" s="211"/>
      <c r="I60" s="211"/>
      <c r="J60" s="211"/>
      <c r="K60" s="211"/>
      <c r="L60" s="21"/>
    </row>
    <row r="61" spans="1:12" s="51" customFormat="1" ht="20.100000000000001" customHeight="1" x14ac:dyDescent="0.2">
      <c r="A61" s="50"/>
      <c r="B61" s="9"/>
      <c r="C61" s="9"/>
      <c r="D61" s="9"/>
      <c r="E61" s="9"/>
      <c r="F61" s="9"/>
      <c r="G61" s="9"/>
      <c r="H61" s="9"/>
      <c r="I61" s="9"/>
      <c r="J61" s="9"/>
      <c r="K61" s="9"/>
      <c r="L61" s="21"/>
    </row>
    <row r="62" spans="1:12" s="51" customFormat="1" ht="20.100000000000001" customHeight="1" x14ac:dyDescent="0.2">
      <c r="A62" s="50"/>
      <c r="B62" s="7" t="s">
        <v>395</v>
      </c>
      <c r="C62" s="187"/>
      <c r="D62" s="187"/>
      <c r="E62" s="196"/>
      <c r="F62" s="251" t="s">
        <v>234</v>
      </c>
      <c r="G62" s="250" t="s">
        <v>235</v>
      </c>
      <c r="H62" s="250" t="s">
        <v>236</v>
      </c>
      <c r="I62" s="276" t="s">
        <v>63</v>
      </c>
      <c r="J62" s="9"/>
      <c r="K62" s="9"/>
      <c r="L62" s="50"/>
    </row>
    <row r="63" spans="1:12" s="51" customFormat="1" ht="20.100000000000001" customHeight="1" x14ac:dyDescent="0.2">
      <c r="A63" s="50"/>
      <c r="B63" s="9" t="s">
        <v>182</v>
      </c>
      <c r="C63" s="9"/>
      <c r="D63" s="9"/>
      <c r="E63" s="39"/>
      <c r="F63" s="12">
        <v>6322</v>
      </c>
      <c r="G63" s="12">
        <v>6878</v>
      </c>
      <c r="H63" s="12">
        <v>6641</v>
      </c>
      <c r="I63" s="13">
        <v>6613.666666666667</v>
      </c>
      <c r="J63" s="9"/>
      <c r="K63" s="96"/>
      <c r="L63" s="21"/>
    </row>
    <row r="64" spans="1:12" s="51" customFormat="1" ht="20.100000000000001" customHeight="1" x14ac:dyDescent="0.2">
      <c r="A64" s="50"/>
      <c r="B64" s="9" t="s">
        <v>183</v>
      </c>
      <c r="C64" s="9"/>
      <c r="D64" s="9"/>
      <c r="E64" s="39"/>
      <c r="F64" s="12">
        <v>1102</v>
      </c>
      <c r="G64" s="12">
        <v>1161</v>
      </c>
      <c r="H64" s="12">
        <v>852</v>
      </c>
      <c r="I64" s="13">
        <v>1038.3333333333333</v>
      </c>
      <c r="J64" s="9"/>
      <c r="K64" s="96"/>
      <c r="L64" s="21"/>
    </row>
    <row r="65" spans="1:12" s="51" customFormat="1" ht="20.100000000000001" customHeight="1" x14ac:dyDescent="0.2">
      <c r="A65" s="50"/>
      <c r="B65" s="9" t="s">
        <v>185</v>
      </c>
      <c r="C65" s="9"/>
      <c r="D65" s="9"/>
      <c r="E65" s="39"/>
      <c r="F65" s="12">
        <v>432</v>
      </c>
      <c r="G65" s="12">
        <v>196</v>
      </c>
      <c r="H65" s="12">
        <v>472</v>
      </c>
      <c r="I65" s="13">
        <v>366.66666666666669</v>
      </c>
      <c r="J65" s="9"/>
      <c r="K65" s="96"/>
      <c r="L65" s="21"/>
    </row>
    <row r="66" spans="1:12" s="51" customFormat="1" ht="20.100000000000001" customHeight="1" x14ac:dyDescent="0.2">
      <c r="A66" s="50"/>
      <c r="B66" s="187" t="s">
        <v>167</v>
      </c>
      <c r="C66" s="9"/>
      <c r="D66" s="9"/>
      <c r="E66" s="39"/>
      <c r="F66" s="12">
        <v>335</v>
      </c>
      <c r="G66" s="12">
        <v>438</v>
      </c>
      <c r="H66" s="12">
        <v>455</v>
      </c>
      <c r="I66" s="13">
        <v>409.33333333333331</v>
      </c>
      <c r="J66" s="9"/>
      <c r="K66" s="96"/>
      <c r="L66" s="21"/>
    </row>
    <row r="67" spans="1:12" s="323" customFormat="1" ht="20.100000000000001" customHeight="1" thickBot="1" x14ac:dyDescent="0.25">
      <c r="A67" s="224"/>
      <c r="B67" s="17" t="s">
        <v>87</v>
      </c>
      <c r="C67" s="17"/>
      <c r="D67" s="17"/>
      <c r="E67" s="412"/>
      <c r="F67" s="440">
        <v>8191</v>
      </c>
      <c r="G67" s="440">
        <v>8673</v>
      </c>
      <c r="H67" s="440">
        <v>8420</v>
      </c>
      <c r="I67" s="441">
        <v>8428</v>
      </c>
      <c r="J67" s="393"/>
      <c r="K67" s="393"/>
      <c r="L67" s="224"/>
    </row>
    <row r="68" spans="1:12" s="51" customFormat="1" ht="20.100000000000001" customHeight="1" x14ac:dyDescent="0.2">
      <c r="A68" s="50"/>
      <c r="B68" s="9"/>
      <c r="C68" s="9"/>
      <c r="D68" s="9"/>
      <c r="E68" s="9"/>
      <c r="F68" s="9"/>
      <c r="G68" s="9"/>
      <c r="H68" s="9"/>
      <c r="I68" s="9"/>
      <c r="J68" s="9"/>
      <c r="K68" s="9"/>
      <c r="L68" s="21"/>
    </row>
    <row r="69" spans="1:12" s="51" customFormat="1" ht="20.100000000000001" customHeight="1" x14ac:dyDescent="0.2">
      <c r="A69" s="50"/>
      <c r="B69" s="7" t="s">
        <v>395</v>
      </c>
      <c r="C69" s="187"/>
      <c r="D69" s="187"/>
      <c r="E69" s="196"/>
      <c r="F69" s="251" t="s">
        <v>234</v>
      </c>
      <c r="G69" s="250" t="s">
        <v>235</v>
      </c>
      <c r="H69" s="250" t="s">
        <v>236</v>
      </c>
      <c r="I69" s="276" t="s">
        <v>63</v>
      </c>
      <c r="J69" s="9"/>
      <c r="K69" s="9"/>
      <c r="L69" s="21"/>
    </row>
    <row r="70" spans="1:12" s="51" customFormat="1" ht="20.100000000000001" customHeight="1" x14ac:dyDescent="0.2">
      <c r="A70" s="50"/>
      <c r="B70" s="9" t="s">
        <v>182</v>
      </c>
      <c r="C70" s="9"/>
      <c r="D70" s="9"/>
      <c r="E70" s="39"/>
      <c r="F70" s="277">
        <v>0.804735234215886</v>
      </c>
      <c r="G70" s="277">
        <v>0.83521554341226467</v>
      </c>
      <c r="H70" s="277">
        <v>0.83377275580665411</v>
      </c>
      <c r="I70" s="278">
        <v>0.82457451114493485</v>
      </c>
      <c r="J70" s="9"/>
      <c r="K70" s="9"/>
      <c r="L70" s="21"/>
    </row>
    <row r="71" spans="1:12" s="51" customFormat="1" ht="20.100000000000001" customHeight="1" x14ac:dyDescent="0.2">
      <c r="A71" s="50"/>
      <c r="B71" s="9" t="s">
        <v>183</v>
      </c>
      <c r="C71" s="9"/>
      <c r="D71" s="9"/>
      <c r="E71" s="39"/>
      <c r="F71" s="277">
        <v>0.14027494908350305</v>
      </c>
      <c r="G71" s="277">
        <v>0.14098360655737704</v>
      </c>
      <c r="H71" s="277">
        <v>0.10696798493408663</v>
      </c>
      <c r="I71" s="278">
        <v>0.12940884685832224</v>
      </c>
      <c r="J71" s="9"/>
      <c r="K71" s="9"/>
      <c r="L71" s="21"/>
    </row>
    <row r="72" spans="1:12" s="51" customFormat="1" ht="20.100000000000001" customHeight="1" x14ac:dyDescent="0.2">
      <c r="A72" s="50"/>
      <c r="B72" s="9" t="s">
        <v>185</v>
      </c>
      <c r="C72" s="9"/>
      <c r="D72" s="9"/>
      <c r="E72" s="39"/>
      <c r="F72" s="277">
        <v>5.4989816700610997E-2</v>
      </c>
      <c r="G72" s="277">
        <v>2.3800850030358228E-2</v>
      </c>
      <c r="H72" s="277">
        <v>5.9259259259259262E-2</v>
      </c>
      <c r="I72" s="278">
        <v>4.6016641996742824E-2</v>
      </c>
      <c r="J72" s="9"/>
      <c r="K72" s="9"/>
      <c r="L72" s="21"/>
    </row>
    <row r="73" spans="1:12" s="323" customFormat="1" ht="20.100000000000001" customHeight="1" thickBot="1" x14ac:dyDescent="0.25">
      <c r="A73" s="224"/>
      <c r="B73" s="17" t="s">
        <v>87</v>
      </c>
      <c r="C73" s="17"/>
      <c r="D73" s="17"/>
      <c r="E73" s="412"/>
      <c r="F73" s="442">
        <v>1</v>
      </c>
      <c r="G73" s="442">
        <v>1</v>
      </c>
      <c r="H73" s="442">
        <v>1</v>
      </c>
      <c r="I73" s="443">
        <v>0.99999999999999989</v>
      </c>
      <c r="J73" s="393"/>
      <c r="K73" s="393"/>
      <c r="L73" s="224"/>
    </row>
    <row r="74" spans="1:12" s="51" customFormat="1" ht="20.100000000000001" customHeight="1" x14ac:dyDescent="0.2">
      <c r="A74" s="50"/>
      <c r="B74" s="9"/>
      <c r="C74" s="9"/>
      <c r="D74" s="9"/>
      <c r="E74" s="9"/>
      <c r="F74" s="9"/>
      <c r="G74" s="9"/>
      <c r="H74" s="9"/>
      <c r="I74" s="9"/>
      <c r="J74" s="9"/>
      <c r="K74" s="9"/>
      <c r="L74" s="21"/>
    </row>
    <row r="75" spans="1:12" s="51" customFormat="1" ht="20.100000000000001" customHeight="1" x14ac:dyDescent="0.2">
      <c r="A75" s="50"/>
      <c r="B75" s="56" t="s">
        <v>170</v>
      </c>
      <c r="C75" s="137"/>
      <c r="D75" s="137"/>
      <c r="E75" s="137"/>
      <c r="F75" s="241"/>
      <c r="G75" s="242"/>
      <c r="H75" s="242"/>
      <c r="I75" s="242"/>
      <c r="J75" s="9"/>
      <c r="K75" s="9"/>
      <c r="L75" s="21"/>
    </row>
    <row r="76" spans="1:12" s="51" customFormat="1" ht="20.100000000000001" customHeight="1" x14ac:dyDescent="0.2">
      <c r="A76" s="50"/>
      <c r="B76" s="565" t="s">
        <v>187</v>
      </c>
      <c r="C76" s="137"/>
      <c r="D76" s="137"/>
      <c r="E76" s="137"/>
      <c r="F76" s="566">
        <v>4</v>
      </c>
      <c r="G76" s="242"/>
      <c r="H76" s="242"/>
      <c r="I76" s="242"/>
      <c r="J76" s="9"/>
      <c r="K76" s="9"/>
      <c r="L76" s="21"/>
    </row>
    <row r="77" spans="1:12" s="51" customFormat="1" ht="20.100000000000001" customHeight="1" x14ac:dyDescent="0.2">
      <c r="A77" s="50"/>
      <c r="B77" s="232"/>
      <c r="C77" s="137"/>
      <c r="D77" s="137"/>
      <c r="E77" s="137"/>
      <c r="F77" s="241"/>
      <c r="G77" s="242"/>
      <c r="H77" s="242"/>
      <c r="I77" s="242"/>
      <c r="J77" s="9"/>
      <c r="K77" s="9"/>
      <c r="L77" s="21"/>
    </row>
    <row r="78" spans="1:12" s="51" customFormat="1" ht="33.75" x14ac:dyDescent="0.2">
      <c r="A78" s="50"/>
      <c r="B78" s="7" t="s">
        <v>188</v>
      </c>
      <c r="C78" s="187"/>
      <c r="D78" s="249"/>
      <c r="E78" s="250"/>
      <c r="F78" s="251" t="s">
        <v>229</v>
      </c>
      <c r="G78" s="250" t="s">
        <v>230</v>
      </c>
      <c r="H78" s="250" t="s">
        <v>231</v>
      </c>
      <c r="I78" s="250" t="s">
        <v>232</v>
      </c>
      <c r="J78" s="486" t="s">
        <v>233</v>
      </c>
      <c r="K78" s="249" t="s">
        <v>228</v>
      </c>
      <c r="L78" s="21"/>
    </row>
    <row r="79" spans="1:12" s="51" customFormat="1" ht="20.100000000000001" customHeight="1" x14ac:dyDescent="0.2">
      <c r="A79" s="50"/>
      <c r="B79" s="9" t="s">
        <v>163</v>
      </c>
      <c r="C79" s="9" t="s">
        <v>165</v>
      </c>
      <c r="D79" s="12"/>
      <c r="E79" s="12"/>
      <c r="F79" s="13">
        <v>4172.9047590755217</v>
      </c>
      <c r="G79" s="14">
        <v>4556.6934145182177</v>
      </c>
      <c r="H79" s="14">
        <v>4941.4791466340093</v>
      </c>
      <c r="I79" s="14">
        <v>5327.2205774774657</v>
      </c>
      <c r="J79" s="14">
        <v>5254.23171048523</v>
      </c>
      <c r="K79" s="10">
        <v>24252.529608190445</v>
      </c>
      <c r="L79" s="21"/>
    </row>
    <row r="80" spans="1:12" s="51" customFormat="1" ht="20.100000000000001" customHeight="1" x14ac:dyDescent="0.2">
      <c r="A80" s="50"/>
      <c r="B80" s="9"/>
      <c r="C80" s="9" t="s">
        <v>166</v>
      </c>
      <c r="D80" s="12"/>
      <c r="E80" s="12"/>
      <c r="F80" s="13">
        <v>786.58624119029651</v>
      </c>
      <c r="G80" s="14">
        <v>858.92982277806061</v>
      </c>
      <c r="H80" s="14">
        <v>931.46135181196803</v>
      </c>
      <c r="I80" s="14">
        <v>1004.1730286118338</v>
      </c>
      <c r="J80" s="14">
        <v>990.41473748110582</v>
      </c>
      <c r="K80" s="13">
        <v>4571.5651818732649</v>
      </c>
      <c r="L80" s="21"/>
    </row>
    <row r="81" spans="1:12" s="51" customFormat="1" ht="20.100000000000001" customHeight="1" x14ac:dyDescent="0.2">
      <c r="A81" s="50"/>
      <c r="B81" s="9"/>
      <c r="C81" s="9" t="s">
        <v>168</v>
      </c>
      <c r="D81" s="12"/>
      <c r="E81" s="12"/>
      <c r="F81" s="13">
        <v>1118.8124564635118</v>
      </c>
      <c r="G81" s="14">
        <v>1221.7114089078038</v>
      </c>
      <c r="H81" s="14">
        <v>1324.8776911538321</v>
      </c>
      <c r="I81" s="14">
        <v>1428.3002092122911</v>
      </c>
      <c r="J81" s="14">
        <v>1408.7309023891553</v>
      </c>
      <c r="K81" s="13">
        <v>6502.4326681265939</v>
      </c>
      <c r="L81" s="21"/>
    </row>
    <row r="82" spans="1:12" s="51" customFormat="1" ht="20.100000000000001" customHeight="1" x14ac:dyDescent="0.2">
      <c r="A82" s="50"/>
      <c r="B82" s="9" t="s">
        <v>164</v>
      </c>
      <c r="C82" s="9" t="s">
        <v>167</v>
      </c>
      <c r="D82" s="12"/>
      <c r="E82" s="12"/>
      <c r="F82" s="13">
        <v>92.595618619637264</v>
      </c>
      <c r="G82" s="14">
        <v>260.20601508857033</v>
      </c>
      <c r="H82" s="14">
        <v>259.97177694917923</v>
      </c>
      <c r="I82" s="14">
        <v>259.10327000190659</v>
      </c>
      <c r="J82" s="14">
        <v>258.29275922951285</v>
      </c>
      <c r="K82" s="44">
        <v>1130.1694398888062</v>
      </c>
      <c r="L82" s="21"/>
    </row>
    <row r="83" spans="1:12" s="323" customFormat="1" ht="20.100000000000001" customHeight="1" thickBot="1" x14ac:dyDescent="0.25">
      <c r="A83" s="224"/>
      <c r="B83" s="17" t="s">
        <v>77</v>
      </c>
      <c r="C83" s="17"/>
      <c r="D83" s="440"/>
      <c r="E83" s="440"/>
      <c r="F83" s="441">
        <v>6170.899075348967</v>
      </c>
      <c r="G83" s="440">
        <v>6897.5406612926527</v>
      </c>
      <c r="H83" s="440">
        <v>7457.7899665489886</v>
      </c>
      <c r="I83" s="440">
        <v>8018.7970853034976</v>
      </c>
      <c r="J83" s="440">
        <v>7911.670109585004</v>
      </c>
      <c r="K83" s="441">
        <v>36456.696898079113</v>
      </c>
      <c r="L83" s="224"/>
    </row>
    <row r="84" spans="1:12" s="51" customFormat="1" ht="20.100000000000001" customHeight="1" x14ac:dyDescent="0.2">
      <c r="A84" s="50"/>
      <c r="B84" s="279" t="s">
        <v>10</v>
      </c>
      <c r="C84" s="279"/>
      <c r="D84" s="280"/>
      <c r="E84" s="280"/>
      <c r="F84" s="280">
        <v>0</v>
      </c>
      <c r="G84" s="280">
        <v>0</v>
      </c>
      <c r="H84" s="280">
        <v>0</v>
      </c>
      <c r="I84" s="280">
        <v>0</v>
      </c>
      <c r="J84" s="280">
        <v>0</v>
      </c>
      <c r="K84" s="280">
        <v>0</v>
      </c>
      <c r="L84" s="21"/>
    </row>
    <row r="85" spans="1:12" s="51" customFormat="1" ht="20.100000000000001" customHeight="1" x14ac:dyDescent="0.2">
      <c r="A85" s="50"/>
      <c r="B85" s="232"/>
      <c r="C85" s="137"/>
      <c r="D85" s="137"/>
      <c r="E85" s="137"/>
      <c r="F85" s="241"/>
      <c r="G85" s="242"/>
      <c r="H85" s="242"/>
      <c r="I85" s="242"/>
      <c r="J85" s="9"/>
      <c r="K85" s="9"/>
      <c r="L85" s="21"/>
    </row>
    <row r="86" spans="1:12" s="51" customFormat="1" ht="33.75" x14ac:dyDescent="0.2">
      <c r="A86" s="9"/>
      <c r="B86" s="7" t="s">
        <v>169</v>
      </c>
      <c r="C86" s="187"/>
      <c r="D86" s="249"/>
      <c r="E86" s="250"/>
      <c r="F86" s="251" t="s">
        <v>229</v>
      </c>
      <c r="G86" s="250" t="s">
        <v>230</v>
      </c>
      <c r="H86" s="250" t="s">
        <v>231</v>
      </c>
      <c r="I86" s="250" t="s">
        <v>232</v>
      </c>
      <c r="J86" s="486" t="s">
        <v>233</v>
      </c>
      <c r="K86" s="249" t="s">
        <v>228</v>
      </c>
      <c r="L86" s="21"/>
    </row>
    <row r="87" spans="1:12" s="51" customFormat="1" ht="20.100000000000001" customHeight="1" x14ac:dyDescent="0.2">
      <c r="A87" s="50"/>
      <c r="B87" s="9" t="s">
        <v>163</v>
      </c>
      <c r="C87" s="9" t="s">
        <v>165</v>
      </c>
      <c r="D87" s="12"/>
      <c r="E87" s="12"/>
      <c r="F87" s="13">
        <v>4172.9047590755217</v>
      </c>
      <c r="G87" s="14">
        <v>4556.6934145182177</v>
      </c>
      <c r="H87" s="14">
        <v>4941.4791466340093</v>
      </c>
      <c r="I87" s="14">
        <v>5327.2205774774657</v>
      </c>
      <c r="J87" s="14">
        <v>5254.23171048523</v>
      </c>
      <c r="K87" s="10">
        <v>24252.529608190445</v>
      </c>
      <c r="L87" s="21"/>
    </row>
    <row r="88" spans="1:12" s="51" customFormat="1" ht="20.100000000000001" customHeight="1" x14ac:dyDescent="0.2">
      <c r="A88" s="50"/>
      <c r="B88" s="9"/>
      <c r="C88" s="9" t="s">
        <v>166</v>
      </c>
      <c r="D88" s="12"/>
      <c r="E88" s="12"/>
      <c r="F88" s="13">
        <v>786.58624119029651</v>
      </c>
      <c r="G88" s="14">
        <v>858.92982277806061</v>
      </c>
      <c r="H88" s="14">
        <v>931.46135181196803</v>
      </c>
      <c r="I88" s="14">
        <v>1004.1730286118338</v>
      </c>
      <c r="J88" s="14">
        <v>990.41473748110582</v>
      </c>
      <c r="K88" s="13">
        <v>4571.5651818732649</v>
      </c>
      <c r="L88" s="21"/>
    </row>
    <row r="89" spans="1:12" s="51" customFormat="1" ht="20.100000000000001" customHeight="1" x14ac:dyDescent="0.2">
      <c r="A89" s="50"/>
      <c r="B89" s="9"/>
      <c r="C89" s="9" t="s">
        <v>168</v>
      </c>
      <c r="D89" s="12"/>
      <c r="E89" s="12"/>
      <c r="F89" s="13">
        <v>279.70311411587795</v>
      </c>
      <c r="G89" s="14">
        <v>305.42785222695096</v>
      </c>
      <c r="H89" s="14">
        <v>331.21942278845802</v>
      </c>
      <c r="I89" s="14">
        <v>357.07505230307277</v>
      </c>
      <c r="J89" s="14">
        <v>352.18272559728882</v>
      </c>
      <c r="K89" s="13">
        <v>1625.6081670316485</v>
      </c>
      <c r="L89" s="21"/>
    </row>
    <row r="90" spans="1:12" s="51" customFormat="1" ht="20.100000000000001" customHeight="1" x14ac:dyDescent="0.2">
      <c r="A90" s="50"/>
      <c r="B90" s="9" t="s">
        <v>164</v>
      </c>
      <c r="C90" s="9" t="s">
        <v>167</v>
      </c>
      <c r="D90" s="12"/>
      <c r="E90" s="12"/>
      <c r="F90" s="13">
        <v>92.595618619637264</v>
      </c>
      <c r="G90" s="14">
        <v>260.20601508857033</v>
      </c>
      <c r="H90" s="14">
        <v>259.97177694917923</v>
      </c>
      <c r="I90" s="14">
        <v>259.10327000190659</v>
      </c>
      <c r="J90" s="14">
        <v>258.29275922951285</v>
      </c>
      <c r="K90" s="44">
        <v>1130.1694398888062</v>
      </c>
      <c r="L90" s="21"/>
    </row>
    <row r="91" spans="1:12" s="323" customFormat="1" ht="20.100000000000001" customHeight="1" thickBot="1" x14ac:dyDescent="0.25">
      <c r="A91" s="224"/>
      <c r="B91" s="17" t="s">
        <v>77</v>
      </c>
      <c r="C91" s="17"/>
      <c r="D91" s="440"/>
      <c r="E91" s="440"/>
      <c r="F91" s="441">
        <v>5331.7897330013329</v>
      </c>
      <c r="G91" s="440">
        <v>5981.2571046117992</v>
      </c>
      <c r="H91" s="440">
        <v>6464.1316981836144</v>
      </c>
      <c r="I91" s="440">
        <v>6947.571928394279</v>
      </c>
      <c r="J91" s="440">
        <v>6855.1219327931367</v>
      </c>
      <c r="K91" s="441">
        <v>31579.872396984167</v>
      </c>
      <c r="L91" s="224"/>
    </row>
    <row r="92" spans="1:12" s="51" customFormat="1" ht="20.100000000000001" customHeight="1" x14ac:dyDescent="0.2">
      <c r="A92" s="50"/>
      <c r="B92" s="9"/>
      <c r="C92" s="9"/>
      <c r="D92" s="9"/>
      <c r="E92" s="9"/>
      <c r="F92" s="9"/>
      <c r="G92" s="9"/>
      <c r="H92" s="9"/>
      <c r="I92" s="9"/>
      <c r="J92" s="9"/>
      <c r="K92" s="9"/>
      <c r="L92" s="21"/>
    </row>
    <row r="93" spans="1:12" s="51" customFormat="1" ht="29.25" customHeight="1" x14ac:dyDescent="0.2">
      <c r="A93" s="50"/>
      <c r="B93" s="210" t="s">
        <v>184</v>
      </c>
      <c r="C93" s="210"/>
      <c r="D93" s="211"/>
      <c r="E93" s="211"/>
      <c r="F93" s="211"/>
      <c r="G93" s="211"/>
      <c r="H93" s="211"/>
      <c r="I93" s="211"/>
      <c r="J93" s="211"/>
      <c r="K93" s="211"/>
      <c r="L93" s="21"/>
    </row>
    <row r="94" spans="1:12" s="51" customFormat="1" ht="20.100000000000001" customHeight="1" x14ac:dyDescent="0.2">
      <c r="A94" s="50"/>
      <c r="B94" s="9"/>
      <c r="C94" s="9"/>
      <c r="D94" s="9"/>
      <c r="E94" s="9"/>
      <c r="F94" s="9"/>
      <c r="G94" s="9"/>
      <c r="H94" s="9"/>
      <c r="I94" s="9"/>
      <c r="J94" s="9"/>
      <c r="K94" s="9"/>
      <c r="L94" s="21"/>
    </row>
    <row r="95" spans="1:12" s="51" customFormat="1" ht="20.100000000000001" customHeight="1" x14ac:dyDescent="0.2">
      <c r="A95" s="50"/>
      <c r="B95" s="7" t="s">
        <v>396</v>
      </c>
      <c r="C95" s="187"/>
      <c r="D95" s="187"/>
      <c r="E95" s="196"/>
      <c r="F95" s="251" t="s">
        <v>234</v>
      </c>
      <c r="G95" s="250" t="s">
        <v>235</v>
      </c>
      <c r="H95" s="250" t="s">
        <v>236</v>
      </c>
      <c r="I95" s="276" t="s">
        <v>63</v>
      </c>
      <c r="J95" s="9"/>
      <c r="K95" s="9"/>
      <c r="L95" s="21"/>
    </row>
    <row r="96" spans="1:12" s="51" customFormat="1" ht="20.100000000000001" customHeight="1" x14ac:dyDescent="0.2">
      <c r="A96" s="50"/>
      <c r="B96" s="9" t="s">
        <v>182</v>
      </c>
      <c r="C96" s="9"/>
      <c r="D96" s="9"/>
      <c r="E96" s="39"/>
      <c r="F96" s="12">
        <v>24127.5</v>
      </c>
      <c r="G96" s="12">
        <v>41249.599999999999</v>
      </c>
      <c r="H96" s="12">
        <v>32953.5</v>
      </c>
      <c r="I96" s="13">
        <v>32776.866666666669</v>
      </c>
      <c r="J96" s="9"/>
      <c r="K96" s="9"/>
      <c r="L96" s="21"/>
    </row>
    <row r="97" spans="1:12" s="51" customFormat="1" ht="20.100000000000001" customHeight="1" x14ac:dyDescent="0.2">
      <c r="A97" s="50"/>
      <c r="B97" s="9" t="s">
        <v>183</v>
      </c>
      <c r="C97" s="9"/>
      <c r="D97" s="9"/>
      <c r="E97" s="39"/>
      <c r="F97" s="12">
        <v>9857.5</v>
      </c>
      <c r="G97" s="12">
        <v>10209</v>
      </c>
      <c r="H97" s="12">
        <v>10479</v>
      </c>
      <c r="I97" s="13">
        <v>10181.833333333334</v>
      </c>
      <c r="J97" s="9"/>
      <c r="K97" s="9"/>
      <c r="L97" s="21"/>
    </row>
    <row r="98" spans="1:12" s="51" customFormat="1" ht="20.100000000000001" customHeight="1" x14ac:dyDescent="0.2">
      <c r="A98" s="50"/>
      <c r="B98" s="187" t="s">
        <v>167</v>
      </c>
      <c r="C98" s="187"/>
      <c r="D98" s="187"/>
      <c r="E98" s="196"/>
      <c r="F98" s="45">
        <v>2883</v>
      </c>
      <c r="G98" s="45">
        <v>1452</v>
      </c>
      <c r="H98" s="45">
        <v>2215.5</v>
      </c>
      <c r="I98" s="44">
        <v>2183.5</v>
      </c>
      <c r="J98" s="9"/>
      <c r="K98" s="9"/>
      <c r="L98" s="21"/>
    </row>
    <row r="99" spans="1:12" s="51" customFormat="1" ht="20.100000000000001" customHeight="1" x14ac:dyDescent="0.2">
      <c r="A99" s="50"/>
      <c r="B99" s="9"/>
      <c r="C99" s="9"/>
      <c r="D99" s="9"/>
      <c r="E99" s="9"/>
      <c r="F99" s="9"/>
      <c r="G99" s="9"/>
      <c r="H99" s="9"/>
      <c r="I99" s="9"/>
      <c r="J99" s="9"/>
      <c r="K99" s="9"/>
      <c r="L99" s="21"/>
    </row>
    <row r="100" spans="1:12" s="51" customFormat="1" ht="20.100000000000001" customHeight="1" x14ac:dyDescent="0.2">
      <c r="A100" s="50"/>
      <c r="B100" s="132" t="s">
        <v>397</v>
      </c>
      <c r="C100" s="136"/>
      <c r="D100" s="249"/>
      <c r="E100" s="250"/>
      <c r="F100" s="251" t="s">
        <v>234</v>
      </c>
      <c r="G100" s="250" t="s">
        <v>235</v>
      </c>
      <c r="H100" s="250" t="s">
        <v>236</v>
      </c>
      <c r="I100" s="251" t="s">
        <v>63</v>
      </c>
      <c r="J100" s="9"/>
      <c r="K100" s="9"/>
      <c r="L100" s="21"/>
    </row>
    <row r="101" spans="1:12" s="51" customFormat="1" ht="20.100000000000001" customHeight="1" x14ac:dyDescent="0.2">
      <c r="A101" s="50"/>
      <c r="B101" s="62" t="s">
        <v>182</v>
      </c>
      <c r="C101" s="62"/>
      <c r="D101" s="62"/>
      <c r="E101" s="39"/>
      <c r="F101" s="96">
        <v>3.8164346725719711</v>
      </c>
      <c r="G101" s="96">
        <v>5.9973248037220124</v>
      </c>
      <c r="H101" s="96">
        <v>4.9621291974100288</v>
      </c>
      <c r="I101" s="133">
        <v>4.9252962245680036</v>
      </c>
      <c r="J101" s="9"/>
      <c r="K101" s="9"/>
      <c r="L101" s="21"/>
    </row>
    <row r="102" spans="1:12" s="51" customFormat="1" ht="20.100000000000001" customHeight="1" x14ac:dyDescent="0.2">
      <c r="A102" s="50"/>
      <c r="B102" s="62" t="s">
        <v>183</v>
      </c>
      <c r="C102" s="62"/>
      <c r="D102" s="62"/>
      <c r="E102" s="62"/>
      <c r="F102" s="269">
        <v>6.4260104302477181</v>
      </c>
      <c r="G102" s="270">
        <v>7.5232129697862931</v>
      </c>
      <c r="H102" s="273">
        <v>7.9146525679758311</v>
      </c>
      <c r="I102" s="134">
        <v>7.2879586560032807</v>
      </c>
      <c r="J102" s="9"/>
      <c r="K102" s="9"/>
      <c r="L102" s="21"/>
    </row>
    <row r="103" spans="1:12" s="51" customFormat="1" ht="20.100000000000001" customHeight="1" x14ac:dyDescent="0.2">
      <c r="A103" s="50"/>
      <c r="B103" s="187" t="s">
        <v>167</v>
      </c>
      <c r="C103" s="187"/>
      <c r="D103" s="187"/>
      <c r="E103" s="187"/>
      <c r="F103" s="271">
        <v>8.6059701492537322</v>
      </c>
      <c r="G103" s="272">
        <v>3.3150684931506849</v>
      </c>
      <c r="H103" s="274">
        <v>4.8692307692307688</v>
      </c>
      <c r="I103" s="275">
        <v>5.5967564705450625</v>
      </c>
      <c r="J103" s="9"/>
      <c r="K103" s="9"/>
      <c r="L103" s="21"/>
    </row>
    <row r="104" spans="1:12" s="51" customFormat="1" ht="20.100000000000001" customHeight="1" x14ac:dyDescent="0.2">
      <c r="A104" s="50"/>
      <c r="B104" s="9"/>
      <c r="C104" s="9"/>
      <c r="D104" s="9"/>
      <c r="E104" s="9"/>
      <c r="F104" s="9"/>
      <c r="G104" s="9"/>
      <c r="H104" s="9"/>
      <c r="I104" s="9"/>
      <c r="J104" s="9"/>
      <c r="K104" s="9"/>
      <c r="L104" s="21"/>
    </row>
    <row r="105" spans="1:12" s="252" customFormat="1" ht="33.75" x14ac:dyDescent="0.2">
      <c r="A105" s="9"/>
      <c r="B105" s="7" t="s">
        <v>189</v>
      </c>
      <c r="C105" s="187"/>
      <c r="D105" s="249"/>
      <c r="E105" s="250"/>
      <c r="F105" s="251" t="s">
        <v>229</v>
      </c>
      <c r="G105" s="250" t="s">
        <v>230</v>
      </c>
      <c r="H105" s="250" t="s">
        <v>231</v>
      </c>
      <c r="I105" s="250" t="s">
        <v>232</v>
      </c>
      <c r="J105" s="486" t="s">
        <v>233</v>
      </c>
      <c r="K105" s="249" t="s">
        <v>228</v>
      </c>
      <c r="L105" s="21"/>
    </row>
    <row r="106" spans="1:12" s="51" customFormat="1" ht="20.100000000000001" customHeight="1" x14ac:dyDescent="0.2">
      <c r="A106" s="50"/>
      <c r="B106" s="9" t="s">
        <v>163</v>
      </c>
      <c r="C106" s="9" t="s">
        <v>165</v>
      </c>
      <c r="D106" s="12"/>
      <c r="E106" s="12"/>
      <c r="F106" s="13">
        <v>4172.9047590755217</v>
      </c>
      <c r="G106" s="11">
        <v>4556.6934145182177</v>
      </c>
      <c r="H106" s="11">
        <v>4941.4791466340093</v>
      </c>
      <c r="I106" s="11">
        <v>5327.2205774774657</v>
      </c>
      <c r="J106" s="14">
        <v>5254.23171048523</v>
      </c>
      <c r="K106" s="13">
        <v>24252.529608190445</v>
      </c>
      <c r="L106" s="21"/>
    </row>
    <row r="107" spans="1:12" s="51" customFormat="1" ht="20.100000000000001" customHeight="1" x14ac:dyDescent="0.2">
      <c r="A107" s="50"/>
      <c r="B107" s="9"/>
      <c r="C107" s="9" t="s">
        <v>183</v>
      </c>
      <c r="D107" s="12"/>
      <c r="E107" s="12"/>
      <c r="F107" s="13">
        <v>1066.2893553061745</v>
      </c>
      <c r="G107" s="14">
        <v>1164.3576750050115</v>
      </c>
      <c r="H107" s="14">
        <v>1262.680774600426</v>
      </c>
      <c r="I107" s="14">
        <v>1361.2480809149065</v>
      </c>
      <c r="J107" s="14">
        <v>1342.5974630783946</v>
      </c>
      <c r="K107" s="13">
        <v>6197.1733489049129</v>
      </c>
      <c r="L107" s="21"/>
    </row>
    <row r="108" spans="1:12" s="51" customFormat="1" ht="20.100000000000001" customHeight="1" x14ac:dyDescent="0.2">
      <c r="A108" s="50"/>
      <c r="B108" s="9" t="s">
        <v>164</v>
      </c>
      <c r="C108" s="9" t="s">
        <v>167</v>
      </c>
      <c r="D108" s="12"/>
      <c r="E108" s="12"/>
      <c r="F108" s="13">
        <v>92.595618619637264</v>
      </c>
      <c r="G108" s="45">
        <v>260.20601508857033</v>
      </c>
      <c r="H108" s="45">
        <v>259.97177694917923</v>
      </c>
      <c r="I108" s="45">
        <v>259.10327000190659</v>
      </c>
      <c r="J108" s="45">
        <v>258.29275922951285</v>
      </c>
      <c r="K108" s="13">
        <v>1130.1694398888062</v>
      </c>
      <c r="L108" s="21"/>
    </row>
    <row r="109" spans="1:12" s="323" customFormat="1" ht="20.100000000000001" customHeight="1" thickBot="1" x14ac:dyDescent="0.25">
      <c r="A109" s="224"/>
      <c r="B109" s="17" t="s">
        <v>77</v>
      </c>
      <c r="C109" s="17"/>
      <c r="D109" s="440"/>
      <c r="E109" s="440"/>
      <c r="F109" s="441">
        <v>5331.7897330013338</v>
      </c>
      <c r="G109" s="444">
        <v>5981.2571046117992</v>
      </c>
      <c r="H109" s="444">
        <v>6464.1316981836144</v>
      </c>
      <c r="I109" s="444">
        <v>6947.571928394279</v>
      </c>
      <c r="J109" s="440">
        <v>6855.1219327931376</v>
      </c>
      <c r="K109" s="441">
        <v>31579.872396984167</v>
      </c>
      <c r="L109" s="224"/>
    </row>
    <row r="110" spans="1:12" s="51" customFormat="1" ht="20.100000000000001" customHeight="1" x14ac:dyDescent="0.2">
      <c r="A110" s="50"/>
      <c r="B110" s="230" t="s">
        <v>10</v>
      </c>
      <c r="C110" s="230"/>
      <c r="D110" s="231"/>
      <c r="E110" s="231"/>
      <c r="F110" s="231">
        <v>0</v>
      </c>
      <c r="G110" s="231">
        <v>0</v>
      </c>
      <c r="H110" s="231">
        <v>0</v>
      </c>
      <c r="I110" s="231">
        <v>0</v>
      </c>
      <c r="J110" s="231">
        <v>0</v>
      </c>
      <c r="K110" s="231">
        <v>0</v>
      </c>
      <c r="L110" s="21"/>
    </row>
    <row r="111" spans="1:12" s="51" customFormat="1" ht="20.100000000000001" customHeight="1" x14ac:dyDescent="0.2">
      <c r="A111" s="50"/>
      <c r="B111" s="230"/>
      <c r="C111" s="230"/>
      <c r="D111" s="231"/>
      <c r="E111" s="231"/>
      <c r="F111" s="231"/>
      <c r="G111" s="231"/>
      <c r="H111" s="231"/>
      <c r="I111" s="231"/>
      <c r="J111" s="231"/>
      <c r="K111" s="231"/>
      <c r="L111" s="21"/>
    </row>
    <row r="112" spans="1:12" s="51" customFormat="1" ht="20.100000000000001" customHeight="1" x14ac:dyDescent="0.2">
      <c r="A112" s="50"/>
      <c r="B112" s="56" t="s">
        <v>398</v>
      </c>
      <c r="C112" s="567"/>
      <c r="D112" s="568"/>
      <c r="E112" s="568"/>
      <c r="F112" s="568"/>
      <c r="G112" s="568"/>
      <c r="H112" s="568"/>
      <c r="I112" s="568"/>
      <c r="J112" s="568"/>
      <c r="K112" s="568"/>
      <c r="L112" s="21"/>
    </row>
    <row r="113" spans="1:12" s="51" customFormat="1" ht="20.100000000000001" customHeight="1" x14ac:dyDescent="0.2">
      <c r="A113" s="50"/>
      <c r="B113" s="230"/>
      <c r="C113" s="230"/>
      <c r="D113" s="231"/>
      <c r="E113" s="231"/>
      <c r="F113" s="231"/>
      <c r="G113" s="231"/>
      <c r="H113" s="231"/>
      <c r="I113" s="231"/>
      <c r="J113" s="231"/>
      <c r="K113" s="231"/>
      <c r="L113" s="21"/>
    </row>
    <row r="114" spans="1:12" s="51" customFormat="1" ht="33.75" x14ac:dyDescent="0.2">
      <c r="A114" s="50"/>
      <c r="B114" s="7" t="s">
        <v>171</v>
      </c>
      <c r="C114" s="187"/>
      <c r="D114" s="249"/>
      <c r="E114" s="250"/>
      <c r="F114" s="251" t="s">
        <v>229</v>
      </c>
      <c r="G114" s="250" t="s">
        <v>230</v>
      </c>
      <c r="H114" s="250" t="s">
        <v>231</v>
      </c>
      <c r="I114" s="250" t="s">
        <v>232</v>
      </c>
      <c r="J114" s="486" t="s">
        <v>233</v>
      </c>
      <c r="K114" s="249" t="s">
        <v>228</v>
      </c>
      <c r="L114" s="21"/>
    </row>
    <row r="115" spans="1:12" s="51" customFormat="1" ht="20.100000000000001" customHeight="1" x14ac:dyDescent="0.2">
      <c r="A115" s="50"/>
      <c r="B115" s="9" t="s">
        <v>163</v>
      </c>
      <c r="C115" s="9" t="s">
        <v>182</v>
      </c>
      <c r="D115" s="12"/>
      <c r="E115" s="12"/>
      <c r="F115" s="13">
        <v>20552.792055356524</v>
      </c>
      <c r="G115" s="11">
        <v>22443.064871040464</v>
      </c>
      <c r="H115" s="11">
        <v>24338.248584698005</v>
      </c>
      <c r="I115" s="11">
        <v>26238.139397690742</v>
      </c>
      <c r="J115" s="14">
        <v>25878.647606658385</v>
      </c>
      <c r="K115" s="13">
        <v>119450.89251544412</v>
      </c>
      <c r="L115" s="21"/>
    </row>
    <row r="116" spans="1:12" s="51" customFormat="1" ht="20.100000000000001" customHeight="1" x14ac:dyDescent="0.2">
      <c r="A116" s="50"/>
      <c r="B116" s="9"/>
      <c r="C116" s="9" t="s">
        <v>183</v>
      </c>
      <c r="D116" s="12"/>
      <c r="E116" s="12"/>
      <c r="F116" s="13">
        <v>7771.0727368077914</v>
      </c>
      <c r="G116" s="14">
        <v>8485.7905962366276</v>
      </c>
      <c r="H116" s="14">
        <v>9202.3652810181029</v>
      </c>
      <c r="I116" s="14">
        <v>9920.7197342716463</v>
      </c>
      <c r="J116" s="14">
        <v>9784.7948025702317</v>
      </c>
      <c r="K116" s="13">
        <v>45164.743150904396</v>
      </c>
      <c r="L116" s="21"/>
    </row>
    <row r="117" spans="1:12" s="51" customFormat="1" ht="20.100000000000001" customHeight="1" x14ac:dyDescent="0.2">
      <c r="A117" s="50"/>
      <c r="B117" s="9" t="s">
        <v>164</v>
      </c>
      <c r="C117" s="9" t="s">
        <v>167</v>
      </c>
      <c r="D117" s="12"/>
      <c r="E117" s="12"/>
      <c r="F117" s="13">
        <v>518.23512765357771</v>
      </c>
      <c r="G117" s="45">
        <v>1456.3096986217022</v>
      </c>
      <c r="H117" s="45">
        <v>1454.9987247994166</v>
      </c>
      <c r="I117" s="45">
        <v>1450.1379029225552</v>
      </c>
      <c r="J117" s="45">
        <v>1445.6016715127139</v>
      </c>
      <c r="K117" s="13">
        <v>6325.2831255099663</v>
      </c>
      <c r="L117" s="21"/>
    </row>
    <row r="118" spans="1:12" s="323" customFormat="1" ht="20.100000000000001" customHeight="1" thickBot="1" x14ac:dyDescent="0.25">
      <c r="A118" s="224"/>
      <c r="B118" s="17" t="s">
        <v>77</v>
      </c>
      <c r="C118" s="17"/>
      <c r="D118" s="440"/>
      <c r="E118" s="440"/>
      <c r="F118" s="441">
        <v>28842.099919817891</v>
      </c>
      <c r="G118" s="444">
        <v>32385.165165898794</v>
      </c>
      <c r="H118" s="444">
        <v>34995.61259051552</v>
      </c>
      <c r="I118" s="444">
        <v>37608.997034884946</v>
      </c>
      <c r="J118" s="440">
        <v>37109.044080741332</v>
      </c>
      <c r="K118" s="441">
        <v>170940.91879185848</v>
      </c>
      <c r="L118" s="224"/>
    </row>
    <row r="119" spans="1:12" s="51" customFormat="1" ht="20.100000000000001" customHeight="1" x14ac:dyDescent="0.2">
      <c r="A119" s="50"/>
      <c r="B119" s="230"/>
      <c r="C119" s="230"/>
      <c r="D119" s="231"/>
      <c r="E119" s="231"/>
      <c r="F119" s="231"/>
      <c r="G119" s="231"/>
      <c r="H119" s="231"/>
      <c r="I119" s="231"/>
      <c r="J119" s="231"/>
      <c r="K119" s="9"/>
      <c r="L119" s="21"/>
    </row>
    <row r="120" spans="1:12" s="51" customFormat="1" ht="20.100000000000001" customHeight="1" x14ac:dyDescent="0.2">
      <c r="A120" s="50"/>
      <c r="B120" s="56" t="s">
        <v>360</v>
      </c>
      <c r="C120" s="567"/>
      <c r="D120" s="568"/>
      <c r="E120" s="568"/>
      <c r="F120" s="568"/>
      <c r="G120" s="568"/>
      <c r="H120" s="568"/>
      <c r="I120" s="568"/>
      <c r="J120" s="568"/>
      <c r="K120" s="568"/>
      <c r="L120" s="21"/>
    </row>
    <row r="121" spans="1:12" s="51" customFormat="1" ht="20.100000000000001" customHeight="1" x14ac:dyDescent="0.2">
      <c r="A121" s="50"/>
      <c r="B121" s="230"/>
      <c r="C121" s="230"/>
      <c r="D121" s="231"/>
      <c r="E121" s="231"/>
      <c r="F121" s="231"/>
      <c r="G121" s="231"/>
      <c r="H121" s="231"/>
      <c r="I121" s="231"/>
      <c r="J121" s="231"/>
      <c r="K121" s="231"/>
      <c r="L121" s="21"/>
    </row>
    <row r="122" spans="1:12" s="51" customFormat="1" ht="33.75" x14ac:dyDescent="0.2">
      <c r="A122" s="50"/>
      <c r="B122" s="7" t="s">
        <v>362</v>
      </c>
      <c r="C122" s="187"/>
      <c r="D122" s="249"/>
      <c r="E122" s="250" t="s">
        <v>237</v>
      </c>
      <c r="F122" s="251" t="s">
        <v>229</v>
      </c>
      <c r="G122" s="250" t="s">
        <v>230</v>
      </c>
      <c r="H122" s="250" t="s">
        <v>231</v>
      </c>
      <c r="I122" s="250" t="s">
        <v>232</v>
      </c>
      <c r="J122" s="486" t="s">
        <v>233</v>
      </c>
      <c r="K122" s="249" t="s">
        <v>228</v>
      </c>
      <c r="L122" s="21"/>
    </row>
    <row r="123" spans="1:12" s="51" customFormat="1" ht="20.100000000000001" customHeight="1" x14ac:dyDescent="0.2">
      <c r="A123" s="50"/>
      <c r="B123" s="137" t="s">
        <v>371</v>
      </c>
      <c r="C123" s="62" t="s">
        <v>372</v>
      </c>
      <c r="D123" s="350"/>
      <c r="E123" s="353">
        <v>40000</v>
      </c>
      <c r="F123" s="10">
        <v>0</v>
      </c>
      <c r="G123" s="11">
        <v>0</v>
      </c>
      <c r="H123" s="11">
        <v>0</v>
      </c>
      <c r="I123" s="11">
        <v>0</v>
      </c>
      <c r="J123" s="555">
        <v>0</v>
      </c>
      <c r="K123" s="13">
        <v>0</v>
      </c>
      <c r="L123" s="21"/>
    </row>
    <row r="124" spans="1:12" s="51" customFormat="1" ht="20.100000000000001" customHeight="1" x14ac:dyDescent="0.2">
      <c r="A124" s="50"/>
      <c r="B124" s="137" t="s">
        <v>374</v>
      </c>
      <c r="C124" s="62" t="s">
        <v>373</v>
      </c>
      <c r="D124" s="350"/>
      <c r="E124" s="351">
        <v>0</v>
      </c>
      <c r="F124" s="13">
        <v>8200</v>
      </c>
      <c r="G124" s="14">
        <v>5400</v>
      </c>
      <c r="H124" s="14">
        <v>0</v>
      </c>
      <c r="I124" s="14">
        <v>0</v>
      </c>
      <c r="J124" s="14">
        <v>0</v>
      </c>
      <c r="K124" s="13">
        <v>13600</v>
      </c>
      <c r="L124" s="21"/>
    </row>
    <row r="125" spans="1:12" s="51" customFormat="1" ht="20.100000000000001" customHeight="1" x14ac:dyDescent="0.2">
      <c r="A125" s="50"/>
      <c r="B125" s="137" t="s">
        <v>375</v>
      </c>
      <c r="C125" s="62" t="s">
        <v>376</v>
      </c>
      <c r="D125" s="350"/>
      <c r="E125" s="351"/>
      <c r="F125" s="13">
        <v>0</v>
      </c>
      <c r="G125" s="14">
        <v>0</v>
      </c>
      <c r="H125" s="14">
        <v>10000</v>
      </c>
      <c r="I125" s="14">
        <v>0</v>
      </c>
      <c r="J125" s="14">
        <v>0</v>
      </c>
      <c r="K125" s="13">
        <v>10000</v>
      </c>
      <c r="L125" s="21"/>
    </row>
    <row r="126" spans="1:12" s="51" customFormat="1" ht="20.100000000000001" customHeight="1" x14ac:dyDescent="0.2">
      <c r="A126" s="50"/>
      <c r="B126" s="137" t="s">
        <v>377</v>
      </c>
      <c r="C126" s="62"/>
      <c r="D126" s="350"/>
      <c r="E126" s="351"/>
      <c r="F126" s="13">
        <v>0</v>
      </c>
      <c r="G126" s="14">
        <v>4629.2780859323921</v>
      </c>
      <c r="H126" s="14">
        <v>0</v>
      </c>
      <c r="I126" s="14">
        <v>0</v>
      </c>
      <c r="J126" s="14">
        <v>0</v>
      </c>
      <c r="K126" s="13">
        <v>4629.2780859323921</v>
      </c>
      <c r="L126" s="21"/>
    </row>
    <row r="127" spans="1:12" s="51" customFormat="1" ht="20.100000000000001" customHeight="1" x14ac:dyDescent="0.2">
      <c r="A127" s="50"/>
      <c r="B127" s="137" t="s">
        <v>378</v>
      </c>
      <c r="C127" s="62"/>
      <c r="D127" s="350"/>
      <c r="E127" s="351"/>
      <c r="F127" s="13">
        <v>0</v>
      </c>
      <c r="G127" s="14">
        <v>2370.721914067607</v>
      </c>
      <c r="H127" s="14">
        <v>0</v>
      </c>
      <c r="I127" s="14">
        <v>0</v>
      </c>
      <c r="J127" s="14">
        <v>0</v>
      </c>
      <c r="K127" s="13">
        <v>2370.721914067607</v>
      </c>
      <c r="L127" s="21"/>
    </row>
    <row r="128" spans="1:12" s="51" customFormat="1" ht="20.100000000000001" customHeight="1" x14ac:dyDescent="0.2">
      <c r="A128" s="50"/>
      <c r="B128" s="9" t="s">
        <v>383</v>
      </c>
      <c r="C128" s="9" t="s">
        <v>182</v>
      </c>
      <c r="D128" s="350"/>
      <c r="E128" s="351"/>
      <c r="F128" s="13">
        <v>2355.2399999999989</v>
      </c>
      <c r="G128" s="14">
        <v>3675.3600000000006</v>
      </c>
      <c r="H128" s="14">
        <v>3675.3600000000015</v>
      </c>
      <c r="I128" s="14">
        <v>3675.3600000000006</v>
      </c>
      <c r="J128" s="14">
        <v>3675.3600000000024</v>
      </c>
      <c r="K128" s="13">
        <v>17056.680000000004</v>
      </c>
      <c r="L128" s="21"/>
    </row>
    <row r="129" spans="1:12" s="51" customFormat="1" ht="20.100000000000001" customHeight="1" x14ac:dyDescent="0.2">
      <c r="A129" s="50"/>
      <c r="B129" s="9"/>
      <c r="C129" s="9" t="s">
        <v>183</v>
      </c>
      <c r="D129" s="350"/>
      <c r="E129" s="351"/>
      <c r="F129" s="13">
        <v>0</v>
      </c>
      <c r="G129" s="14">
        <v>3284.2469999999994</v>
      </c>
      <c r="H129" s="14">
        <v>3284.2469999999994</v>
      </c>
      <c r="I129" s="14">
        <v>3284.2469999999994</v>
      </c>
      <c r="J129" s="14">
        <v>3284.2469999999994</v>
      </c>
      <c r="K129" s="13">
        <v>13136.987999999998</v>
      </c>
      <c r="L129" s="21"/>
    </row>
    <row r="130" spans="1:12" s="51" customFormat="1" ht="20.100000000000001" customHeight="1" x14ac:dyDescent="0.2">
      <c r="A130" s="50"/>
      <c r="B130" s="9" t="s">
        <v>384</v>
      </c>
      <c r="C130" s="9" t="s">
        <v>167</v>
      </c>
      <c r="D130" s="350"/>
      <c r="E130" s="351"/>
      <c r="F130" s="13">
        <v>580</v>
      </c>
      <c r="G130" s="14">
        <v>580</v>
      </c>
      <c r="H130" s="14">
        <v>0</v>
      </c>
      <c r="I130" s="14">
        <v>0</v>
      </c>
      <c r="J130" s="14">
        <v>0</v>
      </c>
      <c r="K130" s="13">
        <v>1160</v>
      </c>
      <c r="L130" s="21"/>
    </row>
    <row r="131" spans="1:12" s="51" customFormat="1" ht="20.100000000000001" customHeight="1" x14ac:dyDescent="0.2">
      <c r="A131" s="50"/>
      <c r="B131" s="9" t="s">
        <v>379</v>
      </c>
      <c r="C131" s="9" t="s">
        <v>182</v>
      </c>
      <c r="D131" s="350"/>
      <c r="E131" s="351"/>
      <c r="F131" s="13">
        <v>0</v>
      </c>
      <c r="G131" s="14">
        <v>0</v>
      </c>
      <c r="H131" s="14">
        <v>0</v>
      </c>
      <c r="I131" s="14">
        <v>645.95195358984608</v>
      </c>
      <c r="J131" s="14">
        <v>0</v>
      </c>
      <c r="K131" s="13">
        <v>645.95195358984608</v>
      </c>
      <c r="L131" s="21"/>
    </row>
    <row r="132" spans="1:12" s="51" customFormat="1" ht="20.100000000000001" customHeight="1" x14ac:dyDescent="0.2">
      <c r="A132" s="50"/>
      <c r="B132" s="9"/>
      <c r="C132" s="9" t="s">
        <v>183</v>
      </c>
      <c r="D132" s="350"/>
      <c r="E132" s="351"/>
      <c r="F132" s="13">
        <v>0</v>
      </c>
      <c r="G132" s="14">
        <v>0</v>
      </c>
      <c r="H132" s="14">
        <v>706.55923076923079</v>
      </c>
      <c r="I132" s="14">
        <v>706.55923076923079</v>
      </c>
      <c r="J132" s="14">
        <v>706.55923076923079</v>
      </c>
      <c r="K132" s="13">
        <v>2119.6776923076923</v>
      </c>
      <c r="L132" s="21"/>
    </row>
    <row r="133" spans="1:12" s="51" customFormat="1" ht="20.100000000000001" customHeight="1" x14ac:dyDescent="0.2">
      <c r="A133" s="50"/>
      <c r="B133" s="9" t="s">
        <v>380</v>
      </c>
      <c r="C133" s="9" t="s">
        <v>167</v>
      </c>
      <c r="D133" s="350"/>
      <c r="E133" s="351"/>
      <c r="F133" s="13"/>
      <c r="G133" s="14"/>
      <c r="H133" s="14"/>
      <c r="I133" s="14"/>
      <c r="J133" s="14"/>
      <c r="K133" s="13">
        <v>0</v>
      </c>
      <c r="L133" s="21"/>
    </row>
    <row r="134" spans="1:12" s="51" customFormat="1" ht="20.100000000000001" customHeight="1" x14ac:dyDescent="0.2">
      <c r="A134" s="50"/>
      <c r="B134" s="9" t="s">
        <v>381</v>
      </c>
      <c r="C134" s="9" t="s">
        <v>182</v>
      </c>
      <c r="D134" s="12"/>
      <c r="E134" s="12">
        <v>0</v>
      </c>
      <c r="F134" s="13">
        <v>0</v>
      </c>
      <c r="G134" s="14">
        <v>0</v>
      </c>
      <c r="H134" s="14">
        <v>0</v>
      </c>
      <c r="I134" s="14">
        <v>2139.875</v>
      </c>
      <c r="J134" s="14">
        <v>0</v>
      </c>
      <c r="K134" s="13">
        <v>2139.875</v>
      </c>
      <c r="L134" s="21"/>
    </row>
    <row r="135" spans="1:12" s="51" customFormat="1" ht="20.100000000000001" customHeight="1" x14ac:dyDescent="0.2">
      <c r="A135" s="50"/>
      <c r="B135" s="9"/>
      <c r="C135" s="9" t="s">
        <v>183</v>
      </c>
      <c r="D135" s="12"/>
      <c r="E135" s="12">
        <v>0</v>
      </c>
      <c r="F135" s="13">
        <v>0</v>
      </c>
      <c r="G135" s="14">
        <v>0</v>
      </c>
      <c r="H135" s="14">
        <v>1203.9825000000001</v>
      </c>
      <c r="I135" s="14">
        <v>1203.9825000000001</v>
      </c>
      <c r="J135" s="14">
        <v>1203.9825000000001</v>
      </c>
      <c r="K135" s="13">
        <v>3611.9475000000002</v>
      </c>
      <c r="L135" s="21"/>
    </row>
    <row r="136" spans="1:12" s="51" customFormat="1" ht="20.100000000000001" customHeight="1" x14ac:dyDescent="0.2">
      <c r="A136" s="50"/>
      <c r="B136" s="9" t="s">
        <v>382</v>
      </c>
      <c r="C136" s="9" t="s">
        <v>167</v>
      </c>
      <c r="D136" s="12"/>
      <c r="E136" s="12">
        <v>0</v>
      </c>
      <c r="F136" s="13"/>
      <c r="G136" s="45"/>
      <c r="H136" s="45"/>
      <c r="I136" s="45"/>
      <c r="J136" s="45"/>
      <c r="K136" s="13">
        <v>0</v>
      </c>
      <c r="L136" s="21"/>
    </row>
    <row r="137" spans="1:12" s="323" customFormat="1" ht="20.100000000000001" customHeight="1" thickBot="1" x14ac:dyDescent="0.25">
      <c r="A137" s="224"/>
      <c r="B137" s="17" t="s">
        <v>77</v>
      </c>
      <c r="C137" s="17"/>
      <c r="D137" s="440"/>
      <c r="E137" s="440">
        <v>40000</v>
      </c>
      <c r="F137" s="441">
        <v>11135.239999999998</v>
      </c>
      <c r="G137" s="444">
        <v>19939.607</v>
      </c>
      <c r="H137" s="444">
        <v>18870.14873076923</v>
      </c>
      <c r="I137" s="444">
        <v>11655.975684359077</v>
      </c>
      <c r="J137" s="440">
        <v>8870.1487307692332</v>
      </c>
      <c r="K137" s="441">
        <v>70471.120145897527</v>
      </c>
      <c r="L137" s="224"/>
    </row>
    <row r="138" spans="1:12" s="51" customFormat="1" ht="20.100000000000001" customHeight="1" x14ac:dyDescent="0.2">
      <c r="A138" s="50"/>
      <c r="B138" s="230"/>
      <c r="C138" s="230"/>
      <c r="D138" s="231"/>
      <c r="E138" s="231"/>
      <c r="F138" s="231"/>
      <c r="G138" s="231"/>
      <c r="H138" s="231"/>
      <c r="I138" s="231"/>
      <c r="J138" s="231"/>
      <c r="K138" s="9"/>
      <c r="L138" s="21"/>
    </row>
    <row r="139" spans="1:12" s="51" customFormat="1" ht="20.100000000000001" customHeight="1" x14ac:dyDescent="0.2">
      <c r="A139" s="50"/>
      <c r="B139" s="56" t="s">
        <v>361</v>
      </c>
      <c r="C139" s="567"/>
      <c r="D139" s="568"/>
      <c r="E139" s="568"/>
      <c r="F139" s="568"/>
      <c r="G139" s="568"/>
      <c r="H139" s="568"/>
      <c r="I139" s="568"/>
      <c r="J139" s="568"/>
      <c r="K139" s="568"/>
      <c r="L139" s="21"/>
    </row>
    <row r="140" spans="1:12" s="51" customFormat="1" ht="20.100000000000001" customHeight="1" x14ac:dyDescent="0.2">
      <c r="A140" s="50"/>
      <c r="B140" s="230"/>
      <c r="C140" s="230"/>
      <c r="D140" s="231"/>
      <c r="E140" s="231"/>
      <c r="F140" s="231"/>
      <c r="G140" s="231"/>
      <c r="H140" s="231"/>
      <c r="I140" s="231"/>
      <c r="J140" s="231"/>
      <c r="K140" s="231"/>
      <c r="L140" s="21"/>
    </row>
    <row r="141" spans="1:12" s="51" customFormat="1" ht="33.75" x14ac:dyDescent="0.2">
      <c r="A141" s="50"/>
      <c r="B141" s="7" t="s">
        <v>363</v>
      </c>
      <c r="C141" s="187"/>
      <c r="D141" s="249"/>
      <c r="E141" s="250"/>
      <c r="F141" s="251" t="s">
        <v>229</v>
      </c>
      <c r="G141" s="250" t="s">
        <v>230</v>
      </c>
      <c r="H141" s="250" t="s">
        <v>231</v>
      </c>
      <c r="I141" s="250" t="s">
        <v>232</v>
      </c>
      <c r="J141" s="486" t="s">
        <v>233</v>
      </c>
      <c r="K141" s="249" t="s">
        <v>228</v>
      </c>
      <c r="L141" s="21"/>
    </row>
    <row r="142" spans="1:12" s="51" customFormat="1" ht="20.100000000000001" customHeight="1" x14ac:dyDescent="0.2">
      <c r="A142" s="50"/>
      <c r="B142" s="137" t="s">
        <v>268</v>
      </c>
      <c r="C142" s="62" t="s">
        <v>364</v>
      </c>
      <c r="D142" s="350"/>
      <c r="E142" s="351"/>
      <c r="F142" s="13"/>
      <c r="G142" s="11">
        <v>1300</v>
      </c>
      <c r="H142" s="11"/>
      <c r="I142" s="11"/>
      <c r="J142" s="14"/>
      <c r="K142" s="13">
        <v>1300</v>
      </c>
      <c r="L142" s="21"/>
    </row>
    <row r="143" spans="1:12" s="51" customFormat="1" ht="20.100000000000001" customHeight="1" x14ac:dyDescent="0.2">
      <c r="A143" s="50"/>
      <c r="B143" s="137" t="s">
        <v>270</v>
      </c>
      <c r="C143" s="9" t="s">
        <v>365</v>
      </c>
      <c r="D143" s="12"/>
      <c r="E143" s="12"/>
      <c r="F143" s="13">
        <v>2800</v>
      </c>
      <c r="G143" s="14"/>
      <c r="H143" s="14"/>
      <c r="I143" s="14"/>
      <c r="J143" s="14"/>
      <c r="K143" s="13">
        <v>2800</v>
      </c>
      <c r="L143" s="21"/>
    </row>
    <row r="144" spans="1:12" s="51" customFormat="1" ht="20.100000000000001" customHeight="1" x14ac:dyDescent="0.2">
      <c r="A144" s="50"/>
      <c r="B144" s="9" t="s">
        <v>339</v>
      </c>
      <c r="C144" s="9" t="s">
        <v>366</v>
      </c>
      <c r="D144" s="12"/>
      <c r="E144" s="12"/>
      <c r="F144" s="13">
        <v>3000</v>
      </c>
      <c r="G144" s="14"/>
      <c r="H144" s="14"/>
      <c r="I144" s="14"/>
      <c r="J144" s="14"/>
      <c r="K144" s="13">
        <v>3000</v>
      </c>
      <c r="L144" s="21"/>
    </row>
    <row r="145" spans="1:12" s="51" customFormat="1" ht="20.100000000000001" customHeight="1" x14ac:dyDescent="0.2">
      <c r="A145" s="50"/>
      <c r="B145" s="9" t="s">
        <v>340</v>
      </c>
      <c r="C145" s="9" t="s">
        <v>367</v>
      </c>
      <c r="D145" s="12"/>
      <c r="E145" s="12"/>
      <c r="F145" s="13">
        <v>3500</v>
      </c>
      <c r="G145" s="45"/>
      <c r="H145" s="45"/>
      <c r="I145" s="45"/>
      <c r="J145" s="45"/>
      <c r="K145" s="13">
        <v>3500</v>
      </c>
      <c r="L145" s="21"/>
    </row>
    <row r="146" spans="1:12" s="323" customFormat="1" ht="20.100000000000001" customHeight="1" thickBot="1" x14ac:dyDescent="0.25">
      <c r="A146" s="224"/>
      <c r="B146" s="17" t="s">
        <v>77</v>
      </c>
      <c r="C146" s="17"/>
      <c r="D146" s="440"/>
      <c r="E146" s="440"/>
      <c r="F146" s="441">
        <v>9300</v>
      </c>
      <c r="G146" s="444">
        <v>1300</v>
      </c>
      <c r="H146" s="444">
        <v>0</v>
      </c>
      <c r="I146" s="444">
        <v>0</v>
      </c>
      <c r="J146" s="440">
        <v>0</v>
      </c>
      <c r="K146" s="441">
        <v>10600</v>
      </c>
      <c r="L146" s="224"/>
    </row>
    <row r="147" spans="1:12" s="51" customFormat="1" ht="20.100000000000001" customHeight="1" x14ac:dyDescent="0.2">
      <c r="A147" s="50"/>
      <c r="B147" s="230"/>
      <c r="C147" s="230"/>
      <c r="D147" s="231"/>
      <c r="E147" s="231"/>
      <c r="F147" s="231"/>
      <c r="G147" s="231"/>
      <c r="H147" s="231"/>
      <c r="I147" s="231"/>
      <c r="J147" s="231"/>
      <c r="K147" s="9"/>
      <c r="L147" s="21"/>
    </row>
    <row r="148" spans="1:12" s="51" customFormat="1" ht="20.100000000000001" customHeight="1" x14ac:dyDescent="0.2">
      <c r="A148" s="50"/>
      <c r="B148" s="56" t="s">
        <v>370</v>
      </c>
      <c r="C148" s="567"/>
      <c r="D148" s="568"/>
      <c r="E148" s="568"/>
      <c r="F148" s="568"/>
      <c r="G148" s="568"/>
      <c r="H148" s="568"/>
      <c r="I148" s="568"/>
      <c r="J148" s="568"/>
      <c r="K148" s="568"/>
      <c r="L148" s="21"/>
    </row>
    <row r="149" spans="1:12" s="51" customFormat="1" ht="20.100000000000001" customHeight="1" x14ac:dyDescent="0.2">
      <c r="A149" s="50"/>
      <c r="B149" s="230"/>
      <c r="C149" s="230"/>
      <c r="D149" s="231"/>
      <c r="E149" s="231"/>
      <c r="F149" s="231"/>
      <c r="G149" s="231"/>
      <c r="H149" s="231"/>
      <c r="I149" s="231"/>
      <c r="J149" s="231"/>
      <c r="K149" s="231"/>
      <c r="L149" s="21"/>
    </row>
    <row r="150" spans="1:12" s="51" customFormat="1" ht="33.75" x14ac:dyDescent="0.2">
      <c r="A150" s="50"/>
      <c r="B150" s="7" t="s">
        <v>369</v>
      </c>
      <c r="C150" s="187"/>
      <c r="D150" s="249"/>
      <c r="E150" s="250"/>
      <c r="F150" s="251" t="s">
        <v>229</v>
      </c>
      <c r="G150" s="250" t="s">
        <v>230</v>
      </c>
      <c r="H150" s="250" t="s">
        <v>231</v>
      </c>
      <c r="I150" s="250" t="s">
        <v>232</v>
      </c>
      <c r="J150" s="486" t="s">
        <v>233</v>
      </c>
      <c r="K150" s="249" t="s">
        <v>228</v>
      </c>
      <c r="L150" s="21"/>
    </row>
    <row r="151" spans="1:12" s="323" customFormat="1" ht="20.100000000000001" customHeight="1" thickBot="1" x14ac:dyDescent="0.25">
      <c r="A151" s="224"/>
      <c r="B151" s="17" t="s">
        <v>368</v>
      </c>
      <c r="C151" s="17"/>
      <c r="D151" s="440"/>
      <c r="E151" s="440">
        <v>40000</v>
      </c>
      <c r="F151" s="441">
        <v>49277.339919817889</v>
      </c>
      <c r="G151" s="444">
        <v>53624.772165898794</v>
      </c>
      <c r="H151" s="444">
        <v>53865.76132128475</v>
      </c>
      <c r="I151" s="444">
        <v>49264.972719244019</v>
      </c>
      <c r="J151" s="440">
        <v>45979.192811510569</v>
      </c>
      <c r="K151" s="441">
        <v>252012.03893775604</v>
      </c>
      <c r="L151" s="224"/>
    </row>
    <row r="152" spans="1:12" s="51" customFormat="1" ht="20.100000000000001" customHeight="1" x14ac:dyDescent="0.2">
      <c r="A152" s="50"/>
      <c r="B152" s="230"/>
      <c r="C152" s="230"/>
      <c r="D152" s="231"/>
      <c r="E152" s="231"/>
      <c r="F152" s="231"/>
      <c r="G152" s="231"/>
      <c r="H152" s="231"/>
      <c r="I152" s="231"/>
      <c r="J152" s="231"/>
      <c r="K152" s="9"/>
      <c r="L152" s="21"/>
    </row>
    <row r="153" spans="1:12" s="252" customFormat="1" ht="18" customHeight="1" x14ac:dyDescent="0.25"/>
    <row r="154" spans="1:12" s="51" customFormat="1" ht="18" customHeight="1" x14ac:dyDescent="0.2"/>
    <row r="155" spans="1:12" s="51" customFormat="1" ht="18" customHeight="1" x14ac:dyDescent="0.2"/>
    <row r="156" spans="1:12" s="51" customFormat="1" ht="18" customHeight="1" x14ac:dyDescent="0.2"/>
    <row r="157" spans="1:12" s="51" customFormat="1" ht="18" customHeight="1" x14ac:dyDescent="0.2"/>
    <row r="158" spans="1:12" s="51" customFormat="1" ht="18" customHeight="1" x14ac:dyDescent="0.2"/>
    <row r="159" spans="1:12" s="51" customFormat="1" ht="18" customHeight="1" x14ac:dyDescent="0.2"/>
    <row r="160" spans="1:12" s="51" customFormat="1" ht="18" customHeight="1" x14ac:dyDescent="0.2"/>
    <row r="161" spans="1:12" s="51" customFormat="1" ht="26.25" customHeight="1" x14ac:dyDescent="0.2"/>
    <row r="162" spans="1:12" s="51" customFormat="1" ht="18" customHeight="1" x14ac:dyDescent="0.2"/>
    <row r="163" spans="1:12" s="51" customFormat="1" ht="18" customHeight="1" x14ac:dyDescent="0.2"/>
    <row r="164" spans="1:12" s="51" customFormat="1" ht="18" customHeight="1" x14ac:dyDescent="0.2"/>
    <row r="165" spans="1:12" s="51" customFormat="1" ht="18" customHeight="1" x14ac:dyDescent="0.2"/>
    <row r="166" spans="1:12" s="252" customFormat="1" ht="18" customHeight="1" x14ac:dyDescent="0.2">
      <c r="A166" s="51"/>
      <c r="B166" s="51"/>
      <c r="C166" s="51"/>
      <c r="D166" s="51"/>
      <c r="E166" s="51"/>
      <c r="F166" s="51"/>
      <c r="G166" s="51"/>
      <c r="H166" s="51"/>
      <c r="I166" s="51"/>
      <c r="J166" s="51"/>
      <c r="K166" s="51"/>
      <c r="L166" s="51"/>
    </row>
    <row r="167" spans="1:12" s="51" customFormat="1" ht="18" customHeight="1" x14ac:dyDescent="0.2"/>
    <row r="168" spans="1:12" s="51" customFormat="1" ht="18" customHeight="1" x14ac:dyDescent="0.2"/>
    <row r="169" spans="1:12" s="51" customFormat="1" ht="18" customHeight="1" x14ac:dyDescent="0.2"/>
    <row r="170" spans="1:12" s="51" customFormat="1" ht="18" customHeight="1" x14ac:dyDescent="0.2"/>
    <row r="171" spans="1:12" s="51" customFormat="1" ht="18" customHeight="1" x14ac:dyDescent="0.2"/>
    <row r="172" spans="1:12" s="51" customFormat="1" ht="18" customHeight="1" x14ac:dyDescent="0.2"/>
    <row r="173" spans="1:12" s="51" customFormat="1" ht="25.5" customHeight="1" x14ac:dyDescent="0.2"/>
    <row r="174" spans="1:12" s="51" customFormat="1" ht="18" customHeight="1" x14ac:dyDescent="0.2"/>
    <row r="175" spans="1:12" s="51" customFormat="1" ht="18" customHeight="1" x14ac:dyDescent="0.2"/>
    <row r="176" spans="1:12" s="51" customFormat="1" ht="18" customHeight="1" x14ac:dyDescent="0.2"/>
    <row r="177" spans="1:12" s="51" customFormat="1" ht="18" customHeight="1" x14ac:dyDescent="0.2"/>
    <row r="178" spans="1:12" s="51" customFormat="1" ht="18" customHeight="1" x14ac:dyDescent="0.2"/>
    <row r="179" spans="1:12" s="51" customFormat="1" ht="18" customHeight="1" x14ac:dyDescent="0.2"/>
    <row r="180" spans="1:12" s="51" customFormat="1" ht="18" customHeight="1" x14ac:dyDescent="0.2"/>
    <row r="181" spans="1:12" s="51" customFormat="1" ht="18" customHeight="1" x14ac:dyDescent="0.2"/>
    <row r="182" spans="1:12" s="252" customFormat="1" ht="18" customHeight="1" x14ac:dyDescent="0.2">
      <c r="A182" s="51"/>
      <c r="B182" s="51"/>
      <c r="C182" s="51"/>
      <c r="D182" s="51"/>
      <c r="E182" s="51"/>
      <c r="F182" s="51"/>
      <c r="G182" s="51"/>
      <c r="H182" s="51"/>
      <c r="I182" s="51"/>
      <c r="J182" s="51"/>
      <c r="K182" s="51"/>
      <c r="L182" s="51"/>
    </row>
    <row r="183" spans="1:12" s="51" customFormat="1" ht="18" customHeight="1" x14ac:dyDescent="0.2"/>
    <row r="184" spans="1:12" s="51" customFormat="1" ht="18" customHeight="1" x14ac:dyDescent="0.2"/>
    <row r="185" spans="1:12" s="51" customFormat="1" ht="18" customHeight="1" x14ac:dyDescent="0.2"/>
    <row r="186" spans="1:12" s="51" customFormat="1" ht="18" customHeight="1" x14ac:dyDescent="0.2"/>
    <row r="187" spans="1:12" s="252" customFormat="1" ht="18" customHeight="1" x14ac:dyDescent="0.2">
      <c r="A187" s="51"/>
      <c r="B187" s="51"/>
      <c r="C187" s="51"/>
      <c r="D187" s="51"/>
      <c r="E187" s="51"/>
      <c r="F187" s="51"/>
      <c r="G187" s="51"/>
      <c r="H187" s="51"/>
      <c r="I187" s="51"/>
      <c r="J187" s="51"/>
      <c r="K187" s="51"/>
      <c r="L187" s="51"/>
    </row>
    <row r="188" spans="1:12" s="51" customFormat="1" ht="18" customHeight="1" x14ac:dyDescent="0.2"/>
    <row r="189" spans="1:12" s="51" customFormat="1" ht="18" customHeight="1" x14ac:dyDescent="0.2"/>
    <row r="190" spans="1:12" s="51" customFormat="1" ht="18" customHeight="1" x14ac:dyDescent="0.2"/>
    <row r="191" spans="1:12" s="51" customFormat="1" ht="18" customHeight="1" x14ac:dyDescent="0.2"/>
    <row r="192" spans="1:12" s="51" customFormat="1" ht="18" customHeight="1" x14ac:dyDescent="0.2"/>
    <row r="193" spans="1:30" s="51" customFormat="1" ht="18" customHeight="1" x14ac:dyDescent="0.2"/>
    <row r="194" spans="1:30" s="233" customFormat="1" ht="18" customHeight="1" x14ac:dyDescent="0.2">
      <c r="A194" s="51"/>
      <c r="B194" s="51"/>
      <c r="C194" s="51"/>
      <c r="D194" s="51"/>
      <c r="E194" s="51"/>
      <c r="F194" s="51"/>
      <c r="G194" s="51"/>
      <c r="H194" s="51"/>
      <c r="I194" s="51"/>
      <c r="J194" s="51"/>
      <c r="K194" s="51"/>
      <c r="L194" s="51"/>
      <c r="M194" s="51"/>
      <c r="N194" s="51"/>
      <c r="O194" s="51"/>
      <c r="P194" s="51"/>
      <c r="Q194" s="51"/>
      <c r="R194" s="51"/>
      <c r="S194" s="51"/>
      <c r="T194" s="51"/>
      <c r="U194" s="51"/>
      <c r="V194" s="51"/>
      <c r="W194" s="51"/>
      <c r="X194" s="51"/>
      <c r="Y194" s="51"/>
      <c r="Z194" s="51"/>
      <c r="AA194" s="51"/>
      <c r="AB194" s="51"/>
      <c r="AC194" s="51"/>
      <c r="AD194" s="51"/>
    </row>
    <row r="195" spans="1:30" s="233" customFormat="1" ht="18" customHeight="1" x14ac:dyDescent="0.2">
      <c r="A195" s="51"/>
      <c r="B195" s="51"/>
      <c r="C195" s="51"/>
      <c r="D195" s="51"/>
      <c r="E195" s="51"/>
      <c r="F195" s="51"/>
      <c r="G195" s="51"/>
      <c r="H195" s="51"/>
      <c r="I195" s="51"/>
      <c r="J195" s="51"/>
      <c r="K195" s="51"/>
      <c r="L195" s="51"/>
      <c r="M195" s="51"/>
      <c r="N195" s="51"/>
      <c r="O195" s="51"/>
      <c r="P195" s="51"/>
      <c r="Q195" s="51"/>
      <c r="R195" s="51"/>
      <c r="S195" s="51"/>
      <c r="T195" s="51"/>
      <c r="U195" s="51"/>
      <c r="V195" s="51"/>
      <c r="W195" s="51"/>
      <c r="X195" s="51"/>
      <c r="Y195" s="51"/>
      <c r="Z195" s="51"/>
      <c r="AA195" s="51"/>
      <c r="AB195" s="51"/>
      <c r="AC195" s="51"/>
      <c r="AD195" s="51"/>
    </row>
    <row r="196" spans="1:30" s="233" customFormat="1" ht="18" customHeight="1" x14ac:dyDescent="0.2">
      <c r="A196" s="51"/>
      <c r="B196" s="51"/>
      <c r="C196" s="51"/>
      <c r="D196" s="51"/>
      <c r="E196" s="51"/>
      <c r="F196" s="51"/>
      <c r="G196" s="51"/>
      <c r="H196" s="51"/>
      <c r="I196" s="51"/>
      <c r="J196" s="51"/>
      <c r="K196" s="51"/>
      <c r="L196" s="51"/>
      <c r="M196" s="51"/>
      <c r="N196" s="51"/>
      <c r="O196" s="51"/>
      <c r="P196" s="51"/>
      <c r="Q196" s="51"/>
      <c r="R196" s="51"/>
      <c r="S196" s="51"/>
      <c r="T196" s="51"/>
      <c r="U196" s="51"/>
      <c r="V196" s="51"/>
      <c r="W196" s="51"/>
      <c r="X196" s="51"/>
      <c r="Y196" s="51"/>
      <c r="Z196" s="51"/>
      <c r="AA196" s="51"/>
      <c r="AB196" s="51"/>
      <c r="AC196" s="51"/>
      <c r="AD196" s="51"/>
    </row>
    <row r="197" spans="1:30" s="233" customFormat="1" ht="18" customHeight="1" x14ac:dyDescent="0.2">
      <c r="A197" s="51"/>
      <c r="B197" s="51"/>
      <c r="C197" s="51"/>
      <c r="D197" s="51"/>
      <c r="E197" s="51"/>
      <c r="F197" s="51"/>
      <c r="G197" s="51"/>
      <c r="H197" s="51"/>
      <c r="I197" s="51"/>
      <c r="J197" s="51"/>
      <c r="K197" s="51"/>
      <c r="L197" s="51"/>
      <c r="M197" s="51"/>
      <c r="N197" s="51"/>
      <c r="O197" s="51"/>
      <c r="P197" s="51"/>
      <c r="Q197" s="51"/>
      <c r="R197" s="51"/>
      <c r="S197" s="51"/>
      <c r="T197" s="51"/>
      <c r="U197" s="51"/>
      <c r="V197" s="51"/>
      <c r="W197" s="51"/>
      <c r="X197" s="51"/>
      <c r="Y197" s="51"/>
      <c r="Z197" s="51"/>
      <c r="AA197" s="51"/>
      <c r="AB197" s="51"/>
      <c r="AC197" s="51"/>
      <c r="AD197" s="51"/>
    </row>
    <row r="198" spans="1:30" s="233" customFormat="1" ht="33" customHeight="1" x14ac:dyDescent="0.2">
      <c r="B198" s="234"/>
      <c r="C198" s="234"/>
      <c r="D198" s="234"/>
      <c r="E198" s="234"/>
      <c r="F198" s="234"/>
      <c r="G198" s="234"/>
      <c r="H198" s="234"/>
      <c r="I198" s="234"/>
      <c r="J198" s="234"/>
      <c r="K198" s="234"/>
      <c r="L198" s="51"/>
      <c r="M198" s="51"/>
      <c r="N198" s="51"/>
      <c r="O198" s="51"/>
      <c r="P198" s="51"/>
      <c r="Q198" s="51"/>
      <c r="R198" s="51"/>
      <c r="S198" s="51"/>
      <c r="T198" s="51"/>
      <c r="U198" s="51"/>
      <c r="V198" s="51"/>
      <c r="W198" s="51"/>
      <c r="X198" s="51"/>
      <c r="Y198" s="51"/>
      <c r="Z198" s="51"/>
      <c r="AA198" s="51"/>
      <c r="AB198" s="51"/>
      <c r="AC198" s="51"/>
      <c r="AD198" s="51"/>
    </row>
    <row r="199" spans="1:30" s="233" customFormat="1" ht="18" customHeight="1" x14ac:dyDescent="0.2">
      <c r="B199" s="234"/>
      <c r="C199" s="234"/>
      <c r="D199" s="234"/>
      <c r="E199" s="234"/>
      <c r="F199" s="234"/>
      <c r="G199" s="234"/>
      <c r="H199" s="234"/>
      <c r="I199" s="234"/>
      <c r="J199" s="234"/>
      <c r="K199" s="234"/>
      <c r="L199" s="51"/>
      <c r="M199" s="51"/>
      <c r="N199" s="51"/>
      <c r="O199" s="51"/>
      <c r="P199" s="51"/>
      <c r="Q199" s="51"/>
      <c r="R199" s="51"/>
      <c r="S199" s="51"/>
      <c r="T199" s="51"/>
      <c r="U199" s="51"/>
      <c r="V199" s="51"/>
      <c r="W199" s="51"/>
      <c r="X199" s="51"/>
      <c r="Y199" s="51"/>
      <c r="Z199" s="51"/>
      <c r="AA199" s="51"/>
      <c r="AB199" s="51"/>
      <c r="AC199" s="51"/>
      <c r="AD199" s="51"/>
    </row>
    <row r="200" spans="1:30" s="233" customFormat="1" ht="18" customHeight="1" x14ac:dyDescent="0.2">
      <c r="B200" s="234"/>
      <c r="C200" s="234"/>
      <c r="D200" s="234"/>
      <c r="E200" s="234"/>
      <c r="F200" s="234"/>
      <c r="G200" s="234"/>
      <c r="H200" s="234"/>
      <c r="I200" s="234"/>
      <c r="J200" s="234"/>
      <c r="K200" s="234"/>
      <c r="L200" s="51"/>
      <c r="M200" s="51"/>
      <c r="N200" s="51"/>
      <c r="O200" s="51"/>
      <c r="P200" s="51"/>
      <c r="Q200" s="51"/>
      <c r="R200" s="51"/>
      <c r="S200" s="51"/>
      <c r="T200" s="51"/>
      <c r="U200" s="51"/>
      <c r="V200" s="51"/>
      <c r="W200" s="51"/>
      <c r="X200" s="51"/>
      <c r="Y200" s="51"/>
      <c r="Z200" s="51"/>
      <c r="AA200" s="51"/>
      <c r="AB200" s="51"/>
      <c r="AC200" s="51"/>
      <c r="AD200" s="51"/>
    </row>
    <row r="201" spans="1:30" s="233" customFormat="1" ht="18" customHeight="1" x14ac:dyDescent="0.2">
      <c r="B201" s="234"/>
      <c r="C201" s="234"/>
      <c r="D201" s="234"/>
      <c r="E201" s="234"/>
      <c r="F201" s="234"/>
      <c r="G201" s="234"/>
      <c r="H201" s="234"/>
      <c r="I201" s="234"/>
      <c r="J201" s="234"/>
      <c r="K201" s="234"/>
      <c r="L201" s="51"/>
      <c r="M201" s="51"/>
      <c r="N201" s="51"/>
      <c r="O201" s="51"/>
      <c r="P201" s="51"/>
      <c r="Q201" s="51"/>
      <c r="R201" s="51"/>
      <c r="S201" s="51"/>
      <c r="T201" s="51"/>
      <c r="U201" s="51"/>
      <c r="V201" s="51"/>
      <c r="W201" s="51"/>
      <c r="X201" s="51"/>
      <c r="Y201" s="51"/>
      <c r="Z201" s="51"/>
      <c r="AA201" s="51"/>
      <c r="AB201" s="51"/>
      <c r="AC201" s="51"/>
      <c r="AD201" s="51"/>
    </row>
    <row r="202" spans="1:30" s="233" customFormat="1" ht="18" customHeight="1" x14ac:dyDescent="0.2">
      <c r="B202" s="234"/>
      <c r="C202" s="234"/>
      <c r="D202" s="234"/>
      <c r="E202" s="234"/>
      <c r="F202" s="234"/>
      <c r="G202" s="234"/>
      <c r="H202" s="234"/>
      <c r="I202" s="234"/>
      <c r="J202" s="234"/>
      <c r="K202" s="234"/>
      <c r="L202" s="51"/>
      <c r="M202" s="51"/>
      <c r="N202" s="51"/>
      <c r="O202" s="51"/>
      <c r="P202" s="51"/>
      <c r="Q202" s="51"/>
      <c r="R202" s="51"/>
      <c r="S202" s="51"/>
      <c r="T202" s="51"/>
      <c r="U202" s="51"/>
      <c r="V202" s="51"/>
      <c r="W202" s="51"/>
      <c r="X202" s="51"/>
      <c r="Y202" s="51"/>
      <c r="Z202" s="51"/>
      <c r="AA202" s="51"/>
      <c r="AB202" s="51"/>
      <c r="AC202" s="51"/>
      <c r="AD202" s="51"/>
    </row>
    <row r="203" spans="1:30" s="233" customFormat="1" ht="18" customHeight="1" x14ac:dyDescent="0.2">
      <c r="B203" s="234"/>
      <c r="C203" s="234"/>
      <c r="D203" s="234"/>
      <c r="E203" s="234"/>
      <c r="F203" s="234"/>
      <c r="G203" s="234"/>
      <c r="H203" s="234"/>
      <c r="I203" s="234"/>
      <c r="J203" s="234"/>
      <c r="K203" s="234"/>
      <c r="L203" s="51"/>
      <c r="M203" s="51"/>
      <c r="N203" s="51"/>
      <c r="O203" s="51"/>
      <c r="P203" s="51"/>
      <c r="Q203" s="51"/>
      <c r="R203" s="51"/>
      <c r="S203" s="51"/>
      <c r="T203" s="51"/>
      <c r="U203" s="51"/>
      <c r="V203" s="51"/>
      <c r="W203" s="51"/>
      <c r="X203" s="51"/>
      <c r="Y203" s="51"/>
      <c r="Z203" s="51"/>
      <c r="AA203" s="51"/>
      <c r="AB203" s="51"/>
      <c r="AC203" s="51"/>
      <c r="AD203" s="51"/>
    </row>
    <row r="204" spans="1:30" s="233" customFormat="1" ht="18" customHeight="1" x14ac:dyDescent="0.2">
      <c r="B204" s="234"/>
      <c r="C204" s="234"/>
      <c r="D204" s="234"/>
      <c r="E204" s="234"/>
      <c r="F204" s="234"/>
      <c r="G204" s="234"/>
      <c r="H204" s="234"/>
      <c r="I204" s="234"/>
      <c r="J204" s="234"/>
      <c r="K204" s="234"/>
      <c r="L204" s="51"/>
      <c r="M204" s="51"/>
      <c r="N204" s="51"/>
      <c r="O204" s="51"/>
      <c r="P204" s="51"/>
      <c r="Q204" s="51"/>
      <c r="R204" s="51"/>
      <c r="S204" s="51"/>
      <c r="T204" s="51"/>
      <c r="U204" s="51"/>
      <c r="V204" s="51"/>
      <c r="W204" s="51"/>
      <c r="X204" s="51"/>
      <c r="Y204" s="51"/>
      <c r="Z204" s="51"/>
      <c r="AA204" s="51"/>
      <c r="AB204" s="51"/>
      <c r="AC204" s="51"/>
      <c r="AD204" s="51"/>
    </row>
    <row r="205" spans="1:30" s="233" customFormat="1" ht="28.5" customHeight="1" x14ac:dyDescent="0.2">
      <c r="B205" s="234"/>
      <c r="C205" s="234"/>
      <c r="D205" s="234"/>
      <c r="E205" s="234"/>
      <c r="F205" s="234"/>
      <c r="G205" s="234"/>
      <c r="H205" s="234"/>
      <c r="I205" s="234"/>
      <c r="J205" s="234"/>
      <c r="K205" s="234"/>
      <c r="L205" s="51"/>
      <c r="M205" s="51"/>
      <c r="N205" s="51"/>
      <c r="O205" s="51"/>
      <c r="P205" s="51"/>
      <c r="Q205" s="51"/>
      <c r="R205" s="51"/>
      <c r="S205" s="51"/>
      <c r="T205" s="51"/>
      <c r="U205" s="51"/>
      <c r="V205" s="51"/>
      <c r="W205" s="51"/>
      <c r="X205" s="51"/>
      <c r="Y205" s="51"/>
      <c r="Z205" s="51"/>
      <c r="AA205" s="51"/>
      <c r="AB205" s="51"/>
      <c r="AC205" s="51"/>
      <c r="AD205" s="51"/>
    </row>
    <row r="206" spans="1:30" s="233" customFormat="1" ht="18" customHeight="1" x14ac:dyDescent="0.2">
      <c r="B206" s="234"/>
      <c r="C206" s="234"/>
      <c r="D206" s="234"/>
      <c r="E206" s="234"/>
      <c r="F206" s="234"/>
      <c r="G206" s="234"/>
      <c r="H206" s="234"/>
      <c r="I206" s="234"/>
      <c r="J206" s="234"/>
      <c r="K206" s="234"/>
      <c r="L206" s="51"/>
      <c r="M206" s="51"/>
      <c r="N206" s="51"/>
      <c r="O206" s="51"/>
      <c r="P206" s="51"/>
      <c r="Q206" s="51"/>
      <c r="R206" s="51"/>
      <c r="S206" s="51"/>
      <c r="T206" s="51"/>
      <c r="U206" s="51"/>
      <c r="V206" s="51"/>
      <c r="W206" s="51"/>
      <c r="X206" s="51"/>
      <c r="Y206" s="51"/>
      <c r="Z206" s="51"/>
      <c r="AA206" s="51"/>
      <c r="AB206" s="51"/>
      <c r="AC206" s="51"/>
      <c r="AD206" s="51"/>
    </row>
    <row r="207" spans="1:30" s="233" customFormat="1" ht="18" customHeight="1" x14ac:dyDescent="0.2">
      <c r="B207" s="234"/>
      <c r="C207" s="234"/>
      <c r="D207" s="234"/>
      <c r="E207" s="234"/>
      <c r="F207" s="234"/>
      <c r="G207" s="234"/>
      <c r="H207" s="234"/>
      <c r="I207" s="234"/>
      <c r="J207" s="234"/>
      <c r="K207" s="234"/>
      <c r="L207" s="51"/>
      <c r="M207" s="51"/>
      <c r="N207" s="51"/>
      <c r="O207" s="51"/>
      <c r="P207" s="51"/>
      <c r="Q207" s="51"/>
      <c r="R207" s="51"/>
      <c r="S207" s="51"/>
      <c r="T207" s="51"/>
      <c r="U207" s="51"/>
      <c r="V207" s="51"/>
      <c r="W207" s="51"/>
      <c r="X207" s="51"/>
      <c r="Y207" s="51"/>
      <c r="Z207" s="51"/>
      <c r="AA207" s="51"/>
      <c r="AB207" s="51"/>
      <c r="AC207" s="51"/>
      <c r="AD207" s="51"/>
    </row>
    <row r="208" spans="1:30" s="233" customFormat="1" ht="18" customHeight="1" x14ac:dyDescent="0.2">
      <c r="B208" s="234"/>
      <c r="C208" s="234"/>
      <c r="D208" s="234"/>
      <c r="E208" s="234"/>
      <c r="F208" s="234"/>
      <c r="G208" s="234"/>
      <c r="H208" s="234"/>
      <c r="I208" s="234"/>
      <c r="J208" s="234"/>
      <c r="K208" s="234"/>
      <c r="L208" s="51"/>
      <c r="M208" s="51"/>
      <c r="N208" s="51"/>
      <c r="O208" s="51"/>
      <c r="P208" s="51"/>
      <c r="Q208" s="51"/>
      <c r="R208" s="51"/>
      <c r="S208" s="51"/>
      <c r="T208" s="51"/>
      <c r="U208" s="51"/>
      <c r="V208" s="51"/>
      <c r="W208" s="51"/>
      <c r="X208" s="51"/>
      <c r="Y208" s="51"/>
      <c r="Z208" s="51"/>
      <c r="AA208" s="51"/>
      <c r="AB208" s="51"/>
      <c r="AC208" s="51"/>
      <c r="AD208" s="51"/>
    </row>
    <row r="209" spans="1:30" s="233" customFormat="1" ht="18" customHeight="1" x14ac:dyDescent="0.2">
      <c r="B209" s="234"/>
      <c r="C209" s="234"/>
      <c r="D209" s="234"/>
      <c r="E209" s="234"/>
      <c r="F209" s="234"/>
      <c r="G209" s="234"/>
      <c r="H209" s="234"/>
      <c r="I209" s="234"/>
      <c r="J209" s="234"/>
      <c r="K209" s="234"/>
      <c r="L209" s="51"/>
      <c r="M209" s="51"/>
      <c r="N209" s="51"/>
      <c r="O209" s="51"/>
      <c r="P209" s="51"/>
      <c r="Q209" s="51"/>
      <c r="R209" s="51"/>
      <c r="S209" s="51"/>
      <c r="T209" s="51"/>
      <c r="U209" s="51"/>
      <c r="V209" s="51"/>
      <c r="W209" s="51"/>
      <c r="X209" s="51"/>
      <c r="Y209" s="51"/>
      <c r="Z209" s="51"/>
      <c r="AA209" s="51"/>
      <c r="AB209" s="51"/>
      <c r="AC209" s="51"/>
      <c r="AD209" s="51"/>
    </row>
    <row r="210" spans="1:30" s="233" customFormat="1" ht="24" customHeight="1" x14ac:dyDescent="0.2">
      <c r="B210" s="234"/>
      <c r="C210" s="234"/>
      <c r="D210" s="234"/>
      <c r="E210" s="234"/>
      <c r="F210" s="234"/>
      <c r="G210" s="234"/>
      <c r="H210" s="234"/>
      <c r="I210" s="234"/>
      <c r="J210" s="234"/>
      <c r="K210" s="234"/>
      <c r="L210" s="51"/>
      <c r="M210" s="51"/>
      <c r="N210" s="51"/>
      <c r="O210" s="51"/>
      <c r="P210" s="51"/>
      <c r="Q210" s="51"/>
      <c r="R210" s="51"/>
      <c r="S210" s="51"/>
      <c r="T210" s="51"/>
      <c r="U210" s="51"/>
      <c r="V210" s="51"/>
      <c r="W210" s="51"/>
      <c r="X210" s="51"/>
      <c r="Y210" s="51"/>
      <c r="Z210" s="51"/>
      <c r="AA210" s="51"/>
      <c r="AB210" s="51"/>
      <c r="AC210" s="51"/>
      <c r="AD210" s="51"/>
    </row>
    <row r="211" spans="1:30" s="233" customFormat="1" ht="18" customHeight="1" x14ac:dyDescent="0.2">
      <c r="B211" s="234"/>
      <c r="C211" s="234"/>
      <c r="D211" s="234"/>
      <c r="E211" s="234"/>
      <c r="F211" s="234"/>
      <c r="G211" s="234"/>
      <c r="H211" s="234"/>
      <c r="I211" s="234"/>
      <c r="J211" s="234"/>
      <c r="K211" s="234"/>
      <c r="L211" s="51"/>
      <c r="M211" s="51"/>
      <c r="N211" s="51"/>
      <c r="O211" s="51"/>
      <c r="P211" s="51"/>
      <c r="Q211" s="51"/>
      <c r="R211" s="51"/>
      <c r="S211" s="51"/>
      <c r="T211" s="51"/>
      <c r="U211" s="51"/>
      <c r="V211" s="51"/>
      <c r="W211" s="51"/>
      <c r="X211" s="51"/>
      <c r="Y211" s="51"/>
      <c r="Z211" s="51"/>
      <c r="AA211" s="51"/>
      <c r="AB211" s="51"/>
      <c r="AC211" s="51"/>
      <c r="AD211" s="51"/>
    </row>
    <row r="212" spans="1:30" s="235" customFormat="1" ht="25.5" customHeight="1" x14ac:dyDescent="0.2">
      <c r="A212" s="233"/>
      <c r="B212" s="234"/>
      <c r="C212" s="234"/>
      <c r="D212" s="234"/>
      <c r="E212" s="234"/>
      <c r="F212" s="234"/>
      <c r="G212" s="234"/>
      <c r="H212" s="234"/>
      <c r="I212" s="234"/>
      <c r="J212" s="234"/>
      <c r="K212" s="234"/>
      <c r="L212" s="51"/>
      <c r="M212" s="51"/>
      <c r="N212" s="51"/>
      <c r="O212" s="51"/>
      <c r="P212" s="51"/>
      <c r="Q212" s="51"/>
      <c r="R212" s="51"/>
      <c r="S212" s="51"/>
      <c r="T212" s="51"/>
      <c r="U212" s="51"/>
      <c r="V212" s="51"/>
      <c r="W212" s="51"/>
      <c r="X212" s="51"/>
      <c r="Y212" s="51"/>
      <c r="Z212" s="51"/>
      <c r="AA212" s="51"/>
      <c r="AB212" s="51"/>
      <c r="AC212" s="51"/>
      <c r="AD212" s="51"/>
    </row>
    <row r="213" spans="1:30" s="233" customFormat="1" ht="18" customHeight="1" x14ac:dyDescent="0.2">
      <c r="B213" s="234"/>
      <c r="C213" s="234"/>
      <c r="D213" s="234"/>
      <c r="E213" s="234"/>
      <c r="F213" s="234"/>
      <c r="G213" s="234"/>
      <c r="H213" s="234"/>
      <c r="I213" s="234"/>
      <c r="J213" s="234"/>
      <c r="K213" s="234"/>
      <c r="V213" s="235"/>
    </row>
    <row r="214" spans="1:30" s="233" customFormat="1" ht="12.75" x14ac:dyDescent="0.2">
      <c r="B214" s="234"/>
      <c r="C214" s="234"/>
      <c r="D214" s="234"/>
      <c r="E214" s="234"/>
      <c r="F214" s="234"/>
      <c r="G214" s="234"/>
      <c r="H214" s="234"/>
      <c r="I214" s="234"/>
      <c r="J214" s="234"/>
      <c r="K214" s="234"/>
      <c r="V214" s="235"/>
    </row>
    <row r="215" spans="1:30" s="233" customFormat="1" ht="18" customHeight="1" x14ac:dyDescent="0.2">
      <c r="B215" s="234"/>
      <c r="C215" s="234"/>
      <c r="D215" s="234"/>
      <c r="E215" s="234"/>
      <c r="F215" s="234"/>
      <c r="G215" s="234"/>
      <c r="H215" s="234"/>
      <c r="I215" s="234"/>
      <c r="J215" s="234"/>
      <c r="K215" s="234"/>
      <c r="V215" s="235"/>
    </row>
    <row r="216" spans="1:30" s="233" customFormat="1" ht="18" customHeight="1" x14ac:dyDescent="0.2">
      <c r="B216" s="234"/>
      <c r="C216" s="234"/>
      <c r="D216" s="234"/>
      <c r="E216" s="234"/>
      <c r="F216" s="234"/>
      <c r="G216" s="234"/>
      <c r="H216" s="234"/>
      <c r="I216" s="234"/>
      <c r="J216" s="234"/>
      <c r="K216" s="234"/>
      <c r="V216" s="235"/>
    </row>
    <row r="217" spans="1:30" s="233" customFormat="1" ht="24" customHeight="1" x14ac:dyDescent="0.2">
      <c r="B217" s="234"/>
      <c r="C217" s="234"/>
      <c r="D217" s="234"/>
      <c r="E217" s="234"/>
      <c r="F217" s="234"/>
      <c r="G217" s="234"/>
      <c r="H217" s="234"/>
      <c r="I217" s="234"/>
      <c r="J217" s="234"/>
      <c r="K217" s="234"/>
      <c r="L217" s="22"/>
      <c r="M217" s="22"/>
      <c r="N217" s="22"/>
      <c r="O217" s="22"/>
      <c r="P217" s="22"/>
      <c r="Q217" s="22"/>
      <c r="R217" s="22"/>
      <c r="S217" s="22"/>
      <c r="T217" s="22"/>
      <c r="U217" s="22"/>
      <c r="V217" s="235"/>
    </row>
    <row r="218" spans="1:30" s="233" customFormat="1" ht="18" customHeight="1" x14ac:dyDescent="0.2">
      <c r="B218" s="234"/>
      <c r="C218" s="234"/>
      <c r="D218" s="234"/>
      <c r="E218" s="234"/>
      <c r="F218" s="234"/>
      <c r="G218" s="234"/>
      <c r="H218" s="234"/>
      <c r="I218" s="234"/>
      <c r="J218" s="234"/>
      <c r="K218" s="234"/>
      <c r="L218" s="22"/>
      <c r="M218" s="22"/>
      <c r="N218" s="22"/>
      <c r="O218" s="22"/>
      <c r="P218" s="22"/>
      <c r="Q218" s="22"/>
      <c r="R218" s="22"/>
      <c r="S218" s="22"/>
      <c r="T218" s="22"/>
      <c r="U218" s="22"/>
      <c r="V218" s="235"/>
    </row>
    <row r="219" spans="1:30" s="233" customFormat="1" x14ac:dyDescent="0.2">
      <c r="B219" s="234"/>
      <c r="C219" s="234"/>
      <c r="D219" s="234"/>
      <c r="E219" s="234"/>
      <c r="F219" s="234"/>
      <c r="G219" s="234"/>
      <c r="H219" s="234"/>
      <c r="I219" s="234"/>
      <c r="J219" s="234"/>
      <c r="K219" s="234"/>
      <c r="L219" s="22"/>
      <c r="M219" s="22"/>
      <c r="N219" s="22"/>
      <c r="O219" s="22"/>
      <c r="P219" s="22"/>
      <c r="Q219" s="22"/>
      <c r="R219" s="22"/>
      <c r="S219" s="22"/>
      <c r="T219" s="22"/>
      <c r="U219" s="22"/>
      <c r="V219" s="235"/>
    </row>
    <row r="220" spans="1:30" s="233" customFormat="1" ht="18" customHeight="1" x14ac:dyDescent="0.2">
      <c r="B220" s="234"/>
      <c r="C220" s="234"/>
      <c r="D220" s="234"/>
      <c r="E220" s="234"/>
      <c r="F220" s="234"/>
      <c r="G220" s="234"/>
      <c r="H220" s="234"/>
      <c r="I220" s="234"/>
      <c r="J220" s="234"/>
      <c r="K220" s="234"/>
      <c r="L220" s="22"/>
      <c r="M220" s="22"/>
      <c r="N220" s="22"/>
      <c r="O220" s="22"/>
      <c r="P220" s="22"/>
      <c r="Q220" s="22"/>
      <c r="R220" s="22"/>
      <c r="S220" s="22"/>
      <c r="T220" s="22"/>
      <c r="U220" s="22"/>
      <c r="V220" s="22"/>
    </row>
    <row r="221" spans="1:30" s="233" customFormat="1" ht="23.25" customHeight="1" x14ac:dyDescent="0.2">
      <c r="B221" s="234"/>
      <c r="C221" s="234"/>
      <c r="D221" s="234"/>
      <c r="E221" s="234"/>
      <c r="F221" s="234"/>
      <c r="G221" s="234"/>
      <c r="H221" s="234"/>
      <c r="I221" s="234"/>
      <c r="J221" s="234"/>
      <c r="K221" s="234"/>
      <c r="L221" s="22"/>
      <c r="M221" s="22"/>
      <c r="N221" s="22"/>
      <c r="O221" s="22"/>
      <c r="P221" s="22"/>
      <c r="Q221" s="22"/>
      <c r="R221" s="22"/>
      <c r="S221" s="22"/>
      <c r="T221" s="22"/>
      <c r="U221" s="22"/>
      <c r="V221" s="22"/>
    </row>
    <row r="222" spans="1:30" s="233" customFormat="1" ht="18" customHeight="1" x14ac:dyDescent="0.2">
      <c r="B222" s="234"/>
      <c r="C222" s="234"/>
      <c r="D222" s="234"/>
      <c r="E222" s="234"/>
      <c r="F222" s="234"/>
      <c r="G222" s="234"/>
      <c r="H222" s="234"/>
      <c r="I222" s="234"/>
      <c r="J222" s="234"/>
      <c r="K222" s="234"/>
      <c r="L222" s="22"/>
      <c r="M222" s="22"/>
      <c r="N222" s="22"/>
      <c r="O222" s="22"/>
      <c r="P222" s="22"/>
      <c r="Q222" s="22"/>
      <c r="R222" s="22"/>
      <c r="S222" s="22"/>
      <c r="T222" s="22"/>
      <c r="U222" s="22"/>
      <c r="V222" s="22"/>
    </row>
    <row r="223" spans="1:30" s="233" customFormat="1" ht="18" customHeight="1" x14ac:dyDescent="0.2">
      <c r="B223" s="234"/>
      <c r="C223" s="234"/>
      <c r="D223" s="234"/>
      <c r="E223" s="234"/>
      <c r="F223" s="234"/>
      <c r="G223" s="234"/>
      <c r="H223" s="234"/>
      <c r="I223" s="234"/>
      <c r="J223" s="234"/>
      <c r="K223" s="234"/>
      <c r="L223" s="22"/>
      <c r="M223" s="22"/>
      <c r="N223" s="22"/>
      <c r="O223" s="22"/>
      <c r="P223" s="22"/>
      <c r="Q223" s="22"/>
      <c r="R223" s="22"/>
      <c r="S223" s="22"/>
      <c r="T223" s="22"/>
      <c r="U223" s="22"/>
      <c r="V223" s="22"/>
    </row>
    <row r="224" spans="1:30" s="233" customFormat="1" ht="26.25" customHeight="1" x14ac:dyDescent="0.2">
      <c r="B224" s="234"/>
      <c r="C224" s="234"/>
      <c r="D224" s="234"/>
      <c r="E224" s="234"/>
      <c r="F224" s="234"/>
      <c r="G224" s="234"/>
      <c r="H224" s="234"/>
      <c r="I224" s="234"/>
      <c r="J224" s="234"/>
      <c r="K224" s="234"/>
    </row>
    <row r="225" spans="1:11" s="233" customFormat="1" ht="18" customHeight="1" x14ac:dyDescent="0.2">
      <c r="B225" s="234"/>
      <c r="C225" s="234"/>
      <c r="D225" s="234"/>
      <c r="E225" s="234"/>
      <c r="F225" s="234"/>
      <c r="G225" s="234"/>
      <c r="H225" s="234"/>
      <c r="I225" s="234"/>
      <c r="J225" s="234"/>
      <c r="K225" s="234"/>
    </row>
    <row r="226" spans="1:11" s="233" customFormat="1" ht="11.25" x14ac:dyDescent="0.2">
      <c r="B226" s="234"/>
      <c r="C226" s="234"/>
      <c r="D226" s="234"/>
      <c r="E226" s="234"/>
      <c r="F226" s="234"/>
      <c r="G226" s="234"/>
      <c r="H226" s="234"/>
      <c r="I226" s="234"/>
      <c r="J226" s="234"/>
      <c r="K226" s="234"/>
    </row>
    <row r="227" spans="1:11" s="233" customFormat="1" ht="18" customHeight="1" x14ac:dyDescent="0.2">
      <c r="B227" s="234"/>
      <c r="C227" s="234"/>
      <c r="D227" s="234"/>
      <c r="E227" s="234"/>
      <c r="F227" s="234"/>
      <c r="G227" s="234"/>
      <c r="H227" s="234"/>
      <c r="I227" s="234"/>
      <c r="J227" s="234"/>
      <c r="K227" s="234"/>
    </row>
    <row r="228" spans="1:11" s="233" customFormat="1" ht="18" customHeight="1" x14ac:dyDescent="0.2">
      <c r="B228" s="234"/>
      <c r="C228" s="234"/>
      <c r="D228" s="234"/>
      <c r="E228" s="234"/>
      <c r="F228" s="234"/>
      <c r="G228" s="234"/>
      <c r="H228" s="234"/>
      <c r="I228" s="234"/>
      <c r="J228" s="234"/>
      <c r="K228" s="234"/>
    </row>
    <row r="229" spans="1:11" s="233" customFormat="1" ht="18" customHeight="1" x14ac:dyDescent="0.2">
      <c r="B229" s="234"/>
      <c r="C229" s="234"/>
      <c r="D229" s="234"/>
      <c r="E229" s="234"/>
      <c r="F229" s="234"/>
      <c r="G229" s="234"/>
      <c r="H229" s="234"/>
      <c r="I229" s="234"/>
      <c r="J229" s="234"/>
      <c r="K229" s="234"/>
    </row>
    <row r="230" spans="1:11" s="22" customFormat="1" x14ac:dyDescent="0.2">
      <c r="A230" s="233"/>
      <c r="B230" s="234"/>
      <c r="C230" s="234"/>
      <c r="D230" s="234"/>
      <c r="E230" s="234"/>
      <c r="F230" s="234"/>
      <c r="G230" s="234"/>
      <c r="H230" s="234"/>
      <c r="I230" s="234"/>
      <c r="J230" s="234"/>
      <c r="K230" s="234"/>
    </row>
  </sheetData>
  <hyperlinks>
    <hyperlink ref="B3" location="Contents!A1" display="Contents!A1"/>
  </hyperlink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  <pageSetUpPr fitToPage="1"/>
  </sheetPr>
  <dimension ref="A1:AM59"/>
  <sheetViews>
    <sheetView topLeftCell="C1" zoomScale="90" zoomScaleNormal="90" workbookViewId="0">
      <pane ySplit="3" topLeftCell="A43" activePane="bottomLeft" state="frozen"/>
      <selection sqref="A1:XFD1048576"/>
      <selection pane="bottomLeft" activeCell="AD47" sqref="AD47:AH57"/>
    </sheetView>
  </sheetViews>
  <sheetFormatPr defaultColWidth="9.140625" defaultRowHeight="14.25" x14ac:dyDescent="0.2"/>
  <cols>
    <col min="1" max="1" width="2.28515625" style="33" customWidth="1"/>
    <col min="2" max="2" width="4.42578125" style="33" customWidth="1"/>
    <col min="3" max="3" width="45.7109375" style="33" customWidth="1"/>
    <col min="4" max="4" width="11" style="33" customWidth="1"/>
    <col min="5" max="5" width="9.7109375" style="33" customWidth="1"/>
    <col min="6" max="10" width="10.42578125" style="33" customWidth="1"/>
    <col min="11" max="11" width="13" style="33" customWidth="1"/>
    <col min="12" max="12" width="47" style="33" bestFit="1" customWidth="1"/>
    <col min="13" max="13" width="3" style="33" customWidth="1"/>
    <col min="14" max="14" width="4.5703125" style="33" customWidth="1"/>
    <col min="15" max="15" width="40.28515625" style="33" customWidth="1"/>
    <col min="16" max="17" width="9.28515625" style="33" bestFit="1" customWidth="1"/>
    <col min="18" max="22" width="9.85546875" style="33" bestFit="1" customWidth="1"/>
    <col min="23" max="23" width="12.140625" style="33" customWidth="1"/>
    <col min="24" max="24" width="29.42578125" style="33" bestFit="1" customWidth="1"/>
    <col min="25" max="25" width="3" style="33" customWidth="1"/>
    <col min="26" max="26" width="3.42578125" style="33" customWidth="1"/>
    <col min="27" max="27" width="44" style="33" customWidth="1"/>
    <col min="28" max="29" width="9.28515625" style="33" bestFit="1" customWidth="1"/>
    <col min="30" max="34" width="9.85546875" style="33" bestFit="1" customWidth="1"/>
    <col min="35" max="35" width="12.140625" style="33" customWidth="1"/>
    <col min="36" max="36" width="29.42578125" style="33" bestFit="1" customWidth="1"/>
    <col min="37" max="37" width="2.5703125" style="33" customWidth="1"/>
    <col min="38" max="16384" width="9.140625" style="33"/>
  </cols>
  <sheetData>
    <row r="1" spans="1:37" x14ac:dyDescent="0.2">
      <c r="A1" s="21"/>
      <c r="B1" s="21"/>
      <c r="C1" s="21"/>
      <c r="D1" s="21"/>
      <c r="E1" s="21"/>
      <c r="F1" s="21"/>
      <c r="G1" s="21"/>
      <c r="H1" s="21"/>
      <c r="I1" s="21"/>
      <c r="J1" s="21"/>
      <c r="K1" s="21"/>
      <c r="L1" s="21"/>
      <c r="M1" s="21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  <c r="AA1" s="21"/>
      <c r="AB1" s="21"/>
      <c r="AC1" s="21"/>
      <c r="AD1" s="21"/>
      <c r="AE1" s="21"/>
      <c r="AF1" s="21"/>
      <c r="AG1" s="21"/>
      <c r="AH1" s="21"/>
      <c r="AI1" s="21"/>
      <c r="AJ1" s="21"/>
      <c r="AK1" s="21"/>
    </row>
    <row r="2" spans="1:37" ht="27.95" customHeight="1" x14ac:dyDescent="0.25">
      <c r="A2" s="47"/>
      <c r="B2" s="201" t="s">
        <v>413</v>
      </c>
      <c r="C2" s="201"/>
      <c r="D2" s="202"/>
      <c r="E2" s="202"/>
      <c r="F2" s="202"/>
      <c r="G2" s="202"/>
      <c r="H2" s="202"/>
      <c r="I2" s="202"/>
      <c r="J2" s="202"/>
      <c r="K2" s="202"/>
      <c r="L2" s="202"/>
      <c r="M2" s="202"/>
      <c r="N2" s="202"/>
      <c r="O2" s="202"/>
      <c r="P2" s="202"/>
      <c r="Q2" s="202"/>
      <c r="R2" s="202"/>
      <c r="S2" s="202"/>
      <c r="T2" s="202"/>
      <c r="U2" s="202"/>
      <c r="V2" s="202"/>
      <c r="W2" s="202"/>
      <c r="X2" s="202"/>
      <c r="Y2" s="202"/>
      <c r="Z2" s="202"/>
      <c r="AA2" s="202"/>
      <c r="AB2" s="202"/>
      <c r="AC2" s="202"/>
      <c r="AD2" s="202"/>
      <c r="AE2" s="202"/>
      <c r="AF2" s="202"/>
      <c r="AG2" s="202"/>
      <c r="AH2" s="202"/>
      <c r="AI2" s="202"/>
      <c r="AJ2" s="202"/>
      <c r="AK2" s="202"/>
    </row>
    <row r="3" spans="1:37" s="51" customFormat="1" ht="18" customHeight="1" x14ac:dyDescent="0.2">
      <c r="A3" s="50"/>
      <c r="B3" s="35" t="s">
        <v>15</v>
      </c>
      <c r="C3" s="35"/>
      <c r="D3" s="50"/>
      <c r="E3" s="50"/>
      <c r="F3" s="50"/>
      <c r="G3" s="50"/>
      <c r="H3" s="50"/>
      <c r="I3" s="50"/>
      <c r="J3" s="50"/>
      <c r="K3" s="50"/>
      <c r="L3" s="50"/>
      <c r="M3" s="21"/>
      <c r="N3" s="50"/>
      <c r="O3" s="50"/>
      <c r="P3" s="50"/>
      <c r="Q3" s="50"/>
      <c r="R3" s="50"/>
      <c r="S3" s="50"/>
      <c r="T3" s="50"/>
      <c r="U3" s="50"/>
      <c r="V3" s="50"/>
      <c r="W3" s="50"/>
      <c r="X3" s="50"/>
      <c r="Y3" s="21"/>
      <c r="Z3" s="50"/>
      <c r="AA3" s="50"/>
      <c r="AB3" s="50"/>
      <c r="AC3" s="50"/>
      <c r="AD3" s="50"/>
      <c r="AE3" s="50"/>
      <c r="AF3" s="50"/>
      <c r="AG3" s="50"/>
      <c r="AH3" s="50"/>
      <c r="AI3" s="50"/>
      <c r="AJ3" s="50"/>
      <c r="AK3" s="50"/>
    </row>
    <row r="4" spans="1:37" s="51" customFormat="1" ht="18" customHeight="1" x14ac:dyDescent="0.2">
      <c r="A4" s="50"/>
      <c r="B4" s="52"/>
      <c r="C4" s="52"/>
      <c r="D4" s="9"/>
      <c r="E4" s="9"/>
      <c r="F4" s="9"/>
      <c r="G4" s="9"/>
      <c r="H4" s="9"/>
      <c r="I4" s="9"/>
      <c r="J4" s="9"/>
      <c r="K4" s="9"/>
      <c r="L4" s="9"/>
      <c r="M4" s="21"/>
      <c r="N4" s="50"/>
      <c r="O4" s="50"/>
      <c r="P4" s="50"/>
      <c r="Q4" s="50"/>
      <c r="R4" s="50"/>
      <c r="S4" s="50"/>
      <c r="T4" s="50"/>
      <c r="U4" s="50"/>
      <c r="V4" s="50"/>
      <c r="W4" s="50"/>
      <c r="X4" s="50"/>
      <c r="Y4" s="21"/>
      <c r="Z4" s="50"/>
      <c r="AA4" s="50"/>
      <c r="AB4" s="50"/>
      <c r="AC4" s="50"/>
      <c r="AD4" s="50"/>
      <c r="AE4" s="50"/>
      <c r="AF4" s="50"/>
      <c r="AG4" s="50"/>
      <c r="AH4" s="50"/>
      <c r="AI4" s="50"/>
      <c r="AJ4" s="50"/>
      <c r="AK4" s="50"/>
    </row>
    <row r="5" spans="1:37" s="51" customFormat="1" ht="24.75" customHeight="1" x14ac:dyDescent="0.2">
      <c r="A5" s="50"/>
      <c r="B5" s="210" t="s">
        <v>119</v>
      </c>
      <c r="C5" s="210"/>
      <c r="D5" s="211"/>
      <c r="E5" s="211"/>
      <c r="F5" s="211"/>
      <c r="G5" s="211"/>
      <c r="H5" s="211"/>
      <c r="I5" s="211"/>
      <c r="J5" s="211"/>
      <c r="K5" s="211"/>
      <c r="L5" s="211"/>
      <c r="M5" s="21"/>
      <c r="N5" s="210" t="s">
        <v>386</v>
      </c>
      <c r="O5" s="210"/>
      <c r="P5" s="211"/>
      <c r="Q5" s="211"/>
      <c r="R5" s="211"/>
      <c r="S5" s="211"/>
      <c r="T5" s="211"/>
      <c r="U5" s="211"/>
      <c r="V5" s="211"/>
      <c r="W5" s="211"/>
      <c r="X5" s="211"/>
      <c r="Y5" s="21"/>
      <c r="Z5" s="210" t="s">
        <v>243</v>
      </c>
      <c r="AA5" s="210"/>
      <c r="AB5" s="211"/>
      <c r="AC5" s="211"/>
      <c r="AD5" s="211"/>
      <c r="AE5" s="211"/>
      <c r="AF5" s="211"/>
      <c r="AG5" s="211"/>
      <c r="AH5" s="211"/>
      <c r="AI5" s="211"/>
      <c r="AJ5" s="211"/>
      <c r="AK5" s="50"/>
    </row>
    <row r="6" spans="1:37" s="51" customFormat="1" ht="18" customHeight="1" x14ac:dyDescent="0.2">
      <c r="A6" s="50"/>
      <c r="B6" s="56"/>
      <c r="C6" s="57"/>
      <c r="D6" s="9"/>
      <c r="E6" s="9"/>
      <c r="F6" s="9"/>
      <c r="G6" s="9"/>
      <c r="H6" s="9"/>
      <c r="I6" s="9"/>
      <c r="J6" s="9"/>
      <c r="K6" s="9"/>
      <c r="L6" s="9"/>
      <c r="M6" s="21"/>
      <c r="N6" s="56"/>
      <c r="O6" s="57"/>
      <c r="P6" s="9"/>
      <c r="Q6" s="9"/>
      <c r="R6" s="9"/>
      <c r="S6" s="9"/>
      <c r="T6" s="9"/>
      <c r="U6" s="9"/>
      <c r="V6" s="9"/>
      <c r="W6" s="9"/>
      <c r="X6" s="9"/>
      <c r="Y6" s="21"/>
      <c r="Z6" s="56"/>
      <c r="AA6" s="57"/>
      <c r="AB6" s="9"/>
      <c r="AC6" s="9"/>
      <c r="AD6" s="9"/>
      <c r="AE6" s="9"/>
      <c r="AF6" s="9"/>
      <c r="AG6" s="9"/>
      <c r="AH6" s="9"/>
      <c r="AI6" s="9"/>
      <c r="AJ6" s="9"/>
      <c r="AK6" s="50"/>
    </row>
    <row r="7" spans="1:37" s="252" customFormat="1" ht="33.75" x14ac:dyDescent="0.25">
      <c r="A7" s="9"/>
      <c r="B7" s="7" t="s">
        <v>70</v>
      </c>
      <c r="C7" s="8"/>
      <c r="D7" s="249"/>
      <c r="E7" s="250"/>
      <c r="F7" s="251" t="s">
        <v>229</v>
      </c>
      <c r="G7" s="250" t="s">
        <v>230</v>
      </c>
      <c r="H7" s="250" t="s">
        <v>231</v>
      </c>
      <c r="I7" s="250" t="s">
        <v>232</v>
      </c>
      <c r="J7" s="486" t="s">
        <v>233</v>
      </c>
      <c r="K7" s="249" t="s">
        <v>228</v>
      </c>
      <c r="L7" s="487" t="s">
        <v>95</v>
      </c>
      <c r="M7" s="34"/>
      <c r="N7" s="7" t="s">
        <v>114</v>
      </c>
      <c r="O7" s="8"/>
      <c r="P7" s="249"/>
      <c r="Q7" s="249"/>
      <c r="R7" s="487" t="s">
        <v>229</v>
      </c>
      <c r="S7" s="249" t="s">
        <v>230</v>
      </c>
      <c r="T7" s="249" t="s">
        <v>231</v>
      </c>
      <c r="U7" s="249" t="s">
        <v>232</v>
      </c>
      <c r="V7" s="488" t="s">
        <v>233</v>
      </c>
      <c r="W7" s="249" t="s">
        <v>228</v>
      </c>
      <c r="X7" s="487" t="s">
        <v>95</v>
      </c>
      <c r="Y7" s="34"/>
      <c r="Z7" s="7" t="s">
        <v>114</v>
      </c>
      <c r="AA7" s="8"/>
      <c r="AB7" s="249"/>
      <c r="AC7" s="249"/>
      <c r="AD7" s="487" t="s">
        <v>229</v>
      </c>
      <c r="AE7" s="249" t="s">
        <v>230</v>
      </c>
      <c r="AF7" s="249" t="s">
        <v>231</v>
      </c>
      <c r="AG7" s="249" t="s">
        <v>232</v>
      </c>
      <c r="AH7" s="488" t="s">
        <v>233</v>
      </c>
      <c r="AI7" s="249" t="s">
        <v>228</v>
      </c>
      <c r="AJ7" s="487" t="s">
        <v>95</v>
      </c>
      <c r="AK7" s="34"/>
    </row>
    <row r="8" spans="1:37" s="51" customFormat="1" ht="18" customHeight="1" x14ac:dyDescent="0.2">
      <c r="A8" s="50"/>
      <c r="B8" s="20" t="s">
        <v>19</v>
      </c>
      <c r="C8" s="20" t="s">
        <v>471</v>
      </c>
      <c r="D8" s="12"/>
      <c r="E8" s="12"/>
      <c r="F8" s="10">
        <v>15365</v>
      </c>
      <c r="G8" s="11">
        <v>14582</v>
      </c>
      <c r="H8" s="11">
        <v>21985</v>
      </c>
      <c r="I8" s="11">
        <v>17444</v>
      </c>
      <c r="J8" s="555">
        <v>21098</v>
      </c>
      <c r="K8" s="11">
        <v>90474</v>
      </c>
      <c r="L8" s="240" t="s">
        <v>426</v>
      </c>
      <c r="M8" s="21"/>
      <c r="N8" s="20" t="s">
        <v>19</v>
      </c>
      <c r="O8" s="20" t="s">
        <v>471</v>
      </c>
      <c r="P8" s="30"/>
      <c r="Q8" s="30"/>
      <c r="R8" s="379" t="s">
        <v>473</v>
      </c>
      <c r="S8" s="317" t="s">
        <v>473</v>
      </c>
      <c r="T8" s="317" t="s">
        <v>473</v>
      </c>
      <c r="U8" s="317" t="s">
        <v>473</v>
      </c>
      <c r="V8" s="470" t="s">
        <v>473</v>
      </c>
      <c r="W8" s="333"/>
      <c r="X8" s="240" t="s">
        <v>430</v>
      </c>
      <c r="Y8" s="21"/>
      <c r="Z8" s="20" t="s">
        <v>19</v>
      </c>
      <c r="AA8" s="20" t="s">
        <v>471</v>
      </c>
      <c r="AB8" s="30"/>
      <c r="AC8" s="30"/>
      <c r="AD8" s="379" t="s">
        <v>473</v>
      </c>
      <c r="AE8" s="317" t="s">
        <v>473</v>
      </c>
      <c r="AF8" s="317" t="s">
        <v>473</v>
      </c>
      <c r="AG8" s="317" t="s">
        <v>473</v>
      </c>
      <c r="AH8" s="470" t="s">
        <v>473</v>
      </c>
      <c r="AI8" s="46"/>
      <c r="AJ8" s="240" t="s">
        <v>430</v>
      </c>
      <c r="AK8" s="21"/>
    </row>
    <row r="9" spans="1:37" s="51" customFormat="1" ht="18" customHeight="1" x14ac:dyDescent="0.2">
      <c r="A9" s="50"/>
      <c r="B9" s="20" t="s">
        <v>20</v>
      </c>
      <c r="C9" s="20" t="s">
        <v>472</v>
      </c>
      <c r="D9" s="12"/>
      <c r="E9" s="12"/>
      <c r="F9" s="13">
        <v>501</v>
      </c>
      <c r="G9" s="14">
        <v>617</v>
      </c>
      <c r="H9" s="14">
        <v>516</v>
      </c>
      <c r="I9" s="14">
        <v>741</v>
      </c>
      <c r="J9" s="15">
        <v>620</v>
      </c>
      <c r="K9" s="14">
        <v>2995</v>
      </c>
      <c r="L9" s="240" t="s">
        <v>426</v>
      </c>
      <c r="M9" s="21"/>
      <c r="N9" s="215" t="s">
        <v>20</v>
      </c>
      <c r="O9" s="215" t="s">
        <v>472</v>
      </c>
      <c r="P9" s="289"/>
      <c r="Q9" s="289"/>
      <c r="R9" s="380" t="s">
        <v>473</v>
      </c>
      <c r="S9" s="319" t="s">
        <v>473</v>
      </c>
      <c r="T9" s="319" t="s">
        <v>473</v>
      </c>
      <c r="U9" s="319" t="s">
        <v>473</v>
      </c>
      <c r="V9" s="471" t="s">
        <v>473</v>
      </c>
      <c r="W9" s="472"/>
      <c r="X9" s="291" t="s">
        <v>430</v>
      </c>
      <c r="Y9" s="21"/>
      <c r="Z9" s="215" t="s">
        <v>20</v>
      </c>
      <c r="AA9" s="215" t="s">
        <v>472</v>
      </c>
      <c r="AB9" s="289"/>
      <c r="AC9" s="289"/>
      <c r="AD9" s="380" t="s">
        <v>473</v>
      </c>
      <c r="AE9" s="319" t="s">
        <v>473</v>
      </c>
      <c r="AF9" s="319" t="s">
        <v>473</v>
      </c>
      <c r="AG9" s="319" t="s">
        <v>473</v>
      </c>
      <c r="AH9" s="471" t="s">
        <v>473</v>
      </c>
      <c r="AI9" s="472"/>
      <c r="AJ9" s="291" t="s">
        <v>430</v>
      </c>
      <c r="AK9" s="21"/>
    </row>
    <row r="10" spans="1:37" s="323" customFormat="1" ht="18" customHeight="1" thickBot="1" x14ac:dyDescent="0.25">
      <c r="A10" s="224"/>
      <c r="B10" s="18"/>
      <c r="C10" s="18" t="s">
        <v>69</v>
      </c>
      <c r="D10" s="532"/>
      <c r="E10" s="532"/>
      <c r="F10" s="441">
        <v>15866</v>
      </c>
      <c r="G10" s="440">
        <v>15199</v>
      </c>
      <c r="H10" s="440">
        <v>22501</v>
      </c>
      <c r="I10" s="440">
        <v>18185</v>
      </c>
      <c r="J10" s="535">
        <v>21718</v>
      </c>
      <c r="K10" s="440">
        <v>93469</v>
      </c>
      <c r="L10" s="441"/>
      <c r="M10" s="224"/>
      <c r="N10" s="224"/>
      <c r="O10" s="224"/>
      <c r="P10" s="224"/>
      <c r="Q10" s="224"/>
      <c r="R10" s="536"/>
      <c r="S10" s="536"/>
      <c r="T10" s="536"/>
      <c r="U10" s="536"/>
      <c r="V10" s="536"/>
      <c r="W10" s="224"/>
      <c r="X10" s="224"/>
      <c r="Y10" s="224"/>
      <c r="Z10" s="224"/>
      <c r="AA10" s="224"/>
      <c r="AB10" s="224"/>
      <c r="AC10" s="224"/>
      <c r="AD10" s="536"/>
      <c r="AE10" s="536"/>
      <c r="AF10" s="536"/>
      <c r="AG10" s="536"/>
      <c r="AH10" s="536"/>
      <c r="AI10" s="224"/>
      <c r="AJ10" s="224"/>
      <c r="AK10" s="224"/>
    </row>
    <row r="11" spans="1:37" s="51" customFormat="1" ht="18" customHeight="1" x14ac:dyDescent="0.2">
      <c r="A11" s="50"/>
      <c r="B11" s="52"/>
      <c r="C11" s="52"/>
      <c r="D11" s="9"/>
      <c r="E11" s="9"/>
      <c r="F11" s="9"/>
      <c r="G11" s="9"/>
      <c r="H11" s="9"/>
      <c r="I11" s="9"/>
      <c r="J11" s="9"/>
      <c r="K11" s="9"/>
      <c r="L11" s="9"/>
      <c r="M11" s="21"/>
      <c r="N11" s="50"/>
      <c r="O11" s="50"/>
      <c r="P11" s="316"/>
      <c r="Q11" s="316"/>
      <c r="R11" s="50"/>
      <c r="S11" s="50"/>
      <c r="T11" s="50"/>
      <c r="U11" s="50"/>
      <c r="V11" s="50"/>
      <c r="W11" s="50"/>
      <c r="X11" s="50"/>
      <c r="Y11" s="21"/>
      <c r="Z11" s="50"/>
      <c r="AA11" s="50"/>
      <c r="AB11" s="316"/>
      <c r="AC11" s="316"/>
      <c r="AD11" s="50"/>
      <c r="AE11" s="50"/>
      <c r="AF11" s="50"/>
      <c r="AG11" s="50"/>
      <c r="AH11" s="50"/>
      <c r="AI11" s="50"/>
      <c r="AJ11" s="50"/>
      <c r="AK11" s="50"/>
    </row>
    <row r="12" spans="1:37" s="55" customFormat="1" ht="24" customHeight="1" x14ac:dyDescent="0.2">
      <c r="A12" s="53"/>
      <c r="B12" s="210" t="s">
        <v>113</v>
      </c>
      <c r="C12" s="210"/>
      <c r="D12" s="211"/>
      <c r="E12" s="211"/>
      <c r="F12" s="211"/>
      <c r="G12" s="211"/>
      <c r="H12" s="211"/>
      <c r="I12" s="211"/>
      <c r="J12" s="211"/>
      <c r="K12" s="211"/>
      <c r="L12" s="211"/>
      <c r="M12" s="21"/>
      <c r="N12" s="210" t="s">
        <v>387</v>
      </c>
      <c r="O12" s="210"/>
      <c r="P12" s="211"/>
      <c r="Q12" s="211"/>
      <c r="R12" s="211"/>
      <c r="S12" s="211"/>
      <c r="T12" s="211"/>
      <c r="U12" s="211"/>
      <c r="V12" s="211"/>
      <c r="W12" s="211"/>
      <c r="X12" s="211"/>
      <c r="Y12" s="21"/>
      <c r="Z12" s="210" t="s">
        <v>244</v>
      </c>
      <c r="AA12" s="210"/>
      <c r="AB12" s="211"/>
      <c r="AC12" s="211"/>
      <c r="AD12" s="211"/>
      <c r="AE12" s="211"/>
      <c r="AF12" s="211"/>
      <c r="AG12" s="211"/>
      <c r="AH12" s="211"/>
      <c r="AI12" s="211"/>
      <c r="AJ12" s="211"/>
      <c r="AK12" s="54"/>
    </row>
    <row r="13" spans="1:37" s="51" customFormat="1" ht="18" customHeight="1" x14ac:dyDescent="0.2">
      <c r="A13" s="50"/>
      <c r="B13" s="9"/>
      <c r="C13" s="9"/>
      <c r="D13" s="9"/>
      <c r="E13" s="9"/>
      <c r="F13" s="9"/>
      <c r="G13" s="9"/>
      <c r="H13" s="9"/>
      <c r="I13" s="9"/>
      <c r="J13" s="9"/>
      <c r="K13" s="9"/>
      <c r="L13" s="9"/>
      <c r="M13" s="21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21"/>
      <c r="Z13" s="9"/>
      <c r="AA13" s="9"/>
      <c r="AB13" s="9"/>
      <c r="AC13" s="9"/>
      <c r="AD13" s="9"/>
      <c r="AE13" s="9"/>
      <c r="AF13" s="9"/>
      <c r="AG13" s="9"/>
      <c r="AH13" s="9"/>
      <c r="AI13" s="9"/>
      <c r="AJ13" s="9"/>
      <c r="AK13" s="50"/>
    </row>
    <row r="14" spans="1:37" s="252" customFormat="1" ht="33.75" x14ac:dyDescent="0.25">
      <c r="A14" s="9"/>
      <c r="B14" s="7" t="s">
        <v>109</v>
      </c>
      <c r="C14" s="8"/>
      <c r="D14" s="249"/>
      <c r="E14" s="250" t="s">
        <v>341</v>
      </c>
      <c r="F14" s="251" t="s">
        <v>229</v>
      </c>
      <c r="G14" s="250" t="s">
        <v>230</v>
      </c>
      <c r="H14" s="250" t="s">
        <v>231</v>
      </c>
      <c r="I14" s="250" t="s">
        <v>232</v>
      </c>
      <c r="J14" s="486" t="s">
        <v>233</v>
      </c>
      <c r="K14" s="249" t="s">
        <v>228</v>
      </c>
      <c r="L14" s="487" t="s">
        <v>95</v>
      </c>
      <c r="M14" s="34"/>
      <c r="N14" s="7" t="s">
        <v>111</v>
      </c>
      <c r="O14" s="8"/>
      <c r="P14" s="249"/>
      <c r="Q14" s="249"/>
      <c r="R14" s="251" t="s">
        <v>229</v>
      </c>
      <c r="S14" s="250" t="s">
        <v>230</v>
      </c>
      <c r="T14" s="250" t="s">
        <v>231</v>
      </c>
      <c r="U14" s="250" t="s">
        <v>232</v>
      </c>
      <c r="V14" s="486" t="s">
        <v>233</v>
      </c>
      <c r="W14" s="249" t="s">
        <v>228</v>
      </c>
      <c r="X14" s="487" t="s">
        <v>95</v>
      </c>
      <c r="Y14" s="34"/>
      <c r="Z14" s="7" t="s">
        <v>111</v>
      </c>
      <c r="AA14" s="8"/>
      <c r="AB14" s="249"/>
      <c r="AC14" s="249"/>
      <c r="AD14" s="251" t="s">
        <v>229</v>
      </c>
      <c r="AE14" s="250" t="s">
        <v>230</v>
      </c>
      <c r="AF14" s="250" t="s">
        <v>231</v>
      </c>
      <c r="AG14" s="250" t="s">
        <v>232</v>
      </c>
      <c r="AH14" s="486" t="s">
        <v>233</v>
      </c>
      <c r="AI14" s="249" t="s">
        <v>228</v>
      </c>
      <c r="AJ14" s="487" t="s">
        <v>95</v>
      </c>
      <c r="AK14" s="9"/>
    </row>
    <row r="15" spans="1:37" s="51" customFormat="1" ht="18" customHeight="1" x14ac:dyDescent="0.2">
      <c r="A15" s="50"/>
      <c r="B15" s="20" t="s">
        <v>21</v>
      </c>
      <c r="C15" s="20" t="s">
        <v>250</v>
      </c>
      <c r="D15" s="12"/>
      <c r="E15" s="12"/>
      <c r="F15" s="10">
        <v>104000</v>
      </c>
      <c r="G15" s="11">
        <v>104000</v>
      </c>
      <c r="H15" s="11">
        <v>106000</v>
      </c>
      <c r="I15" s="11">
        <v>106000</v>
      </c>
      <c r="J15" s="555">
        <v>100000</v>
      </c>
      <c r="K15" s="12">
        <v>520000</v>
      </c>
      <c r="L15" s="240" t="s">
        <v>429</v>
      </c>
      <c r="M15" s="21"/>
      <c r="N15" s="20" t="s">
        <v>21</v>
      </c>
      <c r="O15" s="20" t="s">
        <v>250</v>
      </c>
      <c r="P15" s="30"/>
      <c r="Q15" s="30"/>
      <c r="R15" s="379" t="s">
        <v>473</v>
      </c>
      <c r="S15" s="317" t="s">
        <v>473</v>
      </c>
      <c r="T15" s="317" t="s">
        <v>473</v>
      </c>
      <c r="U15" s="317" t="s">
        <v>473</v>
      </c>
      <c r="V15" s="470" t="s">
        <v>473</v>
      </c>
      <c r="W15" s="333"/>
      <c r="X15" s="240" t="s">
        <v>430</v>
      </c>
      <c r="Y15" s="21"/>
      <c r="Z15" s="20" t="s">
        <v>21</v>
      </c>
      <c r="AA15" s="20" t="s">
        <v>250</v>
      </c>
      <c r="AB15" s="30"/>
      <c r="AC15" s="30"/>
      <c r="AD15" s="379" t="s">
        <v>473</v>
      </c>
      <c r="AE15" s="317" t="s">
        <v>473</v>
      </c>
      <c r="AF15" s="317" t="s">
        <v>473</v>
      </c>
      <c r="AG15" s="317" t="s">
        <v>473</v>
      </c>
      <c r="AH15" s="470" t="s">
        <v>473</v>
      </c>
      <c r="AI15" s="333"/>
      <c r="AJ15" s="240" t="s">
        <v>430</v>
      </c>
      <c r="AK15" s="50"/>
    </row>
    <row r="16" spans="1:37" s="51" customFormat="1" ht="18" customHeight="1" x14ac:dyDescent="0.2">
      <c r="A16" s="50"/>
      <c r="B16" s="20" t="s">
        <v>22</v>
      </c>
      <c r="C16" s="20" t="s">
        <v>251</v>
      </c>
      <c r="D16" s="12"/>
      <c r="E16" s="12"/>
      <c r="F16" s="13">
        <v>10000</v>
      </c>
      <c r="G16" s="14">
        <v>10000</v>
      </c>
      <c r="H16" s="14">
        <v>10000</v>
      </c>
      <c r="I16" s="14">
        <v>8000</v>
      </c>
      <c r="J16" s="14">
        <v>0</v>
      </c>
      <c r="K16" s="13">
        <v>38000</v>
      </c>
      <c r="L16" s="240" t="s">
        <v>429</v>
      </c>
      <c r="M16" s="21"/>
      <c r="N16" s="20" t="s">
        <v>22</v>
      </c>
      <c r="O16" s="20" t="s">
        <v>251</v>
      </c>
      <c r="P16" s="30"/>
      <c r="Q16" s="30"/>
      <c r="R16" s="379" t="s">
        <v>473</v>
      </c>
      <c r="S16" s="317" t="s">
        <v>473</v>
      </c>
      <c r="T16" s="317" t="s">
        <v>473</v>
      </c>
      <c r="U16" s="317" t="s">
        <v>473</v>
      </c>
      <c r="V16" s="318" t="s">
        <v>473</v>
      </c>
      <c r="W16" s="334"/>
      <c r="X16" s="240" t="s">
        <v>430</v>
      </c>
      <c r="Y16" s="21"/>
      <c r="Z16" s="20" t="s">
        <v>22</v>
      </c>
      <c r="AA16" s="20" t="s">
        <v>251</v>
      </c>
      <c r="AB16" s="30"/>
      <c r="AC16" s="30"/>
      <c r="AD16" s="379" t="s">
        <v>473</v>
      </c>
      <c r="AE16" s="317" t="s">
        <v>473</v>
      </c>
      <c r="AF16" s="317" t="s">
        <v>473</v>
      </c>
      <c r="AG16" s="317" t="s">
        <v>473</v>
      </c>
      <c r="AH16" s="318" t="s">
        <v>473</v>
      </c>
      <c r="AI16" s="334"/>
      <c r="AJ16" s="240" t="s">
        <v>430</v>
      </c>
      <c r="AK16" s="50"/>
    </row>
    <row r="17" spans="1:39" s="51" customFormat="1" ht="18" customHeight="1" x14ac:dyDescent="0.2">
      <c r="A17" s="50"/>
      <c r="B17" s="20" t="s">
        <v>23</v>
      </c>
      <c r="C17" s="20" t="s">
        <v>150</v>
      </c>
      <c r="D17" s="12"/>
      <c r="E17" s="12"/>
      <c r="F17" s="13">
        <v>0</v>
      </c>
      <c r="G17" s="14">
        <v>0</v>
      </c>
      <c r="H17" s="14">
        <v>0</v>
      </c>
      <c r="I17" s="14">
        <v>0</v>
      </c>
      <c r="J17" s="14">
        <v>0</v>
      </c>
      <c r="K17" s="13">
        <v>0</v>
      </c>
      <c r="L17" s="240" t="s">
        <v>429</v>
      </c>
      <c r="M17" s="21"/>
      <c r="N17" s="20" t="s">
        <v>23</v>
      </c>
      <c r="O17" s="20" t="s">
        <v>150</v>
      </c>
      <c r="P17" s="32"/>
      <c r="Q17" s="32"/>
      <c r="R17" s="379" t="s">
        <v>473</v>
      </c>
      <c r="S17" s="317" t="s">
        <v>473</v>
      </c>
      <c r="T17" s="317" t="s">
        <v>473</v>
      </c>
      <c r="U17" s="317" t="s">
        <v>473</v>
      </c>
      <c r="V17" s="318" t="s">
        <v>473</v>
      </c>
      <c r="W17" s="334"/>
      <c r="X17" s="240" t="s">
        <v>430</v>
      </c>
      <c r="Y17" s="21"/>
      <c r="Z17" s="20" t="s">
        <v>23</v>
      </c>
      <c r="AA17" s="20" t="s">
        <v>150</v>
      </c>
      <c r="AB17" s="32"/>
      <c r="AC17" s="32"/>
      <c r="AD17" s="379" t="s">
        <v>473</v>
      </c>
      <c r="AE17" s="317" t="s">
        <v>473</v>
      </c>
      <c r="AF17" s="317" t="s">
        <v>473</v>
      </c>
      <c r="AG17" s="317" t="s">
        <v>473</v>
      </c>
      <c r="AH17" s="318" t="s">
        <v>473</v>
      </c>
      <c r="AI17" s="334"/>
      <c r="AJ17" s="240" t="s">
        <v>430</v>
      </c>
      <c r="AK17" s="50"/>
    </row>
    <row r="18" spans="1:39" s="51" customFormat="1" ht="18" customHeight="1" x14ac:dyDescent="0.2">
      <c r="A18" s="50"/>
      <c r="B18" s="20" t="s">
        <v>24</v>
      </c>
      <c r="C18" s="20" t="s">
        <v>252</v>
      </c>
      <c r="D18" s="12"/>
      <c r="E18" s="12"/>
      <c r="F18" s="13">
        <v>7000</v>
      </c>
      <c r="G18" s="14">
        <v>7000</v>
      </c>
      <c r="H18" s="14">
        <v>0</v>
      </c>
      <c r="I18" s="14">
        <v>0</v>
      </c>
      <c r="J18" s="14">
        <v>0</v>
      </c>
      <c r="K18" s="13">
        <v>14000</v>
      </c>
      <c r="L18" s="240" t="s">
        <v>429</v>
      </c>
      <c r="M18" s="21"/>
      <c r="N18" s="20" t="s">
        <v>24</v>
      </c>
      <c r="O18" s="20" t="s">
        <v>252</v>
      </c>
      <c r="P18" s="30"/>
      <c r="Q18" s="30"/>
      <c r="R18" s="379" t="s">
        <v>473</v>
      </c>
      <c r="S18" s="317" t="s">
        <v>473</v>
      </c>
      <c r="T18" s="317" t="s">
        <v>473</v>
      </c>
      <c r="U18" s="317" t="s">
        <v>473</v>
      </c>
      <c r="V18" s="318" t="s">
        <v>473</v>
      </c>
      <c r="W18" s="334"/>
      <c r="X18" s="240" t="s">
        <v>430</v>
      </c>
      <c r="Y18" s="21"/>
      <c r="Z18" s="20" t="s">
        <v>24</v>
      </c>
      <c r="AA18" s="20" t="s">
        <v>252</v>
      </c>
      <c r="AB18" s="30"/>
      <c r="AC18" s="30"/>
      <c r="AD18" s="379" t="s">
        <v>473</v>
      </c>
      <c r="AE18" s="317" t="s">
        <v>473</v>
      </c>
      <c r="AF18" s="317" t="s">
        <v>473</v>
      </c>
      <c r="AG18" s="317" t="s">
        <v>473</v>
      </c>
      <c r="AH18" s="318" t="s">
        <v>473</v>
      </c>
      <c r="AI18" s="334"/>
      <c r="AJ18" s="240" t="s">
        <v>430</v>
      </c>
      <c r="AK18" s="50"/>
    </row>
    <row r="19" spans="1:39" s="51" customFormat="1" ht="18" customHeight="1" x14ac:dyDescent="0.2">
      <c r="A19" s="50"/>
      <c r="B19" s="20" t="s">
        <v>25</v>
      </c>
      <c r="C19" s="20" t="s">
        <v>422</v>
      </c>
      <c r="D19" s="12"/>
      <c r="E19" s="12"/>
      <c r="F19" s="13">
        <v>10000</v>
      </c>
      <c r="G19" s="14">
        <v>10000</v>
      </c>
      <c r="H19" s="14">
        <v>20000</v>
      </c>
      <c r="I19" s="14">
        <v>25000</v>
      </c>
      <c r="J19" s="14">
        <v>25000</v>
      </c>
      <c r="K19" s="13">
        <v>90000</v>
      </c>
      <c r="L19" s="240" t="s">
        <v>429</v>
      </c>
      <c r="M19" s="21"/>
      <c r="N19" s="20" t="s">
        <v>25</v>
      </c>
      <c r="O19" s="20" t="s">
        <v>422</v>
      </c>
      <c r="P19" s="30"/>
      <c r="Q19" s="30"/>
      <c r="R19" s="379" t="s">
        <v>473</v>
      </c>
      <c r="S19" s="317" t="s">
        <v>473</v>
      </c>
      <c r="T19" s="317" t="s">
        <v>473</v>
      </c>
      <c r="U19" s="317" t="s">
        <v>473</v>
      </c>
      <c r="V19" s="318" t="s">
        <v>473</v>
      </c>
      <c r="W19" s="334"/>
      <c r="X19" s="240" t="s">
        <v>430</v>
      </c>
      <c r="Y19" s="21"/>
      <c r="Z19" s="20" t="s">
        <v>25</v>
      </c>
      <c r="AA19" s="20" t="s">
        <v>422</v>
      </c>
      <c r="AB19" s="30"/>
      <c r="AC19" s="30"/>
      <c r="AD19" s="379" t="s">
        <v>473</v>
      </c>
      <c r="AE19" s="317" t="s">
        <v>473</v>
      </c>
      <c r="AF19" s="317" t="s">
        <v>473</v>
      </c>
      <c r="AG19" s="317" t="s">
        <v>473</v>
      </c>
      <c r="AH19" s="318" t="s">
        <v>473</v>
      </c>
      <c r="AI19" s="334"/>
      <c r="AJ19" s="240" t="s">
        <v>430</v>
      </c>
      <c r="AK19" s="50"/>
    </row>
    <row r="20" spans="1:39" s="51" customFormat="1" ht="18" customHeight="1" x14ac:dyDescent="0.2">
      <c r="A20" s="50"/>
      <c r="B20" s="20" t="s">
        <v>26</v>
      </c>
      <c r="C20" s="20" t="s">
        <v>423</v>
      </c>
      <c r="D20" s="12"/>
      <c r="E20" s="12"/>
      <c r="F20" s="13">
        <v>40000</v>
      </c>
      <c r="G20" s="14">
        <v>40000</v>
      </c>
      <c r="H20" s="14">
        <v>40000</v>
      </c>
      <c r="I20" s="14">
        <v>40000</v>
      </c>
      <c r="J20" s="14">
        <v>38000</v>
      </c>
      <c r="K20" s="13">
        <v>198000</v>
      </c>
      <c r="L20" s="240" t="s">
        <v>429</v>
      </c>
      <c r="M20" s="21"/>
      <c r="N20" s="20" t="s">
        <v>26</v>
      </c>
      <c r="O20" s="215" t="s">
        <v>423</v>
      </c>
      <c r="P20" s="289"/>
      <c r="Q20" s="479"/>
      <c r="R20" s="380" t="s">
        <v>473</v>
      </c>
      <c r="S20" s="319" t="s">
        <v>473</v>
      </c>
      <c r="T20" s="319" t="s">
        <v>473</v>
      </c>
      <c r="U20" s="319" t="s">
        <v>473</v>
      </c>
      <c r="V20" s="471" t="s">
        <v>473</v>
      </c>
      <c r="W20" s="472"/>
      <c r="X20" s="291" t="s">
        <v>430</v>
      </c>
      <c r="Y20" s="21"/>
      <c r="Z20" s="215" t="s">
        <v>26</v>
      </c>
      <c r="AA20" s="215" t="s">
        <v>423</v>
      </c>
      <c r="AB20" s="289"/>
      <c r="AC20" s="289"/>
      <c r="AD20" s="380" t="s">
        <v>473</v>
      </c>
      <c r="AE20" s="319" t="s">
        <v>473</v>
      </c>
      <c r="AF20" s="319" t="s">
        <v>473</v>
      </c>
      <c r="AG20" s="319" t="s">
        <v>473</v>
      </c>
      <c r="AH20" s="471" t="s">
        <v>473</v>
      </c>
      <c r="AI20" s="472"/>
      <c r="AJ20" s="291" t="s">
        <v>430</v>
      </c>
      <c r="AK20" s="50"/>
    </row>
    <row r="21" spans="1:39" s="323" customFormat="1" ht="18" customHeight="1" thickBot="1" x14ac:dyDescent="0.25">
      <c r="A21" s="224"/>
      <c r="B21" s="16"/>
      <c r="C21" s="17" t="s">
        <v>68</v>
      </c>
      <c r="D21" s="532"/>
      <c r="E21" s="532"/>
      <c r="F21" s="533">
        <v>171000</v>
      </c>
      <c r="G21" s="532">
        <v>171000</v>
      </c>
      <c r="H21" s="532">
        <v>176000</v>
      </c>
      <c r="I21" s="532">
        <v>179000</v>
      </c>
      <c r="J21" s="534">
        <v>163000</v>
      </c>
      <c r="K21" s="532">
        <v>860000</v>
      </c>
      <c r="L21" s="533"/>
      <c r="M21" s="224"/>
      <c r="N21" s="224"/>
      <c r="O21" s="224"/>
      <c r="P21" s="224"/>
      <c r="Q21" s="224"/>
      <c r="R21" s="224"/>
      <c r="S21" s="224"/>
      <c r="T21" s="224"/>
      <c r="U21" s="224"/>
      <c r="V21" s="224"/>
      <c r="W21" s="224"/>
      <c r="X21" s="224"/>
      <c r="Y21" s="224"/>
      <c r="Z21" s="224"/>
      <c r="AA21" s="224"/>
      <c r="AB21" s="224"/>
      <c r="AC21" s="224"/>
      <c r="AD21" s="224"/>
      <c r="AE21" s="224"/>
      <c r="AF21" s="224"/>
      <c r="AG21" s="224"/>
      <c r="AH21" s="224"/>
      <c r="AI21" s="224"/>
      <c r="AJ21" s="224"/>
      <c r="AK21" s="224"/>
    </row>
    <row r="22" spans="1:39" s="51" customFormat="1" ht="18" customHeight="1" x14ac:dyDescent="0.2">
      <c r="A22" s="50"/>
      <c r="B22" s="56"/>
      <c r="C22" s="57"/>
      <c r="D22" s="9"/>
      <c r="E22" s="9"/>
      <c r="F22" s="9"/>
      <c r="G22" s="9"/>
      <c r="H22" s="9"/>
      <c r="I22" s="9"/>
      <c r="J22" s="9"/>
      <c r="K22" s="9"/>
      <c r="L22" s="9"/>
      <c r="M22" s="21"/>
      <c r="N22" s="56"/>
      <c r="O22" s="57"/>
      <c r="P22" s="9"/>
      <c r="Q22" s="9"/>
      <c r="R22" s="9"/>
      <c r="S22" s="9"/>
      <c r="T22" s="9"/>
      <c r="U22" s="9"/>
      <c r="V22" s="9"/>
      <c r="W22" s="9"/>
      <c r="X22" s="9"/>
      <c r="Y22" s="21"/>
      <c r="Z22" s="56"/>
      <c r="AA22" s="57"/>
      <c r="AB22" s="9"/>
      <c r="AC22" s="9"/>
      <c r="AD22" s="9"/>
      <c r="AE22" s="9"/>
      <c r="AF22" s="9"/>
      <c r="AG22" s="9"/>
      <c r="AH22" s="9"/>
      <c r="AI22" s="9"/>
      <c r="AJ22" s="9"/>
      <c r="AK22" s="50"/>
    </row>
    <row r="23" spans="1:39" s="55" customFormat="1" ht="24" customHeight="1" x14ac:dyDescent="0.2">
      <c r="A23" s="53"/>
      <c r="B23" s="210" t="s">
        <v>310</v>
      </c>
      <c r="C23" s="210"/>
      <c r="D23" s="211"/>
      <c r="E23" s="211"/>
      <c r="F23" s="211"/>
      <c r="G23" s="211"/>
      <c r="H23" s="211"/>
      <c r="I23" s="211"/>
      <c r="J23" s="211"/>
      <c r="K23" s="211"/>
      <c r="L23" s="211"/>
      <c r="M23" s="21"/>
      <c r="N23" s="210" t="s">
        <v>388</v>
      </c>
      <c r="O23" s="210"/>
      <c r="P23" s="211"/>
      <c r="Q23" s="211"/>
      <c r="R23" s="211"/>
      <c r="S23" s="211"/>
      <c r="T23" s="211"/>
      <c r="U23" s="211"/>
      <c r="V23" s="211"/>
      <c r="W23" s="211"/>
      <c r="X23" s="211"/>
      <c r="Y23" s="21"/>
      <c r="Z23" s="210" t="s">
        <v>351</v>
      </c>
      <c r="AA23" s="210"/>
      <c r="AB23" s="211"/>
      <c r="AC23" s="211"/>
      <c r="AD23" s="211"/>
      <c r="AE23" s="211"/>
      <c r="AF23" s="211"/>
      <c r="AG23" s="211"/>
      <c r="AH23" s="211"/>
      <c r="AI23" s="211"/>
      <c r="AJ23" s="211"/>
      <c r="AK23" s="54"/>
    </row>
    <row r="24" spans="1:39" s="51" customFormat="1" ht="18" customHeight="1" x14ac:dyDescent="0.2">
      <c r="A24" s="50"/>
      <c r="B24" s="56"/>
      <c r="C24" s="57"/>
      <c r="D24" s="9"/>
      <c r="E24" s="9"/>
      <c r="F24" s="9"/>
      <c r="G24" s="9"/>
      <c r="H24" s="9"/>
      <c r="I24" s="9"/>
      <c r="J24" s="9"/>
      <c r="K24" s="9"/>
      <c r="L24" s="9"/>
      <c r="M24" s="21"/>
      <c r="N24" s="56"/>
      <c r="O24" s="57"/>
      <c r="P24" s="9"/>
      <c r="Q24" s="9"/>
      <c r="R24" s="9"/>
      <c r="S24" s="9"/>
      <c r="T24" s="9"/>
      <c r="U24" s="9"/>
      <c r="V24" s="9"/>
      <c r="W24" s="9"/>
      <c r="X24" s="9"/>
      <c r="Y24" s="21"/>
      <c r="Z24" s="56"/>
      <c r="AA24" s="57"/>
      <c r="AB24" s="9"/>
      <c r="AC24" s="9"/>
      <c r="AD24" s="9"/>
      <c r="AE24" s="9"/>
      <c r="AF24" s="9"/>
      <c r="AG24" s="9"/>
      <c r="AH24" s="9"/>
      <c r="AI24" s="9"/>
      <c r="AJ24" s="9"/>
      <c r="AK24" s="50"/>
    </row>
    <row r="25" spans="1:39" s="252" customFormat="1" ht="33.75" x14ac:dyDescent="0.25">
      <c r="A25" s="9"/>
      <c r="B25" s="7" t="s">
        <v>311</v>
      </c>
      <c r="C25" s="8"/>
      <c r="D25" s="249"/>
      <c r="E25" s="249"/>
      <c r="F25" s="251" t="s">
        <v>229</v>
      </c>
      <c r="G25" s="250" t="s">
        <v>230</v>
      </c>
      <c r="H25" s="250" t="s">
        <v>231</v>
      </c>
      <c r="I25" s="250" t="s">
        <v>232</v>
      </c>
      <c r="J25" s="486" t="s">
        <v>233</v>
      </c>
      <c r="K25" s="249" t="s">
        <v>228</v>
      </c>
      <c r="L25" s="249" t="s">
        <v>95</v>
      </c>
      <c r="M25" s="34"/>
      <c r="N25" s="7" t="s">
        <v>112</v>
      </c>
      <c r="O25" s="8"/>
      <c r="P25" s="249"/>
      <c r="Q25" s="249"/>
      <c r="R25" s="251" t="s">
        <v>229</v>
      </c>
      <c r="S25" s="250" t="s">
        <v>230</v>
      </c>
      <c r="T25" s="250" t="s">
        <v>231</v>
      </c>
      <c r="U25" s="250" t="s">
        <v>232</v>
      </c>
      <c r="V25" s="486" t="s">
        <v>233</v>
      </c>
      <c r="W25" s="249" t="s">
        <v>228</v>
      </c>
      <c r="X25" s="487" t="s">
        <v>95</v>
      </c>
      <c r="Y25" s="34"/>
      <c r="Z25" s="7" t="s">
        <v>112</v>
      </c>
      <c r="AA25" s="8"/>
      <c r="AB25" s="249"/>
      <c r="AC25" s="249"/>
      <c r="AD25" s="251" t="s">
        <v>229</v>
      </c>
      <c r="AE25" s="250" t="s">
        <v>230</v>
      </c>
      <c r="AF25" s="250" t="s">
        <v>231</v>
      </c>
      <c r="AG25" s="250" t="s">
        <v>232</v>
      </c>
      <c r="AH25" s="486" t="s">
        <v>233</v>
      </c>
      <c r="AI25" s="249" t="s">
        <v>228</v>
      </c>
      <c r="AJ25" s="487" t="s">
        <v>95</v>
      </c>
      <c r="AK25" s="34"/>
    </row>
    <row r="26" spans="1:39" s="51" customFormat="1" ht="18" customHeight="1" x14ac:dyDescent="0.2">
      <c r="A26" s="50"/>
      <c r="B26" s="20" t="s">
        <v>27</v>
      </c>
      <c r="C26" s="20" t="s">
        <v>253</v>
      </c>
      <c r="D26" s="12"/>
      <c r="E26" s="12"/>
      <c r="F26" s="13">
        <v>80000</v>
      </c>
      <c r="G26" s="14">
        <v>80000</v>
      </c>
      <c r="H26" s="14">
        <v>80000</v>
      </c>
      <c r="I26" s="14">
        <v>76000</v>
      </c>
      <c r="J26" s="14"/>
      <c r="K26" s="13">
        <v>316000</v>
      </c>
      <c r="L26" s="240" t="s">
        <v>221</v>
      </c>
      <c r="M26" s="21"/>
      <c r="N26" s="20" t="s">
        <v>27</v>
      </c>
      <c r="O26" s="475" t="s">
        <v>253</v>
      </c>
      <c r="P26" s="476"/>
      <c r="Q26" s="476"/>
      <c r="R26" s="477" t="s">
        <v>473</v>
      </c>
      <c r="S26" s="478" t="s">
        <v>473</v>
      </c>
      <c r="T26" s="478" t="s">
        <v>473</v>
      </c>
      <c r="U26" s="478" t="s">
        <v>473</v>
      </c>
      <c r="V26" s="473" t="s">
        <v>473</v>
      </c>
      <c r="W26" s="474"/>
      <c r="X26" s="480" t="s">
        <v>430</v>
      </c>
      <c r="Y26" s="21"/>
      <c r="Z26" s="475" t="s">
        <v>27</v>
      </c>
      <c r="AA26" s="475" t="s">
        <v>253</v>
      </c>
      <c r="AB26" s="476"/>
      <c r="AC26" s="476"/>
      <c r="AD26" s="477" t="s">
        <v>473</v>
      </c>
      <c r="AE26" s="478" t="s">
        <v>473</v>
      </c>
      <c r="AF26" s="478" t="s">
        <v>473</v>
      </c>
      <c r="AG26" s="478" t="s">
        <v>473</v>
      </c>
      <c r="AH26" s="473" t="s">
        <v>473</v>
      </c>
      <c r="AI26" s="474"/>
      <c r="AJ26" s="480" t="s">
        <v>430</v>
      </c>
      <c r="AK26" s="50"/>
    </row>
    <row r="27" spans="1:39" s="323" customFormat="1" ht="18" customHeight="1" thickBot="1" x14ac:dyDescent="0.25">
      <c r="A27" s="224"/>
      <c r="B27" s="18"/>
      <c r="C27" s="18" t="s">
        <v>324</v>
      </c>
      <c r="D27" s="532"/>
      <c r="E27" s="532"/>
      <c r="F27" s="533">
        <v>80000</v>
      </c>
      <c r="G27" s="532">
        <v>80000</v>
      </c>
      <c r="H27" s="532">
        <v>80000</v>
      </c>
      <c r="I27" s="532">
        <v>76000</v>
      </c>
      <c r="J27" s="534">
        <v>0</v>
      </c>
      <c r="K27" s="532">
        <v>316000</v>
      </c>
      <c r="L27" s="441"/>
      <c r="M27" s="224"/>
      <c r="N27" s="224"/>
      <c r="O27" s="224"/>
      <c r="P27" s="224"/>
      <c r="Q27" s="224"/>
      <c r="R27" s="224"/>
      <c r="S27" s="224"/>
      <c r="T27" s="224"/>
      <c r="U27" s="224"/>
      <c r="V27" s="224"/>
      <c r="W27" s="224"/>
      <c r="X27" s="224"/>
      <c r="Y27" s="224"/>
      <c r="Z27" s="224"/>
      <c r="AA27" s="224"/>
      <c r="AB27" s="224"/>
      <c r="AC27" s="224"/>
      <c r="AD27" s="224"/>
      <c r="AE27" s="224"/>
      <c r="AF27" s="224"/>
      <c r="AG27" s="224"/>
      <c r="AH27" s="224"/>
      <c r="AI27" s="224"/>
      <c r="AJ27" s="224"/>
      <c r="AK27" s="224"/>
    </row>
    <row r="28" spans="1:39" s="51" customFormat="1" ht="18" customHeight="1" x14ac:dyDescent="0.2">
      <c r="A28" s="50"/>
      <c r="B28" s="56"/>
      <c r="C28" s="57"/>
      <c r="D28" s="9"/>
      <c r="E28" s="9"/>
      <c r="F28" s="9"/>
      <c r="G28" s="9"/>
      <c r="H28" s="9"/>
      <c r="I28" s="9"/>
      <c r="J28" s="9"/>
      <c r="K28" s="9"/>
      <c r="L28" s="9"/>
      <c r="M28" s="21"/>
      <c r="N28" s="56"/>
      <c r="O28" s="57"/>
      <c r="P28" s="9"/>
      <c r="Q28" s="9"/>
      <c r="R28" s="9"/>
      <c r="S28" s="9"/>
      <c r="T28" s="9"/>
      <c r="U28" s="9"/>
      <c r="V28" s="9"/>
      <c r="W28" s="9"/>
      <c r="X28" s="9"/>
      <c r="Y28" s="21"/>
      <c r="Z28" s="56"/>
      <c r="AA28" s="57"/>
      <c r="AB28" s="9"/>
      <c r="AC28" s="9"/>
      <c r="AD28" s="9"/>
      <c r="AE28" s="9"/>
      <c r="AF28" s="9"/>
      <c r="AG28" s="9"/>
      <c r="AH28" s="9"/>
      <c r="AI28" s="9"/>
      <c r="AJ28" s="9"/>
      <c r="AK28" s="50"/>
    </row>
    <row r="29" spans="1:39" s="55" customFormat="1" ht="24" customHeight="1" x14ac:dyDescent="0.2">
      <c r="A29" s="53"/>
      <c r="B29" s="210" t="s">
        <v>107</v>
      </c>
      <c r="C29" s="210"/>
      <c r="D29" s="211"/>
      <c r="E29" s="211"/>
      <c r="F29" s="211"/>
      <c r="G29" s="211"/>
      <c r="H29" s="211"/>
      <c r="I29" s="211"/>
      <c r="J29" s="211"/>
      <c r="K29" s="211"/>
      <c r="L29" s="211"/>
      <c r="M29" s="21"/>
      <c r="N29" s="210" t="s">
        <v>389</v>
      </c>
      <c r="O29" s="210"/>
      <c r="P29" s="211"/>
      <c r="Q29" s="211"/>
      <c r="R29" s="211"/>
      <c r="S29" s="211"/>
      <c r="T29" s="211"/>
      <c r="U29" s="211"/>
      <c r="V29" s="211"/>
      <c r="W29" s="211"/>
      <c r="X29" s="211"/>
      <c r="Y29" s="21"/>
      <c r="Z29" s="210" t="s">
        <v>245</v>
      </c>
      <c r="AA29" s="210"/>
      <c r="AB29" s="211"/>
      <c r="AC29" s="211"/>
      <c r="AD29" s="211"/>
      <c r="AE29" s="211"/>
      <c r="AF29" s="211"/>
      <c r="AG29" s="211"/>
      <c r="AH29" s="211"/>
      <c r="AI29" s="211"/>
      <c r="AJ29" s="211"/>
      <c r="AK29" s="54"/>
      <c r="AL29" s="51"/>
      <c r="AM29" s="51"/>
    </row>
    <row r="30" spans="1:39" s="51" customFormat="1" ht="18" customHeight="1" x14ac:dyDescent="0.2">
      <c r="A30" s="50"/>
      <c r="B30" s="56"/>
      <c r="C30" s="57"/>
      <c r="D30" s="9"/>
      <c r="E30" s="9"/>
      <c r="F30" s="9"/>
      <c r="G30" s="9"/>
      <c r="H30" s="9"/>
      <c r="I30" s="9"/>
      <c r="J30" s="9"/>
      <c r="K30" s="9"/>
      <c r="L30" s="9"/>
      <c r="M30" s="21"/>
      <c r="N30" s="56"/>
      <c r="O30" s="57"/>
      <c r="P30" s="9"/>
      <c r="Q30" s="9"/>
      <c r="R30" s="9"/>
      <c r="S30" s="9"/>
      <c r="T30" s="9"/>
      <c r="U30" s="9"/>
      <c r="V30" s="9"/>
      <c r="W30" s="9"/>
      <c r="X30" s="9"/>
      <c r="Y30" s="21"/>
      <c r="Z30" s="56"/>
      <c r="AA30" s="57"/>
      <c r="AB30" s="9"/>
      <c r="AC30" s="9"/>
      <c r="AD30" s="9"/>
      <c r="AE30" s="9"/>
      <c r="AF30" s="9"/>
      <c r="AG30" s="9"/>
      <c r="AH30" s="9"/>
      <c r="AI30" s="9"/>
      <c r="AJ30" s="9"/>
      <c r="AK30" s="50"/>
    </row>
    <row r="31" spans="1:39" s="252" customFormat="1" ht="33.75" x14ac:dyDescent="0.25">
      <c r="A31" s="9"/>
      <c r="B31" s="7" t="s">
        <v>108</v>
      </c>
      <c r="C31" s="8"/>
      <c r="D31" s="249"/>
      <c r="E31" s="249"/>
      <c r="F31" s="487" t="s">
        <v>229</v>
      </c>
      <c r="G31" s="249" t="s">
        <v>230</v>
      </c>
      <c r="H31" s="249" t="s">
        <v>231</v>
      </c>
      <c r="I31" s="249" t="s">
        <v>232</v>
      </c>
      <c r="J31" s="488" t="s">
        <v>233</v>
      </c>
      <c r="K31" s="489" t="s">
        <v>228</v>
      </c>
      <c r="L31" s="249" t="s">
        <v>95</v>
      </c>
      <c r="M31" s="34"/>
      <c r="N31" s="7" t="s">
        <v>112</v>
      </c>
      <c r="O31" s="8"/>
      <c r="P31" s="249"/>
      <c r="Q31" s="249"/>
      <c r="R31" s="251" t="s">
        <v>229</v>
      </c>
      <c r="S31" s="250" t="s">
        <v>230</v>
      </c>
      <c r="T31" s="250" t="s">
        <v>231</v>
      </c>
      <c r="U31" s="250" t="s">
        <v>232</v>
      </c>
      <c r="V31" s="486" t="s">
        <v>233</v>
      </c>
      <c r="W31" s="249" t="s">
        <v>228</v>
      </c>
      <c r="X31" s="487" t="s">
        <v>95</v>
      </c>
      <c r="Y31" s="34"/>
      <c r="Z31" s="7" t="s">
        <v>112</v>
      </c>
      <c r="AA31" s="8"/>
      <c r="AB31" s="249"/>
      <c r="AC31" s="249"/>
      <c r="AD31" s="251" t="s">
        <v>229</v>
      </c>
      <c r="AE31" s="250" t="s">
        <v>230</v>
      </c>
      <c r="AF31" s="250" t="s">
        <v>231</v>
      </c>
      <c r="AG31" s="250" t="s">
        <v>232</v>
      </c>
      <c r="AH31" s="486" t="s">
        <v>233</v>
      </c>
      <c r="AI31" s="249" t="s">
        <v>228</v>
      </c>
      <c r="AJ31" s="487" t="s">
        <v>95</v>
      </c>
      <c r="AK31" s="34"/>
    </row>
    <row r="32" spans="1:39" s="51" customFormat="1" ht="18" customHeight="1" x14ac:dyDescent="0.2">
      <c r="A32" s="50"/>
      <c r="B32" s="20" t="s">
        <v>28</v>
      </c>
      <c r="C32" s="20" t="s">
        <v>312</v>
      </c>
      <c r="D32" s="12"/>
      <c r="E32" s="12"/>
      <c r="F32" s="13">
        <v>92</v>
      </c>
      <c r="G32" s="14">
        <v>92</v>
      </c>
      <c r="H32" s="14">
        <v>91</v>
      </c>
      <c r="I32" s="14">
        <v>91</v>
      </c>
      <c r="J32" s="15">
        <v>91</v>
      </c>
      <c r="K32" s="13">
        <v>457</v>
      </c>
      <c r="L32" s="240" t="s">
        <v>221</v>
      </c>
      <c r="M32" s="21"/>
      <c r="N32" s="214" t="s">
        <v>28</v>
      </c>
      <c r="O32" s="20" t="s">
        <v>312</v>
      </c>
      <c r="P32" s="30"/>
      <c r="Q32" s="30"/>
      <c r="R32" s="379" t="s">
        <v>473</v>
      </c>
      <c r="S32" s="317" t="s">
        <v>473</v>
      </c>
      <c r="T32" s="317" t="s">
        <v>473</v>
      </c>
      <c r="U32" s="317" t="s">
        <v>473</v>
      </c>
      <c r="V32" s="317" t="s">
        <v>473</v>
      </c>
      <c r="W32" s="333"/>
      <c r="X32" s="335" t="s">
        <v>430</v>
      </c>
      <c r="Y32" s="21"/>
      <c r="Z32" s="214" t="s">
        <v>28</v>
      </c>
      <c r="AA32" s="20" t="s">
        <v>312</v>
      </c>
      <c r="AB32" s="30"/>
      <c r="AC32" s="30"/>
      <c r="AD32" s="379" t="s">
        <v>473</v>
      </c>
      <c r="AE32" s="317" t="s">
        <v>473</v>
      </c>
      <c r="AF32" s="317" t="s">
        <v>473</v>
      </c>
      <c r="AG32" s="317" t="s">
        <v>473</v>
      </c>
      <c r="AH32" s="317" t="s">
        <v>473</v>
      </c>
      <c r="AI32" s="333"/>
      <c r="AJ32" s="335" t="s">
        <v>430</v>
      </c>
      <c r="AK32" s="21"/>
    </row>
    <row r="33" spans="1:39" s="51" customFormat="1" ht="18" customHeight="1" x14ac:dyDescent="0.2">
      <c r="A33" s="50"/>
      <c r="B33" s="20" t="s">
        <v>29</v>
      </c>
      <c r="C33" s="20" t="s">
        <v>345</v>
      </c>
      <c r="D33" s="12"/>
      <c r="E33" s="12"/>
      <c r="F33" s="13">
        <v>490</v>
      </c>
      <c r="G33" s="14">
        <v>490</v>
      </c>
      <c r="H33" s="14">
        <v>490</v>
      </c>
      <c r="I33" s="14">
        <v>490</v>
      </c>
      <c r="J33" s="15">
        <v>490</v>
      </c>
      <c r="K33" s="13">
        <v>2450</v>
      </c>
      <c r="L33" s="240" t="s">
        <v>221</v>
      </c>
      <c r="M33" s="21"/>
      <c r="N33" s="215" t="s">
        <v>29</v>
      </c>
      <c r="O33" s="215" t="s">
        <v>345</v>
      </c>
      <c r="P33" s="289"/>
      <c r="Q33" s="479"/>
      <c r="R33" s="380" t="s">
        <v>473</v>
      </c>
      <c r="S33" s="319" t="s">
        <v>473</v>
      </c>
      <c r="T33" s="319" t="s">
        <v>473</v>
      </c>
      <c r="U33" s="319" t="s">
        <v>473</v>
      </c>
      <c r="V33" s="471" t="s">
        <v>473</v>
      </c>
      <c r="W33" s="472"/>
      <c r="X33" s="291" t="s">
        <v>430</v>
      </c>
      <c r="Y33" s="21"/>
      <c r="Z33" s="215" t="s">
        <v>29</v>
      </c>
      <c r="AA33" s="215" t="s">
        <v>345</v>
      </c>
      <c r="AB33" s="289"/>
      <c r="AC33" s="289"/>
      <c r="AD33" s="380" t="s">
        <v>473</v>
      </c>
      <c r="AE33" s="319" t="s">
        <v>473</v>
      </c>
      <c r="AF33" s="319" t="s">
        <v>473</v>
      </c>
      <c r="AG33" s="319" t="s">
        <v>473</v>
      </c>
      <c r="AH33" s="471" t="s">
        <v>473</v>
      </c>
      <c r="AI33" s="472"/>
      <c r="AJ33" s="291" t="s">
        <v>430</v>
      </c>
      <c r="AK33" s="21"/>
    </row>
    <row r="34" spans="1:39" s="323" customFormat="1" ht="18" customHeight="1" thickBot="1" x14ac:dyDescent="0.25">
      <c r="A34" s="224"/>
      <c r="B34" s="18"/>
      <c r="C34" s="18" t="s">
        <v>110</v>
      </c>
      <c r="D34" s="532"/>
      <c r="E34" s="532"/>
      <c r="F34" s="533">
        <v>582</v>
      </c>
      <c r="G34" s="532">
        <v>582</v>
      </c>
      <c r="H34" s="532">
        <v>581</v>
      </c>
      <c r="I34" s="532">
        <v>581</v>
      </c>
      <c r="J34" s="534">
        <v>581</v>
      </c>
      <c r="K34" s="532">
        <v>2907</v>
      </c>
      <c r="L34" s="441"/>
      <c r="M34" s="224"/>
      <c r="N34" s="224"/>
      <c r="O34" s="224"/>
      <c r="P34" s="224"/>
      <c r="Q34" s="224"/>
      <c r="R34" s="224"/>
      <c r="S34" s="224"/>
      <c r="T34" s="224"/>
      <c r="U34" s="224"/>
      <c r="V34" s="224"/>
      <c r="W34" s="224"/>
      <c r="X34" s="224"/>
      <c r="Y34" s="224"/>
      <c r="Z34" s="224"/>
      <c r="AA34" s="224"/>
      <c r="AB34" s="224"/>
      <c r="AC34" s="224"/>
      <c r="AD34" s="224"/>
      <c r="AE34" s="224"/>
      <c r="AF34" s="224"/>
      <c r="AG34" s="224"/>
      <c r="AH34" s="224"/>
      <c r="AI34" s="224"/>
      <c r="AJ34" s="224"/>
      <c r="AK34" s="224"/>
    </row>
    <row r="35" spans="1:39" s="51" customFormat="1" ht="18" customHeight="1" x14ac:dyDescent="0.2">
      <c r="A35" s="50"/>
      <c r="B35" s="56"/>
      <c r="C35" s="57"/>
      <c r="D35" s="9"/>
      <c r="E35" s="9"/>
      <c r="F35" s="9"/>
      <c r="G35" s="9"/>
      <c r="H35" s="9"/>
      <c r="I35" s="9"/>
      <c r="J35" s="9"/>
      <c r="K35" s="9"/>
      <c r="L35" s="9"/>
      <c r="M35" s="21"/>
      <c r="N35" s="56"/>
      <c r="O35" s="57"/>
      <c r="P35" s="9"/>
      <c r="Q35" s="9"/>
      <c r="R35" s="9"/>
      <c r="S35" s="9"/>
      <c r="T35" s="9"/>
      <c r="U35" s="9"/>
      <c r="V35" s="9"/>
      <c r="W35" s="9"/>
      <c r="X35" s="9"/>
      <c r="Y35" s="21"/>
      <c r="Z35" s="56"/>
      <c r="AA35" s="57"/>
      <c r="AB35" s="9"/>
      <c r="AC35" s="9"/>
      <c r="AD35" s="9"/>
      <c r="AE35" s="9"/>
      <c r="AF35" s="9"/>
      <c r="AG35" s="9"/>
      <c r="AH35" s="9"/>
      <c r="AI35" s="9"/>
      <c r="AJ35" s="9"/>
      <c r="AK35" s="50"/>
    </row>
    <row r="36" spans="1:39" s="55" customFormat="1" ht="24" customHeight="1" x14ac:dyDescent="0.2">
      <c r="A36" s="53"/>
      <c r="B36" s="210" t="s">
        <v>122</v>
      </c>
      <c r="C36" s="210"/>
      <c r="D36" s="211"/>
      <c r="E36" s="211"/>
      <c r="F36" s="211"/>
      <c r="G36" s="211"/>
      <c r="H36" s="211"/>
      <c r="I36" s="211"/>
      <c r="J36" s="211"/>
      <c r="K36" s="211"/>
      <c r="L36" s="211"/>
      <c r="M36" s="21"/>
      <c r="N36" s="210" t="s">
        <v>390</v>
      </c>
      <c r="O36" s="210"/>
      <c r="P36" s="211"/>
      <c r="Q36" s="211"/>
      <c r="R36" s="211"/>
      <c r="S36" s="211"/>
      <c r="T36" s="211"/>
      <c r="U36" s="211"/>
      <c r="V36" s="211"/>
      <c r="W36" s="211"/>
      <c r="X36" s="211"/>
      <c r="Y36" s="21"/>
      <c r="Z36" s="210" t="s">
        <v>246</v>
      </c>
      <c r="AA36" s="210"/>
      <c r="AB36" s="211"/>
      <c r="AC36" s="211"/>
      <c r="AD36" s="211"/>
      <c r="AE36" s="211"/>
      <c r="AF36" s="211"/>
      <c r="AG36" s="211"/>
      <c r="AH36" s="211"/>
      <c r="AI36" s="211"/>
      <c r="AJ36" s="211"/>
      <c r="AK36" s="54"/>
      <c r="AL36" s="51"/>
      <c r="AM36" s="51"/>
    </row>
    <row r="37" spans="1:39" x14ac:dyDescent="0.2">
      <c r="A37" s="50"/>
      <c r="B37" s="56"/>
      <c r="C37" s="57"/>
      <c r="D37" s="9"/>
      <c r="E37" s="9"/>
      <c r="F37" s="9"/>
      <c r="G37" s="9"/>
      <c r="H37" s="9"/>
      <c r="I37" s="9"/>
      <c r="J37" s="9"/>
      <c r="K37" s="9"/>
      <c r="L37" s="9"/>
      <c r="M37" s="21"/>
      <c r="N37" s="56"/>
      <c r="O37" s="57"/>
      <c r="P37" s="9"/>
      <c r="Q37" s="9"/>
      <c r="R37" s="9"/>
      <c r="S37" s="9"/>
      <c r="T37" s="9"/>
      <c r="U37" s="9"/>
      <c r="V37" s="9"/>
      <c r="W37" s="9"/>
      <c r="X37" s="9"/>
      <c r="Y37" s="21"/>
      <c r="Z37" s="56"/>
      <c r="AA37" s="57"/>
      <c r="AB37" s="9"/>
      <c r="AC37" s="9"/>
      <c r="AD37" s="9"/>
      <c r="AE37" s="9"/>
      <c r="AF37" s="9"/>
      <c r="AG37" s="9"/>
      <c r="AH37" s="9"/>
      <c r="AI37" s="9"/>
      <c r="AJ37" s="9"/>
      <c r="AK37" s="21"/>
      <c r="AL37" s="51"/>
      <c r="AM37" s="51"/>
    </row>
    <row r="38" spans="1:39" s="92" customFormat="1" ht="33.75" x14ac:dyDescent="0.25">
      <c r="A38" s="9"/>
      <c r="B38" s="7" t="s">
        <v>116</v>
      </c>
      <c r="C38" s="8"/>
      <c r="D38" s="249"/>
      <c r="E38" s="250"/>
      <c r="F38" s="251" t="s">
        <v>229</v>
      </c>
      <c r="G38" s="250" t="s">
        <v>230</v>
      </c>
      <c r="H38" s="250" t="s">
        <v>231</v>
      </c>
      <c r="I38" s="250" t="s">
        <v>232</v>
      </c>
      <c r="J38" s="486" t="s">
        <v>233</v>
      </c>
      <c r="K38" s="249" t="s">
        <v>228</v>
      </c>
      <c r="L38" s="487" t="s">
        <v>95</v>
      </c>
      <c r="M38" s="34"/>
      <c r="N38" s="7" t="s">
        <v>115</v>
      </c>
      <c r="O38" s="8"/>
      <c r="P38" s="249"/>
      <c r="Q38" s="250"/>
      <c r="R38" s="251" t="s">
        <v>229</v>
      </c>
      <c r="S38" s="250" t="s">
        <v>230</v>
      </c>
      <c r="T38" s="250" t="s">
        <v>231</v>
      </c>
      <c r="U38" s="250" t="s">
        <v>232</v>
      </c>
      <c r="V38" s="486" t="s">
        <v>233</v>
      </c>
      <c r="W38" s="249" t="s">
        <v>228</v>
      </c>
      <c r="X38" s="487" t="s">
        <v>95</v>
      </c>
      <c r="Y38" s="34"/>
      <c r="Z38" s="7" t="s">
        <v>115</v>
      </c>
      <c r="AA38" s="8"/>
      <c r="AB38" s="249"/>
      <c r="AC38" s="250"/>
      <c r="AD38" s="251" t="s">
        <v>229</v>
      </c>
      <c r="AE38" s="250" t="s">
        <v>230</v>
      </c>
      <c r="AF38" s="250" t="s">
        <v>231</v>
      </c>
      <c r="AG38" s="250" t="s">
        <v>232</v>
      </c>
      <c r="AH38" s="486" t="s">
        <v>233</v>
      </c>
      <c r="AI38" s="249" t="s">
        <v>228</v>
      </c>
      <c r="AJ38" s="487" t="s">
        <v>95</v>
      </c>
      <c r="AK38" s="34"/>
      <c r="AL38" s="252"/>
      <c r="AM38" s="252"/>
    </row>
    <row r="39" spans="1:39" ht="18" customHeight="1" x14ac:dyDescent="0.2">
      <c r="A39" s="50"/>
      <c r="B39" s="20" t="s">
        <v>30</v>
      </c>
      <c r="C39" s="20" t="s">
        <v>5</v>
      </c>
      <c r="D39" s="12"/>
      <c r="E39" s="12"/>
      <c r="F39" s="10">
        <v>20552.792055356524</v>
      </c>
      <c r="G39" s="11">
        <v>22443.064871040464</v>
      </c>
      <c r="H39" s="11">
        <v>24338.248584698005</v>
      </c>
      <c r="I39" s="11">
        <v>26238.139397690742</v>
      </c>
      <c r="J39" s="11">
        <v>25878.647606658385</v>
      </c>
      <c r="K39" s="13">
        <v>119450.89251544412</v>
      </c>
      <c r="L39" s="240" t="s">
        <v>172</v>
      </c>
      <c r="M39" s="21"/>
      <c r="N39" s="20" t="s">
        <v>30</v>
      </c>
      <c r="O39" s="20" t="s">
        <v>5</v>
      </c>
      <c r="P39" s="30"/>
      <c r="Q39" s="30"/>
      <c r="R39" s="379" t="s">
        <v>473</v>
      </c>
      <c r="S39" s="317" t="s">
        <v>473</v>
      </c>
      <c r="T39" s="317" t="s">
        <v>473</v>
      </c>
      <c r="U39" s="317" t="s">
        <v>473</v>
      </c>
      <c r="V39" s="317" t="s">
        <v>473</v>
      </c>
      <c r="W39" s="31"/>
      <c r="X39" s="240" t="s">
        <v>430</v>
      </c>
      <c r="Y39" s="21"/>
      <c r="Z39" s="20" t="s">
        <v>30</v>
      </c>
      <c r="AA39" s="20" t="s">
        <v>5</v>
      </c>
      <c r="AB39" s="30"/>
      <c r="AC39" s="30"/>
      <c r="AD39" s="379" t="s">
        <v>473</v>
      </c>
      <c r="AE39" s="317" t="s">
        <v>473</v>
      </c>
      <c r="AF39" s="317" t="s">
        <v>473</v>
      </c>
      <c r="AG39" s="317" t="s">
        <v>473</v>
      </c>
      <c r="AH39" s="317" t="s">
        <v>473</v>
      </c>
      <c r="AI39" s="31"/>
      <c r="AJ39" s="240" t="s">
        <v>430</v>
      </c>
      <c r="AK39" s="21"/>
      <c r="AL39" s="51"/>
      <c r="AM39" s="51"/>
    </row>
    <row r="40" spans="1:39" ht="18" customHeight="1" x14ac:dyDescent="0.2">
      <c r="A40" s="50"/>
      <c r="B40" s="20" t="s">
        <v>31</v>
      </c>
      <c r="C40" s="20" t="s">
        <v>6</v>
      </c>
      <c r="D40" s="12"/>
      <c r="E40" s="12"/>
      <c r="F40" s="13">
        <v>7771.0727368077914</v>
      </c>
      <c r="G40" s="14">
        <v>8485.7905962366276</v>
      </c>
      <c r="H40" s="14">
        <v>9202.3652810181029</v>
      </c>
      <c r="I40" s="14">
        <v>9920.7197342716463</v>
      </c>
      <c r="J40" s="14">
        <v>9784.7948025702317</v>
      </c>
      <c r="K40" s="13">
        <v>45164.743150904396</v>
      </c>
      <c r="L40" s="240" t="s">
        <v>172</v>
      </c>
      <c r="M40" s="21"/>
      <c r="N40" s="20" t="s">
        <v>31</v>
      </c>
      <c r="O40" s="20" t="s">
        <v>6</v>
      </c>
      <c r="P40" s="30"/>
      <c r="Q40" s="30"/>
      <c r="R40" s="379" t="s">
        <v>473</v>
      </c>
      <c r="S40" s="317" t="s">
        <v>473</v>
      </c>
      <c r="T40" s="317" t="s">
        <v>473</v>
      </c>
      <c r="U40" s="317" t="s">
        <v>473</v>
      </c>
      <c r="V40" s="317" t="s">
        <v>473</v>
      </c>
      <c r="W40" s="31"/>
      <c r="X40" s="240" t="s">
        <v>430</v>
      </c>
      <c r="Y40" s="21"/>
      <c r="Z40" s="20" t="s">
        <v>31</v>
      </c>
      <c r="AA40" s="20" t="s">
        <v>6</v>
      </c>
      <c r="AB40" s="30"/>
      <c r="AC40" s="30"/>
      <c r="AD40" s="379" t="s">
        <v>473</v>
      </c>
      <c r="AE40" s="317" t="s">
        <v>473</v>
      </c>
      <c r="AF40" s="317" t="s">
        <v>473</v>
      </c>
      <c r="AG40" s="317" t="s">
        <v>473</v>
      </c>
      <c r="AH40" s="317" t="s">
        <v>473</v>
      </c>
      <c r="AI40" s="31"/>
      <c r="AJ40" s="240" t="s">
        <v>430</v>
      </c>
      <c r="AK40" s="21"/>
      <c r="AL40" s="51"/>
      <c r="AM40" s="51"/>
    </row>
    <row r="41" spans="1:39" ht="18" customHeight="1" x14ac:dyDescent="0.2">
      <c r="A41" s="50"/>
      <c r="B41" s="20" t="s">
        <v>32</v>
      </c>
      <c r="C41" s="20" t="s">
        <v>14</v>
      </c>
      <c r="D41" s="12"/>
      <c r="E41" s="12"/>
      <c r="F41" s="13">
        <v>518.23512765357771</v>
      </c>
      <c r="G41" s="14">
        <v>1456.3096986217022</v>
      </c>
      <c r="H41" s="14">
        <v>1454.9987247994166</v>
      </c>
      <c r="I41" s="14">
        <v>1450.1379029225552</v>
      </c>
      <c r="J41" s="15">
        <v>1445.6016715127139</v>
      </c>
      <c r="K41" s="13">
        <v>6325.2831255099663</v>
      </c>
      <c r="L41" s="240" t="s">
        <v>172</v>
      </c>
      <c r="M41" s="21"/>
      <c r="N41" s="215" t="s">
        <v>32</v>
      </c>
      <c r="O41" s="215" t="s">
        <v>14</v>
      </c>
      <c r="P41" s="289"/>
      <c r="Q41" s="289"/>
      <c r="R41" s="380" t="s">
        <v>473</v>
      </c>
      <c r="S41" s="319" t="s">
        <v>473</v>
      </c>
      <c r="T41" s="319" t="s">
        <v>473</v>
      </c>
      <c r="U41" s="319" t="s">
        <v>473</v>
      </c>
      <c r="V41" s="471" t="s">
        <v>473</v>
      </c>
      <c r="W41" s="290"/>
      <c r="X41" s="291" t="s">
        <v>430</v>
      </c>
      <c r="Y41" s="21"/>
      <c r="Z41" s="215" t="s">
        <v>32</v>
      </c>
      <c r="AA41" s="215" t="s">
        <v>14</v>
      </c>
      <c r="AB41" s="289"/>
      <c r="AC41" s="289"/>
      <c r="AD41" s="380" t="s">
        <v>473</v>
      </c>
      <c r="AE41" s="319" t="s">
        <v>473</v>
      </c>
      <c r="AF41" s="319" t="s">
        <v>473</v>
      </c>
      <c r="AG41" s="319" t="s">
        <v>473</v>
      </c>
      <c r="AH41" s="471" t="s">
        <v>473</v>
      </c>
      <c r="AI41" s="290"/>
      <c r="AJ41" s="291" t="s">
        <v>430</v>
      </c>
      <c r="AK41" s="21"/>
      <c r="AL41" s="51"/>
      <c r="AM41" s="51"/>
    </row>
    <row r="42" spans="1:39" s="323" customFormat="1" ht="18" customHeight="1" thickBot="1" x14ac:dyDescent="0.25">
      <c r="A42" s="224"/>
      <c r="B42" s="18"/>
      <c r="C42" s="18" t="s">
        <v>72</v>
      </c>
      <c r="D42" s="532"/>
      <c r="E42" s="532"/>
      <c r="F42" s="441">
        <v>28842.099919817891</v>
      </c>
      <c r="G42" s="440">
        <v>32385.165165898794</v>
      </c>
      <c r="H42" s="440">
        <v>34995.61259051552</v>
      </c>
      <c r="I42" s="440">
        <v>37608.997034884946</v>
      </c>
      <c r="J42" s="535">
        <v>37109.044080741332</v>
      </c>
      <c r="K42" s="441">
        <v>170940.91879185848</v>
      </c>
      <c r="L42" s="441"/>
      <c r="M42" s="224"/>
      <c r="N42" s="224"/>
      <c r="O42" s="224"/>
      <c r="P42" s="224"/>
      <c r="Q42" s="224"/>
      <c r="R42" s="224"/>
      <c r="S42" s="224"/>
      <c r="T42" s="224"/>
      <c r="U42" s="224"/>
      <c r="V42" s="224"/>
      <c r="W42" s="224"/>
      <c r="X42" s="224"/>
      <c r="Y42" s="224"/>
      <c r="Z42" s="224"/>
      <c r="AA42" s="224"/>
      <c r="AB42" s="224"/>
      <c r="AC42" s="224"/>
      <c r="AD42" s="224"/>
      <c r="AE42" s="224"/>
      <c r="AF42" s="224"/>
      <c r="AG42" s="224"/>
      <c r="AH42" s="224"/>
      <c r="AI42" s="224"/>
      <c r="AJ42" s="224"/>
      <c r="AK42" s="224"/>
    </row>
    <row r="43" spans="1:39" x14ac:dyDescent="0.2">
      <c r="A43" s="50"/>
      <c r="B43" s="21"/>
      <c r="C43" s="21"/>
      <c r="D43" s="21"/>
      <c r="E43" s="21"/>
      <c r="F43" s="21"/>
      <c r="G43" s="21"/>
      <c r="H43" s="21"/>
      <c r="I43" s="21"/>
      <c r="J43" s="21"/>
      <c r="K43" s="21"/>
      <c r="L43" s="21"/>
      <c r="M43" s="21"/>
      <c r="N43" s="21"/>
      <c r="O43" s="21"/>
      <c r="P43" s="21"/>
      <c r="Q43" s="21"/>
      <c r="R43" s="21"/>
      <c r="S43" s="21"/>
      <c r="T43" s="21"/>
      <c r="U43" s="21"/>
      <c r="V43" s="21"/>
      <c r="W43" s="21"/>
      <c r="X43" s="21"/>
      <c r="Y43" s="21"/>
      <c r="Z43" s="21"/>
      <c r="AA43" s="21"/>
      <c r="AB43" s="21"/>
      <c r="AC43" s="21"/>
      <c r="AD43" s="21"/>
      <c r="AE43" s="21"/>
      <c r="AF43" s="21"/>
      <c r="AG43" s="21"/>
      <c r="AH43" s="21"/>
      <c r="AI43" s="21"/>
      <c r="AJ43" s="21"/>
      <c r="AK43" s="21"/>
      <c r="AL43" s="51"/>
      <c r="AM43" s="51"/>
    </row>
    <row r="44" spans="1:39" s="55" customFormat="1" ht="24" customHeight="1" x14ac:dyDescent="0.2">
      <c r="A44" s="53"/>
      <c r="B44" s="210" t="s">
        <v>121</v>
      </c>
      <c r="C44" s="210"/>
      <c r="D44" s="211"/>
      <c r="E44" s="211"/>
      <c r="F44" s="211"/>
      <c r="G44" s="211"/>
      <c r="H44" s="211"/>
      <c r="I44" s="211"/>
      <c r="J44" s="211"/>
      <c r="K44" s="211"/>
      <c r="L44" s="211"/>
      <c r="M44" s="21"/>
      <c r="N44" s="210" t="s">
        <v>391</v>
      </c>
      <c r="O44" s="210"/>
      <c r="P44" s="211"/>
      <c r="Q44" s="211"/>
      <c r="R44" s="211"/>
      <c r="S44" s="211"/>
      <c r="T44" s="211"/>
      <c r="U44" s="211"/>
      <c r="V44" s="211"/>
      <c r="W44" s="211"/>
      <c r="X44" s="211"/>
      <c r="Y44" s="21"/>
      <c r="Z44" s="210" t="s">
        <v>247</v>
      </c>
      <c r="AA44" s="210"/>
      <c r="AB44" s="211"/>
      <c r="AC44" s="211"/>
      <c r="AD44" s="211"/>
      <c r="AE44" s="211"/>
      <c r="AF44" s="211"/>
      <c r="AG44" s="211"/>
      <c r="AH44" s="211"/>
      <c r="AI44" s="211"/>
      <c r="AJ44" s="211"/>
      <c r="AK44" s="54"/>
      <c r="AL44" s="51"/>
      <c r="AM44" s="51"/>
    </row>
    <row r="45" spans="1:39" x14ac:dyDescent="0.2">
      <c r="A45" s="50"/>
      <c r="B45" s="56"/>
      <c r="C45" s="57"/>
      <c r="D45" s="9"/>
      <c r="E45" s="9"/>
      <c r="F45" s="9"/>
      <c r="G45" s="9"/>
      <c r="H45" s="9"/>
      <c r="I45" s="9"/>
      <c r="J45" s="9"/>
      <c r="K45" s="9"/>
      <c r="L45" s="9"/>
      <c r="M45" s="21"/>
      <c r="N45" s="56"/>
      <c r="O45" s="57"/>
      <c r="P45" s="9"/>
      <c r="Q45" s="9"/>
      <c r="R45" s="9"/>
      <c r="S45" s="9"/>
      <c r="T45" s="9"/>
      <c r="U45" s="9"/>
      <c r="V45" s="9"/>
      <c r="W45" s="9"/>
      <c r="X45" s="9"/>
      <c r="Y45" s="21"/>
      <c r="Z45" s="56"/>
      <c r="AA45" s="57"/>
      <c r="AB45" s="9"/>
      <c r="AC45" s="9"/>
      <c r="AD45" s="9"/>
      <c r="AE45" s="9"/>
      <c r="AF45" s="9"/>
      <c r="AG45" s="9"/>
      <c r="AH45" s="9"/>
      <c r="AI45" s="9"/>
      <c r="AJ45" s="9"/>
      <c r="AK45" s="21"/>
      <c r="AL45" s="51"/>
      <c r="AM45" s="51"/>
    </row>
    <row r="46" spans="1:39" s="92" customFormat="1" ht="33.75" x14ac:dyDescent="0.25">
      <c r="A46" s="9"/>
      <c r="B46" s="7" t="s">
        <v>74</v>
      </c>
      <c r="C46" s="8"/>
      <c r="D46" s="249"/>
      <c r="E46" s="250"/>
      <c r="F46" s="251" t="s">
        <v>229</v>
      </c>
      <c r="G46" s="250" t="s">
        <v>230</v>
      </c>
      <c r="H46" s="250" t="s">
        <v>231</v>
      </c>
      <c r="I46" s="250" t="s">
        <v>232</v>
      </c>
      <c r="J46" s="486" t="s">
        <v>233</v>
      </c>
      <c r="K46" s="249" t="s">
        <v>228</v>
      </c>
      <c r="L46" s="487" t="s">
        <v>95</v>
      </c>
      <c r="M46" s="34"/>
      <c r="N46" s="7" t="s">
        <v>118</v>
      </c>
      <c r="O46" s="8"/>
      <c r="P46" s="249"/>
      <c r="Q46" s="250"/>
      <c r="R46" s="251" t="s">
        <v>229</v>
      </c>
      <c r="S46" s="250" t="s">
        <v>230</v>
      </c>
      <c r="T46" s="250" t="s">
        <v>231</v>
      </c>
      <c r="U46" s="250" t="s">
        <v>232</v>
      </c>
      <c r="V46" s="486" t="s">
        <v>233</v>
      </c>
      <c r="W46" s="249" t="s">
        <v>228</v>
      </c>
      <c r="X46" s="487" t="s">
        <v>95</v>
      </c>
      <c r="Y46" s="34"/>
      <c r="Z46" s="7" t="s">
        <v>118</v>
      </c>
      <c r="AA46" s="8"/>
      <c r="AB46" s="249"/>
      <c r="AC46" s="250"/>
      <c r="AD46" s="251" t="s">
        <v>229</v>
      </c>
      <c r="AE46" s="250" t="s">
        <v>230</v>
      </c>
      <c r="AF46" s="250" t="s">
        <v>231</v>
      </c>
      <c r="AG46" s="250" t="s">
        <v>232</v>
      </c>
      <c r="AH46" s="486" t="s">
        <v>233</v>
      </c>
      <c r="AI46" s="249" t="s">
        <v>228</v>
      </c>
      <c r="AJ46" s="487" t="s">
        <v>95</v>
      </c>
      <c r="AK46" s="34"/>
      <c r="AL46" s="252"/>
      <c r="AM46" s="252"/>
    </row>
    <row r="47" spans="1:39" x14ac:dyDescent="0.2">
      <c r="A47" s="50"/>
      <c r="B47" s="20" t="s">
        <v>33</v>
      </c>
      <c r="C47" s="20" t="s">
        <v>148</v>
      </c>
      <c r="D47" s="12"/>
      <c r="E47" s="12"/>
      <c r="F47" s="10">
        <v>6078.3034567293298</v>
      </c>
      <c r="G47" s="11">
        <v>6637.3346462040827</v>
      </c>
      <c r="H47" s="11">
        <v>7197.8181895998096</v>
      </c>
      <c r="I47" s="11">
        <v>7759.6938153015908</v>
      </c>
      <c r="J47" s="555">
        <v>7653.3773503554912</v>
      </c>
      <c r="K47" s="11">
        <v>35326.527458190307</v>
      </c>
      <c r="L47" s="240" t="s">
        <v>172</v>
      </c>
      <c r="M47" s="21"/>
      <c r="N47" s="20" t="s">
        <v>33</v>
      </c>
      <c r="O47" s="20" t="s">
        <v>148</v>
      </c>
      <c r="P47" s="30"/>
      <c r="Q47" s="30"/>
      <c r="R47" s="379" t="s">
        <v>473</v>
      </c>
      <c r="S47" s="317" t="s">
        <v>473</v>
      </c>
      <c r="T47" s="317" t="s">
        <v>473</v>
      </c>
      <c r="U47" s="317" t="s">
        <v>473</v>
      </c>
      <c r="V47" s="470" t="s">
        <v>473</v>
      </c>
      <c r="W47" s="333"/>
      <c r="X47" s="240" t="s">
        <v>430</v>
      </c>
      <c r="Y47" s="21"/>
      <c r="Z47" s="20" t="s">
        <v>33</v>
      </c>
      <c r="AA47" s="20" t="s">
        <v>148</v>
      </c>
      <c r="AB47" s="30"/>
      <c r="AC47" s="30"/>
      <c r="AD47" s="379" t="s">
        <v>473</v>
      </c>
      <c r="AE47" s="317" t="s">
        <v>473</v>
      </c>
      <c r="AF47" s="317" t="s">
        <v>473</v>
      </c>
      <c r="AG47" s="317" t="s">
        <v>473</v>
      </c>
      <c r="AH47" s="470" t="s">
        <v>473</v>
      </c>
      <c r="AI47" s="333"/>
      <c r="AJ47" s="240" t="s">
        <v>430</v>
      </c>
      <c r="AK47" s="21"/>
      <c r="AL47" s="51"/>
      <c r="AM47" s="51"/>
    </row>
    <row r="48" spans="1:39" x14ac:dyDescent="0.2">
      <c r="A48" s="50"/>
      <c r="B48" s="20" t="s">
        <v>34</v>
      </c>
      <c r="C48" s="20" t="s">
        <v>149</v>
      </c>
      <c r="D48" s="12"/>
      <c r="E48" s="12"/>
      <c r="F48" s="44">
        <v>92.595618619637264</v>
      </c>
      <c r="G48" s="45">
        <v>260.20601508857033</v>
      </c>
      <c r="H48" s="45">
        <v>259.97177694917923</v>
      </c>
      <c r="I48" s="45">
        <v>259.10327000190659</v>
      </c>
      <c r="J48" s="556">
        <v>258.29275922951285</v>
      </c>
      <c r="K48" s="14">
        <v>1130.1694398888062</v>
      </c>
      <c r="L48" s="240" t="s">
        <v>172</v>
      </c>
      <c r="M48" s="21"/>
      <c r="N48" s="215" t="s">
        <v>34</v>
      </c>
      <c r="O48" s="215" t="s">
        <v>149</v>
      </c>
      <c r="P48" s="289"/>
      <c r="Q48" s="289"/>
      <c r="R48" s="380" t="s">
        <v>473</v>
      </c>
      <c r="S48" s="319" t="s">
        <v>473</v>
      </c>
      <c r="T48" s="319" t="s">
        <v>473</v>
      </c>
      <c r="U48" s="319" t="s">
        <v>473</v>
      </c>
      <c r="V48" s="471" t="s">
        <v>473</v>
      </c>
      <c r="W48" s="472"/>
      <c r="X48" s="291" t="s">
        <v>430</v>
      </c>
      <c r="Y48" s="21"/>
      <c r="Z48" s="215" t="s">
        <v>34</v>
      </c>
      <c r="AA48" s="215" t="s">
        <v>149</v>
      </c>
      <c r="AB48" s="289"/>
      <c r="AC48" s="289"/>
      <c r="AD48" s="380" t="s">
        <v>473</v>
      </c>
      <c r="AE48" s="319" t="s">
        <v>473</v>
      </c>
      <c r="AF48" s="319" t="s">
        <v>473</v>
      </c>
      <c r="AG48" s="319" t="s">
        <v>473</v>
      </c>
      <c r="AH48" s="471" t="s">
        <v>473</v>
      </c>
      <c r="AI48" s="472"/>
      <c r="AJ48" s="291" t="s">
        <v>430</v>
      </c>
      <c r="AK48" s="21"/>
      <c r="AL48" s="51"/>
      <c r="AM48" s="51"/>
    </row>
    <row r="49" spans="1:39" s="323" customFormat="1" ht="13.5" thickBot="1" x14ac:dyDescent="0.25">
      <c r="A49" s="224"/>
      <c r="B49" s="18"/>
      <c r="C49" s="18" t="s">
        <v>76</v>
      </c>
      <c r="D49" s="532"/>
      <c r="E49" s="532"/>
      <c r="F49" s="441">
        <v>6170.899075348967</v>
      </c>
      <c r="G49" s="440">
        <v>6897.5406612926527</v>
      </c>
      <c r="H49" s="440">
        <v>7457.7899665489886</v>
      </c>
      <c r="I49" s="440">
        <v>8018.7970853034976</v>
      </c>
      <c r="J49" s="535">
        <v>7911.670109585004</v>
      </c>
      <c r="K49" s="440">
        <v>36456.696898079113</v>
      </c>
      <c r="L49" s="441"/>
      <c r="M49" s="224"/>
      <c r="N49" s="224"/>
      <c r="O49" s="224"/>
      <c r="P49" s="224"/>
      <c r="Q49" s="224"/>
      <c r="R49" s="224"/>
      <c r="S49" s="224"/>
      <c r="T49" s="224"/>
      <c r="U49" s="224"/>
      <c r="V49" s="224"/>
      <c r="W49" s="224"/>
      <c r="X49" s="224"/>
      <c r="Y49" s="224"/>
      <c r="Z49" s="224"/>
      <c r="AA49" s="224"/>
      <c r="AB49" s="224"/>
      <c r="AC49" s="224"/>
      <c r="AD49" s="224"/>
      <c r="AE49" s="224"/>
      <c r="AF49" s="224"/>
      <c r="AG49" s="224"/>
      <c r="AH49" s="224"/>
      <c r="AI49" s="224"/>
      <c r="AJ49" s="224"/>
      <c r="AK49" s="224"/>
    </row>
    <row r="50" spans="1:39" x14ac:dyDescent="0.2">
      <c r="A50" s="50"/>
      <c r="B50" s="21"/>
      <c r="C50" s="21"/>
      <c r="D50" s="21"/>
      <c r="E50" s="21"/>
      <c r="F50" s="21"/>
      <c r="G50" s="21"/>
      <c r="H50" s="21"/>
      <c r="I50" s="21"/>
      <c r="J50" s="21"/>
      <c r="K50" s="21"/>
      <c r="L50" s="21"/>
      <c r="M50" s="21"/>
      <c r="N50" s="21"/>
      <c r="O50" s="21"/>
      <c r="P50" s="21"/>
      <c r="Q50" s="21"/>
      <c r="R50" s="21"/>
      <c r="S50" s="21"/>
      <c r="T50" s="21"/>
      <c r="U50" s="21"/>
      <c r="V50" s="21"/>
      <c r="W50" s="21"/>
      <c r="X50" s="21"/>
      <c r="Y50" s="21"/>
      <c r="Z50" s="21"/>
      <c r="AA50" s="21"/>
      <c r="AB50" s="21"/>
      <c r="AC50" s="21"/>
      <c r="AD50" s="21"/>
      <c r="AE50" s="21"/>
      <c r="AF50" s="21"/>
      <c r="AG50" s="21"/>
      <c r="AH50" s="21"/>
      <c r="AI50" s="21"/>
      <c r="AJ50" s="21"/>
      <c r="AK50" s="21"/>
      <c r="AL50" s="51"/>
      <c r="AM50" s="51"/>
    </row>
    <row r="51" spans="1:39" s="55" customFormat="1" ht="24" customHeight="1" x14ac:dyDescent="0.2">
      <c r="A51" s="53"/>
      <c r="B51" s="210" t="s">
        <v>120</v>
      </c>
      <c r="C51" s="210"/>
      <c r="D51" s="211"/>
      <c r="E51" s="211"/>
      <c r="F51" s="211"/>
      <c r="G51" s="211"/>
      <c r="H51" s="211"/>
      <c r="I51" s="211"/>
      <c r="J51" s="211"/>
      <c r="K51" s="211"/>
      <c r="L51" s="211"/>
      <c r="M51" s="21"/>
      <c r="N51" s="210" t="s">
        <v>392</v>
      </c>
      <c r="O51" s="210"/>
      <c r="P51" s="211"/>
      <c r="Q51" s="211"/>
      <c r="R51" s="211"/>
      <c r="S51" s="211"/>
      <c r="T51" s="211"/>
      <c r="U51" s="211"/>
      <c r="V51" s="211"/>
      <c r="W51" s="211"/>
      <c r="X51" s="211"/>
      <c r="Y51" s="21"/>
      <c r="Z51" s="210" t="s">
        <v>248</v>
      </c>
      <c r="AA51" s="210"/>
      <c r="AB51" s="211"/>
      <c r="AC51" s="211"/>
      <c r="AD51" s="211"/>
      <c r="AE51" s="211"/>
      <c r="AF51" s="211"/>
      <c r="AG51" s="211"/>
      <c r="AH51" s="211"/>
      <c r="AI51" s="211"/>
      <c r="AJ51" s="211"/>
      <c r="AK51" s="54"/>
      <c r="AL51" s="51"/>
      <c r="AM51" s="51"/>
    </row>
    <row r="52" spans="1:39" x14ac:dyDescent="0.2">
      <c r="A52" s="50"/>
      <c r="B52" s="56"/>
      <c r="C52" s="57"/>
      <c r="D52" s="9"/>
      <c r="E52" s="9"/>
      <c r="F52" s="9"/>
      <c r="G52" s="9"/>
      <c r="H52" s="9"/>
      <c r="I52" s="9"/>
      <c r="J52" s="9"/>
      <c r="K52" s="9"/>
      <c r="L52" s="9"/>
      <c r="M52" s="21"/>
      <c r="N52" s="56"/>
      <c r="O52" s="57"/>
      <c r="P52" s="9"/>
      <c r="Q52" s="9"/>
      <c r="R52" s="9"/>
      <c r="S52" s="9"/>
      <c r="T52" s="9"/>
      <c r="U52" s="9"/>
      <c r="V52" s="9"/>
      <c r="W52" s="9"/>
      <c r="X52" s="9"/>
      <c r="Y52" s="21"/>
      <c r="Z52" s="56"/>
      <c r="AA52" s="57"/>
      <c r="AB52" s="9"/>
      <c r="AC52" s="9"/>
      <c r="AD52" s="9"/>
      <c r="AE52" s="9"/>
      <c r="AF52" s="9"/>
      <c r="AG52" s="9"/>
      <c r="AH52" s="9"/>
      <c r="AI52" s="9"/>
      <c r="AJ52" s="9"/>
      <c r="AK52" s="21"/>
      <c r="AL52" s="51"/>
      <c r="AM52" s="51"/>
    </row>
    <row r="53" spans="1:39" s="92" customFormat="1" ht="33.75" x14ac:dyDescent="0.25">
      <c r="A53" s="9"/>
      <c r="B53" s="7" t="s">
        <v>75</v>
      </c>
      <c r="C53" s="8"/>
      <c r="D53" s="249"/>
      <c r="E53" s="250"/>
      <c r="F53" s="251" t="s">
        <v>229</v>
      </c>
      <c r="G53" s="250" t="s">
        <v>230</v>
      </c>
      <c r="H53" s="250" t="s">
        <v>231</v>
      </c>
      <c r="I53" s="250" t="s">
        <v>232</v>
      </c>
      <c r="J53" s="486" t="s">
        <v>233</v>
      </c>
      <c r="K53" s="249" t="s">
        <v>228</v>
      </c>
      <c r="L53" s="487" t="s">
        <v>95</v>
      </c>
      <c r="M53" s="34"/>
      <c r="N53" s="7" t="s">
        <v>117</v>
      </c>
      <c r="O53" s="8"/>
      <c r="P53" s="490"/>
      <c r="Q53" s="491"/>
      <c r="R53" s="251" t="s">
        <v>229</v>
      </c>
      <c r="S53" s="250" t="s">
        <v>230</v>
      </c>
      <c r="T53" s="250" t="s">
        <v>231</v>
      </c>
      <c r="U53" s="250" t="s">
        <v>232</v>
      </c>
      <c r="V53" s="486" t="s">
        <v>233</v>
      </c>
      <c r="W53" s="249" t="s">
        <v>228</v>
      </c>
      <c r="X53" s="487" t="s">
        <v>95</v>
      </c>
      <c r="Y53" s="34"/>
      <c r="Z53" s="7" t="s">
        <v>117</v>
      </c>
      <c r="AA53" s="8"/>
      <c r="AB53" s="490"/>
      <c r="AC53" s="491"/>
      <c r="AD53" s="251" t="s">
        <v>229</v>
      </c>
      <c r="AE53" s="250" t="s">
        <v>230</v>
      </c>
      <c r="AF53" s="250" t="s">
        <v>231</v>
      </c>
      <c r="AG53" s="250" t="s">
        <v>232</v>
      </c>
      <c r="AH53" s="486" t="s">
        <v>233</v>
      </c>
      <c r="AI53" s="249" t="s">
        <v>228</v>
      </c>
      <c r="AJ53" s="487" t="s">
        <v>95</v>
      </c>
      <c r="AK53" s="34"/>
      <c r="AL53" s="252"/>
      <c r="AM53" s="252"/>
    </row>
    <row r="54" spans="1:39" ht="18" customHeight="1" x14ac:dyDescent="0.2">
      <c r="A54" s="50"/>
      <c r="B54" s="20" t="s">
        <v>35</v>
      </c>
      <c r="C54" s="20" t="s">
        <v>7</v>
      </c>
      <c r="D54" s="12"/>
      <c r="E54" s="12"/>
      <c r="F54" s="10">
        <v>4172.9047590755217</v>
      </c>
      <c r="G54" s="11">
        <v>4556.6934145182177</v>
      </c>
      <c r="H54" s="11">
        <v>4941.4791466340093</v>
      </c>
      <c r="I54" s="11">
        <v>5327.2205774774657</v>
      </c>
      <c r="J54" s="555">
        <v>5254.23171048523</v>
      </c>
      <c r="K54" s="13">
        <v>24252.529608190445</v>
      </c>
      <c r="L54" s="240" t="s">
        <v>172</v>
      </c>
      <c r="M54" s="21"/>
      <c r="N54" s="20" t="s">
        <v>35</v>
      </c>
      <c r="O54" s="20" t="s">
        <v>7</v>
      </c>
      <c r="P54" s="30"/>
      <c r="Q54" s="30"/>
      <c r="R54" s="379" t="s">
        <v>473</v>
      </c>
      <c r="S54" s="317" t="s">
        <v>473</v>
      </c>
      <c r="T54" s="317" t="s">
        <v>473</v>
      </c>
      <c r="U54" s="317" t="s">
        <v>473</v>
      </c>
      <c r="V54" s="317" t="s">
        <v>473</v>
      </c>
      <c r="W54" s="31"/>
      <c r="X54" s="240" t="s">
        <v>430</v>
      </c>
      <c r="Y54" s="21"/>
      <c r="Z54" s="20" t="s">
        <v>35</v>
      </c>
      <c r="AA54" s="20" t="s">
        <v>7</v>
      </c>
      <c r="AB54" s="30"/>
      <c r="AC54" s="30"/>
      <c r="AD54" s="379" t="s">
        <v>473</v>
      </c>
      <c r="AE54" s="317" t="s">
        <v>473</v>
      </c>
      <c r="AF54" s="317" t="s">
        <v>473</v>
      </c>
      <c r="AG54" s="317" t="s">
        <v>473</v>
      </c>
      <c r="AH54" s="317" t="s">
        <v>473</v>
      </c>
      <c r="AI54" s="31"/>
      <c r="AJ54" s="240" t="s">
        <v>430</v>
      </c>
      <c r="AK54" s="21"/>
      <c r="AL54" s="51"/>
      <c r="AM54" s="51"/>
    </row>
    <row r="55" spans="1:39" ht="18" customHeight="1" x14ac:dyDescent="0.2">
      <c r="A55" s="50"/>
      <c r="B55" s="20" t="s">
        <v>36</v>
      </c>
      <c r="C55" s="20" t="s">
        <v>8</v>
      </c>
      <c r="D55" s="12"/>
      <c r="E55" s="12"/>
      <c r="F55" s="13">
        <v>786.58624119029651</v>
      </c>
      <c r="G55" s="14">
        <v>858.92982277806061</v>
      </c>
      <c r="H55" s="14">
        <v>931.46135181196803</v>
      </c>
      <c r="I55" s="14">
        <v>1004.1730286118338</v>
      </c>
      <c r="J55" s="14">
        <v>990.41473748110582</v>
      </c>
      <c r="K55" s="13">
        <v>4571.5651818732649</v>
      </c>
      <c r="L55" s="240" t="s">
        <v>172</v>
      </c>
      <c r="M55" s="21"/>
      <c r="N55" s="20" t="s">
        <v>36</v>
      </c>
      <c r="O55" s="20" t="s">
        <v>8</v>
      </c>
      <c r="P55" s="30"/>
      <c r="Q55" s="30"/>
      <c r="R55" s="379" t="s">
        <v>473</v>
      </c>
      <c r="S55" s="317" t="s">
        <v>473</v>
      </c>
      <c r="T55" s="317" t="s">
        <v>473</v>
      </c>
      <c r="U55" s="317" t="s">
        <v>473</v>
      </c>
      <c r="V55" s="317" t="s">
        <v>473</v>
      </c>
      <c r="W55" s="31"/>
      <c r="X55" s="240" t="s">
        <v>430</v>
      </c>
      <c r="Y55" s="21"/>
      <c r="Z55" s="20" t="s">
        <v>36</v>
      </c>
      <c r="AA55" s="20" t="s">
        <v>8</v>
      </c>
      <c r="AB55" s="30"/>
      <c r="AC55" s="30"/>
      <c r="AD55" s="379" t="s">
        <v>473</v>
      </c>
      <c r="AE55" s="317" t="s">
        <v>473</v>
      </c>
      <c r="AF55" s="317" t="s">
        <v>473</v>
      </c>
      <c r="AG55" s="317" t="s">
        <v>473</v>
      </c>
      <c r="AH55" s="317" t="s">
        <v>473</v>
      </c>
      <c r="AI55" s="31"/>
      <c r="AJ55" s="240" t="s">
        <v>430</v>
      </c>
      <c r="AK55" s="21"/>
      <c r="AL55" s="51"/>
      <c r="AM55" s="51"/>
    </row>
    <row r="56" spans="1:39" ht="18" customHeight="1" x14ac:dyDescent="0.2">
      <c r="A56" s="50"/>
      <c r="B56" s="20" t="s">
        <v>37</v>
      </c>
      <c r="C56" s="20" t="s">
        <v>9</v>
      </c>
      <c r="D56" s="12"/>
      <c r="E56" s="12"/>
      <c r="F56" s="13">
        <v>279.70311411587795</v>
      </c>
      <c r="G56" s="14">
        <v>305.42785222695096</v>
      </c>
      <c r="H56" s="14">
        <v>331.21942278845802</v>
      </c>
      <c r="I56" s="14">
        <v>357.07505230307277</v>
      </c>
      <c r="J56" s="14">
        <v>352.18272559728882</v>
      </c>
      <c r="K56" s="13">
        <v>1625.6081670316485</v>
      </c>
      <c r="L56" s="240" t="s">
        <v>172</v>
      </c>
      <c r="M56" s="21"/>
      <c r="N56" s="20" t="s">
        <v>37</v>
      </c>
      <c r="O56" s="20" t="s">
        <v>9</v>
      </c>
      <c r="P56" s="30"/>
      <c r="Q56" s="30"/>
      <c r="R56" s="379" t="s">
        <v>473</v>
      </c>
      <c r="S56" s="317" t="s">
        <v>473</v>
      </c>
      <c r="T56" s="317" t="s">
        <v>473</v>
      </c>
      <c r="U56" s="317" t="s">
        <v>473</v>
      </c>
      <c r="V56" s="317" t="s">
        <v>473</v>
      </c>
      <c r="W56" s="31"/>
      <c r="X56" s="240" t="s">
        <v>430</v>
      </c>
      <c r="Y56" s="21"/>
      <c r="Z56" s="20" t="s">
        <v>37</v>
      </c>
      <c r="AA56" s="20" t="s">
        <v>9</v>
      </c>
      <c r="AB56" s="30"/>
      <c r="AC56" s="30"/>
      <c r="AD56" s="379" t="s">
        <v>473</v>
      </c>
      <c r="AE56" s="317" t="s">
        <v>473</v>
      </c>
      <c r="AF56" s="317" t="s">
        <v>473</v>
      </c>
      <c r="AG56" s="317" t="s">
        <v>473</v>
      </c>
      <c r="AH56" s="317" t="s">
        <v>473</v>
      </c>
      <c r="AI56" s="31"/>
      <c r="AJ56" s="240" t="s">
        <v>430</v>
      </c>
      <c r="AK56" s="21"/>
      <c r="AL56" s="51"/>
      <c r="AM56" s="51"/>
    </row>
    <row r="57" spans="1:39" ht="18" customHeight="1" x14ac:dyDescent="0.2">
      <c r="A57" s="50"/>
      <c r="B57" s="20" t="s">
        <v>203</v>
      </c>
      <c r="C57" s="20" t="s">
        <v>424</v>
      </c>
      <c r="D57" s="12"/>
      <c r="E57" s="12"/>
      <c r="F57" s="44">
        <v>92.595618619637264</v>
      </c>
      <c r="G57" s="45">
        <v>260.20601508857033</v>
      </c>
      <c r="H57" s="45">
        <v>259.97177694917923</v>
      </c>
      <c r="I57" s="45">
        <v>259.10327000190659</v>
      </c>
      <c r="J57" s="556">
        <v>258.29275922951285</v>
      </c>
      <c r="K57" s="13">
        <v>1130.1694398888062</v>
      </c>
      <c r="L57" s="240" t="s">
        <v>172</v>
      </c>
      <c r="M57" s="21"/>
      <c r="N57" s="215" t="s">
        <v>203</v>
      </c>
      <c r="O57" s="215" t="s">
        <v>424</v>
      </c>
      <c r="P57" s="289"/>
      <c r="Q57" s="289"/>
      <c r="R57" s="380" t="s">
        <v>473</v>
      </c>
      <c r="S57" s="319" t="s">
        <v>473</v>
      </c>
      <c r="T57" s="319" t="s">
        <v>473</v>
      </c>
      <c r="U57" s="319" t="s">
        <v>473</v>
      </c>
      <c r="V57" s="471" t="s">
        <v>473</v>
      </c>
      <c r="W57" s="290"/>
      <c r="X57" s="291" t="s">
        <v>430</v>
      </c>
      <c r="Y57" s="21"/>
      <c r="Z57" s="215" t="s">
        <v>203</v>
      </c>
      <c r="AA57" s="215" t="s">
        <v>424</v>
      </c>
      <c r="AB57" s="289"/>
      <c r="AC57" s="289"/>
      <c r="AD57" s="380" t="s">
        <v>473</v>
      </c>
      <c r="AE57" s="319" t="s">
        <v>473</v>
      </c>
      <c r="AF57" s="319" t="s">
        <v>473</v>
      </c>
      <c r="AG57" s="319" t="s">
        <v>473</v>
      </c>
      <c r="AH57" s="471" t="s">
        <v>473</v>
      </c>
      <c r="AI57" s="290"/>
      <c r="AJ57" s="291" t="s">
        <v>430</v>
      </c>
      <c r="AK57" s="21"/>
      <c r="AL57" s="51"/>
      <c r="AM57" s="51"/>
    </row>
    <row r="58" spans="1:39" s="323" customFormat="1" ht="18" customHeight="1" thickBot="1" x14ac:dyDescent="0.25">
      <c r="A58" s="224"/>
      <c r="B58" s="18"/>
      <c r="C58" s="18" t="s">
        <v>73</v>
      </c>
      <c r="D58" s="440"/>
      <c r="E58" s="440"/>
      <c r="F58" s="441">
        <v>5331.7897330013329</v>
      </c>
      <c r="G58" s="440">
        <v>5981.2571046117992</v>
      </c>
      <c r="H58" s="440">
        <v>6464.1316981836144</v>
      </c>
      <c r="I58" s="440">
        <v>6947.571928394279</v>
      </c>
      <c r="J58" s="535">
        <v>6855.1219327931367</v>
      </c>
      <c r="K58" s="440">
        <v>31579.872396984167</v>
      </c>
      <c r="L58" s="441"/>
      <c r="M58" s="224"/>
      <c r="N58" s="224"/>
      <c r="O58" s="224"/>
      <c r="P58" s="224"/>
      <c r="Q58" s="224"/>
      <c r="R58" s="224"/>
      <c r="S58" s="224"/>
      <c r="T58" s="224"/>
      <c r="U58" s="224"/>
      <c r="V58" s="224"/>
      <c r="W58" s="224"/>
      <c r="X58" s="224"/>
      <c r="Y58" s="224"/>
      <c r="Z58" s="224"/>
      <c r="AA58" s="224"/>
      <c r="AB58" s="224"/>
      <c r="AC58" s="224"/>
      <c r="AD58" s="224"/>
      <c r="AE58" s="224"/>
      <c r="AF58" s="224"/>
      <c r="AG58" s="224"/>
      <c r="AH58" s="224"/>
      <c r="AI58" s="224"/>
      <c r="AJ58" s="224"/>
      <c r="AK58" s="224"/>
    </row>
    <row r="59" spans="1:39" x14ac:dyDescent="0.2">
      <c r="A59" s="50"/>
      <c r="B59" s="21"/>
      <c r="C59" s="21"/>
      <c r="D59" s="21"/>
      <c r="E59" s="21"/>
      <c r="F59" s="21"/>
      <c r="G59" s="21"/>
      <c r="H59" s="21"/>
      <c r="I59" s="21"/>
      <c r="J59" s="21"/>
      <c r="K59" s="21"/>
      <c r="L59" s="21"/>
      <c r="M59" s="21"/>
      <c r="N59" s="21"/>
      <c r="O59" s="21"/>
      <c r="P59" s="21"/>
      <c r="Q59" s="21"/>
      <c r="R59" s="21"/>
      <c r="S59" s="21"/>
      <c r="T59" s="21"/>
      <c r="U59" s="21"/>
      <c r="V59" s="21"/>
      <c r="W59" s="21"/>
      <c r="X59" s="21"/>
      <c r="Y59" s="21"/>
      <c r="Z59" s="21"/>
      <c r="AA59" s="21"/>
      <c r="AB59" s="21"/>
      <c r="AC59" s="21"/>
      <c r="AD59" s="21"/>
      <c r="AE59" s="21"/>
      <c r="AF59" s="21"/>
      <c r="AG59" s="21"/>
      <c r="AH59" s="21"/>
      <c r="AI59" s="21"/>
      <c r="AJ59" s="21"/>
      <c r="AK59" s="21"/>
      <c r="AL59" s="51"/>
      <c r="AM59" s="51"/>
    </row>
  </sheetData>
  <hyperlinks>
    <hyperlink ref="B3" location="Contents!A1" display="Contents!A1"/>
  </hyperlinks>
  <pageMargins left="0.7" right="0.7" top="0.75" bottom="0.75" header="0.3" footer="0.3"/>
  <pageSetup paperSize="8" scale="46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18</vt:i4>
      </vt:variant>
      <vt:variant>
        <vt:lpstr>Named Ranges</vt:lpstr>
      </vt:variant>
      <vt:variant>
        <vt:i4>1</vt:i4>
      </vt:variant>
    </vt:vector>
  </HeadingPairs>
  <TitlesOfParts>
    <vt:vector size="19" baseType="lpstr">
      <vt:lpstr>Cover</vt:lpstr>
      <vt:lpstr>Contents</vt:lpstr>
      <vt:lpstr>Category Index</vt:lpstr>
      <vt:lpstr>Mapping</vt:lpstr>
      <vt:lpstr>Inputs &gt;&gt;&gt;</vt:lpstr>
      <vt:lpstr>CPI</vt:lpstr>
      <vt:lpstr>Real Cost Escalation</vt:lpstr>
      <vt:lpstr>New Growth Volumes</vt:lpstr>
      <vt:lpstr>Unit rate categories</vt:lpstr>
      <vt:lpstr>Non Unit rate categories</vt:lpstr>
      <vt:lpstr>Overheads</vt:lpstr>
      <vt:lpstr>Calculations &gt;&gt;&gt;</vt:lpstr>
      <vt:lpstr>Category Summary</vt:lpstr>
      <vt:lpstr>+Overheads</vt:lpstr>
      <vt:lpstr>Consolidated Summary</vt:lpstr>
      <vt:lpstr>Outputs &gt;&gt;&gt;</vt:lpstr>
      <vt:lpstr>PTRM Input</vt:lpstr>
      <vt:lpstr>Business Case input</vt:lpstr>
      <vt:lpstr>Dec19Jun21CPI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2017-07-03T01:36:52Z</dcterms:created>
  <dcterms:modified xsi:type="dcterms:W3CDTF">2020-06-30T18:25:25Z</dcterms:modified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  <property fmtid="{D5CDD505-2E9C-101B-9397-08002B2CF9AE}" pid="3" name="SV_HIDDEN_GRID_QUERY_LIST_4F35BF76-6C0D-4D9B-82B2-816C12CF3733">
    <vt:lpwstr>empty_477D106A-C0D6-4607-AEBD-E2C9D60EA279</vt:lpwstr>
  </property>
</Properties>
</file>